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21" activeTab="25"/>
  </bookViews>
  <sheets>
    <sheet name="42p stat (2)" sheetId="30" r:id="rId1"/>
    <sheet name="42p trace (2)" sheetId="31" r:id="rId2"/>
    <sheet name="42 end (2)" sheetId="32" r:id="rId3"/>
    <sheet name="42p stat" sheetId="1" r:id="rId4"/>
    <sheet name="42p trace" sheetId="2" r:id="rId5"/>
    <sheet name="42 end" sheetId="12" r:id="rId6"/>
    <sheet name="84p stat" sheetId="14" r:id="rId7"/>
    <sheet name="84p trace" sheetId="15" r:id="rId8"/>
    <sheet name="84 end" sheetId="16" r:id="rId9"/>
    <sheet name="168p stat" sheetId="10" r:id="rId10"/>
    <sheet name="168p trace" sheetId="11" r:id="rId11"/>
    <sheet name="168 end" sheetId="13" r:id="rId12"/>
    <sheet name="336p stat" sheetId="3" r:id="rId13"/>
    <sheet name="336p trace" sheetId="4" r:id="rId14"/>
    <sheet name="336" sheetId="5" r:id="rId15"/>
    <sheet name="336 end" sheetId="6" r:id="rId16"/>
    <sheet name="672p stat" sheetId="17" r:id="rId17"/>
    <sheet name="672p trace" sheetId="18" r:id="rId18"/>
    <sheet name="672 end" sheetId="19" r:id="rId19"/>
    <sheet name="1344p stat" sheetId="20" r:id="rId20"/>
    <sheet name="1344p trace" sheetId="21" r:id="rId21"/>
    <sheet name="1344 end" sheetId="23" r:id="rId22"/>
    <sheet name="2688p stat" sheetId="25" r:id="rId23"/>
    <sheet name="2688p trace" sheetId="26" r:id="rId24"/>
    <sheet name="2688 end" sheetId="27" r:id="rId25"/>
    <sheet name="сводное" sheetId="9" r:id="rId26"/>
    <sheet name="время" sheetId="29" r:id="rId27"/>
    <sheet name="Time" sheetId="7" r:id="rId28"/>
    <sheet name="Графики" sheetId="28" r:id="rId29"/>
    <sheet name="5376p stat" sheetId="33" r:id="rId30"/>
    <sheet name="5376p trace" sheetId="34" r:id="rId31"/>
    <sheet name="10752p stat" sheetId="35" r:id="rId32"/>
    <sheet name="10752p trace" sheetId="36" r:id="rId33"/>
    <sheet name="21504p stat" sheetId="37" r:id="rId34"/>
    <sheet name="21504p trace" sheetId="38" r:id="rId35"/>
    <sheet name="43008p stat" sheetId="39" r:id="rId36"/>
    <sheet name="43008p trace" sheetId="40" r:id="rId37"/>
    <sheet name="86016p stat" sheetId="41" r:id="rId38"/>
    <sheet name="86016p trace" sheetId="42" r:id="rId3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19" l="1"/>
  <c r="J194" i="19" s="1"/>
  <c r="J138" i="6"/>
  <c r="J194" i="6" s="1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D32" i="13"/>
  <c r="E32" i="13"/>
  <c r="F32" i="13"/>
  <c r="G32" i="13"/>
  <c r="H32" i="13"/>
  <c r="D33" i="13"/>
  <c r="E33" i="13"/>
  <c r="F33" i="13"/>
  <c r="G33" i="13"/>
  <c r="H33" i="13"/>
  <c r="D34" i="13"/>
  <c r="E34" i="13"/>
  <c r="F34" i="13"/>
  <c r="G34" i="13"/>
  <c r="H34" i="13"/>
  <c r="D35" i="13"/>
  <c r="E35" i="13"/>
  <c r="F35" i="13"/>
  <c r="G35" i="13"/>
  <c r="H35" i="13"/>
  <c r="D36" i="13"/>
  <c r="E36" i="13"/>
  <c r="F36" i="13"/>
  <c r="G36" i="13"/>
  <c r="H36" i="13"/>
  <c r="D37" i="13"/>
  <c r="E37" i="13"/>
  <c r="F37" i="13"/>
  <c r="G37" i="13"/>
  <c r="H37" i="13"/>
  <c r="D38" i="13"/>
  <c r="E38" i="13"/>
  <c r="F38" i="13"/>
  <c r="G38" i="13"/>
  <c r="H38" i="13"/>
  <c r="D39" i="13"/>
  <c r="E39" i="13"/>
  <c r="F39" i="13"/>
  <c r="G39" i="13"/>
  <c r="H39" i="13"/>
  <c r="D40" i="13"/>
  <c r="E40" i="13"/>
  <c r="F40" i="13"/>
  <c r="G40" i="13"/>
  <c r="H40" i="13"/>
  <c r="D41" i="13"/>
  <c r="E41" i="13"/>
  <c r="F41" i="13"/>
  <c r="G41" i="13"/>
  <c r="H41" i="13"/>
  <c r="D42" i="13"/>
  <c r="E42" i="13"/>
  <c r="F42" i="13"/>
  <c r="G42" i="13"/>
  <c r="H42" i="13"/>
  <c r="D43" i="13"/>
  <c r="E43" i="13"/>
  <c r="F43" i="13"/>
  <c r="G43" i="13"/>
  <c r="H43" i="13"/>
  <c r="D44" i="13"/>
  <c r="E44" i="13"/>
  <c r="F44" i="13"/>
  <c r="G44" i="13"/>
  <c r="H44" i="13"/>
  <c r="D45" i="13"/>
  <c r="E45" i="13"/>
  <c r="F45" i="13"/>
  <c r="G45" i="13"/>
  <c r="H45" i="13"/>
  <c r="D46" i="13"/>
  <c r="E46" i="13"/>
  <c r="F46" i="13"/>
  <c r="G46" i="13"/>
  <c r="H46" i="13"/>
  <c r="D47" i="13"/>
  <c r="E47" i="13"/>
  <c r="F47" i="13"/>
  <c r="G47" i="13"/>
  <c r="H47" i="13"/>
  <c r="D48" i="13"/>
  <c r="E48" i="13"/>
  <c r="F48" i="13"/>
  <c r="G48" i="13"/>
  <c r="H48" i="13"/>
  <c r="D49" i="13"/>
  <c r="E49" i="13"/>
  <c r="F49" i="13"/>
  <c r="G49" i="13"/>
  <c r="H49" i="13"/>
  <c r="D50" i="13"/>
  <c r="E50" i="13"/>
  <c r="F50" i="13"/>
  <c r="G50" i="13"/>
  <c r="H50" i="13"/>
  <c r="D51" i="13"/>
  <c r="E51" i="13"/>
  <c r="F51" i="13"/>
  <c r="G51" i="13"/>
  <c r="H51" i="13"/>
  <c r="D52" i="13"/>
  <c r="E52" i="13"/>
  <c r="F52" i="13"/>
  <c r="G52" i="13"/>
  <c r="H52" i="13"/>
  <c r="D53" i="13"/>
  <c r="E53" i="13"/>
  <c r="F53" i="13"/>
  <c r="G53" i="13"/>
  <c r="H53" i="13"/>
  <c r="D54" i="13"/>
  <c r="E54" i="13"/>
  <c r="F54" i="13"/>
  <c r="G54" i="13"/>
  <c r="H54" i="13"/>
  <c r="D55" i="13"/>
  <c r="E55" i="13"/>
  <c r="F55" i="13"/>
  <c r="G55" i="13"/>
  <c r="H55" i="13"/>
  <c r="F56" i="13"/>
  <c r="G56" i="13"/>
  <c r="H56" i="13"/>
  <c r="D57" i="13"/>
  <c r="E57" i="13"/>
  <c r="J57" i="13" s="1"/>
  <c r="F57" i="13"/>
  <c r="G57" i="13"/>
  <c r="H57" i="13"/>
  <c r="D58" i="13"/>
  <c r="E58" i="13"/>
  <c r="N58" i="13" s="1"/>
  <c r="F58" i="13"/>
  <c r="G58" i="13"/>
  <c r="H58" i="13"/>
  <c r="D59" i="13"/>
  <c r="E59" i="13"/>
  <c r="J59" i="13" s="1"/>
  <c r="F59" i="13"/>
  <c r="G59" i="13"/>
  <c r="H59" i="13"/>
  <c r="D60" i="13"/>
  <c r="E60" i="13"/>
  <c r="N60" i="13" s="1"/>
  <c r="F60" i="13"/>
  <c r="G60" i="13"/>
  <c r="H60" i="13"/>
  <c r="D61" i="13"/>
  <c r="E61" i="13"/>
  <c r="J61" i="13" s="1"/>
  <c r="F61" i="13"/>
  <c r="G61" i="13"/>
  <c r="H61" i="13"/>
  <c r="D62" i="13"/>
  <c r="E62" i="13"/>
  <c r="N62" i="13" s="1"/>
  <c r="F62" i="13"/>
  <c r="G62" i="13"/>
  <c r="H62" i="13"/>
  <c r="D63" i="13"/>
  <c r="E63" i="13"/>
  <c r="N63" i="13" s="1"/>
  <c r="F63" i="13"/>
  <c r="G63" i="13"/>
  <c r="H63" i="13"/>
  <c r="D64" i="13"/>
  <c r="E64" i="13"/>
  <c r="N64" i="13" s="1"/>
  <c r="F64" i="13"/>
  <c r="G64" i="13"/>
  <c r="H64" i="13"/>
  <c r="D65" i="13"/>
  <c r="E65" i="13"/>
  <c r="J65" i="13" s="1"/>
  <c r="F65" i="13"/>
  <c r="G65" i="13"/>
  <c r="H65" i="13"/>
  <c r="D66" i="13"/>
  <c r="E66" i="13"/>
  <c r="N66" i="13" s="1"/>
  <c r="F66" i="13"/>
  <c r="G66" i="13"/>
  <c r="H66" i="13"/>
  <c r="D67" i="13"/>
  <c r="E67" i="13"/>
  <c r="J67" i="13" s="1"/>
  <c r="F67" i="13"/>
  <c r="G67" i="13"/>
  <c r="H67" i="13"/>
  <c r="D68" i="13"/>
  <c r="E68" i="13"/>
  <c r="N68" i="13" s="1"/>
  <c r="F68" i="13"/>
  <c r="G68" i="13"/>
  <c r="H68" i="13"/>
  <c r="D69" i="13"/>
  <c r="E69" i="13"/>
  <c r="N69" i="13" s="1"/>
  <c r="F69" i="13"/>
  <c r="G69" i="13"/>
  <c r="H69" i="13"/>
  <c r="D70" i="13"/>
  <c r="E70" i="13"/>
  <c r="N70" i="13" s="1"/>
  <c r="F70" i="13"/>
  <c r="G70" i="13"/>
  <c r="H70" i="13"/>
  <c r="D71" i="13"/>
  <c r="E71" i="13"/>
  <c r="N71" i="13" s="1"/>
  <c r="F71" i="13"/>
  <c r="G71" i="13"/>
  <c r="H71" i="13"/>
  <c r="D72" i="13"/>
  <c r="E72" i="13"/>
  <c r="N72" i="13" s="1"/>
  <c r="F72" i="13"/>
  <c r="G72" i="13"/>
  <c r="H72" i="13"/>
  <c r="D73" i="13"/>
  <c r="E73" i="13"/>
  <c r="N73" i="13" s="1"/>
  <c r="F73" i="13"/>
  <c r="G73" i="13"/>
  <c r="H73" i="13"/>
  <c r="D74" i="13"/>
  <c r="E74" i="13"/>
  <c r="N74" i="13" s="1"/>
  <c r="F74" i="13"/>
  <c r="G74" i="13"/>
  <c r="H74" i="13"/>
  <c r="D75" i="13"/>
  <c r="E75" i="13"/>
  <c r="N75" i="13" s="1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E47" i="12"/>
  <c r="J75" i="13" l="1"/>
  <c r="K75" i="13" s="1"/>
  <c r="J68" i="13"/>
  <c r="K68" i="13" s="1"/>
  <c r="J50" i="13"/>
  <c r="K50" i="13" s="1"/>
  <c r="J44" i="13"/>
  <c r="K44" i="13" s="1"/>
  <c r="J32" i="13"/>
  <c r="K32" i="13" s="1"/>
  <c r="J34" i="13"/>
  <c r="K34" i="13" s="1"/>
  <c r="J38" i="13"/>
  <c r="K38" i="13" s="1"/>
  <c r="J36" i="13"/>
  <c r="K36" i="13" s="1"/>
  <c r="J60" i="13"/>
  <c r="K60" i="13" s="1"/>
  <c r="N32" i="13"/>
  <c r="J62" i="13"/>
  <c r="K62" i="13" s="1"/>
  <c r="J64" i="13"/>
  <c r="K64" i="13" s="1"/>
  <c r="J79" i="13"/>
  <c r="K79" i="13" s="1"/>
  <c r="J70" i="13"/>
  <c r="K70" i="13" s="1"/>
  <c r="J46" i="13"/>
  <c r="K46" i="13" s="1"/>
  <c r="K59" i="13"/>
  <c r="N48" i="13"/>
  <c r="J52" i="13"/>
  <c r="K52" i="13" s="1"/>
  <c r="J54" i="13"/>
  <c r="K54" i="13" s="1"/>
  <c r="J78" i="13"/>
  <c r="K78" i="13" s="1"/>
  <c r="J71" i="13"/>
  <c r="K71" i="13" s="1"/>
  <c r="J39" i="13"/>
  <c r="K39" i="13" s="1"/>
  <c r="J43" i="13"/>
  <c r="K43" i="13" s="1"/>
  <c r="N44" i="13"/>
  <c r="J48" i="13"/>
  <c r="K48" i="13" s="1"/>
  <c r="J63" i="13"/>
  <c r="K63" i="13" s="1"/>
  <c r="J76" i="13"/>
  <c r="K76" i="13" s="1"/>
  <c r="J80" i="13"/>
  <c r="K80" i="13" s="1"/>
  <c r="N47" i="13"/>
  <c r="J55" i="13"/>
  <c r="K55" i="13" s="1"/>
  <c r="N33" i="13"/>
  <c r="J35" i="13"/>
  <c r="K35" i="13" s="1"/>
  <c r="N55" i="13"/>
  <c r="N52" i="13"/>
  <c r="J40" i="13"/>
  <c r="K40" i="13" s="1"/>
  <c r="N59" i="13"/>
  <c r="N80" i="13"/>
  <c r="N79" i="13"/>
  <c r="K65" i="13"/>
  <c r="J47" i="13"/>
  <c r="K47" i="13" s="1"/>
  <c r="N39" i="13"/>
  <c r="N36" i="13"/>
  <c r="N76" i="13"/>
  <c r="K67" i="13"/>
  <c r="N43" i="13"/>
  <c r="J49" i="13"/>
  <c r="K49" i="13" s="1"/>
  <c r="J66" i="13"/>
  <c r="K66" i="13" s="1"/>
  <c r="J51" i="13"/>
  <c r="K51" i="13" s="1"/>
  <c r="N42" i="13"/>
  <c r="N77" i="13"/>
  <c r="K61" i="13"/>
  <c r="K57" i="13"/>
  <c r="J41" i="13"/>
  <c r="K41" i="13" s="1"/>
  <c r="N67" i="13"/>
  <c r="N51" i="13"/>
  <c r="N50" i="13"/>
  <c r="N35" i="13"/>
  <c r="N34" i="13"/>
  <c r="N40" i="13"/>
  <c r="J74" i="13"/>
  <c r="K74" i="13" s="1"/>
  <c r="J58" i="13"/>
  <c r="K58" i="13" s="1"/>
  <c r="J53" i="13"/>
  <c r="K53" i="13" s="1"/>
  <c r="J42" i="13"/>
  <c r="K42" i="13" s="1"/>
  <c r="J37" i="13"/>
  <c r="K37" i="13" s="1"/>
  <c r="N78" i="13"/>
  <c r="J72" i="13"/>
  <c r="K72" i="13" s="1"/>
  <c r="N46" i="13"/>
  <c r="J45" i="13"/>
  <c r="K45" i="13" s="1"/>
  <c r="N54" i="13"/>
  <c r="N38" i="13"/>
  <c r="N61" i="13"/>
  <c r="N57" i="13"/>
  <c r="N45" i="13"/>
  <c r="N41" i="13"/>
  <c r="N37" i="13"/>
  <c r="J77" i="13"/>
  <c r="K77" i="13" s="1"/>
  <c r="J73" i="13"/>
  <c r="K73" i="13" s="1"/>
  <c r="J69" i="13"/>
  <c r="K69" i="13" s="1"/>
  <c r="J33" i="13"/>
  <c r="K33" i="13" s="1"/>
  <c r="N65" i="13"/>
  <c r="N53" i="13"/>
  <c r="N49" i="13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D49" i="19"/>
  <c r="E49" i="19"/>
  <c r="F49" i="19"/>
  <c r="G49" i="19"/>
  <c r="H49" i="19"/>
  <c r="D50" i="19"/>
  <c r="E50" i="19"/>
  <c r="F50" i="19"/>
  <c r="G50" i="19"/>
  <c r="H50" i="19"/>
  <c r="D51" i="19"/>
  <c r="E51" i="19"/>
  <c r="F51" i="19"/>
  <c r="G51" i="19"/>
  <c r="H51" i="19"/>
  <c r="D52" i="19"/>
  <c r="E52" i="19"/>
  <c r="F52" i="19"/>
  <c r="G52" i="19"/>
  <c r="H52" i="19"/>
  <c r="D53" i="19"/>
  <c r="E53" i="19"/>
  <c r="F53" i="19"/>
  <c r="G53" i="19"/>
  <c r="H53" i="19"/>
  <c r="D54" i="19"/>
  <c r="E54" i="19"/>
  <c r="F54" i="19"/>
  <c r="G54" i="19"/>
  <c r="H54" i="19"/>
  <c r="D55" i="19"/>
  <c r="E55" i="19"/>
  <c r="F55" i="19"/>
  <c r="G55" i="19"/>
  <c r="H55" i="19"/>
  <c r="D56" i="19"/>
  <c r="E56" i="19"/>
  <c r="J56" i="19" s="1"/>
  <c r="F56" i="19"/>
  <c r="G56" i="19"/>
  <c r="H56" i="19"/>
  <c r="D57" i="19"/>
  <c r="E57" i="19"/>
  <c r="J57" i="19" s="1"/>
  <c r="F57" i="19"/>
  <c r="G57" i="19"/>
  <c r="H57" i="19"/>
  <c r="D58" i="19"/>
  <c r="E58" i="19"/>
  <c r="J58" i="19" s="1"/>
  <c r="F58" i="19"/>
  <c r="G58" i="19"/>
  <c r="H58" i="19"/>
  <c r="D59" i="19"/>
  <c r="E59" i="19"/>
  <c r="J59" i="19" s="1"/>
  <c r="F59" i="19"/>
  <c r="G59" i="19"/>
  <c r="H59" i="19"/>
  <c r="D60" i="19"/>
  <c r="E60" i="19"/>
  <c r="J60" i="19" s="1"/>
  <c r="F60" i="19"/>
  <c r="G60" i="19"/>
  <c r="H60" i="19"/>
  <c r="D61" i="19"/>
  <c r="E61" i="19"/>
  <c r="J61" i="19" s="1"/>
  <c r="F61" i="19"/>
  <c r="G61" i="19"/>
  <c r="H61" i="19"/>
  <c r="C54" i="19"/>
  <c r="C55" i="19"/>
  <c r="C56" i="19"/>
  <c r="C57" i="19"/>
  <c r="C58" i="19"/>
  <c r="C59" i="19"/>
  <c r="C60" i="19"/>
  <c r="C61" i="19"/>
  <c r="J50" i="19" l="1"/>
  <c r="J52" i="19"/>
  <c r="J54" i="19"/>
  <c r="J49" i="19"/>
  <c r="J53" i="19"/>
  <c r="J55" i="19"/>
  <c r="J51" i="19"/>
  <c r="V2576" i="18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R1736" i="18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E48" i="19" s="1"/>
  <c r="J48" i="19" s="1"/>
  <c r="R1008" i="18"/>
  <c r="D48" i="19" s="1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D46" i="19" s="1"/>
  <c r="V840" i="18"/>
  <c r="Y840" i="18" s="1"/>
  <c r="U840" i="18"/>
  <c r="X840" i="18" s="1"/>
  <c r="S840" i="18"/>
  <c r="E45" i="19" s="1"/>
  <c r="J45" i="19" s="1"/>
  <c r="R840" i="18"/>
  <c r="D45" i="19" s="1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R728" i="18"/>
  <c r="D43" i="19" s="1"/>
  <c r="V672" i="18"/>
  <c r="Y672" i="18" s="1"/>
  <c r="U672" i="18"/>
  <c r="X672" i="18" s="1"/>
  <c r="S672" i="18"/>
  <c r="E42" i="19" s="1"/>
  <c r="J42" i="19" s="1"/>
  <c r="R672" i="18"/>
  <c r="V616" i="18"/>
  <c r="Y616" i="18" s="1"/>
  <c r="U616" i="18"/>
  <c r="X616" i="18" s="1"/>
  <c r="S616" i="18"/>
  <c r="E41" i="19" s="1"/>
  <c r="J41" i="19" s="1"/>
  <c r="R616" i="18"/>
  <c r="D41" i="19" s="1"/>
  <c r="V560" i="18"/>
  <c r="Y560" i="18" s="1"/>
  <c r="U560" i="18"/>
  <c r="X560" i="18" s="1"/>
  <c r="S560" i="18"/>
  <c r="E40" i="19" s="1"/>
  <c r="J40" i="19" s="1"/>
  <c r="R560" i="18"/>
  <c r="D40" i="19" s="1"/>
  <c r="V504" i="18"/>
  <c r="Y504" i="18" s="1"/>
  <c r="U504" i="18"/>
  <c r="X504" i="18" s="1"/>
  <c r="S504" i="18"/>
  <c r="E39" i="19" s="1"/>
  <c r="J39" i="19" s="1"/>
  <c r="R504" i="18"/>
  <c r="D39" i="19" s="1"/>
  <c r="V448" i="18"/>
  <c r="Y448" i="18" s="1"/>
  <c r="U448" i="18"/>
  <c r="X448" i="18" s="1"/>
  <c r="S448" i="18"/>
  <c r="E38" i="19" s="1"/>
  <c r="J38" i="19" s="1"/>
  <c r="R448" i="18"/>
  <c r="D38" i="19" s="1"/>
  <c r="V392" i="18"/>
  <c r="Y392" i="18" s="1"/>
  <c r="U392" i="18"/>
  <c r="X392" i="18" s="1"/>
  <c r="S392" i="18"/>
  <c r="E37" i="19" s="1"/>
  <c r="J37" i="19" s="1"/>
  <c r="R392" i="18"/>
  <c r="D37" i="19" s="1"/>
  <c r="V336" i="18"/>
  <c r="Y336" i="18" s="1"/>
  <c r="U336" i="18"/>
  <c r="X336" i="18" s="1"/>
  <c r="S336" i="18"/>
  <c r="E36" i="19" s="1"/>
  <c r="J36" i="19" s="1"/>
  <c r="R336" i="18"/>
  <c r="D36" i="19" s="1"/>
  <c r="V280" i="18"/>
  <c r="Y280" i="18" s="1"/>
  <c r="U280" i="18"/>
  <c r="X280" i="18" s="1"/>
  <c r="S280" i="18"/>
  <c r="E35" i="19" s="1"/>
  <c r="J35" i="19" s="1"/>
  <c r="R280" i="18"/>
  <c r="V224" i="18"/>
  <c r="Y224" i="18" s="1"/>
  <c r="U224" i="18"/>
  <c r="X224" i="18" s="1"/>
  <c r="S224" i="18"/>
  <c r="E34" i="19" s="1"/>
  <c r="J34" i="19" s="1"/>
  <c r="R224" i="18"/>
  <c r="D34" i="19" s="1"/>
  <c r="V168" i="18"/>
  <c r="Y168" i="18" s="1"/>
  <c r="U168" i="18"/>
  <c r="X168" i="18" s="1"/>
  <c r="S168" i="18"/>
  <c r="E33" i="19" s="1"/>
  <c r="J33" i="19" s="1"/>
  <c r="R168" i="18"/>
  <c r="D33" i="19" s="1"/>
  <c r="V112" i="18"/>
  <c r="Y112" i="18" s="1"/>
  <c r="U112" i="18"/>
  <c r="X112" i="18" s="1"/>
  <c r="S112" i="18"/>
  <c r="E32" i="19" s="1"/>
  <c r="J32" i="19" s="1"/>
  <c r="R112" i="18"/>
  <c r="D32" i="19" s="1"/>
  <c r="V56" i="18"/>
  <c r="Y56" i="18" s="1"/>
  <c r="U56" i="18"/>
  <c r="X56" i="18" s="1"/>
  <c r="S56" i="18"/>
  <c r="R56" i="18"/>
  <c r="D35" i="19" l="1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94" i="27" l="1"/>
  <c r="J138" i="27"/>
  <c r="J194" i="23"/>
  <c r="J138" i="23"/>
  <c r="J194" i="13"/>
  <c r="J138" i="13"/>
  <c r="V2072" i="15"/>
  <c r="Y2072" i="15" s="1"/>
  <c r="U2072" i="15"/>
  <c r="X2072" i="15" s="1"/>
  <c r="S2072" i="15"/>
  <c r="R2072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4" i="15"/>
  <c r="U1514" i="15"/>
  <c r="V1512" i="15"/>
  <c r="Y1512" i="15" s="1"/>
  <c r="U1512" i="15"/>
  <c r="X1512" i="15" s="1"/>
  <c r="S1512" i="15"/>
  <c r="R1512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E50" i="16" s="1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E48" i="16" s="1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Y616" i="15"/>
  <c r="V616" i="15"/>
  <c r="U616" i="15"/>
  <c r="X616" i="15" s="1"/>
  <c r="S616" i="15"/>
  <c r="R616" i="15"/>
  <c r="V560" i="15"/>
  <c r="Y560" i="15" s="1"/>
  <c r="U560" i="15"/>
  <c r="X560" i="15" s="1"/>
  <c r="S560" i="15"/>
  <c r="R560" i="15"/>
  <c r="X504" i="15"/>
  <c r="V504" i="15"/>
  <c r="Y504" i="15" s="1"/>
  <c r="U504" i="15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D32" i="32" l="1"/>
  <c r="E32" i="32"/>
  <c r="F32" i="32"/>
  <c r="G32" i="32"/>
  <c r="H32" i="32"/>
  <c r="D33" i="32"/>
  <c r="E33" i="32"/>
  <c r="F33" i="32"/>
  <c r="G33" i="32"/>
  <c r="H33" i="32"/>
  <c r="D34" i="32"/>
  <c r="E34" i="32"/>
  <c r="F34" i="32"/>
  <c r="G34" i="32"/>
  <c r="H34" i="32"/>
  <c r="D35" i="32"/>
  <c r="E35" i="32"/>
  <c r="F35" i="32"/>
  <c r="G35" i="32"/>
  <c r="H35" i="32"/>
  <c r="D36" i="32"/>
  <c r="E36" i="32"/>
  <c r="F36" i="32"/>
  <c r="G36" i="32"/>
  <c r="H36" i="32"/>
  <c r="D37" i="32"/>
  <c r="E37" i="32"/>
  <c r="F37" i="32"/>
  <c r="G37" i="32"/>
  <c r="H37" i="32"/>
  <c r="D38" i="32"/>
  <c r="E38" i="32"/>
  <c r="F38" i="32"/>
  <c r="G38" i="32"/>
  <c r="H38" i="32"/>
  <c r="D39" i="32"/>
  <c r="E39" i="32"/>
  <c r="F39" i="32"/>
  <c r="G39" i="32"/>
  <c r="H39" i="32"/>
  <c r="D40" i="32"/>
  <c r="E40" i="32"/>
  <c r="F40" i="32"/>
  <c r="G40" i="32"/>
  <c r="H40" i="32"/>
  <c r="D41" i="32"/>
  <c r="E41" i="32"/>
  <c r="F41" i="32"/>
  <c r="G41" i="32"/>
  <c r="H41" i="32"/>
  <c r="D42" i="32"/>
  <c r="E42" i="32"/>
  <c r="F42" i="32"/>
  <c r="G42" i="32"/>
  <c r="H42" i="32"/>
  <c r="D43" i="32"/>
  <c r="E43" i="32"/>
  <c r="F43" i="32"/>
  <c r="G43" i="32"/>
  <c r="H43" i="32"/>
  <c r="D44" i="32"/>
  <c r="E44" i="32"/>
  <c r="F44" i="32"/>
  <c r="G44" i="32"/>
  <c r="H44" i="32"/>
  <c r="D45" i="32"/>
  <c r="E45" i="32"/>
  <c r="F45" i="32"/>
  <c r="G45" i="32"/>
  <c r="H45" i="32"/>
  <c r="D46" i="32"/>
  <c r="E46" i="32"/>
  <c r="F46" i="32"/>
  <c r="G46" i="32"/>
  <c r="H46" i="32"/>
  <c r="D47" i="32"/>
  <c r="E47" i="32"/>
  <c r="F47" i="32"/>
  <c r="G47" i="32"/>
  <c r="H47" i="32"/>
  <c r="D48" i="32"/>
  <c r="E48" i="32"/>
  <c r="F48" i="32"/>
  <c r="G48" i="32"/>
  <c r="H48" i="32"/>
  <c r="D49" i="32"/>
  <c r="E49" i="32"/>
  <c r="F49" i="32"/>
  <c r="G49" i="32"/>
  <c r="H49" i="32"/>
  <c r="D50" i="32"/>
  <c r="E50" i="32"/>
  <c r="F50" i="32"/>
  <c r="G50" i="32"/>
  <c r="H50" i="32"/>
  <c r="D51" i="32"/>
  <c r="E51" i="32"/>
  <c r="F51" i="32"/>
  <c r="G51" i="32"/>
  <c r="H51" i="32"/>
  <c r="D52" i="32"/>
  <c r="E52" i="32"/>
  <c r="F52" i="32"/>
  <c r="G52" i="32"/>
  <c r="H52" i="32"/>
  <c r="D53" i="32"/>
  <c r="E53" i="32"/>
  <c r="F53" i="32"/>
  <c r="G53" i="32"/>
  <c r="H53" i="32"/>
  <c r="D54" i="32"/>
  <c r="E54" i="32"/>
  <c r="F54" i="32"/>
  <c r="G54" i="32"/>
  <c r="H54" i="32"/>
  <c r="D55" i="32"/>
  <c r="E55" i="32"/>
  <c r="F55" i="32"/>
  <c r="G55" i="32"/>
  <c r="H55" i="32"/>
  <c r="D56" i="32"/>
  <c r="E56" i="32"/>
  <c r="F56" i="32"/>
  <c r="G56" i="32"/>
  <c r="H56" i="32"/>
  <c r="D57" i="32"/>
  <c r="J57" i="32" s="1"/>
  <c r="E57" i="32"/>
  <c r="N57" i="32" s="1"/>
  <c r="F57" i="32"/>
  <c r="G57" i="32"/>
  <c r="H57" i="32"/>
  <c r="D58" i="32"/>
  <c r="J58" i="32" s="1"/>
  <c r="E58" i="32"/>
  <c r="N58" i="32" s="1"/>
  <c r="F58" i="32"/>
  <c r="G58" i="32"/>
  <c r="H58" i="32"/>
  <c r="D59" i="32"/>
  <c r="J59" i="32" s="1"/>
  <c r="E59" i="32"/>
  <c r="N59" i="32" s="1"/>
  <c r="F59" i="32"/>
  <c r="G59" i="32"/>
  <c r="H59" i="32"/>
  <c r="D60" i="32"/>
  <c r="J60" i="32" s="1"/>
  <c r="E60" i="32"/>
  <c r="N60" i="32" s="1"/>
  <c r="F60" i="32"/>
  <c r="G60" i="32"/>
  <c r="H60" i="32"/>
  <c r="D61" i="32"/>
  <c r="J61" i="32" s="1"/>
  <c r="E61" i="32"/>
  <c r="N61" i="32" s="1"/>
  <c r="F61" i="32"/>
  <c r="G61" i="32"/>
  <c r="H61" i="32"/>
  <c r="D62" i="32"/>
  <c r="J62" i="32" s="1"/>
  <c r="E62" i="32"/>
  <c r="N62" i="32" s="1"/>
  <c r="F62" i="32"/>
  <c r="G62" i="32"/>
  <c r="H62" i="32"/>
  <c r="D63" i="32"/>
  <c r="J63" i="32" s="1"/>
  <c r="E63" i="32"/>
  <c r="N63" i="32" s="1"/>
  <c r="F63" i="32"/>
  <c r="G63" i="32"/>
  <c r="H63" i="32"/>
  <c r="D64" i="32"/>
  <c r="J64" i="32" s="1"/>
  <c r="E64" i="32"/>
  <c r="N64" i="32" s="1"/>
  <c r="F64" i="32"/>
  <c r="G64" i="32"/>
  <c r="H64" i="32"/>
  <c r="D65" i="32"/>
  <c r="J65" i="32" s="1"/>
  <c r="E65" i="32"/>
  <c r="N65" i="32" s="1"/>
  <c r="F65" i="32"/>
  <c r="G65" i="32"/>
  <c r="H65" i="32"/>
  <c r="D66" i="32"/>
  <c r="J66" i="32" s="1"/>
  <c r="E66" i="32"/>
  <c r="N66" i="32" s="1"/>
  <c r="F66" i="32"/>
  <c r="G66" i="32"/>
  <c r="H66" i="32"/>
  <c r="D67" i="32"/>
  <c r="J67" i="32" s="1"/>
  <c r="E67" i="32"/>
  <c r="N67" i="32" s="1"/>
  <c r="F67" i="32"/>
  <c r="G67" i="32"/>
  <c r="H67" i="32"/>
  <c r="D68" i="32"/>
  <c r="J68" i="32" s="1"/>
  <c r="E68" i="32"/>
  <c r="N68" i="32" s="1"/>
  <c r="F68" i="32"/>
  <c r="G68" i="32"/>
  <c r="H68" i="32"/>
  <c r="D69" i="32"/>
  <c r="J69" i="32" s="1"/>
  <c r="E69" i="32"/>
  <c r="N69" i="32" s="1"/>
  <c r="F69" i="32"/>
  <c r="G69" i="32"/>
  <c r="H69" i="32"/>
  <c r="D70" i="32"/>
  <c r="J70" i="32" s="1"/>
  <c r="E70" i="32"/>
  <c r="N70" i="32" s="1"/>
  <c r="F70" i="32"/>
  <c r="G70" i="32"/>
  <c r="H70" i="32"/>
  <c r="D71" i="32"/>
  <c r="J71" i="32" s="1"/>
  <c r="E71" i="32"/>
  <c r="N71" i="32" s="1"/>
  <c r="F71" i="32"/>
  <c r="G71" i="32"/>
  <c r="H71" i="32"/>
  <c r="D72" i="32"/>
  <c r="J72" i="32" s="1"/>
  <c r="E72" i="32"/>
  <c r="N72" i="32" s="1"/>
  <c r="F72" i="32"/>
  <c r="G72" i="32"/>
  <c r="H72" i="32"/>
  <c r="D73" i="32"/>
  <c r="J73" i="32" s="1"/>
  <c r="E73" i="32"/>
  <c r="N73" i="32" s="1"/>
  <c r="F73" i="32"/>
  <c r="G73" i="32"/>
  <c r="H73" i="32"/>
  <c r="D74" i="32"/>
  <c r="J74" i="32" s="1"/>
  <c r="E74" i="32"/>
  <c r="N74" i="32" s="1"/>
  <c r="F74" i="32"/>
  <c r="G74" i="32"/>
  <c r="H74" i="32"/>
  <c r="D75" i="32"/>
  <c r="J75" i="32" s="1"/>
  <c r="E75" i="32"/>
  <c r="N75" i="32" s="1"/>
  <c r="F75" i="32"/>
  <c r="G75" i="32"/>
  <c r="H75" i="32"/>
  <c r="D76" i="32"/>
  <c r="J76" i="32" s="1"/>
  <c r="E76" i="32"/>
  <c r="N76" i="32" s="1"/>
  <c r="F76" i="32"/>
  <c r="G76" i="32"/>
  <c r="H76" i="32"/>
  <c r="D77" i="32"/>
  <c r="E77" i="32"/>
  <c r="F77" i="32"/>
  <c r="G77" i="32"/>
  <c r="H77" i="32"/>
  <c r="D78" i="32"/>
  <c r="E78" i="32"/>
  <c r="F78" i="32"/>
  <c r="G78" i="32"/>
  <c r="H78" i="32"/>
  <c r="D79" i="32"/>
  <c r="E79" i="32"/>
  <c r="F79" i="32"/>
  <c r="G79" i="32"/>
  <c r="H79" i="32"/>
  <c r="D80" i="32"/>
  <c r="E80" i="32"/>
  <c r="F80" i="32"/>
  <c r="G80" i="32"/>
  <c r="H80" i="32"/>
  <c r="H31" i="32"/>
  <c r="G31" i="32"/>
  <c r="F31" i="32"/>
  <c r="E31" i="32"/>
  <c r="D31" i="32"/>
  <c r="C279" i="32"/>
  <c r="C278" i="32"/>
  <c r="C277" i="32"/>
  <c r="C276" i="32"/>
  <c r="C275" i="32"/>
  <c r="C274" i="32"/>
  <c r="C273" i="32"/>
  <c r="C272" i="32"/>
  <c r="C271" i="32"/>
  <c r="C270" i="32"/>
  <c r="C269" i="32"/>
  <c r="C268" i="32"/>
  <c r="C267" i="32"/>
  <c r="C266" i="32"/>
  <c r="C265" i="32"/>
  <c r="C264" i="32"/>
  <c r="C263" i="32"/>
  <c r="C262" i="32"/>
  <c r="C261" i="32"/>
  <c r="C260" i="32"/>
  <c r="C259" i="32"/>
  <c r="C258" i="32"/>
  <c r="C257" i="32"/>
  <c r="C256" i="32"/>
  <c r="C255" i="32"/>
  <c r="C254" i="32"/>
  <c r="C253" i="32"/>
  <c r="C252" i="32"/>
  <c r="C251" i="32"/>
  <c r="C243" i="32"/>
  <c r="C242" i="32"/>
  <c r="C241" i="32"/>
  <c r="C240" i="32"/>
  <c r="C239" i="32"/>
  <c r="C238" i="32"/>
  <c r="C237" i="32"/>
  <c r="C236" i="32"/>
  <c r="C235" i="32"/>
  <c r="C234" i="32"/>
  <c r="C233" i="32"/>
  <c r="C232" i="32"/>
  <c r="C231" i="32"/>
  <c r="C230" i="32"/>
  <c r="C229" i="32"/>
  <c r="C228" i="32"/>
  <c r="C227" i="32"/>
  <c r="C226" i="32"/>
  <c r="C225" i="32"/>
  <c r="C224" i="32"/>
  <c r="C223" i="32"/>
  <c r="C222" i="32"/>
  <c r="C221" i="32"/>
  <c r="C220" i="32"/>
  <c r="C219" i="32"/>
  <c r="C218" i="32"/>
  <c r="C217" i="32"/>
  <c r="C216" i="32"/>
  <c r="C215" i="32"/>
  <c r="C214" i="32"/>
  <c r="C213" i="32"/>
  <c r="C212" i="32"/>
  <c r="C211" i="32"/>
  <c r="C210" i="32"/>
  <c r="C209" i="32"/>
  <c r="C208" i="32"/>
  <c r="C207" i="32"/>
  <c r="C206" i="32"/>
  <c r="C205" i="32"/>
  <c r="C204" i="32"/>
  <c r="C203" i="32"/>
  <c r="C202" i="32"/>
  <c r="C201" i="32"/>
  <c r="C200" i="32"/>
  <c r="C199" i="32"/>
  <c r="C198" i="32"/>
  <c r="C197" i="32"/>
  <c r="C196" i="32"/>
  <c r="C195" i="32"/>
  <c r="C194" i="32"/>
  <c r="E192" i="32"/>
  <c r="H187" i="32"/>
  <c r="H243" i="32" s="1"/>
  <c r="G187" i="32"/>
  <c r="G243" i="32" s="1"/>
  <c r="F187" i="32"/>
  <c r="E187" i="32"/>
  <c r="E243" i="32" s="1"/>
  <c r="D187" i="32"/>
  <c r="D243" i="32" s="1"/>
  <c r="C187" i="32"/>
  <c r="H186" i="32"/>
  <c r="H242" i="32" s="1"/>
  <c r="G186" i="32"/>
  <c r="G242" i="32" s="1"/>
  <c r="F186" i="32"/>
  <c r="F242" i="32" s="1"/>
  <c r="E186" i="32"/>
  <c r="E242" i="32" s="1"/>
  <c r="D186" i="32"/>
  <c r="D242" i="32" s="1"/>
  <c r="C186" i="32"/>
  <c r="H185" i="32"/>
  <c r="H241" i="32" s="1"/>
  <c r="G185" i="32"/>
  <c r="G241" i="32" s="1"/>
  <c r="F185" i="32"/>
  <c r="F241" i="32" s="1"/>
  <c r="E185" i="32"/>
  <c r="E241" i="32" s="1"/>
  <c r="D185" i="32"/>
  <c r="D241" i="32" s="1"/>
  <c r="C185" i="32"/>
  <c r="H184" i="32"/>
  <c r="H240" i="32" s="1"/>
  <c r="G184" i="32"/>
  <c r="G240" i="32" s="1"/>
  <c r="F184" i="32"/>
  <c r="F240" i="32" s="1"/>
  <c r="E184" i="32"/>
  <c r="E240" i="32" s="1"/>
  <c r="D184" i="32"/>
  <c r="D240" i="32" s="1"/>
  <c r="C184" i="32"/>
  <c r="H183" i="32"/>
  <c r="H239" i="32" s="1"/>
  <c r="G183" i="32"/>
  <c r="G239" i="32" s="1"/>
  <c r="F183" i="32"/>
  <c r="F239" i="32" s="1"/>
  <c r="E183" i="32"/>
  <c r="E239" i="32" s="1"/>
  <c r="D183" i="32"/>
  <c r="C183" i="32"/>
  <c r="H182" i="32"/>
  <c r="H238" i="32" s="1"/>
  <c r="G182" i="32"/>
  <c r="G238" i="32" s="1"/>
  <c r="F182" i="32"/>
  <c r="F238" i="32" s="1"/>
  <c r="C182" i="32"/>
  <c r="H181" i="32"/>
  <c r="H237" i="32" s="1"/>
  <c r="G181" i="32"/>
  <c r="G237" i="32" s="1"/>
  <c r="F181" i="32"/>
  <c r="F237" i="32" s="1"/>
  <c r="C181" i="32"/>
  <c r="H180" i="32"/>
  <c r="H236" i="32" s="1"/>
  <c r="G180" i="32"/>
  <c r="G236" i="32" s="1"/>
  <c r="F180" i="32"/>
  <c r="F236" i="32" s="1"/>
  <c r="C180" i="32"/>
  <c r="H179" i="32"/>
  <c r="H235" i="32" s="1"/>
  <c r="G179" i="32"/>
  <c r="G235" i="32" s="1"/>
  <c r="F179" i="32"/>
  <c r="F235" i="32" s="1"/>
  <c r="C179" i="32"/>
  <c r="H178" i="32"/>
  <c r="H234" i="32" s="1"/>
  <c r="G178" i="32"/>
  <c r="G234" i="32" s="1"/>
  <c r="F178" i="32"/>
  <c r="F234" i="32" s="1"/>
  <c r="C178" i="32"/>
  <c r="H177" i="32"/>
  <c r="H233" i="32" s="1"/>
  <c r="G177" i="32"/>
  <c r="G233" i="32" s="1"/>
  <c r="F177" i="32"/>
  <c r="F233" i="32" s="1"/>
  <c r="C177" i="32"/>
  <c r="H176" i="32"/>
  <c r="H232" i="32" s="1"/>
  <c r="G176" i="32"/>
  <c r="G232" i="32" s="1"/>
  <c r="F176" i="32"/>
  <c r="F232" i="32" s="1"/>
  <c r="C176" i="32"/>
  <c r="H175" i="32"/>
  <c r="H231" i="32" s="1"/>
  <c r="G175" i="32"/>
  <c r="G231" i="32" s="1"/>
  <c r="F175" i="32"/>
  <c r="C175" i="32"/>
  <c r="H174" i="32"/>
  <c r="H230" i="32" s="1"/>
  <c r="G174" i="32"/>
  <c r="G230" i="32" s="1"/>
  <c r="F174" i="32"/>
  <c r="F230" i="32" s="1"/>
  <c r="C174" i="32"/>
  <c r="H173" i="32"/>
  <c r="H229" i="32" s="1"/>
  <c r="G173" i="32"/>
  <c r="G229" i="32" s="1"/>
  <c r="F173" i="32"/>
  <c r="F229" i="32" s="1"/>
  <c r="C173" i="32"/>
  <c r="H172" i="32"/>
  <c r="H228" i="32" s="1"/>
  <c r="G172" i="32"/>
  <c r="G228" i="32" s="1"/>
  <c r="F172" i="32"/>
  <c r="F228" i="32" s="1"/>
  <c r="C172" i="32"/>
  <c r="H171" i="32"/>
  <c r="H227" i="32" s="1"/>
  <c r="G171" i="32"/>
  <c r="G227" i="32" s="1"/>
  <c r="F171" i="32"/>
  <c r="F227" i="32" s="1"/>
  <c r="C171" i="32"/>
  <c r="H170" i="32"/>
  <c r="H226" i="32" s="1"/>
  <c r="G170" i="32"/>
  <c r="G226" i="32" s="1"/>
  <c r="F170" i="32"/>
  <c r="F226" i="32" s="1"/>
  <c r="C170" i="32"/>
  <c r="H169" i="32"/>
  <c r="H225" i="32" s="1"/>
  <c r="G169" i="32"/>
  <c r="G225" i="32" s="1"/>
  <c r="F169" i="32"/>
  <c r="F225" i="32" s="1"/>
  <c r="C169" i="32"/>
  <c r="H168" i="32"/>
  <c r="H224" i="32" s="1"/>
  <c r="G168" i="32"/>
  <c r="G224" i="32" s="1"/>
  <c r="F168" i="32"/>
  <c r="F224" i="32" s="1"/>
  <c r="C168" i="32"/>
  <c r="H167" i="32"/>
  <c r="H223" i="32" s="1"/>
  <c r="G167" i="32"/>
  <c r="G223" i="32" s="1"/>
  <c r="F167" i="32"/>
  <c r="F223" i="32" s="1"/>
  <c r="C167" i="32"/>
  <c r="H166" i="32"/>
  <c r="G166" i="32"/>
  <c r="F166" i="32"/>
  <c r="F222" i="32" s="1"/>
  <c r="C166" i="32"/>
  <c r="H165" i="32"/>
  <c r="H221" i="32" s="1"/>
  <c r="G165" i="32"/>
  <c r="F165" i="32"/>
  <c r="C165" i="32"/>
  <c r="H164" i="32"/>
  <c r="G164" i="32"/>
  <c r="F164" i="32"/>
  <c r="C164" i="32"/>
  <c r="H163" i="32"/>
  <c r="H219" i="32" s="1"/>
  <c r="G163" i="32"/>
  <c r="F163" i="32"/>
  <c r="C163" i="32"/>
  <c r="H162" i="32"/>
  <c r="G162" i="32"/>
  <c r="F162" i="32"/>
  <c r="F218" i="32" s="1"/>
  <c r="C162" i="32"/>
  <c r="H161" i="32"/>
  <c r="H217" i="32" s="1"/>
  <c r="G161" i="32"/>
  <c r="F161" i="32"/>
  <c r="C161" i="32"/>
  <c r="H160" i="32"/>
  <c r="G160" i="32"/>
  <c r="F160" i="32"/>
  <c r="C160" i="32"/>
  <c r="H159" i="32"/>
  <c r="H215" i="32" s="1"/>
  <c r="G159" i="32"/>
  <c r="G215" i="32" s="1"/>
  <c r="F159" i="32"/>
  <c r="F215" i="32" s="1"/>
  <c r="C159" i="32"/>
  <c r="H158" i="32"/>
  <c r="G158" i="32"/>
  <c r="F158" i="32"/>
  <c r="C158" i="32"/>
  <c r="H157" i="32"/>
  <c r="H213" i="32" s="1"/>
  <c r="G157" i="32"/>
  <c r="F157" i="32"/>
  <c r="C157" i="32"/>
  <c r="H156" i="32"/>
  <c r="G156" i="32"/>
  <c r="G212" i="32" s="1"/>
  <c r="F156" i="32"/>
  <c r="F212" i="32" s="1"/>
  <c r="C156" i="32"/>
  <c r="H155" i="32"/>
  <c r="H211" i="32" s="1"/>
  <c r="G155" i="32"/>
  <c r="G211" i="32" s="1"/>
  <c r="F155" i="32"/>
  <c r="C155" i="32"/>
  <c r="H154" i="32"/>
  <c r="G154" i="32"/>
  <c r="G210" i="32" s="1"/>
  <c r="F154" i="32"/>
  <c r="F210" i="32" s="1"/>
  <c r="C154" i="32"/>
  <c r="H153" i="32"/>
  <c r="H209" i="32" s="1"/>
  <c r="G153" i="32"/>
  <c r="F153" i="32"/>
  <c r="C153" i="32"/>
  <c r="H152" i="32"/>
  <c r="G152" i="32"/>
  <c r="F152" i="32"/>
  <c r="C152" i="32"/>
  <c r="H151" i="32"/>
  <c r="H207" i="32" s="1"/>
  <c r="G151" i="32"/>
  <c r="F151" i="32"/>
  <c r="C151" i="32"/>
  <c r="H150" i="32"/>
  <c r="G150" i="32"/>
  <c r="F150" i="32"/>
  <c r="F206" i="32" s="1"/>
  <c r="C150" i="32"/>
  <c r="H149" i="32"/>
  <c r="H205" i="32" s="1"/>
  <c r="G149" i="32"/>
  <c r="F149" i="32"/>
  <c r="C149" i="32"/>
  <c r="H148" i="32"/>
  <c r="G148" i="32"/>
  <c r="F148" i="32"/>
  <c r="C148" i="32"/>
  <c r="H147" i="32"/>
  <c r="H203" i="32" s="1"/>
  <c r="G147" i="32"/>
  <c r="G203" i="32" s="1"/>
  <c r="F147" i="32"/>
  <c r="F203" i="32" s="1"/>
  <c r="C147" i="32"/>
  <c r="H146" i="32"/>
  <c r="G146" i="32"/>
  <c r="F146" i="32"/>
  <c r="F202" i="32" s="1"/>
  <c r="C146" i="32"/>
  <c r="H145" i="32"/>
  <c r="H201" i="32" s="1"/>
  <c r="G145" i="32"/>
  <c r="F145" i="32"/>
  <c r="C145" i="32"/>
  <c r="H144" i="32"/>
  <c r="G144" i="32"/>
  <c r="F144" i="32"/>
  <c r="F200" i="32" s="1"/>
  <c r="C144" i="32"/>
  <c r="H143" i="32"/>
  <c r="H199" i="32" s="1"/>
  <c r="G143" i="32"/>
  <c r="G199" i="32" s="1"/>
  <c r="F143" i="32"/>
  <c r="C143" i="32"/>
  <c r="H142" i="32"/>
  <c r="H198" i="32" s="1"/>
  <c r="G142" i="32"/>
  <c r="G198" i="32" s="1"/>
  <c r="F142" i="32"/>
  <c r="F198" i="32" s="1"/>
  <c r="C142" i="32"/>
  <c r="H141" i="32"/>
  <c r="H197" i="32" s="1"/>
  <c r="G141" i="32"/>
  <c r="G197" i="32" s="1"/>
  <c r="F141" i="32"/>
  <c r="C141" i="32"/>
  <c r="H140" i="32"/>
  <c r="G140" i="32"/>
  <c r="F140" i="32"/>
  <c r="C140" i="32"/>
  <c r="H139" i="32"/>
  <c r="H195" i="32" s="1"/>
  <c r="G139" i="32"/>
  <c r="F139" i="32"/>
  <c r="C139" i="32"/>
  <c r="H138" i="32"/>
  <c r="G138" i="32"/>
  <c r="F138" i="32"/>
  <c r="F194" i="32" s="1"/>
  <c r="C138" i="32"/>
  <c r="H133" i="32"/>
  <c r="G133" i="32"/>
  <c r="F133" i="32"/>
  <c r="E133" i="32"/>
  <c r="D133" i="32"/>
  <c r="C133" i="32"/>
  <c r="H132" i="32"/>
  <c r="G132" i="32"/>
  <c r="F132" i="32"/>
  <c r="E132" i="32"/>
  <c r="D132" i="32"/>
  <c r="C132" i="32"/>
  <c r="H131" i="32"/>
  <c r="G131" i="32"/>
  <c r="F131" i="32"/>
  <c r="E131" i="32"/>
  <c r="D131" i="32"/>
  <c r="C131" i="32"/>
  <c r="H130" i="32"/>
  <c r="G130" i="32"/>
  <c r="F130" i="32"/>
  <c r="E130" i="32"/>
  <c r="D130" i="32"/>
  <c r="C130" i="32"/>
  <c r="H129" i="32"/>
  <c r="G129" i="32"/>
  <c r="F129" i="32"/>
  <c r="E129" i="32"/>
  <c r="D129" i="32"/>
  <c r="C129" i="32"/>
  <c r="H128" i="32"/>
  <c r="G128" i="32"/>
  <c r="F128" i="32"/>
  <c r="C128" i="32"/>
  <c r="H127" i="32"/>
  <c r="G127" i="32"/>
  <c r="F127" i="32"/>
  <c r="C127" i="32"/>
  <c r="H126" i="32"/>
  <c r="G126" i="32"/>
  <c r="F126" i="32"/>
  <c r="C126" i="32"/>
  <c r="H125" i="32"/>
  <c r="G125" i="32"/>
  <c r="F125" i="32"/>
  <c r="C125" i="32"/>
  <c r="H124" i="32"/>
  <c r="G124" i="32"/>
  <c r="F124" i="32"/>
  <c r="C124" i="32"/>
  <c r="H123" i="32"/>
  <c r="G123" i="32"/>
  <c r="F123" i="32"/>
  <c r="C123" i="32"/>
  <c r="H122" i="32"/>
  <c r="G122" i="32"/>
  <c r="F122" i="32"/>
  <c r="C122" i="32"/>
  <c r="H121" i="32"/>
  <c r="G121" i="32"/>
  <c r="F121" i="32"/>
  <c r="C121" i="32"/>
  <c r="H120" i="32"/>
  <c r="G120" i="32"/>
  <c r="F120" i="32"/>
  <c r="C120" i="32"/>
  <c r="H119" i="32"/>
  <c r="G119" i="32"/>
  <c r="F119" i="32"/>
  <c r="C119" i="32"/>
  <c r="H118" i="32"/>
  <c r="G118" i="32"/>
  <c r="F118" i="32"/>
  <c r="C118" i="32"/>
  <c r="H117" i="32"/>
  <c r="G117" i="32"/>
  <c r="F117" i="32"/>
  <c r="C117" i="32"/>
  <c r="H116" i="32"/>
  <c r="G116" i="32"/>
  <c r="F116" i="32"/>
  <c r="C116" i="32"/>
  <c r="H115" i="32"/>
  <c r="G115" i="32"/>
  <c r="F115" i="32"/>
  <c r="C115" i="32"/>
  <c r="H114" i="32"/>
  <c r="G114" i="32"/>
  <c r="F114" i="32"/>
  <c r="C114" i="32"/>
  <c r="H113" i="32"/>
  <c r="G113" i="32"/>
  <c r="F113" i="32"/>
  <c r="C113" i="32"/>
  <c r="H112" i="32"/>
  <c r="G112" i="32"/>
  <c r="F112" i="32"/>
  <c r="C112" i="32"/>
  <c r="H111" i="32"/>
  <c r="G111" i="32"/>
  <c r="F111" i="32"/>
  <c r="C111" i="32"/>
  <c r="H110" i="32"/>
  <c r="G110" i="32"/>
  <c r="F110" i="32"/>
  <c r="C110" i="32"/>
  <c r="H109" i="32"/>
  <c r="G109" i="32"/>
  <c r="F109" i="32"/>
  <c r="C109" i="32"/>
  <c r="H108" i="32"/>
  <c r="G108" i="32"/>
  <c r="F108" i="32"/>
  <c r="C108" i="32"/>
  <c r="H107" i="32"/>
  <c r="G107" i="32"/>
  <c r="F107" i="32"/>
  <c r="C107" i="32"/>
  <c r="H106" i="32"/>
  <c r="G106" i="32"/>
  <c r="F106" i="32"/>
  <c r="C106" i="32"/>
  <c r="H105" i="32"/>
  <c r="G105" i="32"/>
  <c r="F105" i="32"/>
  <c r="C105" i="32"/>
  <c r="H104" i="32"/>
  <c r="G104" i="32"/>
  <c r="F104" i="32"/>
  <c r="C104" i="32"/>
  <c r="H103" i="32"/>
  <c r="G103" i="32"/>
  <c r="F103" i="32"/>
  <c r="C103" i="32"/>
  <c r="H102" i="32"/>
  <c r="G102" i="32"/>
  <c r="F102" i="32"/>
  <c r="C102" i="32"/>
  <c r="H101" i="32"/>
  <c r="G101" i="32"/>
  <c r="F101" i="32"/>
  <c r="C101" i="32"/>
  <c r="H100" i="32"/>
  <c r="G100" i="32"/>
  <c r="F100" i="32"/>
  <c r="C100" i="32"/>
  <c r="H99" i="32"/>
  <c r="G99" i="32"/>
  <c r="F99" i="32"/>
  <c r="C99" i="32"/>
  <c r="H98" i="32"/>
  <c r="G98" i="32"/>
  <c r="F98" i="32"/>
  <c r="C98" i="32"/>
  <c r="H97" i="32"/>
  <c r="G97" i="32"/>
  <c r="F97" i="32"/>
  <c r="C97" i="32"/>
  <c r="H96" i="32"/>
  <c r="G96" i="32"/>
  <c r="F96" i="32"/>
  <c r="C96" i="32"/>
  <c r="H95" i="32"/>
  <c r="G95" i="32"/>
  <c r="F95" i="32"/>
  <c r="C95" i="32"/>
  <c r="H94" i="32"/>
  <c r="G94" i="32"/>
  <c r="F94" i="32"/>
  <c r="C94" i="32"/>
  <c r="H93" i="32"/>
  <c r="G93" i="32"/>
  <c r="F93" i="32"/>
  <c r="C93" i="32"/>
  <c r="H92" i="32"/>
  <c r="G92" i="32"/>
  <c r="F92" i="32"/>
  <c r="C92" i="32"/>
  <c r="H91" i="32"/>
  <c r="G91" i="32"/>
  <c r="F91" i="32"/>
  <c r="C91" i="32"/>
  <c r="H90" i="32"/>
  <c r="G90" i="32"/>
  <c r="F90" i="32"/>
  <c r="C90" i="32"/>
  <c r="H89" i="32"/>
  <c r="G89" i="32"/>
  <c r="F89" i="32"/>
  <c r="C89" i="32"/>
  <c r="H88" i="32"/>
  <c r="G88" i="32"/>
  <c r="F88" i="32"/>
  <c r="C88" i="32"/>
  <c r="H87" i="32"/>
  <c r="G87" i="32"/>
  <c r="F87" i="32"/>
  <c r="C87" i="32"/>
  <c r="H86" i="32"/>
  <c r="G86" i="32"/>
  <c r="F86" i="32"/>
  <c r="C86" i="32"/>
  <c r="H85" i="32"/>
  <c r="G85" i="32"/>
  <c r="F85" i="32"/>
  <c r="C85" i="32"/>
  <c r="H84" i="32"/>
  <c r="G84" i="32"/>
  <c r="F84" i="32"/>
  <c r="C84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H28" i="32"/>
  <c r="G28" i="32"/>
  <c r="F28" i="32"/>
  <c r="C28" i="32"/>
  <c r="H27" i="32"/>
  <c r="G27" i="32"/>
  <c r="F27" i="32"/>
  <c r="C27" i="32"/>
  <c r="H26" i="32"/>
  <c r="G26" i="32"/>
  <c r="F26" i="32"/>
  <c r="C26" i="32"/>
  <c r="H25" i="32"/>
  <c r="G25" i="32"/>
  <c r="F25" i="32"/>
  <c r="C25" i="32"/>
  <c r="H24" i="32"/>
  <c r="G24" i="32"/>
  <c r="F24" i="32"/>
  <c r="C24" i="32"/>
  <c r="H23" i="32"/>
  <c r="G23" i="32"/>
  <c r="F23" i="32"/>
  <c r="C23" i="32"/>
  <c r="H22" i="32"/>
  <c r="G22" i="32"/>
  <c r="F22" i="32"/>
  <c r="C22" i="32"/>
  <c r="H21" i="32"/>
  <c r="G21" i="32"/>
  <c r="F21" i="32"/>
  <c r="C21" i="32"/>
  <c r="H20" i="32"/>
  <c r="G20" i="32"/>
  <c r="F20" i="32"/>
  <c r="C20" i="32"/>
  <c r="H19" i="32"/>
  <c r="G19" i="32"/>
  <c r="F19" i="32"/>
  <c r="C19" i="32"/>
  <c r="H18" i="32"/>
  <c r="G18" i="32"/>
  <c r="F18" i="32"/>
  <c r="C18" i="32"/>
  <c r="H17" i="32"/>
  <c r="G17" i="32"/>
  <c r="F17" i="32"/>
  <c r="C17" i="32"/>
  <c r="H16" i="32"/>
  <c r="G16" i="32"/>
  <c r="F16" i="32"/>
  <c r="C16" i="32"/>
  <c r="H15" i="32"/>
  <c r="G15" i="32"/>
  <c r="F15" i="32"/>
  <c r="C15" i="32"/>
  <c r="H14" i="32"/>
  <c r="G14" i="32"/>
  <c r="F14" i="32"/>
  <c r="C14" i="32"/>
  <c r="H13" i="32"/>
  <c r="G13" i="32"/>
  <c r="F13" i="32"/>
  <c r="C13" i="32"/>
  <c r="H12" i="32"/>
  <c r="G12" i="32"/>
  <c r="F12" i="32"/>
  <c r="C12" i="32"/>
  <c r="H11" i="32"/>
  <c r="G11" i="32"/>
  <c r="F11" i="32"/>
  <c r="C11" i="32"/>
  <c r="H10" i="32"/>
  <c r="G10" i="32"/>
  <c r="F10" i="32"/>
  <c r="C10" i="32"/>
  <c r="H9" i="32"/>
  <c r="G9" i="32"/>
  <c r="F9" i="32"/>
  <c r="C9" i="32"/>
  <c r="H8" i="32"/>
  <c r="G8" i="32"/>
  <c r="F8" i="32"/>
  <c r="C8" i="32"/>
  <c r="H7" i="32"/>
  <c r="G7" i="32"/>
  <c r="F7" i="32"/>
  <c r="C7" i="32"/>
  <c r="H6" i="32"/>
  <c r="G6" i="32"/>
  <c r="F6" i="32"/>
  <c r="C6" i="32"/>
  <c r="H5" i="32"/>
  <c r="G5" i="32"/>
  <c r="F5" i="32"/>
  <c r="C5" i="32"/>
  <c r="H4" i="32"/>
  <c r="G4" i="32"/>
  <c r="F4" i="32"/>
  <c r="C4" i="32"/>
  <c r="H3" i="32"/>
  <c r="G3" i="32"/>
  <c r="F3" i="32"/>
  <c r="C3" i="32"/>
  <c r="V2576" i="31"/>
  <c r="Y2576" i="31" s="1"/>
  <c r="U2576" i="31"/>
  <c r="X2576" i="31" s="1"/>
  <c r="S2576" i="31"/>
  <c r="R2576" i="31"/>
  <c r="V2520" i="31"/>
  <c r="Y2520" i="31" s="1"/>
  <c r="U2520" i="31"/>
  <c r="X2520" i="31" s="1"/>
  <c r="S2520" i="31"/>
  <c r="R2520" i="31"/>
  <c r="V2464" i="31"/>
  <c r="Y2464" i="31" s="1"/>
  <c r="U2464" i="31"/>
  <c r="X2464" i="31" s="1"/>
  <c r="S2464" i="31"/>
  <c r="R2464" i="31"/>
  <c r="V2408" i="31"/>
  <c r="Y2408" i="31" s="1"/>
  <c r="U2408" i="31"/>
  <c r="X2408" i="31" s="1"/>
  <c r="S2408" i="31"/>
  <c r="R2408" i="31"/>
  <c r="V2352" i="31"/>
  <c r="Y2352" i="31" s="1"/>
  <c r="U2352" i="31"/>
  <c r="X2352" i="31" s="1"/>
  <c r="S2352" i="31"/>
  <c r="R2352" i="31"/>
  <c r="V2296" i="31"/>
  <c r="Y2296" i="31" s="1"/>
  <c r="U2296" i="31"/>
  <c r="X2296" i="31" s="1"/>
  <c r="S2296" i="31"/>
  <c r="R2296" i="31"/>
  <c r="V2240" i="31"/>
  <c r="Y2240" i="31" s="1"/>
  <c r="U2240" i="31"/>
  <c r="X2240" i="31" s="1"/>
  <c r="S2240" i="31"/>
  <c r="R2240" i="31"/>
  <c r="V2184" i="31"/>
  <c r="Y2184" i="31" s="1"/>
  <c r="U2184" i="31"/>
  <c r="X2184" i="31" s="1"/>
  <c r="S2184" i="31"/>
  <c r="R2184" i="31"/>
  <c r="V2128" i="31"/>
  <c r="Y2128" i="31" s="1"/>
  <c r="U2128" i="31"/>
  <c r="X2128" i="31" s="1"/>
  <c r="S2128" i="31"/>
  <c r="R2128" i="31"/>
  <c r="V2072" i="31"/>
  <c r="Y2072" i="31" s="1"/>
  <c r="U2072" i="31"/>
  <c r="X2072" i="31" s="1"/>
  <c r="S2072" i="31"/>
  <c r="R2072" i="31"/>
  <c r="V2018" i="31"/>
  <c r="U2018" i="31"/>
  <c r="Y2016" i="31"/>
  <c r="X2016" i="31"/>
  <c r="V2016" i="31"/>
  <c r="U2016" i="31"/>
  <c r="S2016" i="31"/>
  <c r="R2016" i="31"/>
  <c r="Y1960" i="31"/>
  <c r="V1960" i="31"/>
  <c r="U1960" i="31"/>
  <c r="X1960" i="31" s="1"/>
  <c r="S1960" i="31"/>
  <c r="R1960" i="31"/>
  <c r="Y1904" i="31"/>
  <c r="X1904" i="31"/>
  <c r="V1904" i="31"/>
  <c r="U1904" i="31"/>
  <c r="S1904" i="31"/>
  <c r="R1904" i="31"/>
  <c r="Y1848" i="31"/>
  <c r="V1848" i="31"/>
  <c r="U1848" i="31"/>
  <c r="X1848" i="31" s="1"/>
  <c r="S1848" i="31"/>
  <c r="R1848" i="31"/>
  <c r="Y1792" i="31"/>
  <c r="X1792" i="31"/>
  <c r="V1792" i="31"/>
  <c r="U1792" i="31"/>
  <c r="S1792" i="31"/>
  <c r="R1792" i="31"/>
  <c r="Y1736" i="31"/>
  <c r="V1736" i="31"/>
  <c r="U1736" i="31"/>
  <c r="X1736" i="31" s="1"/>
  <c r="S1736" i="31"/>
  <c r="R1736" i="31"/>
  <c r="Y1680" i="31"/>
  <c r="X1680" i="31"/>
  <c r="V1680" i="31"/>
  <c r="U1680" i="31"/>
  <c r="S1680" i="31"/>
  <c r="R1680" i="31"/>
  <c r="Y1624" i="31"/>
  <c r="V1624" i="31"/>
  <c r="U1624" i="31"/>
  <c r="X1624" i="31" s="1"/>
  <c r="S1624" i="31"/>
  <c r="R1624" i="31"/>
  <c r="Y1568" i="31"/>
  <c r="X1568" i="31"/>
  <c r="V1568" i="31"/>
  <c r="U1568" i="31"/>
  <c r="S1568" i="31"/>
  <c r="R1568" i="31"/>
  <c r="Y1512" i="31"/>
  <c r="V1512" i="31"/>
  <c r="U1512" i="31"/>
  <c r="X1512" i="31" s="1"/>
  <c r="S1512" i="31"/>
  <c r="R1512" i="31"/>
  <c r="V1456" i="31"/>
  <c r="Y1456" i="31" s="1"/>
  <c r="U1456" i="31"/>
  <c r="X1456" i="31" s="1"/>
  <c r="S1456" i="31"/>
  <c r="R1456" i="31"/>
  <c r="Y1400" i="31"/>
  <c r="V1400" i="31"/>
  <c r="U1400" i="31"/>
  <c r="X1400" i="31" s="1"/>
  <c r="S1400" i="31"/>
  <c r="R1400" i="31"/>
  <c r="V1344" i="31"/>
  <c r="Y1344" i="31" s="1"/>
  <c r="U1344" i="31"/>
  <c r="X1344" i="31" s="1"/>
  <c r="S1344" i="31"/>
  <c r="R1344" i="31"/>
  <c r="V1288" i="31"/>
  <c r="Y1288" i="31" s="1"/>
  <c r="U1288" i="31"/>
  <c r="X1288" i="31" s="1"/>
  <c r="S1288" i="31"/>
  <c r="R1288" i="31"/>
  <c r="V1232" i="31"/>
  <c r="Y1232" i="31" s="1"/>
  <c r="U1232" i="31"/>
  <c r="X1232" i="31" s="1"/>
  <c r="S1232" i="31"/>
  <c r="R1232" i="31"/>
  <c r="V1176" i="31"/>
  <c r="Y1176" i="31" s="1"/>
  <c r="U1176" i="31"/>
  <c r="X1176" i="31" s="1"/>
  <c r="S1176" i="31"/>
  <c r="R1176" i="31"/>
  <c r="V1120" i="31"/>
  <c r="Y1120" i="31" s="1"/>
  <c r="U1120" i="31"/>
  <c r="X1120" i="31" s="1"/>
  <c r="S1120" i="31"/>
  <c r="R1120" i="31"/>
  <c r="V1064" i="31"/>
  <c r="Y1064" i="31" s="1"/>
  <c r="U1064" i="31"/>
  <c r="X1064" i="31" s="1"/>
  <c r="S1064" i="31"/>
  <c r="R1064" i="31"/>
  <c r="V1008" i="31"/>
  <c r="Y1008" i="31" s="1"/>
  <c r="U1008" i="31"/>
  <c r="X1008" i="31" s="1"/>
  <c r="S1008" i="31"/>
  <c r="R1008" i="31"/>
  <c r="V952" i="31"/>
  <c r="Y952" i="31" s="1"/>
  <c r="U952" i="31"/>
  <c r="X952" i="31" s="1"/>
  <c r="S952" i="31"/>
  <c r="R952" i="31"/>
  <c r="V896" i="31"/>
  <c r="Y896" i="31" s="1"/>
  <c r="U896" i="31"/>
  <c r="X896" i="31" s="1"/>
  <c r="S896" i="31"/>
  <c r="R896" i="31"/>
  <c r="V840" i="31"/>
  <c r="Y840" i="31" s="1"/>
  <c r="U840" i="31"/>
  <c r="X840" i="31" s="1"/>
  <c r="S840" i="31"/>
  <c r="R840" i="31"/>
  <c r="V784" i="31"/>
  <c r="Y784" i="31" s="1"/>
  <c r="U784" i="31"/>
  <c r="X784" i="31" s="1"/>
  <c r="S784" i="31"/>
  <c r="R784" i="31"/>
  <c r="V730" i="31"/>
  <c r="U730" i="31"/>
  <c r="X728" i="31"/>
  <c r="V728" i="31"/>
  <c r="Y728" i="31" s="1"/>
  <c r="U728" i="31"/>
  <c r="S728" i="31"/>
  <c r="R728" i="31"/>
  <c r="X672" i="31"/>
  <c r="V672" i="31"/>
  <c r="Y672" i="31" s="1"/>
  <c r="U672" i="31"/>
  <c r="S672" i="31"/>
  <c r="R672" i="31"/>
  <c r="X616" i="31"/>
  <c r="V616" i="31"/>
  <c r="Y616" i="31" s="1"/>
  <c r="U616" i="31"/>
  <c r="S616" i="31"/>
  <c r="R616" i="31"/>
  <c r="X560" i="31"/>
  <c r="V560" i="31"/>
  <c r="Y560" i="31" s="1"/>
  <c r="U560" i="31"/>
  <c r="S560" i="31"/>
  <c r="R560" i="31"/>
  <c r="X504" i="31"/>
  <c r="V504" i="31"/>
  <c r="Y504" i="31" s="1"/>
  <c r="U504" i="31"/>
  <c r="S504" i="31"/>
  <c r="R504" i="31"/>
  <c r="X448" i="31"/>
  <c r="V448" i="31"/>
  <c r="Y448" i="31" s="1"/>
  <c r="U448" i="31"/>
  <c r="S448" i="31"/>
  <c r="R448" i="31"/>
  <c r="X392" i="31"/>
  <c r="V392" i="31"/>
  <c r="Y392" i="31" s="1"/>
  <c r="U392" i="31"/>
  <c r="S392" i="31"/>
  <c r="R392" i="31"/>
  <c r="X336" i="31"/>
  <c r="V336" i="31"/>
  <c r="Y336" i="31" s="1"/>
  <c r="U336" i="31"/>
  <c r="S336" i="31"/>
  <c r="R336" i="31"/>
  <c r="X280" i="31"/>
  <c r="V280" i="31"/>
  <c r="Y280" i="31" s="1"/>
  <c r="U280" i="31"/>
  <c r="S280" i="31"/>
  <c r="R280" i="31"/>
  <c r="X224" i="31"/>
  <c r="V224" i="31"/>
  <c r="Y224" i="31" s="1"/>
  <c r="U224" i="31"/>
  <c r="S224" i="31"/>
  <c r="R224" i="31"/>
  <c r="X168" i="31"/>
  <c r="V168" i="31"/>
  <c r="Y168" i="31" s="1"/>
  <c r="U168" i="31"/>
  <c r="S168" i="31"/>
  <c r="R168" i="31"/>
  <c r="X112" i="31"/>
  <c r="V112" i="31"/>
  <c r="Y112" i="31" s="1"/>
  <c r="U112" i="31"/>
  <c r="S112" i="31"/>
  <c r="R112" i="31"/>
  <c r="X56" i="31"/>
  <c r="V56" i="31"/>
  <c r="Y56" i="31" s="1"/>
  <c r="U56" i="31"/>
  <c r="S56" i="31"/>
  <c r="R56" i="31"/>
  <c r="H260" i="32" l="1"/>
  <c r="H258" i="32"/>
  <c r="H264" i="32"/>
  <c r="H270" i="32"/>
  <c r="H274" i="32"/>
  <c r="F269" i="32"/>
  <c r="F275" i="32"/>
  <c r="F279" i="32"/>
  <c r="H256" i="32"/>
  <c r="H262" i="32"/>
  <c r="K60" i="32"/>
  <c r="K62" i="32"/>
  <c r="K72" i="32"/>
  <c r="N48" i="32"/>
  <c r="N52" i="32"/>
  <c r="N54" i="32"/>
  <c r="N56" i="32"/>
  <c r="F263" i="32"/>
  <c r="K67" i="32"/>
  <c r="K73" i="32"/>
  <c r="F251" i="32"/>
  <c r="N77" i="32"/>
  <c r="H259" i="32"/>
  <c r="H279" i="32"/>
  <c r="K70" i="32"/>
  <c r="N79" i="32"/>
  <c r="G269" i="32"/>
  <c r="G279" i="32"/>
  <c r="N55" i="32"/>
  <c r="H261" i="32"/>
  <c r="K66" i="32"/>
  <c r="N49" i="32"/>
  <c r="K61" i="32"/>
  <c r="F252" i="32"/>
  <c r="F264" i="32"/>
  <c r="F276" i="32"/>
  <c r="F257" i="32"/>
  <c r="H267" i="32"/>
  <c r="J52" i="32"/>
  <c r="K52" i="32" s="1"/>
  <c r="K63" i="32"/>
  <c r="J80" i="32"/>
  <c r="K80" i="32" s="1"/>
  <c r="G252" i="32"/>
  <c r="F262" i="32"/>
  <c r="F195" i="32"/>
  <c r="G266" i="32"/>
  <c r="J77" i="32"/>
  <c r="K77" i="32" s="1"/>
  <c r="G274" i="32"/>
  <c r="G278" i="32"/>
  <c r="N50" i="32"/>
  <c r="G262" i="32"/>
  <c r="F274" i="32"/>
  <c r="J185" i="32"/>
  <c r="J241" i="32" s="1"/>
  <c r="J49" i="32"/>
  <c r="K49" i="32" s="1"/>
  <c r="J55" i="32"/>
  <c r="K55" i="32" s="1"/>
  <c r="F260" i="32"/>
  <c r="K74" i="32"/>
  <c r="G255" i="32"/>
  <c r="F259" i="32"/>
  <c r="F261" i="32"/>
  <c r="F243" i="32"/>
  <c r="F205" i="32"/>
  <c r="N80" i="32"/>
  <c r="G209" i="32"/>
  <c r="J51" i="32"/>
  <c r="K51" i="32" s="1"/>
  <c r="J187" i="32"/>
  <c r="J243" i="32" s="1"/>
  <c r="H253" i="32"/>
  <c r="G265" i="32"/>
  <c r="F273" i="32"/>
  <c r="G205" i="32"/>
  <c r="H210" i="32"/>
  <c r="F216" i="32"/>
  <c r="H222" i="32"/>
  <c r="G254" i="32"/>
  <c r="K59" i="32"/>
  <c r="K71" i="32"/>
  <c r="K76" i="32"/>
  <c r="N78" i="32"/>
  <c r="F255" i="32"/>
  <c r="J184" i="32"/>
  <c r="J240" i="32" s="1"/>
  <c r="G217" i="32"/>
  <c r="F267" i="32"/>
  <c r="F272" i="32"/>
  <c r="K58" i="32"/>
  <c r="K64" i="32"/>
  <c r="J50" i="32"/>
  <c r="K50" i="32" s="1"/>
  <c r="K69" i="32"/>
  <c r="H263" i="32"/>
  <c r="H206" i="32"/>
  <c r="G276" i="32"/>
  <c r="G219" i="32"/>
  <c r="N53" i="32"/>
  <c r="K65" i="32"/>
  <c r="F201" i="32"/>
  <c r="F258" i="32"/>
  <c r="H265" i="32"/>
  <c r="G267" i="32"/>
  <c r="F221" i="32"/>
  <c r="F278" i="32"/>
  <c r="G221" i="32"/>
  <c r="H268" i="32"/>
  <c r="H272" i="32"/>
  <c r="H276" i="32"/>
  <c r="F265" i="32"/>
  <c r="F208" i="32"/>
  <c r="J183" i="32"/>
  <c r="J239" i="32" s="1"/>
  <c r="D239" i="32"/>
  <c r="F217" i="32"/>
  <c r="G201" i="32"/>
  <c r="G258" i="32"/>
  <c r="H269" i="32"/>
  <c r="H212" i="32"/>
  <c r="G271" i="32"/>
  <c r="G214" i="32"/>
  <c r="N51" i="32"/>
  <c r="K68" i="32"/>
  <c r="J78" i="32"/>
  <c r="K78" i="32" s="1"/>
  <c r="G251" i="32"/>
  <c r="G194" i="32"/>
  <c r="F253" i="32"/>
  <c r="F196" i="32"/>
  <c r="H271" i="32"/>
  <c r="G273" i="32"/>
  <c r="G216" i="32"/>
  <c r="H214" i="32"/>
  <c r="J53" i="32"/>
  <c r="K53" i="32" s="1"/>
  <c r="F197" i="32"/>
  <c r="F254" i="32"/>
  <c r="J56" i="32"/>
  <c r="K56" i="32" s="1"/>
  <c r="K75" i="32"/>
  <c r="G195" i="32"/>
  <c r="H202" i="32"/>
  <c r="H252" i="32"/>
  <c r="H251" i="32"/>
  <c r="H194" i="32"/>
  <c r="G253" i="32"/>
  <c r="G264" i="32"/>
  <c r="G207" i="32"/>
  <c r="H273" i="32"/>
  <c r="G261" i="32"/>
  <c r="G204" i="32"/>
  <c r="G213" i="32"/>
  <c r="G270" i="32"/>
  <c r="F199" i="32"/>
  <c r="F256" i="32"/>
  <c r="G263" i="32"/>
  <c r="G206" i="32"/>
  <c r="F271" i="32"/>
  <c r="F214" i="32"/>
  <c r="G222" i="32"/>
  <c r="F209" i="32"/>
  <c r="F266" i="32"/>
  <c r="G275" i="32"/>
  <c r="G218" i="32"/>
  <c r="H278" i="32"/>
  <c r="H255" i="32"/>
  <c r="G257" i="32"/>
  <c r="H275" i="32"/>
  <c r="H218" i="32"/>
  <c r="G277" i="32"/>
  <c r="J186" i="32"/>
  <c r="J242" i="32" s="1"/>
  <c r="G200" i="32"/>
  <c r="F207" i="32"/>
  <c r="F219" i="32"/>
  <c r="F231" i="32"/>
  <c r="H266" i="32"/>
  <c r="J48" i="32"/>
  <c r="K48" i="32" s="1"/>
  <c r="F211" i="32"/>
  <c r="F268" i="32"/>
  <c r="F277" i="32"/>
  <c r="F220" i="32"/>
  <c r="J54" i="32"/>
  <c r="K54" i="32" s="1"/>
  <c r="K57" i="32"/>
  <c r="J79" i="32"/>
  <c r="K79" i="32" s="1"/>
  <c r="H257" i="32"/>
  <c r="G259" i="32"/>
  <c r="G202" i="32"/>
  <c r="F213" i="32"/>
  <c r="F270" i="32"/>
  <c r="H277" i="32"/>
  <c r="H200" i="32"/>
  <c r="F204" i="32"/>
  <c r="H254" i="32"/>
  <c r="G256" i="32"/>
  <c r="G260" i="32"/>
  <c r="G268" i="32"/>
  <c r="G272" i="32"/>
  <c r="H204" i="32"/>
  <c r="H216" i="32"/>
  <c r="G196" i="32"/>
  <c r="G208" i="32"/>
  <c r="G220" i="32"/>
  <c r="H196" i="32"/>
  <c r="H208" i="32"/>
  <c r="H220" i="32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V2520" i="2"/>
  <c r="U2520" i="2"/>
  <c r="S2520" i="2"/>
  <c r="E128" i="32" s="1"/>
  <c r="R2520" i="2"/>
  <c r="D128" i="32" s="1"/>
  <c r="V2464" i="2"/>
  <c r="U2464" i="2"/>
  <c r="S2464" i="2"/>
  <c r="R2464" i="2"/>
  <c r="V2408" i="2"/>
  <c r="E180" i="12" s="1"/>
  <c r="U2408" i="2"/>
  <c r="S2408" i="2"/>
  <c r="E126" i="32" s="1"/>
  <c r="R2408" i="2"/>
  <c r="D126" i="32" s="1"/>
  <c r="V2352" i="2"/>
  <c r="U2352" i="2"/>
  <c r="S2352" i="2"/>
  <c r="R2352" i="2"/>
  <c r="V2296" i="2"/>
  <c r="U2296" i="2"/>
  <c r="S2296" i="2"/>
  <c r="E124" i="32" s="1"/>
  <c r="R2296" i="2"/>
  <c r="D124" i="32" s="1"/>
  <c r="V2240" i="2"/>
  <c r="E177" i="12" s="1"/>
  <c r="U2240" i="2"/>
  <c r="S2240" i="2"/>
  <c r="E70" i="12" s="1"/>
  <c r="R2240" i="2"/>
  <c r="V2184" i="2"/>
  <c r="U2184" i="2"/>
  <c r="S2184" i="2"/>
  <c r="E122" i="32" s="1"/>
  <c r="R2184" i="2"/>
  <c r="D122" i="32" s="1"/>
  <c r="V2128" i="2"/>
  <c r="U2128" i="2"/>
  <c r="S2128" i="2"/>
  <c r="R2128" i="2"/>
  <c r="D121" i="12" s="1"/>
  <c r="V2072" i="2"/>
  <c r="U2072" i="2"/>
  <c r="S2072" i="2"/>
  <c r="E120" i="32" s="1"/>
  <c r="R2072" i="2"/>
  <c r="D120" i="32" s="1"/>
  <c r="V2016" i="2"/>
  <c r="U2016" i="2"/>
  <c r="S2016" i="2"/>
  <c r="R2016" i="2"/>
  <c r="V1962" i="2"/>
  <c r="U1962" i="2"/>
  <c r="V1960" i="2"/>
  <c r="U1960" i="2"/>
  <c r="S1960" i="2"/>
  <c r="E118" i="32" s="1"/>
  <c r="R1960" i="2"/>
  <c r="D118" i="32" s="1"/>
  <c r="V1904" i="2"/>
  <c r="U1904" i="2"/>
  <c r="S1904" i="2"/>
  <c r="E117" i="32" s="1"/>
  <c r="R1904" i="2"/>
  <c r="D117" i="32" s="1"/>
  <c r="V1848" i="2"/>
  <c r="U1848" i="2"/>
  <c r="S1848" i="2"/>
  <c r="E116" i="32" s="1"/>
  <c r="R1848" i="2"/>
  <c r="D116" i="32" s="1"/>
  <c r="V1792" i="2"/>
  <c r="U1792" i="2"/>
  <c r="S1792" i="2"/>
  <c r="E115" i="32" s="1"/>
  <c r="R1792" i="2"/>
  <c r="D115" i="32" s="1"/>
  <c r="V1736" i="2"/>
  <c r="U1736" i="2"/>
  <c r="S1736" i="2"/>
  <c r="E114" i="32" s="1"/>
  <c r="R1736" i="2"/>
  <c r="D114" i="32" s="1"/>
  <c r="V1680" i="2"/>
  <c r="U1680" i="2"/>
  <c r="S1680" i="2"/>
  <c r="E113" i="32" s="1"/>
  <c r="R1680" i="2"/>
  <c r="D113" i="32" s="1"/>
  <c r="V1624" i="2"/>
  <c r="U1624" i="2"/>
  <c r="S1624" i="2"/>
  <c r="E112" i="32" s="1"/>
  <c r="R1624" i="2"/>
  <c r="D112" i="32" s="1"/>
  <c r="V1568" i="2"/>
  <c r="U1568" i="2"/>
  <c r="S1568" i="2"/>
  <c r="E111" i="32" s="1"/>
  <c r="R1568" i="2"/>
  <c r="D111" i="32" s="1"/>
  <c r="V1512" i="2"/>
  <c r="U1512" i="2"/>
  <c r="S1512" i="2"/>
  <c r="E110" i="32" s="1"/>
  <c r="R1512" i="2"/>
  <c r="D110" i="32" s="1"/>
  <c r="V1456" i="2"/>
  <c r="U1456" i="2"/>
  <c r="S1456" i="2"/>
  <c r="E109" i="32" s="1"/>
  <c r="R1456" i="2"/>
  <c r="D109" i="32" s="1"/>
  <c r="V1400" i="2"/>
  <c r="U1400" i="2"/>
  <c r="S1400" i="2"/>
  <c r="E108" i="32" s="1"/>
  <c r="R1400" i="2"/>
  <c r="D108" i="32" s="1"/>
  <c r="V1344" i="2"/>
  <c r="U1344" i="2"/>
  <c r="S1344" i="2"/>
  <c r="E107" i="32" s="1"/>
  <c r="R1344" i="2"/>
  <c r="D107" i="32" s="1"/>
  <c r="V1288" i="2"/>
  <c r="U1288" i="2"/>
  <c r="S1288" i="2"/>
  <c r="E106" i="32" s="1"/>
  <c r="R1288" i="2"/>
  <c r="D106" i="32" s="1"/>
  <c r="V1232" i="2"/>
  <c r="U1232" i="2"/>
  <c r="S1232" i="2"/>
  <c r="E105" i="32" s="1"/>
  <c r="R1232" i="2"/>
  <c r="D105" i="32" s="1"/>
  <c r="V1176" i="2"/>
  <c r="U1176" i="2"/>
  <c r="S1176" i="2"/>
  <c r="E104" i="32" s="1"/>
  <c r="R1176" i="2"/>
  <c r="D104" i="32" s="1"/>
  <c r="V1120" i="2"/>
  <c r="U1120" i="2"/>
  <c r="S1120" i="2"/>
  <c r="E103" i="32" s="1"/>
  <c r="R1120" i="2"/>
  <c r="D103" i="32" s="1"/>
  <c r="V1064" i="2"/>
  <c r="U1064" i="2"/>
  <c r="S1064" i="2"/>
  <c r="E102" i="32" s="1"/>
  <c r="R1064" i="2"/>
  <c r="D102" i="32" s="1"/>
  <c r="V1008" i="2"/>
  <c r="U1008" i="2"/>
  <c r="S1008" i="2"/>
  <c r="E101" i="32" s="1"/>
  <c r="R1008" i="2"/>
  <c r="D101" i="32" s="1"/>
  <c r="V952" i="2"/>
  <c r="U952" i="2"/>
  <c r="S952" i="2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520" i="11"/>
  <c r="Y2520" i="11" s="1"/>
  <c r="U2520" i="11"/>
  <c r="D184" i="13" s="1"/>
  <c r="D239" i="13" s="1"/>
  <c r="S2520" i="11"/>
  <c r="R2520" i="11"/>
  <c r="V2464" i="11"/>
  <c r="Y2464" i="11" s="1"/>
  <c r="U2464" i="11"/>
  <c r="S2464" i="11"/>
  <c r="R2464" i="11"/>
  <c r="V2408" i="11"/>
  <c r="Y2408" i="11" s="1"/>
  <c r="U2408" i="11"/>
  <c r="D182" i="13" s="1"/>
  <c r="S2408" i="11"/>
  <c r="R2408" i="11"/>
  <c r="V2352" i="11"/>
  <c r="E181" i="13" s="1"/>
  <c r="U2352" i="11"/>
  <c r="D181" i="13" s="1"/>
  <c r="D236" i="13" s="1"/>
  <c r="S2352" i="11"/>
  <c r="E127" i="13" s="1"/>
  <c r="R2352" i="11"/>
  <c r="D127" i="13" s="1"/>
  <c r="V2296" i="11"/>
  <c r="Y2296" i="11" s="1"/>
  <c r="U2296" i="11"/>
  <c r="S2296" i="11"/>
  <c r="R2296" i="11"/>
  <c r="V2240" i="11"/>
  <c r="Y2240" i="11" s="1"/>
  <c r="U2240" i="11"/>
  <c r="D179" i="13" s="1"/>
  <c r="D234" i="13" s="1"/>
  <c r="S2240" i="11"/>
  <c r="R2240" i="11"/>
  <c r="D125" i="13" s="1"/>
  <c r="V2184" i="11"/>
  <c r="Y2184" i="11" s="1"/>
  <c r="U2184" i="11"/>
  <c r="D178" i="13" s="1"/>
  <c r="S2184" i="11"/>
  <c r="R2184" i="11"/>
  <c r="V2128" i="11"/>
  <c r="U2128" i="11"/>
  <c r="S2128" i="11"/>
  <c r="R2128" i="11"/>
  <c r="D122" i="13" s="1"/>
  <c r="V2072" i="11"/>
  <c r="Y2072" i="11" s="1"/>
  <c r="U2072" i="11"/>
  <c r="D176" i="13" s="1"/>
  <c r="S2072" i="11"/>
  <c r="R2072" i="11"/>
  <c r="V2016" i="11"/>
  <c r="E175" i="13" s="1"/>
  <c r="U2016" i="11"/>
  <c r="D175" i="13" s="1"/>
  <c r="S2016" i="11"/>
  <c r="E121" i="13" s="1"/>
  <c r="R2016" i="11"/>
  <c r="D121" i="13" s="1"/>
  <c r="V1962" i="11"/>
  <c r="U1962" i="11"/>
  <c r="V1960" i="11"/>
  <c r="Y1960" i="11" s="1"/>
  <c r="U1960" i="11"/>
  <c r="S1960" i="11"/>
  <c r="R1960" i="11"/>
  <c r="V1904" i="11"/>
  <c r="Y1904" i="11" s="1"/>
  <c r="U1904" i="11"/>
  <c r="D173" i="13" s="1"/>
  <c r="S1904" i="11"/>
  <c r="E118" i="13" s="1"/>
  <c r="R1904" i="11"/>
  <c r="V1848" i="11"/>
  <c r="Y1848" i="11" s="1"/>
  <c r="U1848" i="11"/>
  <c r="D172" i="13" s="1"/>
  <c r="D227" i="13" s="1"/>
  <c r="S1848" i="11"/>
  <c r="R1848" i="11"/>
  <c r="V1792" i="11"/>
  <c r="U1792" i="11"/>
  <c r="S1792" i="11"/>
  <c r="R1792" i="11"/>
  <c r="V1736" i="11"/>
  <c r="Y1736" i="11" s="1"/>
  <c r="U1736" i="11"/>
  <c r="D170" i="13" s="1"/>
  <c r="S1736" i="11"/>
  <c r="R1736" i="11"/>
  <c r="V1680" i="11"/>
  <c r="Y1680" i="11" s="1"/>
  <c r="U1680" i="11"/>
  <c r="D169" i="13" s="1"/>
  <c r="S1680" i="11"/>
  <c r="R1680" i="11"/>
  <c r="V1624" i="11"/>
  <c r="Y1624" i="11" s="1"/>
  <c r="U1624" i="1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E56" i="13" s="1"/>
  <c r="R1456" i="11"/>
  <c r="D56" i="13" s="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J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J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J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J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V1960" i="4"/>
  <c r="E173" i="6" s="1"/>
  <c r="J173" i="6" s="1"/>
  <c r="J229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D64" i="6" s="1"/>
  <c r="V1848" i="4"/>
  <c r="E171" i="6" s="1"/>
  <c r="J171" i="6" s="1"/>
  <c r="J227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Y1736" i="4"/>
  <c r="V1736" i="4"/>
  <c r="E169" i="6" s="1"/>
  <c r="J169" i="6" s="1"/>
  <c r="J225" i="6" s="1"/>
  <c r="U1736" i="4"/>
  <c r="X1736" i="4" s="1"/>
  <c r="S1736" i="4"/>
  <c r="R1736" i="4"/>
  <c r="V1680" i="4"/>
  <c r="Y1680" i="4" s="1"/>
  <c r="U1680" i="4"/>
  <c r="X1680" i="4" s="1"/>
  <c r="S1680" i="4"/>
  <c r="E114" i="6" s="1"/>
  <c r="R1680" i="4"/>
  <c r="D60" i="6" s="1"/>
  <c r="X1624" i="4"/>
  <c r="V1624" i="4"/>
  <c r="Y1624" i="4" s="1"/>
  <c r="U1624" i="4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J239" i="19" s="1"/>
  <c r="E129" i="19"/>
  <c r="D75" i="19"/>
  <c r="E128" i="19"/>
  <c r="D128" i="19"/>
  <c r="D181" i="19"/>
  <c r="D236" i="19" s="1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Y2576" i="21" s="1"/>
  <c r="U2576" i="21"/>
  <c r="X2576" i="21" s="1"/>
  <c r="S2576" i="21"/>
  <c r="R2576" i="21"/>
  <c r="D130" i="23" s="1"/>
  <c r="V2520" i="21"/>
  <c r="E183" i="23" s="1"/>
  <c r="U2520" i="21"/>
  <c r="D183" i="23" s="1"/>
  <c r="D238" i="23" s="1"/>
  <c r="S2520" i="21"/>
  <c r="R2520" i="21"/>
  <c r="V2464" i="21"/>
  <c r="Y2464" i="21" s="1"/>
  <c r="U2464" i="21"/>
  <c r="X2464" i="21" s="1"/>
  <c r="S2464" i="21"/>
  <c r="R2464" i="21"/>
  <c r="D128" i="23" s="1"/>
  <c r="V2408" i="21"/>
  <c r="E181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J233" i="23" s="1"/>
  <c r="U2184" i="21"/>
  <c r="D177" i="23" s="1"/>
  <c r="D232" i="23" s="1"/>
  <c r="S2184" i="21"/>
  <c r="E123" i="23" s="1"/>
  <c r="R2184" i="21"/>
  <c r="V2128" i="21"/>
  <c r="Y2128" i="21" s="1"/>
  <c r="U2128" i="21"/>
  <c r="X2128" i="21" s="1"/>
  <c r="S2128" i="21"/>
  <c r="R2128" i="21"/>
  <c r="D122" i="23" s="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D65" i="23" s="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J171" i="23" s="1"/>
  <c r="J227" i="23" s="1"/>
  <c r="U1848" i="21"/>
  <c r="D171" i="23" s="1"/>
  <c r="S1848" i="21"/>
  <c r="R1848" i="21"/>
  <c r="V1792" i="21"/>
  <c r="Y1792" i="21" s="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E76" i="27" s="1"/>
  <c r="J76" i="27" s="1"/>
  <c r="R2576" i="26"/>
  <c r="D76" i="27" s="1"/>
  <c r="V2520" i="26"/>
  <c r="E183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V2408" i="26"/>
  <c r="E181" i="27" s="1"/>
  <c r="U2408" i="26"/>
  <c r="D181" i="27" s="1"/>
  <c r="D236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D72" i="27" s="1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R1960" i="26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D63" i="27" s="1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D223" i="27" s="1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D170" i="27"/>
  <c r="D225" i="27" s="1"/>
  <c r="E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F184" i="27"/>
  <c r="F239" i="27" s="1"/>
  <c r="G184" i="27"/>
  <c r="G239" i="27" s="1"/>
  <c r="H184" i="27"/>
  <c r="H239" i="27" s="1"/>
  <c r="C185" i="27"/>
  <c r="D185" i="27"/>
  <c r="E185" i="27"/>
  <c r="F185" i="27"/>
  <c r="F240" i="27" s="1"/>
  <c r="G185" i="27"/>
  <c r="G240" i="27" s="1"/>
  <c r="H185" i="27"/>
  <c r="H240" i="27" s="1"/>
  <c r="C186" i="27"/>
  <c r="D186" i="27"/>
  <c r="D241" i="27" s="1"/>
  <c r="E186" i="27"/>
  <c r="F186" i="27"/>
  <c r="F241" i="27" s="1"/>
  <c r="G186" i="27"/>
  <c r="G241" i="27" s="1"/>
  <c r="H186" i="27"/>
  <c r="H241" i="27" s="1"/>
  <c r="C187" i="27"/>
  <c r="D187" i="27"/>
  <c r="E187" i="27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D65" i="27"/>
  <c r="E65" i="27"/>
  <c r="J65" i="27" s="1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E168" i="23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E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E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E184" i="23"/>
  <c r="F184" i="23"/>
  <c r="F239" i="23" s="1"/>
  <c r="G184" i="23"/>
  <c r="G239" i="23" s="1"/>
  <c r="H184" i="23"/>
  <c r="C185" i="23"/>
  <c r="D185" i="23"/>
  <c r="D240" i="23" s="1"/>
  <c r="E185" i="23"/>
  <c r="F185" i="23"/>
  <c r="F240" i="23" s="1"/>
  <c r="G185" i="23"/>
  <c r="G240" i="23" s="1"/>
  <c r="H185" i="23"/>
  <c r="H240" i="23" s="1"/>
  <c r="C186" i="23"/>
  <c r="D186" i="23"/>
  <c r="D241" i="23" s="1"/>
  <c r="E186" i="23"/>
  <c r="F186" i="23"/>
  <c r="F241" i="23" s="1"/>
  <c r="G186" i="23"/>
  <c r="G241" i="23" s="1"/>
  <c r="H186" i="23"/>
  <c r="H241" i="23" s="1"/>
  <c r="C187" i="23"/>
  <c r="D187" i="23"/>
  <c r="D242" i="23" s="1"/>
  <c r="E187" i="23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D115" i="23"/>
  <c r="E115" i="23"/>
  <c r="F115" i="23"/>
  <c r="G115" i="23"/>
  <c r="H115" i="23"/>
  <c r="C116" i="23"/>
  <c r="E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D60" i="23"/>
  <c r="E60" i="23"/>
  <c r="J60" i="23" s="1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D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E68" i="23"/>
  <c r="J68" i="23" s="1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D72" i="23"/>
  <c r="E72" i="23"/>
  <c r="J72" i="23" s="1"/>
  <c r="F72" i="23"/>
  <c r="G72" i="23"/>
  <c r="H72" i="23"/>
  <c r="C73" i="23"/>
  <c r="F73" i="23"/>
  <c r="G73" i="23"/>
  <c r="H73" i="23"/>
  <c r="C74" i="23"/>
  <c r="D74" i="23"/>
  <c r="E74" i="23"/>
  <c r="J74" i="23" s="1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J224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J170" i="19" s="1"/>
  <c r="J226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J172" i="19" s="1"/>
  <c r="J228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E174" i="19"/>
  <c r="J174" i="19" s="1"/>
  <c r="J230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E176" i="19"/>
  <c r="J176" i="19" s="1"/>
  <c r="J232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J178" i="19" s="1"/>
  <c r="J234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J180" i="19" s="1"/>
  <c r="J236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J182" i="19" s="1"/>
  <c r="J238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J184" i="19" s="1"/>
  <c r="J240" i="19" s="1"/>
  <c r="F184" i="19"/>
  <c r="F239" i="19" s="1"/>
  <c r="G184" i="19"/>
  <c r="G239" i="19" s="1"/>
  <c r="H184" i="19"/>
  <c r="H239" i="19" s="1"/>
  <c r="C185" i="19"/>
  <c r="D185" i="19"/>
  <c r="D240" i="19" s="1"/>
  <c r="E185" i="19"/>
  <c r="F185" i="19"/>
  <c r="F240" i="19" s="1"/>
  <c r="G185" i="19"/>
  <c r="G240" i="19" s="1"/>
  <c r="H185" i="19"/>
  <c r="H240" i="19" s="1"/>
  <c r="C186" i="19"/>
  <c r="D186" i="19"/>
  <c r="D241" i="19" s="1"/>
  <c r="E186" i="19"/>
  <c r="F186" i="19"/>
  <c r="F241" i="19" s="1"/>
  <c r="G186" i="19"/>
  <c r="G241" i="19" s="1"/>
  <c r="H186" i="19"/>
  <c r="H241" i="19" s="1"/>
  <c r="C187" i="19"/>
  <c r="D187" i="19"/>
  <c r="D242" i="19" s="1"/>
  <c r="E187" i="19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E168" i="6"/>
  <c r="J168" i="6" s="1"/>
  <c r="J224" i="6" s="1"/>
  <c r="F168" i="6"/>
  <c r="F223" i="6" s="1"/>
  <c r="G168" i="6"/>
  <c r="G223" i="6" s="1"/>
  <c r="H168" i="6"/>
  <c r="H223" i="6" s="1"/>
  <c r="C169" i="6"/>
  <c r="D169" i="6"/>
  <c r="F169" i="6"/>
  <c r="F224" i="6" s="1"/>
  <c r="G169" i="6"/>
  <c r="G224" i="6" s="1"/>
  <c r="H169" i="6"/>
  <c r="H224" i="6" s="1"/>
  <c r="C170" i="6"/>
  <c r="D170" i="6"/>
  <c r="E170" i="6"/>
  <c r="J170" i="6" s="1"/>
  <c r="J226" i="6" s="1"/>
  <c r="F170" i="6"/>
  <c r="F225" i="6" s="1"/>
  <c r="G170" i="6"/>
  <c r="G225" i="6" s="1"/>
  <c r="H170" i="6"/>
  <c r="H225" i="6" s="1"/>
  <c r="C171" i="6"/>
  <c r="D171" i="6"/>
  <c r="F171" i="6"/>
  <c r="F226" i="6" s="1"/>
  <c r="G171" i="6"/>
  <c r="G226" i="6" s="1"/>
  <c r="H171" i="6"/>
  <c r="H226" i="6" s="1"/>
  <c r="C172" i="6"/>
  <c r="D172" i="6"/>
  <c r="D227" i="6" s="1"/>
  <c r="E172" i="6"/>
  <c r="J172" i="6" s="1"/>
  <c r="J228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J174" i="6" s="1"/>
  <c r="J230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E176" i="6"/>
  <c r="J176" i="6" s="1"/>
  <c r="J232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J178" i="6" s="1"/>
  <c r="J234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J180" i="6" s="1"/>
  <c r="J236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J182" i="6" s="1"/>
  <c r="J238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J184" i="6" s="1"/>
  <c r="J240" i="6" s="1"/>
  <c r="F184" i="6"/>
  <c r="F239" i="6" s="1"/>
  <c r="G184" i="6"/>
  <c r="G239" i="6" s="1"/>
  <c r="H184" i="6"/>
  <c r="H239" i="6" s="1"/>
  <c r="C185" i="6"/>
  <c r="D185" i="6"/>
  <c r="D240" i="6" s="1"/>
  <c r="E185" i="6"/>
  <c r="F185" i="6"/>
  <c r="G185" i="6"/>
  <c r="G240" i="6" s="1"/>
  <c r="H185" i="6"/>
  <c r="H240" i="6" s="1"/>
  <c r="C186" i="6"/>
  <c r="D186" i="6"/>
  <c r="D241" i="6" s="1"/>
  <c r="E186" i="6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D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J60" i="6" s="1"/>
  <c r="F60" i="6"/>
  <c r="G60" i="6"/>
  <c r="H60" i="6"/>
  <c r="C61" i="6"/>
  <c r="D61" i="6"/>
  <c r="E61" i="6"/>
  <c r="J61" i="6" s="1"/>
  <c r="F61" i="6"/>
  <c r="G61" i="6"/>
  <c r="H61" i="6"/>
  <c r="C62" i="6"/>
  <c r="E62" i="6"/>
  <c r="J62" i="6" s="1"/>
  <c r="F62" i="6"/>
  <c r="G62" i="6"/>
  <c r="H62" i="6"/>
  <c r="C63" i="6"/>
  <c r="D63" i="6"/>
  <c r="E63" i="6"/>
  <c r="J63" i="6" s="1"/>
  <c r="F63" i="6"/>
  <c r="G63" i="6"/>
  <c r="H63" i="6"/>
  <c r="C64" i="6"/>
  <c r="E64" i="6"/>
  <c r="J64" i="6" s="1"/>
  <c r="F64" i="6"/>
  <c r="G64" i="6"/>
  <c r="H64" i="6"/>
  <c r="C65" i="6"/>
  <c r="D65" i="6"/>
  <c r="E65" i="6"/>
  <c r="J65" i="6" s="1"/>
  <c r="F65" i="6"/>
  <c r="G65" i="6"/>
  <c r="H65" i="6"/>
  <c r="C66" i="6"/>
  <c r="E66" i="6"/>
  <c r="J66" i="6" s="1"/>
  <c r="F66" i="6"/>
  <c r="G66" i="6"/>
  <c r="H66" i="6"/>
  <c r="C67" i="6"/>
  <c r="F67" i="6"/>
  <c r="G67" i="6"/>
  <c r="H67" i="6"/>
  <c r="C68" i="6"/>
  <c r="D68" i="6"/>
  <c r="E68" i="6"/>
  <c r="J68" i="6" s="1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D71" i="6"/>
  <c r="F71" i="6"/>
  <c r="G71" i="6"/>
  <c r="H71" i="6"/>
  <c r="C72" i="6"/>
  <c r="D72" i="6"/>
  <c r="E72" i="6"/>
  <c r="J72" i="6" s="1"/>
  <c r="F72" i="6"/>
  <c r="G72" i="6"/>
  <c r="H72" i="6"/>
  <c r="C73" i="6"/>
  <c r="F73" i="6"/>
  <c r="G73" i="6"/>
  <c r="H73" i="6"/>
  <c r="C74" i="6"/>
  <c r="D74" i="6"/>
  <c r="E74" i="6"/>
  <c r="J74" i="6" s="1"/>
  <c r="F74" i="6"/>
  <c r="G74" i="6"/>
  <c r="H74" i="6"/>
  <c r="C75" i="6"/>
  <c r="D75" i="6"/>
  <c r="F75" i="6"/>
  <c r="G75" i="6"/>
  <c r="H75" i="6"/>
  <c r="C76" i="6"/>
  <c r="D76" i="6"/>
  <c r="E76" i="6"/>
  <c r="J76" i="6" s="1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H168" i="13"/>
  <c r="H223" i="13" s="1"/>
  <c r="C169" i="13"/>
  <c r="F169" i="13"/>
  <c r="F224" i="13" s="1"/>
  <c r="G169" i="13"/>
  <c r="H169" i="13"/>
  <c r="H224" i="13" s="1"/>
  <c r="C170" i="13"/>
  <c r="F170" i="13"/>
  <c r="F225" i="13" s="1"/>
  <c r="G170" i="13"/>
  <c r="H170" i="13"/>
  <c r="C171" i="13"/>
  <c r="F171" i="13"/>
  <c r="F226" i="13" s="1"/>
  <c r="G171" i="13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H181" i="13"/>
  <c r="H236" i="13" s="1"/>
  <c r="C182" i="13"/>
  <c r="F182" i="13"/>
  <c r="G182" i="13"/>
  <c r="H182" i="13"/>
  <c r="C183" i="13"/>
  <c r="F183" i="13"/>
  <c r="F238" i="13" s="1"/>
  <c r="G183" i="13"/>
  <c r="H183" i="13"/>
  <c r="H238" i="13" s="1"/>
  <c r="C184" i="13"/>
  <c r="F184" i="13"/>
  <c r="G184" i="13"/>
  <c r="H184" i="13"/>
  <c r="C185" i="13"/>
  <c r="D185" i="13"/>
  <c r="D240" i="13" s="1"/>
  <c r="E185" i="13"/>
  <c r="F185" i="13"/>
  <c r="F240" i="13" s="1"/>
  <c r="G185" i="13"/>
  <c r="H185" i="13"/>
  <c r="H240" i="13" s="1"/>
  <c r="C186" i="13"/>
  <c r="D186" i="13"/>
  <c r="D241" i="13" s="1"/>
  <c r="E186" i="13"/>
  <c r="F186" i="13"/>
  <c r="G186" i="13"/>
  <c r="H186" i="13"/>
  <c r="C187" i="13"/>
  <c r="D187" i="13"/>
  <c r="D242" i="13" s="1"/>
  <c r="E187" i="13"/>
  <c r="F187" i="13"/>
  <c r="F242" i="13" s="1"/>
  <c r="G187" i="13"/>
  <c r="H187" i="13"/>
  <c r="H242" i="13" s="1"/>
  <c r="C188" i="13"/>
  <c r="D188" i="13"/>
  <c r="D243" i="13" s="1"/>
  <c r="E188" i="13"/>
  <c r="F188" i="13"/>
  <c r="G188" i="13"/>
  <c r="L80" i="13" s="1"/>
  <c r="H188" i="13"/>
  <c r="C114" i="13"/>
  <c r="E114" i="13"/>
  <c r="F114" i="13"/>
  <c r="G114" i="13"/>
  <c r="H114" i="13"/>
  <c r="C115" i="13"/>
  <c r="D115" i="13"/>
  <c r="F115" i="13"/>
  <c r="G115" i="13"/>
  <c r="H115" i="13"/>
  <c r="C116" i="13"/>
  <c r="E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D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F167" i="12"/>
  <c r="F223" i="12" s="1"/>
  <c r="G167" i="12"/>
  <c r="G223" i="12" s="1"/>
  <c r="H167" i="12"/>
  <c r="H223" i="12" s="1"/>
  <c r="C168" i="12"/>
  <c r="F168" i="12"/>
  <c r="F224" i="12" s="1"/>
  <c r="G168" i="12"/>
  <c r="G224" i="12" s="1"/>
  <c r="H168" i="12"/>
  <c r="H224" i="12" s="1"/>
  <c r="C169" i="12"/>
  <c r="F169" i="12"/>
  <c r="F225" i="12" s="1"/>
  <c r="G169" i="12"/>
  <c r="G225" i="12" s="1"/>
  <c r="H169" i="12"/>
  <c r="H225" i="12" s="1"/>
  <c r="C170" i="12"/>
  <c r="E170" i="12"/>
  <c r="F170" i="12"/>
  <c r="F226" i="12" s="1"/>
  <c r="G170" i="12"/>
  <c r="G226" i="12" s="1"/>
  <c r="H170" i="12"/>
  <c r="H226" i="12" s="1"/>
  <c r="C171" i="12"/>
  <c r="F171" i="12"/>
  <c r="F227" i="12" s="1"/>
  <c r="G171" i="12"/>
  <c r="G227" i="12" s="1"/>
  <c r="H171" i="12"/>
  <c r="H227" i="12" s="1"/>
  <c r="C172" i="12"/>
  <c r="E172" i="12"/>
  <c r="F172" i="12"/>
  <c r="F228" i="12" s="1"/>
  <c r="G172" i="12"/>
  <c r="G228" i="12" s="1"/>
  <c r="H172" i="12"/>
  <c r="H228" i="12" s="1"/>
  <c r="C173" i="12"/>
  <c r="E173" i="12"/>
  <c r="F173" i="12"/>
  <c r="F229" i="12" s="1"/>
  <c r="G173" i="12"/>
  <c r="G229" i="12" s="1"/>
  <c r="H173" i="12"/>
  <c r="H229" i="12" s="1"/>
  <c r="C174" i="12"/>
  <c r="F174" i="12"/>
  <c r="F230" i="12" s="1"/>
  <c r="G174" i="12"/>
  <c r="G230" i="12" s="1"/>
  <c r="H174" i="12"/>
  <c r="H230" i="12" s="1"/>
  <c r="C175" i="12"/>
  <c r="F175" i="12"/>
  <c r="F231" i="12" s="1"/>
  <c r="G175" i="12"/>
  <c r="G231" i="12" s="1"/>
  <c r="H175" i="12"/>
  <c r="H231" i="12" s="1"/>
  <c r="C176" i="12"/>
  <c r="D176" i="12"/>
  <c r="D232" i="12" s="1"/>
  <c r="E176" i="12"/>
  <c r="F176" i="12"/>
  <c r="F232" i="12" s="1"/>
  <c r="G176" i="12"/>
  <c r="G232" i="12" s="1"/>
  <c r="H176" i="12"/>
  <c r="H232" i="12" s="1"/>
  <c r="C177" i="12"/>
  <c r="F177" i="12"/>
  <c r="F233" i="12" s="1"/>
  <c r="G177" i="12"/>
  <c r="G233" i="12" s="1"/>
  <c r="H177" i="12"/>
  <c r="H233" i="12" s="1"/>
  <c r="C178" i="12"/>
  <c r="D178" i="12"/>
  <c r="D234" i="12" s="1"/>
  <c r="E178" i="12"/>
  <c r="F178" i="12"/>
  <c r="F234" i="12" s="1"/>
  <c r="G178" i="12"/>
  <c r="G234" i="12" s="1"/>
  <c r="H178" i="12"/>
  <c r="H234" i="12" s="1"/>
  <c r="C179" i="12"/>
  <c r="D179" i="12"/>
  <c r="E179" i="12"/>
  <c r="F179" i="12"/>
  <c r="F235" i="12" s="1"/>
  <c r="G179" i="12"/>
  <c r="G235" i="12" s="1"/>
  <c r="H179" i="12"/>
  <c r="H235" i="12" s="1"/>
  <c r="C180" i="12"/>
  <c r="F180" i="12"/>
  <c r="F236" i="12" s="1"/>
  <c r="G180" i="12"/>
  <c r="G236" i="12" s="1"/>
  <c r="H180" i="12"/>
  <c r="H236" i="12" s="1"/>
  <c r="C181" i="12"/>
  <c r="F181" i="12"/>
  <c r="F237" i="12" s="1"/>
  <c r="G181" i="12"/>
  <c r="G237" i="12" s="1"/>
  <c r="H181" i="12"/>
  <c r="H237" i="12" s="1"/>
  <c r="C182" i="12"/>
  <c r="D182" i="12"/>
  <c r="D238" i="12" s="1"/>
  <c r="E182" i="12"/>
  <c r="F182" i="12"/>
  <c r="F238" i="12" s="1"/>
  <c r="G182" i="12"/>
  <c r="G238" i="12" s="1"/>
  <c r="H182" i="12"/>
  <c r="H238" i="12" s="1"/>
  <c r="C183" i="12"/>
  <c r="D183" i="12"/>
  <c r="D239" i="12" s="1"/>
  <c r="E183" i="12"/>
  <c r="F183" i="12"/>
  <c r="F239" i="12" s="1"/>
  <c r="G183" i="12"/>
  <c r="G239" i="12" s="1"/>
  <c r="H183" i="12"/>
  <c r="H239" i="12" s="1"/>
  <c r="C184" i="12"/>
  <c r="D184" i="12"/>
  <c r="E184" i="12"/>
  <c r="F184" i="12"/>
  <c r="F240" i="12" s="1"/>
  <c r="G184" i="12"/>
  <c r="G240" i="12" s="1"/>
  <c r="H184" i="12"/>
  <c r="H240" i="12" s="1"/>
  <c r="C185" i="12"/>
  <c r="D185" i="12"/>
  <c r="D241" i="12" s="1"/>
  <c r="E185" i="12"/>
  <c r="F185" i="12"/>
  <c r="F241" i="12" s="1"/>
  <c r="G185" i="12"/>
  <c r="G241" i="12" s="1"/>
  <c r="H185" i="12"/>
  <c r="H241" i="12" s="1"/>
  <c r="C186" i="12"/>
  <c r="D186" i="12"/>
  <c r="D242" i="12" s="1"/>
  <c r="E186" i="12"/>
  <c r="F186" i="12"/>
  <c r="F242" i="12" s="1"/>
  <c r="G186" i="12"/>
  <c r="G242" i="12" s="1"/>
  <c r="H186" i="12"/>
  <c r="H242" i="12" s="1"/>
  <c r="C187" i="12"/>
  <c r="D187" i="12"/>
  <c r="D243" i="12" s="1"/>
  <c r="E187" i="12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D64" i="12"/>
  <c r="E64" i="12"/>
  <c r="F64" i="12"/>
  <c r="G64" i="12"/>
  <c r="H64" i="12"/>
  <c r="C65" i="12"/>
  <c r="F65" i="12"/>
  <c r="G65" i="12"/>
  <c r="H65" i="12"/>
  <c r="C66" i="12"/>
  <c r="D66" i="12"/>
  <c r="E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J229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E178" i="23" l="1"/>
  <c r="E233" i="23" s="1"/>
  <c r="E180" i="23"/>
  <c r="E289" i="23" s="1"/>
  <c r="D69" i="23"/>
  <c r="D75" i="23"/>
  <c r="D170" i="23"/>
  <c r="D225" i="23" s="1"/>
  <c r="E65" i="23"/>
  <c r="J65" i="23" s="1"/>
  <c r="K65" i="23" s="1"/>
  <c r="X1736" i="21"/>
  <c r="D67" i="23"/>
  <c r="X2520" i="21"/>
  <c r="D184" i="23"/>
  <c r="D293" i="23" s="1"/>
  <c r="E174" i="27"/>
  <c r="J174" i="27" s="1"/>
  <c r="J230" i="27" s="1"/>
  <c r="D174" i="27"/>
  <c r="D229" i="27" s="1"/>
  <c r="E176" i="27"/>
  <c r="E231" i="27" s="1"/>
  <c r="E178" i="27"/>
  <c r="E233" i="27" s="1"/>
  <c r="E114" i="27"/>
  <c r="D178" i="27"/>
  <c r="D233" i="27" s="1"/>
  <c r="E116" i="27"/>
  <c r="E168" i="27"/>
  <c r="E223" i="27" s="1"/>
  <c r="D60" i="27"/>
  <c r="D66" i="27"/>
  <c r="E120" i="27"/>
  <c r="E182" i="27"/>
  <c r="E237" i="27" s="1"/>
  <c r="E63" i="27"/>
  <c r="J63" i="27" s="1"/>
  <c r="J35" i="9" s="1"/>
  <c r="AB35" i="9" s="1"/>
  <c r="E184" i="27"/>
  <c r="E239" i="27" s="1"/>
  <c r="E172" i="27"/>
  <c r="E227" i="27" s="1"/>
  <c r="D184" i="27"/>
  <c r="D239" i="27" s="1"/>
  <c r="D172" i="27"/>
  <c r="D227" i="27" s="1"/>
  <c r="D68" i="27"/>
  <c r="D74" i="27"/>
  <c r="J185" i="19"/>
  <c r="J241" i="19" s="1"/>
  <c r="J77" i="19"/>
  <c r="J186" i="19"/>
  <c r="J242" i="19" s="1"/>
  <c r="J79" i="19"/>
  <c r="J80" i="19"/>
  <c r="J78" i="19"/>
  <c r="J187" i="19"/>
  <c r="J243" i="19" s="1"/>
  <c r="J79" i="6"/>
  <c r="J185" i="6"/>
  <c r="J241" i="6" s="1"/>
  <c r="J186" i="6"/>
  <c r="J242" i="6" s="1"/>
  <c r="J78" i="6"/>
  <c r="J187" i="6"/>
  <c r="J243" i="6" s="1"/>
  <c r="J77" i="6"/>
  <c r="J80" i="6"/>
  <c r="J56" i="13"/>
  <c r="K56" i="13" s="1"/>
  <c r="N56" i="13"/>
  <c r="G238" i="13"/>
  <c r="G223" i="13"/>
  <c r="G232" i="13"/>
  <c r="G226" i="13"/>
  <c r="G242" i="13"/>
  <c r="G240" i="13"/>
  <c r="G228" i="13"/>
  <c r="G225" i="13"/>
  <c r="G236" i="13"/>
  <c r="G224" i="13"/>
  <c r="E126" i="13"/>
  <c r="D168" i="13"/>
  <c r="D223" i="13" s="1"/>
  <c r="E115" i="13"/>
  <c r="E177" i="13"/>
  <c r="E232" i="13" s="1"/>
  <c r="D126" i="13"/>
  <c r="E120" i="13"/>
  <c r="D171" i="13"/>
  <c r="D280" i="13" s="1"/>
  <c r="D174" i="13"/>
  <c r="D229" i="13" s="1"/>
  <c r="D123" i="13"/>
  <c r="D129" i="13"/>
  <c r="E171" i="13"/>
  <c r="E280" i="13" s="1"/>
  <c r="E123" i="13"/>
  <c r="E129" i="13"/>
  <c r="D177" i="13"/>
  <c r="D232" i="13" s="1"/>
  <c r="D180" i="13"/>
  <c r="D235" i="13" s="1"/>
  <c r="D183" i="13"/>
  <c r="D238" i="13" s="1"/>
  <c r="X1008" i="2"/>
  <c r="D155" i="32"/>
  <c r="X1176" i="2"/>
  <c r="D158" i="32"/>
  <c r="X1344" i="2"/>
  <c r="D161" i="32"/>
  <c r="X1512" i="2"/>
  <c r="D164" i="32"/>
  <c r="X1680" i="2"/>
  <c r="D167" i="32"/>
  <c r="X1848" i="2"/>
  <c r="D170" i="32"/>
  <c r="D120" i="12"/>
  <c r="D119" i="32"/>
  <c r="D126" i="12"/>
  <c r="D125" i="32"/>
  <c r="X1400" i="2"/>
  <c r="D162" i="32"/>
  <c r="X1736" i="2"/>
  <c r="D168" i="32"/>
  <c r="D124" i="12"/>
  <c r="D123" i="32"/>
  <c r="Y1064" i="2"/>
  <c r="E156" i="32"/>
  <c r="Y1568" i="2"/>
  <c r="E165" i="32"/>
  <c r="X2240" i="2"/>
  <c r="D177" i="32"/>
  <c r="Y2072" i="2"/>
  <c r="E174" i="32"/>
  <c r="E230" i="32" s="1"/>
  <c r="X1456" i="2"/>
  <c r="D163" i="32"/>
  <c r="X1960" i="2"/>
  <c r="D172" i="32"/>
  <c r="D128" i="12"/>
  <c r="D127" i="32"/>
  <c r="D115" i="12"/>
  <c r="Y1288" i="2"/>
  <c r="E160" i="32"/>
  <c r="Y1792" i="2"/>
  <c r="E169" i="32"/>
  <c r="E225" i="32" s="1"/>
  <c r="E122" i="12"/>
  <c r="E121" i="32"/>
  <c r="X2128" i="2"/>
  <c r="D175" i="32"/>
  <c r="Y2296" i="2"/>
  <c r="E178" i="32"/>
  <c r="E234" i="32" s="1"/>
  <c r="E63" i="12"/>
  <c r="N63" i="12" s="1"/>
  <c r="D65" i="12"/>
  <c r="Y1008" i="2"/>
  <c r="E155" i="32"/>
  <c r="Y1176" i="2"/>
  <c r="E158" i="32"/>
  <c r="Y1344" i="2"/>
  <c r="E161" i="32"/>
  <c r="Y1512" i="2"/>
  <c r="E164" i="32"/>
  <c r="Y1680" i="2"/>
  <c r="E167" i="32"/>
  <c r="E223" i="32" s="1"/>
  <c r="Y1848" i="2"/>
  <c r="E170" i="32"/>
  <c r="E226" i="32" s="1"/>
  <c r="E120" i="12"/>
  <c r="E119" i="32"/>
  <c r="E126" i="12"/>
  <c r="E125" i="32"/>
  <c r="X1064" i="2"/>
  <c r="D156" i="32"/>
  <c r="X1568" i="2"/>
  <c r="D165" i="32"/>
  <c r="X1904" i="2"/>
  <c r="D171" i="32"/>
  <c r="Y1232" i="2"/>
  <c r="E159" i="32"/>
  <c r="Y1736" i="2"/>
  <c r="E168" i="32"/>
  <c r="E224" i="32" s="1"/>
  <c r="X2072" i="2"/>
  <c r="D174" i="32"/>
  <c r="X2408" i="2"/>
  <c r="D180" i="32"/>
  <c r="Y2408" i="2"/>
  <c r="E180" i="32"/>
  <c r="E236" i="32" s="1"/>
  <c r="E174" i="12"/>
  <c r="J174" i="12" s="1"/>
  <c r="J230" i="12" s="1"/>
  <c r="D143" i="9" s="1"/>
  <c r="X1288" i="2"/>
  <c r="D160" i="32"/>
  <c r="D170" i="12"/>
  <c r="D226" i="12" s="1"/>
  <c r="D169" i="32"/>
  <c r="D68" i="12"/>
  <c r="Y1120" i="2"/>
  <c r="E157" i="32"/>
  <c r="Y1624" i="2"/>
  <c r="E166" i="32"/>
  <c r="Y1960" i="2"/>
  <c r="E172" i="32"/>
  <c r="E228" i="32" s="1"/>
  <c r="E128" i="12"/>
  <c r="E127" i="32"/>
  <c r="E121" i="12"/>
  <c r="E169" i="12"/>
  <c r="E225" i="12" s="1"/>
  <c r="X2296" i="2"/>
  <c r="D178" i="32"/>
  <c r="D70" i="12"/>
  <c r="Y2128" i="2"/>
  <c r="E175" i="32"/>
  <c r="E231" i="32" s="1"/>
  <c r="Y2464" i="2"/>
  <c r="E181" i="32"/>
  <c r="E237" i="32" s="1"/>
  <c r="E65" i="12"/>
  <c r="N65" i="12" s="1"/>
  <c r="D123" i="12"/>
  <c r="E74" i="12"/>
  <c r="N74" i="12" s="1"/>
  <c r="E118" i="12"/>
  <c r="E116" i="12"/>
  <c r="E181" i="12"/>
  <c r="E237" i="12" s="1"/>
  <c r="E175" i="12"/>
  <c r="J175" i="12" s="1"/>
  <c r="D92" i="9" s="1"/>
  <c r="X2016" i="2"/>
  <c r="D173" i="32"/>
  <c r="X2184" i="2"/>
  <c r="D176" i="32"/>
  <c r="X2352" i="2"/>
  <c r="D179" i="32"/>
  <c r="X2520" i="2"/>
  <c r="D182" i="32"/>
  <c r="X1232" i="2"/>
  <c r="D159" i="32"/>
  <c r="Y1400" i="2"/>
  <c r="E162" i="32"/>
  <c r="Y1904" i="2"/>
  <c r="E171" i="32"/>
  <c r="E227" i="32" s="1"/>
  <c r="E124" i="12"/>
  <c r="E123" i="32"/>
  <c r="D62" i="12"/>
  <c r="Y2240" i="2"/>
  <c r="E177" i="32"/>
  <c r="E233" i="32" s="1"/>
  <c r="E115" i="12"/>
  <c r="X1120" i="2"/>
  <c r="D157" i="32"/>
  <c r="X1624" i="2"/>
  <c r="D166" i="32"/>
  <c r="D122" i="12"/>
  <c r="D121" i="32"/>
  <c r="D180" i="12"/>
  <c r="D236" i="12" s="1"/>
  <c r="D174" i="12"/>
  <c r="D230" i="12" s="1"/>
  <c r="Y1456" i="2"/>
  <c r="E163" i="32"/>
  <c r="X2464" i="2"/>
  <c r="D181" i="32"/>
  <c r="E123" i="12"/>
  <c r="E171" i="12"/>
  <c r="E227" i="12" s="1"/>
  <c r="D63" i="12"/>
  <c r="D74" i="12"/>
  <c r="D118" i="12"/>
  <c r="D116" i="12"/>
  <c r="D181" i="12"/>
  <c r="D237" i="12" s="1"/>
  <c r="D177" i="12"/>
  <c r="D233" i="12" s="1"/>
  <c r="D175" i="12"/>
  <c r="D231" i="12" s="1"/>
  <c r="E168" i="12"/>
  <c r="J168" i="12" s="1"/>
  <c r="Y2016" i="2"/>
  <c r="E173" i="32"/>
  <c r="E229" i="32" s="1"/>
  <c r="Y2184" i="2"/>
  <c r="E176" i="32"/>
  <c r="E232" i="32" s="1"/>
  <c r="Y2352" i="2"/>
  <c r="E179" i="32"/>
  <c r="E235" i="32" s="1"/>
  <c r="Y2520" i="2"/>
  <c r="E182" i="32"/>
  <c r="E238" i="32" s="1"/>
  <c r="J34" i="9"/>
  <c r="AB34" i="9" s="1"/>
  <c r="U28" i="9"/>
  <c r="U27" i="9"/>
  <c r="U26" i="9"/>
  <c r="J40" i="9"/>
  <c r="AB40" i="9" s="1"/>
  <c r="J183" i="16"/>
  <c r="J239" i="16" s="1"/>
  <c r="J175" i="16"/>
  <c r="J231" i="16" s="1"/>
  <c r="J181" i="16"/>
  <c r="J237" i="16" s="1"/>
  <c r="J32" i="9"/>
  <c r="AB32" i="9" s="1"/>
  <c r="J38" i="9"/>
  <c r="AB38" i="9" s="1"/>
  <c r="G37" i="9"/>
  <c r="Y37" i="9" s="1"/>
  <c r="I40" i="9"/>
  <c r="AA40" i="9" s="1"/>
  <c r="I35" i="9"/>
  <c r="AA35" i="9" s="1"/>
  <c r="E236" i="27"/>
  <c r="J181" i="27"/>
  <c r="J237" i="27" s="1"/>
  <c r="J80" i="27"/>
  <c r="E242" i="27"/>
  <c r="J187" i="27"/>
  <c r="J243" i="27" s="1"/>
  <c r="E235" i="27"/>
  <c r="J180" i="27"/>
  <c r="J236" i="27" s="1"/>
  <c r="J78" i="27"/>
  <c r="E228" i="27"/>
  <c r="J173" i="27"/>
  <c r="J229" i="27" s="1"/>
  <c r="J142" i="9" s="1"/>
  <c r="E234" i="27"/>
  <c r="J179" i="27"/>
  <c r="J235" i="27" s="1"/>
  <c r="J37" i="9"/>
  <c r="AB37" i="9" s="1"/>
  <c r="E224" i="27"/>
  <c r="J169" i="27"/>
  <c r="J225" i="27" s="1"/>
  <c r="E240" i="27"/>
  <c r="J185" i="27"/>
  <c r="J241" i="27" s="1"/>
  <c r="J33" i="9"/>
  <c r="AB33" i="9" s="1"/>
  <c r="E226" i="27"/>
  <c r="J171" i="27"/>
  <c r="J227" i="27" s="1"/>
  <c r="E238" i="27"/>
  <c r="J183" i="27"/>
  <c r="J239" i="27" s="1"/>
  <c r="E225" i="27"/>
  <c r="J170" i="27"/>
  <c r="J226" i="27" s="1"/>
  <c r="J79" i="27"/>
  <c r="J77" i="27"/>
  <c r="E241" i="27"/>
  <c r="J186" i="27"/>
  <c r="J242" i="27" s="1"/>
  <c r="J36" i="9"/>
  <c r="AB36" i="9" s="1"/>
  <c r="J80" i="23"/>
  <c r="E237" i="23"/>
  <c r="J182" i="23"/>
  <c r="J238" i="23" s="1"/>
  <c r="E225" i="23"/>
  <c r="J170" i="23"/>
  <c r="J226" i="23" s="1"/>
  <c r="I139" i="9" s="1"/>
  <c r="J79" i="23"/>
  <c r="J77" i="23"/>
  <c r="I33" i="9"/>
  <c r="AA33" i="9" s="1"/>
  <c r="E228" i="23"/>
  <c r="J173" i="23"/>
  <c r="J229" i="23" s="1"/>
  <c r="I142" i="9" s="1"/>
  <c r="E224" i="23"/>
  <c r="J169" i="23"/>
  <c r="J225" i="23" s="1"/>
  <c r="E240" i="23"/>
  <c r="J185" i="23"/>
  <c r="J241" i="23" s="1"/>
  <c r="E236" i="23"/>
  <c r="J181" i="23"/>
  <c r="J237" i="23" s="1"/>
  <c r="E239" i="23"/>
  <c r="J184" i="23"/>
  <c r="J240" i="23" s="1"/>
  <c r="E227" i="23"/>
  <c r="J172" i="23"/>
  <c r="J228" i="23" s="1"/>
  <c r="I141" i="9" s="1"/>
  <c r="E234" i="23"/>
  <c r="J179" i="23"/>
  <c r="J235" i="23" s="1"/>
  <c r="E231" i="23"/>
  <c r="J176" i="23"/>
  <c r="J232" i="23" s="1"/>
  <c r="J78" i="23"/>
  <c r="I32" i="9"/>
  <c r="AA32" i="9" s="1"/>
  <c r="E238" i="23"/>
  <c r="J183" i="23"/>
  <c r="J239" i="23" s="1"/>
  <c r="E242" i="23"/>
  <c r="J187" i="23"/>
  <c r="J243" i="23" s="1"/>
  <c r="E223" i="23"/>
  <c r="J168" i="23"/>
  <c r="J224" i="23" s="1"/>
  <c r="I137" i="9" s="1"/>
  <c r="E230" i="23"/>
  <c r="J175" i="23"/>
  <c r="J231" i="23" s="1"/>
  <c r="I144" i="9" s="1"/>
  <c r="E241" i="23"/>
  <c r="J186" i="23"/>
  <c r="J242" i="23" s="1"/>
  <c r="E229" i="23"/>
  <c r="J174" i="23"/>
  <c r="J230" i="23" s="1"/>
  <c r="I143" i="9" s="1"/>
  <c r="E225" i="19"/>
  <c r="H139" i="9"/>
  <c r="E238" i="19"/>
  <c r="H37" i="9"/>
  <c r="Z37" i="9" s="1"/>
  <c r="H35" i="9"/>
  <c r="Z35" i="9" s="1"/>
  <c r="H33" i="9"/>
  <c r="Z33" i="9" s="1"/>
  <c r="E241" i="19"/>
  <c r="E239" i="19"/>
  <c r="E227" i="19"/>
  <c r="H141" i="9"/>
  <c r="E237" i="19"/>
  <c r="E229" i="19"/>
  <c r="H143" i="9"/>
  <c r="E231" i="19"/>
  <c r="H38" i="9"/>
  <c r="Z38" i="9" s="1"/>
  <c r="H36" i="9"/>
  <c r="Z36" i="9" s="1"/>
  <c r="H34" i="9"/>
  <c r="Z34" i="9" s="1"/>
  <c r="H32" i="9"/>
  <c r="Z32" i="9" s="1"/>
  <c r="J79" i="16"/>
  <c r="J154" i="16"/>
  <c r="J210" i="16" s="1"/>
  <c r="E240" i="19"/>
  <c r="E233" i="19"/>
  <c r="H40" i="9"/>
  <c r="Z40" i="9" s="1"/>
  <c r="J77" i="16"/>
  <c r="G40" i="9"/>
  <c r="Y40" i="9" s="1"/>
  <c r="E242" i="19"/>
  <c r="E235" i="19"/>
  <c r="E223" i="19"/>
  <c r="H137" i="9"/>
  <c r="E237" i="6"/>
  <c r="E224" i="6"/>
  <c r="J172" i="16"/>
  <c r="J228" i="16" s="1"/>
  <c r="E241" i="6"/>
  <c r="E239" i="6"/>
  <c r="G34" i="9"/>
  <c r="Y34" i="9" s="1"/>
  <c r="G35" i="9"/>
  <c r="Y35" i="9" s="1"/>
  <c r="E229" i="6"/>
  <c r="G143" i="9"/>
  <c r="G32" i="9"/>
  <c r="Y32" i="9" s="1"/>
  <c r="E228" i="6"/>
  <c r="G142" i="9"/>
  <c r="G33" i="9"/>
  <c r="Y33" i="9" s="1"/>
  <c r="G38" i="9"/>
  <c r="Y38" i="9" s="1"/>
  <c r="E226" i="6"/>
  <c r="E225" i="6"/>
  <c r="G139" i="9"/>
  <c r="E240" i="6"/>
  <c r="E231" i="6"/>
  <c r="E233" i="6"/>
  <c r="E235" i="6"/>
  <c r="G36" i="9"/>
  <c r="Y36" i="9" s="1"/>
  <c r="E227" i="6"/>
  <c r="G137" i="9"/>
  <c r="F35" i="9"/>
  <c r="X35" i="9" s="1"/>
  <c r="E241" i="13"/>
  <c r="J186" i="13"/>
  <c r="J242" i="13" s="1"/>
  <c r="F32" i="9"/>
  <c r="X32" i="9" s="1"/>
  <c r="F36" i="9"/>
  <c r="X36" i="9" s="1"/>
  <c r="E242" i="13"/>
  <c r="J187" i="13"/>
  <c r="J243" i="13" s="1"/>
  <c r="F191" i="9"/>
  <c r="E240" i="13"/>
  <c r="J185" i="13"/>
  <c r="J241" i="13" s="1"/>
  <c r="E230" i="13"/>
  <c r="J175" i="13"/>
  <c r="J231" i="13" s="1"/>
  <c r="F144" i="9" s="1"/>
  <c r="F37" i="9"/>
  <c r="X37" i="9" s="1"/>
  <c r="E236" i="13"/>
  <c r="J181" i="13"/>
  <c r="J237" i="13" s="1"/>
  <c r="F40" i="9"/>
  <c r="X40" i="9" s="1"/>
  <c r="J187" i="16"/>
  <c r="J243" i="16" s="1"/>
  <c r="J185" i="16"/>
  <c r="J241" i="16" s="1"/>
  <c r="J151" i="16"/>
  <c r="J207" i="16" s="1"/>
  <c r="N74" i="16"/>
  <c r="J74" i="16"/>
  <c r="J142" i="16"/>
  <c r="J198" i="16" s="1"/>
  <c r="N69" i="16"/>
  <c r="J69" i="16"/>
  <c r="J167" i="16"/>
  <c r="J223" i="16" s="1"/>
  <c r="N76" i="16"/>
  <c r="J76" i="16"/>
  <c r="J146" i="16"/>
  <c r="J202" i="16" s="1"/>
  <c r="J186" i="16"/>
  <c r="J242" i="16" s="1"/>
  <c r="J180" i="16"/>
  <c r="J236" i="16" s="1"/>
  <c r="J174" i="16"/>
  <c r="N73" i="16"/>
  <c r="J73" i="16"/>
  <c r="J168" i="16"/>
  <c r="J224" i="16" s="1"/>
  <c r="N70" i="16"/>
  <c r="J70" i="16"/>
  <c r="J60" i="16"/>
  <c r="J64" i="16"/>
  <c r="J80" i="16"/>
  <c r="J61" i="16"/>
  <c r="J148" i="16"/>
  <c r="J204" i="16" s="1"/>
  <c r="J182" i="16"/>
  <c r="J238" i="16" s="1"/>
  <c r="J176" i="16"/>
  <c r="J232" i="16" s="1"/>
  <c r="N68" i="16"/>
  <c r="J68" i="16"/>
  <c r="K68" i="16" s="1"/>
  <c r="E197" i="9" s="1"/>
  <c r="J152" i="16"/>
  <c r="J208" i="16" s="1"/>
  <c r="J170" i="16"/>
  <c r="J226" i="16" s="1"/>
  <c r="J62" i="16"/>
  <c r="N72" i="16"/>
  <c r="J72" i="16"/>
  <c r="J138" i="16"/>
  <c r="J179" i="16"/>
  <c r="J235" i="16" s="1"/>
  <c r="J177" i="16"/>
  <c r="J233" i="16" s="1"/>
  <c r="N67" i="16"/>
  <c r="J67" i="16"/>
  <c r="E39" i="9" s="1"/>
  <c r="W39" i="9" s="1"/>
  <c r="J140" i="16"/>
  <c r="J196" i="16" s="1"/>
  <c r="J153" i="16"/>
  <c r="J209" i="16" s="1"/>
  <c r="J144" i="16"/>
  <c r="J200" i="16" s="1"/>
  <c r="J78" i="16"/>
  <c r="N71" i="16"/>
  <c r="J71" i="16"/>
  <c r="J63" i="16"/>
  <c r="E35" i="9" s="1"/>
  <c r="W35" i="9" s="1"/>
  <c r="J150" i="16"/>
  <c r="J206" i="16" s="1"/>
  <c r="J184" i="16"/>
  <c r="J240" i="16" s="1"/>
  <c r="J178" i="16"/>
  <c r="J234" i="16" s="1"/>
  <c r="J169" i="16"/>
  <c r="J225" i="16" s="1"/>
  <c r="J65" i="16"/>
  <c r="N75" i="16"/>
  <c r="J75" i="16"/>
  <c r="J171" i="16"/>
  <c r="J227" i="16" s="1"/>
  <c r="N79" i="16"/>
  <c r="N77" i="16"/>
  <c r="E242" i="12"/>
  <c r="J186" i="12"/>
  <c r="E236" i="12"/>
  <c r="J180" i="12"/>
  <c r="E223" i="12"/>
  <c r="J167" i="12"/>
  <c r="E243" i="12"/>
  <c r="J187" i="12"/>
  <c r="E233" i="12"/>
  <c r="J177" i="12"/>
  <c r="E226" i="12"/>
  <c r="J170" i="12"/>
  <c r="D87" i="9" s="1"/>
  <c r="E240" i="12"/>
  <c r="J184" i="12"/>
  <c r="E234" i="12"/>
  <c r="J178" i="12"/>
  <c r="E241" i="12"/>
  <c r="J185" i="12"/>
  <c r="E235" i="12"/>
  <c r="J179" i="12"/>
  <c r="E238" i="12"/>
  <c r="J182" i="12"/>
  <c r="E232" i="12"/>
  <c r="J176" i="12"/>
  <c r="E239" i="12"/>
  <c r="J183" i="12"/>
  <c r="E229" i="12"/>
  <c r="J173" i="12"/>
  <c r="E228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N60" i="12"/>
  <c r="J60" i="12"/>
  <c r="J79" i="12"/>
  <c r="N72" i="12"/>
  <c r="J72" i="12"/>
  <c r="N61" i="16"/>
  <c r="N80" i="16"/>
  <c r="N60" i="16"/>
  <c r="N64" i="16"/>
  <c r="N65" i="16"/>
  <c r="N62" i="16"/>
  <c r="N78" i="16"/>
  <c r="N63" i="16"/>
  <c r="X224" i="2"/>
  <c r="D141" i="32"/>
  <c r="D10" i="32"/>
  <c r="Y56" i="2"/>
  <c r="E138" i="32"/>
  <c r="E4" i="32"/>
  <c r="Y392" i="2"/>
  <c r="E16" i="32"/>
  <c r="E144" i="32"/>
  <c r="Y728" i="2"/>
  <c r="E28" i="32"/>
  <c r="E150" i="32"/>
  <c r="D85" i="32"/>
  <c r="D5" i="32"/>
  <c r="D91" i="32"/>
  <c r="D17" i="32"/>
  <c r="N32" i="32"/>
  <c r="E85" i="32"/>
  <c r="E5" i="32"/>
  <c r="E88" i="32"/>
  <c r="N35" i="32"/>
  <c r="E11" i="32"/>
  <c r="N38" i="32"/>
  <c r="E17" i="32"/>
  <c r="E91" i="32"/>
  <c r="E94" i="32"/>
  <c r="N41" i="32"/>
  <c r="E23" i="32"/>
  <c r="Y896" i="2"/>
  <c r="E153" i="32"/>
  <c r="Y224" i="2"/>
  <c r="E10" i="32"/>
  <c r="E141" i="32"/>
  <c r="Y560" i="2"/>
  <c r="E147" i="32"/>
  <c r="E22" i="32"/>
  <c r="N46" i="32"/>
  <c r="E99" i="32"/>
  <c r="D88" i="32"/>
  <c r="D11" i="32"/>
  <c r="D23" i="32"/>
  <c r="D94" i="32"/>
  <c r="X896" i="2"/>
  <c r="D153" i="32"/>
  <c r="X112" i="2"/>
  <c r="D139" i="32"/>
  <c r="D6" i="32"/>
  <c r="X280" i="2"/>
  <c r="D12" i="32"/>
  <c r="D142" i="32"/>
  <c r="X448" i="2"/>
  <c r="D145" i="32"/>
  <c r="D18" i="32"/>
  <c r="X616" i="2"/>
  <c r="D24" i="32"/>
  <c r="D148" i="32"/>
  <c r="D97" i="32"/>
  <c r="D100" i="32"/>
  <c r="X728" i="2"/>
  <c r="D28" i="32"/>
  <c r="D150" i="32"/>
  <c r="Y280" i="2"/>
  <c r="E142" i="32"/>
  <c r="E12" i="32"/>
  <c r="N44" i="32"/>
  <c r="E97" i="32"/>
  <c r="D7" i="32"/>
  <c r="D86" i="32"/>
  <c r="X952" i="2"/>
  <c r="D154" i="32"/>
  <c r="E86" i="32"/>
  <c r="N33" i="32"/>
  <c r="E7" i="32"/>
  <c r="N36" i="32"/>
  <c r="E13" i="32"/>
  <c r="E89" i="32"/>
  <c r="E92" i="32"/>
  <c r="N39" i="32"/>
  <c r="E19" i="32"/>
  <c r="E95" i="32"/>
  <c r="E25" i="32"/>
  <c r="N42" i="32"/>
  <c r="Y784" i="2"/>
  <c r="E151" i="32"/>
  <c r="Y952" i="2"/>
  <c r="E154" i="32"/>
  <c r="X392" i="2"/>
  <c r="D16" i="32"/>
  <c r="D144" i="32"/>
  <c r="Y448" i="2"/>
  <c r="E145" i="32"/>
  <c r="E18" i="32"/>
  <c r="D92" i="32"/>
  <c r="D19" i="32"/>
  <c r="X168" i="2"/>
  <c r="D8" i="32"/>
  <c r="D140" i="32"/>
  <c r="X336" i="2"/>
  <c r="D143" i="32"/>
  <c r="D14" i="32"/>
  <c r="X504" i="2"/>
  <c r="D20" i="32"/>
  <c r="D146" i="32"/>
  <c r="X672" i="2"/>
  <c r="D149" i="32"/>
  <c r="D26" i="32"/>
  <c r="D98" i="32"/>
  <c r="J45" i="32"/>
  <c r="K45" i="32" s="1"/>
  <c r="L45" i="32" s="1"/>
  <c r="X560" i="2"/>
  <c r="D147" i="32"/>
  <c r="D22" i="32"/>
  <c r="Y616" i="2"/>
  <c r="E148" i="32"/>
  <c r="E24" i="32"/>
  <c r="D95" i="32"/>
  <c r="D25" i="32"/>
  <c r="Y168" i="2"/>
  <c r="E140" i="32"/>
  <c r="E8" i="32"/>
  <c r="Y336" i="2"/>
  <c r="E14" i="32"/>
  <c r="E143" i="32"/>
  <c r="Y504" i="2"/>
  <c r="E20" i="32"/>
  <c r="E146" i="32"/>
  <c r="Y672" i="2"/>
  <c r="E149" i="32"/>
  <c r="E26" i="32"/>
  <c r="E98" i="32"/>
  <c r="N45" i="32"/>
  <c r="X56" i="2"/>
  <c r="D4" i="32"/>
  <c r="D138" i="32"/>
  <c r="D99" i="32"/>
  <c r="Y112" i="2"/>
  <c r="E139" i="32"/>
  <c r="E195" i="32" s="1"/>
  <c r="E6" i="32"/>
  <c r="E100" i="32"/>
  <c r="N47" i="32"/>
  <c r="D89" i="32"/>
  <c r="D13" i="32"/>
  <c r="X784" i="2"/>
  <c r="D151" i="32"/>
  <c r="D84" i="32"/>
  <c r="D3" i="32"/>
  <c r="D87" i="32"/>
  <c r="D9" i="32"/>
  <c r="D90" i="32"/>
  <c r="D15" i="32"/>
  <c r="D93" i="32"/>
  <c r="J40" i="32"/>
  <c r="K40" i="32" s="1"/>
  <c r="D21" i="32"/>
  <c r="D96" i="32"/>
  <c r="D27" i="32"/>
  <c r="X840" i="2"/>
  <c r="D152" i="32"/>
  <c r="E84" i="32"/>
  <c r="N31" i="32"/>
  <c r="E3" i="32"/>
  <c r="E87" i="32"/>
  <c r="E9" i="32"/>
  <c r="N34" i="32"/>
  <c r="E90" i="32"/>
  <c r="N37" i="32"/>
  <c r="E15" i="32"/>
  <c r="E93" i="32"/>
  <c r="E21" i="32"/>
  <c r="N40" i="32"/>
  <c r="E96" i="32"/>
  <c r="N43" i="32"/>
  <c r="E27" i="32"/>
  <c r="Y840" i="2"/>
  <c r="E152" i="32"/>
  <c r="N79" i="12"/>
  <c r="N80" i="12"/>
  <c r="N78" i="12"/>
  <c r="N77" i="12"/>
  <c r="I87" i="9"/>
  <c r="D172" i="12"/>
  <c r="D168" i="12"/>
  <c r="X1792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J205" i="16" s="1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904" i="11"/>
  <c r="E179" i="13"/>
  <c r="E169" i="13"/>
  <c r="X2016" i="11"/>
  <c r="X2128" i="11"/>
  <c r="X2464" i="11"/>
  <c r="D118" i="13"/>
  <c r="D281" i="13" s="1"/>
  <c r="D114" i="13"/>
  <c r="Y2016" i="11"/>
  <c r="Y2128" i="11"/>
  <c r="X1680" i="11"/>
  <c r="X1792" i="11"/>
  <c r="E183" i="13"/>
  <c r="E173" i="13"/>
  <c r="X2240" i="11"/>
  <c r="D116" i="13"/>
  <c r="D279" i="13" s="1"/>
  <c r="Y2352" i="11"/>
  <c r="X1624" i="11"/>
  <c r="X1736" i="11"/>
  <c r="X1848" i="11"/>
  <c r="X1960" i="11"/>
  <c r="E125" i="13"/>
  <c r="E184" i="13"/>
  <c r="E182" i="13"/>
  <c r="E180" i="13"/>
  <c r="E178" i="13"/>
  <c r="E176" i="13"/>
  <c r="E174" i="13"/>
  <c r="E172" i="13"/>
  <c r="E170" i="13"/>
  <c r="E168" i="13"/>
  <c r="X2072" i="11"/>
  <c r="X2184" i="11"/>
  <c r="X2296" i="11"/>
  <c r="X2408" i="11"/>
  <c r="X2520" i="11"/>
  <c r="Y1792" i="11"/>
  <c r="X2352" i="11"/>
  <c r="D120" i="13"/>
  <c r="D69" i="6"/>
  <c r="D177" i="6"/>
  <c r="D232" i="6" s="1"/>
  <c r="E181" i="6"/>
  <c r="J181" i="6" s="1"/>
  <c r="J237" i="6" s="1"/>
  <c r="Y2408" i="4"/>
  <c r="E179" i="6"/>
  <c r="J179" i="6" s="1"/>
  <c r="J235" i="6" s="1"/>
  <c r="Y2296" i="4"/>
  <c r="E123" i="6"/>
  <c r="D116" i="6"/>
  <c r="D279" i="6" s="1"/>
  <c r="E177" i="6"/>
  <c r="J177" i="6" s="1"/>
  <c r="J233" i="6" s="1"/>
  <c r="Y2184" i="4"/>
  <c r="E67" i="6"/>
  <c r="J67" i="6" s="1"/>
  <c r="E121" i="6"/>
  <c r="E175" i="6"/>
  <c r="J175" i="6" s="1"/>
  <c r="J231" i="6" s="1"/>
  <c r="Y2072" i="4"/>
  <c r="E183" i="6"/>
  <c r="J183" i="6" s="1"/>
  <c r="J239" i="6" s="1"/>
  <c r="Y2520" i="4"/>
  <c r="D173" i="6"/>
  <c r="X2072" i="4"/>
  <c r="D67" i="6"/>
  <c r="E129" i="6"/>
  <c r="Y1960" i="4"/>
  <c r="Y1848" i="4"/>
  <c r="X2408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J237" i="19" s="1"/>
  <c r="E179" i="19"/>
  <c r="J179" i="19" s="1"/>
  <c r="J235" i="19" s="1"/>
  <c r="E177" i="19"/>
  <c r="J177" i="19" s="1"/>
  <c r="J233" i="19" s="1"/>
  <c r="E175" i="19"/>
  <c r="J175" i="19" s="1"/>
  <c r="J231" i="19" s="1"/>
  <c r="E173" i="19"/>
  <c r="J173" i="19" s="1"/>
  <c r="J229" i="19" s="1"/>
  <c r="E171" i="19"/>
  <c r="J171" i="19" s="1"/>
  <c r="J227" i="19" s="1"/>
  <c r="E169" i="19"/>
  <c r="J169" i="19" s="1"/>
  <c r="J225" i="19" s="1"/>
  <c r="D129" i="19"/>
  <c r="D127" i="19"/>
  <c r="D123" i="19"/>
  <c r="D71" i="19"/>
  <c r="D183" i="19"/>
  <c r="D238" i="19" s="1"/>
  <c r="E73" i="23"/>
  <c r="J73" i="23" s="1"/>
  <c r="D242" i="27"/>
  <c r="D240" i="27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D226" i="27"/>
  <c r="D234" i="27"/>
  <c r="D232" i="27"/>
  <c r="Y1736" i="26"/>
  <c r="Y1848" i="26"/>
  <c r="Y1960" i="26"/>
  <c r="E71" i="27"/>
  <c r="J71" i="27" s="1"/>
  <c r="X2296" i="26"/>
  <c r="D75" i="27"/>
  <c r="D120" i="27"/>
  <c r="D116" i="27"/>
  <c r="D231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D235" i="27"/>
  <c r="D224" i="27"/>
  <c r="D237" i="27"/>
  <c r="D228" i="27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D231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3" i="23"/>
  <c r="E291" i="23"/>
  <c r="E287" i="23"/>
  <c r="E285" i="23"/>
  <c r="E283" i="23"/>
  <c r="E281" i="23"/>
  <c r="E279" i="23"/>
  <c r="E277" i="23"/>
  <c r="D297" i="23"/>
  <c r="D295" i="23"/>
  <c r="D291" i="23"/>
  <c r="D287" i="23"/>
  <c r="D285" i="23"/>
  <c r="D283" i="23"/>
  <c r="D281" i="23"/>
  <c r="D277" i="23"/>
  <c r="D226" i="23"/>
  <c r="E232" i="23"/>
  <c r="D229" i="23"/>
  <c r="D230" i="23"/>
  <c r="D235" i="23"/>
  <c r="D224" i="23"/>
  <c r="K63" i="23"/>
  <c r="D228" i="23"/>
  <c r="K68" i="23"/>
  <c r="K60" i="23"/>
  <c r="I189" i="9" s="1"/>
  <c r="K61" i="23"/>
  <c r="D226" i="19"/>
  <c r="D231" i="19"/>
  <c r="D229" i="19"/>
  <c r="D225" i="19"/>
  <c r="D223" i="19"/>
  <c r="D232" i="19"/>
  <c r="D230" i="19"/>
  <c r="D234" i="19"/>
  <c r="D224" i="19"/>
  <c r="D228" i="19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D278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E223" i="6"/>
  <c r="E277" i="6"/>
  <c r="D225" i="6"/>
  <c r="D223" i="6"/>
  <c r="D277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93" i="6"/>
  <c r="E291" i="6"/>
  <c r="E289" i="6"/>
  <c r="E287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31" i="6"/>
  <c r="D297" i="6"/>
  <c r="D295" i="6"/>
  <c r="D291" i="6"/>
  <c r="D289" i="6"/>
  <c r="D285" i="6"/>
  <c r="D283" i="6"/>
  <c r="D281" i="6"/>
  <c r="D229" i="6"/>
  <c r="D224" i="6"/>
  <c r="D239" i="6"/>
  <c r="K63" i="6"/>
  <c r="K64" i="6"/>
  <c r="G193" i="9" s="1"/>
  <c r="K60" i="6"/>
  <c r="G189" i="9" s="1"/>
  <c r="D296" i="13"/>
  <c r="D282" i="13"/>
  <c r="D290" i="13"/>
  <c r="H288" i="13"/>
  <c r="D294" i="13"/>
  <c r="D288" i="13"/>
  <c r="D284" i="13"/>
  <c r="D287" i="13"/>
  <c r="K66" i="6"/>
  <c r="D291" i="13"/>
  <c r="K65" i="6"/>
  <c r="G194" i="9" s="1"/>
  <c r="K68" i="6"/>
  <c r="K61" i="6"/>
  <c r="K62" i="6"/>
  <c r="G191" i="9" s="1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4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24" i="13"/>
  <c r="D228" i="13"/>
  <c r="D240" i="12"/>
  <c r="D235" i="12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2" i="27" l="1"/>
  <c r="J228" i="27" s="1"/>
  <c r="J141" i="9" s="1"/>
  <c r="J180" i="23"/>
  <c r="J236" i="23" s="1"/>
  <c r="I149" i="9" s="1"/>
  <c r="J178" i="23"/>
  <c r="J234" i="23" s="1"/>
  <c r="I147" i="9" s="1"/>
  <c r="J178" i="27"/>
  <c r="J234" i="27" s="1"/>
  <c r="J147" i="9" s="1"/>
  <c r="E235" i="23"/>
  <c r="K63" i="27"/>
  <c r="J192" i="9" s="1"/>
  <c r="I37" i="9"/>
  <c r="AA37" i="9" s="1"/>
  <c r="D239" i="23"/>
  <c r="D279" i="23"/>
  <c r="E229" i="27"/>
  <c r="J184" i="27"/>
  <c r="J240" i="27" s="1"/>
  <c r="J153" i="9" s="1"/>
  <c r="J182" i="27"/>
  <c r="J238" i="27" s="1"/>
  <c r="J151" i="9" s="1"/>
  <c r="J176" i="27"/>
  <c r="J232" i="27" s="1"/>
  <c r="J145" i="9" s="1"/>
  <c r="J168" i="27"/>
  <c r="J224" i="27" s="1"/>
  <c r="J137" i="9" s="1"/>
  <c r="J230" i="16"/>
  <c r="E144" i="9" s="1"/>
  <c r="J194" i="16"/>
  <c r="E107" i="9" s="1"/>
  <c r="J67" i="19"/>
  <c r="K67" i="19" s="1"/>
  <c r="L78" i="13"/>
  <c r="D277" i="13"/>
  <c r="E226" i="13"/>
  <c r="J171" i="13"/>
  <c r="F87" i="9" s="1"/>
  <c r="L67" i="13"/>
  <c r="L77" i="13"/>
  <c r="E286" i="13"/>
  <c r="J177" i="13"/>
  <c r="F93" i="9" s="1"/>
  <c r="L73" i="13"/>
  <c r="L79" i="13"/>
  <c r="D289" i="13"/>
  <c r="F33" i="9"/>
  <c r="X33" i="9" s="1"/>
  <c r="D226" i="13"/>
  <c r="D286" i="13"/>
  <c r="D283" i="13"/>
  <c r="D292" i="13"/>
  <c r="D33" i="9"/>
  <c r="V33" i="9" s="1"/>
  <c r="K60" i="12"/>
  <c r="D189" i="9" s="1"/>
  <c r="D32" i="9"/>
  <c r="V32" i="9" s="1"/>
  <c r="E231" i="12"/>
  <c r="J181" i="12"/>
  <c r="J237" i="12" s="1"/>
  <c r="D150" i="9" s="1"/>
  <c r="J171" i="12"/>
  <c r="J169" i="12"/>
  <c r="J63" i="12"/>
  <c r="D35" i="9" s="1"/>
  <c r="V35" i="9" s="1"/>
  <c r="J65" i="12"/>
  <c r="K65" i="12" s="1"/>
  <c r="D194" i="9" s="1"/>
  <c r="E230" i="12"/>
  <c r="J174" i="32"/>
  <c r="J230" i="32" s="1"/>
  <c r="L79" i="32" s="1"/>
  <c r="D230" i="32"/>
  <c r="D217" i="32"/>
  <c r="J161" i="32"/>
  <c r="J217" i="32" s="1"/>
  <c r="L71" i="32" s="1"/>
  <c r="D274" i="32"/>
  <c r="D227" i="32"/>
  <c r="J171" i="32"/>
  <c r="J227" i="32" s="1"/>
  <c r="D228" i="32"/>
  <c r="J172" i="32"/>
  <c r="J228" i="32" s="1"/>
  <c r="L77" i="32" s="1"/>
  <c r="E277" i="32"/>
  <c r="E220" i="32"/>
  <c r="J175" i="32"/>
  <c r="J231" i="32" s="1"/>
  <c r="L80" i="32" s="1"/>
  <c r="D231" i="32"/>
  <c r="J163" i="32"/>
  <c r="J219" i="32" s="1"/>
  <c r="L73" i="32" s="1"/>
  <c r="D219" i="32"/>
  <c r="D276" i="32"/>
  <c r="E224" i="12"/>
  <c r="D229" i="32"/>
  <c r="J173" i="32"/>
  <c r="J229" i="32" s="1"/>
  <c r="L78" i="32" s="1"/>
  <c r="E213" i="32"/>
  <c r="E270" i="32"/>
  <c r="D218" i="32"/>
  <c r="D275" i="32"/>
  <c r="J162" i="32"/>
  <c r="J218" i="32" s="1"/>
  <c r="L72" i="32" s="1"/>
  <c r="J166" i="32"/>
  <c r="J222" i="32" s="1"/>
  <c r="L76" i="32" s="1"/>
  <c r="D222" i="32"/>
  <c r="D279" i="32"/>
  <c r="E218" i="32"/>
  <c r="E275" i="32"/>
  <c r="J178" i="32"/>
  <c r="J234" i="32" s="1"/>
  <c r="D234" i="32"/>
  <c r="E211" i="32"/>
  <c r="E268" i="32"/>
  <c r="E273" i="32"/>
  <c r="E216" i="32"/>
  <c r="J177" i="32"/>
  <c r="J233" i="32" s="1"/>
  <c r="D233" i="32"/>
  <c r="J158" i="32"/>
  <c r="J214" i="32" s="1"/>
  <c r="L68" i="32" s="1"/>
  <c r="D271" i="32"/>
  <c r="D214" i="32"/>
  <c r="D226" i="32"/>
  <c r="J170" i="32"/>
  <c r="J226" i="32" s="1"/>
  <c r="D223" i="32"/>
  <c r="J167" i="32"/>
  <c r="J223" i="32" s="1"/>
  <c r="J164" i="32"/>
  <c r="J220" i="32" s="1"/>
  <c r="L74" i="32" s="1"/>
  <c r="D220" i="32"/>
  <c r="D277" i="32"/>
  <c r="E214" i="32"/>
  <c r="E271" i="32"/>
  <c r="J169" i="32"/>
  <c r="J225" i="32" s="1"/>
  <c r="D225" i="32"/>
  <c r="E212" i="32"/>
  <c r="E269" i="32"/>
  <c r="J74" i="12"/>
  <c r="D46" i="9" s="1"/>
  <c r="V46" i="9" s="1"/>
  <c r="E219" i="32"/>
  <c r="E276" i="32"/>
  <c r="D278" i="32"/>
  <c r="J165" i="32"/>
  <c r="J221" i="32" s="1"/>
  <c r="L75" i="32" s="1"/>
  <c r="D221" i="32"/>
  <c r="D232" i="32"/>
  <c r="J176" i="32"/>
  <c r="J232" i="32" s="1"/>
  <c r="E222" i="32"/>
  <c r="E279" i="32"/>
  <c r="D212" i="32"/>
  <c r="D269" i="32"/>
  <c r="J156" i="32"/>
  <c r="J212" i="32" s="1"/>
  <c r="L66" i="32" s="1"/>
  <c r="D224" i="32"/>
  <c r="J168" i="32"/>
  <c r="J224" i="32" s="1"/>
  <c r="D213" i="32"/>
  <c r="D270" i="32"/>
  <c r="J157" i="32"/>
  <c r="J213" i="32" s="1"/>
  <c r="L67" i="32" s="1"/>
  <c r="J159" i="32"/>
  <c r="J215" i="32" s="1"/>
  <c r="L69" i="32" s="1"/>
  <c r="D272" i="32"/>
  <c r="D215" i="32"/>
  <c r="E215" i="32"/>
  <c r="E272" i="32"/>
  <c r="E221" i="32"/>
  <c r="E278" i="32"/>
  <c r="D211" i="32"/>
  <c r="J155" i="32"/>
  <c r="J211" i="32" s="1"/>
  <c r="L65" i="32" s="1"/>
  <c r="D268" i="32"/>
  <c r="D237" i="32"/>
  <c r="J181" i="32"/>
  <c r="J237" i="32" s="1"/>
  <c r="D238" i="32"/>
  <c r="J182" i="32"/>
  <c r="J238" i="32" s="1"/>
  <c r="D235" i="32"/>
  <c r="J179" i="32"/>
  <c r="J235" i="32" s="1"/>
  <c r="D236" i="32"/>
  <c r="J180" i="32"/>
  <c r="J236" i="32" s="1"/>
  <c r="E217" i="32"/>
  <c r="E274" i="32"/>
  <c r="D273" i="32"/>
  <c r="D216" i="32"/>
  <c r="J160" i="32"/>
  <c r="J216" i="32" s="1"/>
  <c r="L70" i="32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E230" i="27"/>
  <c r="J175" i="27"/>
  <c r="J231" i="27" s="1"/>
  <c r="J144" i="9" s="1"/>
  <c r="I90" i="9"/>
  <c r="J85" i="9"/>
  <c r="E232" i="27"/>
  <c r="J177" i="27"/>
  <c r="J233" i="27" s="1"/>
  <c r="J146" i="9" s="1"/>
  <c r="G92" i="9"/>
  <c r="I91" i="9"/>
  <c r="G90" i="9"/>
  <c r="G85" i="9"/>
  <c r="H92" i="9"/>
  <c r="I85" i="9"/>
  <c r="H84" i="9"/>
  <c r="F192" i="9"/>
  <c r="E230" i="19"/>
  <c r="E226" i="19"/>
  <c r="L63" i="19"/>
  <c r="H281" i="9" s="1"/>
  <c r="F194" i="9"/>
  <c r="E228" i="19"/>
  <c r="F190" i="9"/>
  <c r="E232" i="19"/>
  <c r="H146" i="9"/>
  <c r="E40" i="9"/>
  <c r="W40" i="9" s="1"/>
  <c r="E224" i="19"/>
  <c r="L61" i="19"/>
  <c r="H279" i="9" s="1"/>
  <c r="E234" i="19"/>
  <c r="H148" i="9"/>
  <c r="K67" i="16"/>
  <c r="E196" i="9" s="1"/>
  <c r="E236" i="19"/>
  <c r="H150" i="9"/>
  <c r="E234" i="6"/>
  <c r="G148" i="9"/>
  <c r="G87" i="9"/>
  <c r="E238" i="6"/>
  <c r="G152" i="9"/>
  <c r="E236" i="6"/>
  <c r="G150" i="9"/>
  <c r="F91" i="9"/>
  <c r="F34" i="9"/>
  <c r="X34" i="9" s="1"/>
  <c r="E230" i="6"/>
  <c r="E232" i="6"/>
  <c r="G146" i="9"/>
  <c r="F189" i="9"/>
  <c r="E225" i="13"/>
  <c r="J170" i="13"/>
  <c r="E231" i="13"/>
  <c r="J176" i="13"/>
  <c r="L68" i="13" s="1"/>
  <c r="E233" i="13"/>
  <c r="J178" i="13"/>
  <c r="E237" i="13"/>
  <c r="J182" i="13"/>
  <c r="E228" i="13"/>
  <c r="J173" i="13"/>
  <c r="L65" i="13" s="1"/>
  <c r="E239" i="13"/>
  <c r="J184" i="13"/>
  <c r="E238" i="13"/>
  <c r="J183" i="13"/>
  <c r="F38" i="9"/>
  <c r="X38" i="9" s="1"/>
  <c r="E224" i="13"/>
  <c r="J169" i="13"/>
  <c r="F193" i="9"/>
  <c r="E235" i="13"/>
  <c r="J180" i="13"/>
  <c r="E234" i="13"/>
  <c r="J179" i="13"/>
  <c r="F41" i="9"/>
  <c r="X41" i="9" s="1"/>
  <c r="E227" i="13"/>
  <c r="J172" i="13"/>
  <c r="E229" i="13"/>
  <c r="J174" i="13"/>
  <c r="E223" i="13"/>
  <c r="J168" i="13"/>
  <c r="F47" i="9"/>
  <c r="X47" i="9" s="1"/>
  <c r="N66" i="16"/>
  <c r="J66" i="16"/>
  <c r="D91" i="9"/>
  <c r="J226" i="12"/>
  <c r="D139" i="9" s="1"/>
  <c r="J231" i="12"/>
  <c r="D144" i="9" s="1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J38" i="32"/>
  <c r="K38" i="32" s="1"/>
  <c r="J35" i="32"/>
  <c r="K35" i="32" s="1"/>
  <c r="J41" i="32"/>
  <c r="K41" i="32" s="1"/>
  <c r="J39" i="32"/>
  <c r="K39" i="32" s="1"/>
  <c r="J44" i="32"/>
  <c r="K44" i="32" s="1"/>
  <c r="L44" i="32" s="1"/>
  <c r="J37" i="32"/>
  <c r="K37" i="32" s="1"/>
  <c r="J32" i="32"/>
  <c r="K32" i="32" s="1"/>
  <c r="J34" i="32"/>
  <c r="K34" i="32" s="1"/>
  <c r="J42" i="32"/>
  <c r="K42" i="32" s="1"/>
  <c r="J31" i="32"/>
  <c r="K31" i="32" s="1"/>
  <c r="J46" i="32"/>
  <c r="K46" i="32" s="1"/>
  <c r="L46" i="32" s="1"/>
  <c r="J36" i="32"/>
  <c r="K36" i="32" s="1"/>
  <c r="J43" i="32"/>
  <c r="K43" i="32" s="1"/>
  <c r="D200" i="32"/>
  <c r="D257" i="32"/>
  <c r="J144" i="32"/>
  <c r="J200" i="32" s="1"/>
  <c r="L54" i="32" s="1"/>
  <c r="D204" i="32"/>
  <c r="D261" i="32"/>
  <c r="J148" i="32"/>
  <c r="D207" i="32"/>
  <c r="D264" i="32"/>
  <c r="J151" i="32"/>
  <c r="J207" i="32" s="1"/>
  <c r="L61" i="32" s="1"/>
  <c r="D194" i="32"/>
  <c r="D251" i="32"/>
  <c r="J138" i="32"/>
  <c r="J194" i="32" s="1"/>
  <c r="L48" i="32" s="1"/>
  <c r="D260" i="32"/>
  <c r="J147" i="32"/>
  <c r="D203" i="32"/>
  <c r="J140" i="32"/>
  <c r="J196" i="32" s="1"/>
  <c r="L50" i="32" s="1"/>
  <c r="D196" i="32"/>
  <c r="D253" i="32"/>
  <c r="E210" i="32"/>
  <c r="E267" i="32"/>
  <c r="E198" i="32"/>
  <c r="E255" i="32"/>
  <c r="E257" i="32"/>
  <c r="E200" i="32"/>
  <c r="E208" i="32"/>
  <c r="E265" i="32"/>
  <c r="J145" i="32"/>
  <c r="J201" i="32" s="1"/>
  <c r="L55" i="32" s="1"/>
  <c r="D201" i="32"/>
  <c r="D258" i="32"/>
  <c r="E266" i="32"/>
  <c r="E209" i="32"/>
  <c r="E252" i="32"/>
  <c r="E263" i="32"/>
  <c r="E206" i="32"/>
  <c r="D205" i="32"/>
  <c r="D262" i="32"/>
  <c r="J149" i="32"/>
  <c r="D210" i="32"/>
  <c r="D267" i="32"/>
  <c r="J154" i="32"/>
  <c r="J210" i="32" s="1"/>
  <c r="L64" i="32" s="1"/>
  <c r="E251" i="32"/>
  <c r="E194" i="32"/>
  <c r="E205" i="32"/>
  <c r="E262" i="32"/>
  <c r="E253" i="32"/>
  <c r="E196" i="32"/>
  <c r="E264" i="32"/>
  <c r="E207" i="32"/>
  <c r="D206" i="32"/>
  <c r="J150" i="32"/>
  <c r="J206" i="32" s="1"/>
  <c r="L60" i="32" s="1"/>
  <c r="D263" i="32"/>
  <c r="D208" i="32"/>
  <c r="D265" i="32"/>
  <c r="J152" i="32"/>
  <c r="J208" i="32" s="1"/>
  <c r="L62" i="32" s="1"/>
  <c r="D202" i="32"/>
  <c r="J146" i="32"/>
  <c r="D259" i="32"/>
  <c r="J47" i="32"/>
  <c r="K47" i="32" s="1"/>
  <c r="L47" i="32" s="1"/>
  <c r="D209" i="32"/>
  <c r="D266" i="32"/>
  <c r="J153" i="32"/>
  <c r="J209" i="32" s="1"/>
  <c r="L63" i="32" s="1"/>
  <c r="E197" i="32"/>
  <c r="E254" i="32"/>
  <c r="E202" i="32"/>
  <c r="E259" i="32"/>
  <c r="E201" i="32"/>
  <c r="E258" i="32"/>
  <c r="D195" i="32"/>
  <c r="J139" i="32"/>
  <c r="D252" i="32"/>
  <c r="J141" i="32"/>
  <c r="D254" i="32"/>
  <c r="D197" i="32"/>
  <c r="E199" i="32"/>
  <c r="E256" i="32"/>
  <c r="D199" i="32"/>
  <c r="J143" i="32"/>
  <c r="J199" i="32" s="1"/>
  <c r="L53" i="32" s="1"/>
  <c r="D256" i="32"/>
  <c r="J142" i="32"/>
  <c r="J198" i="32" s="1"/>
  <c r="L52" i="32" s="1"/>
  <c r="D198" i="32"/>
  <c r="D255" i="32"/>
  <c r="E261" i="32"/>
  <c r="E204" i="32"/>
  <c r="J33" i="32"/>
  <c r="K33" i="32" s="1"/>
  <c r="E203" i="32"/>
  <c r="E260" i="32"/>
  <c r="L68" i="6"/>
  <c r="G286" i="9" s="1"/>
  <c r="G197" i="9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F195" i="9"/>
  <c r="L62" i="19"/>
  <c r="H280" i="9" s="1"/>
  <c r="H191" i="9"/>
  <c r="L68" i="23"/>
  <c r="I286" i="9" s="1"/>
  <c r="I197" i="9"/>
  <c r="L66" i="19"/>
  <c r="H284" i="9" s="1"/>
  <c r="H195" i="9"/>
  <c r="L68" i="19"/>
  <c r="H286" i="9" s="1"/>
  <c r="H197" i="9"/>
  <c r="L61" i="6"/>
  <c r="G279" i="9" s="1"/>
  <c r="G190" i="9"/>
  <c r="L63" i="6"/>
  <c r="G281" i="9" s="1"/>
  <c r="G192" i="9"/>
  <c r="G156" i="9"/>
  <c r="G104" i="9"/>
  <c r="H156" i="9"/>
  <c r="H104" i="9"/>
  <c r="H147" i="9"/>
  <c r="I156" i="9"/>
  <c r="I104" i="9"/>
  <c r="I152" i="9"/>
  <c r="I100" i="9"/>
  <c r="G151" i="9"/>
  <c r="J148" i="9"/>
  <c r="J96" i="9"/>
  <c r="E146" i="9"/>
  <c r="E94" i="9"/>
  <c r="E150" i="9"/>
  <c r="E98" i="9"/>
  <c r="G155" i="9"/>
  <c r="G103" i="9"/>
  <c r="G138" i="9"/>
  <c r="G86" i="9"/>
  <c r="I146" i="9"/>
  <c r="J149" i="9"/>
  <c r="J97" i="9"/>
  <c r="J140" i="9"/>
  <c r="J99" i="9"/>
  <c r="J139" i="9"/>
  <c r="J87" i="9"/>
  <c r="J229" i="12"/>
  <c r="D142" i="9" s="1"/>
  <c r="D90" i="9"/>
  <c r="J224" i="12"/>
  <c r="D137" i="9" s="1"/>
  <c r="D85" i="9"/>
  <c r="E152" i="9"/>
  <c r="E100" i="9"/>
  <c r="G96" i="9"/>
  <c r="G153" i="9"/>
  <c r="G101" i="9"/>
  <c r="G147" i="9"/>
  <c r="J101" i="9"/>
  <c r="J228" i="12"/>
  <c r="D141" i="9" s="1"/>
  <c r="D89" i="9"/>
  <c r="E154" i="9"/>
  <c r="E102" i="9"/>
  <c r="E148" i="9"/>
  <c r="E96" i="9"/>
  <c r="J233" i="12"/>
  <c r="D146" i="9" s="1"/>
  <c r="D94" i="9"/>
  <c r="F101" i="9"/>
  <c r="G98" i="9"/>
  <c r="H152" i="9"/>
  <c r="H100" i="9"/>
  <c r="I155" i="9"/>
  <c r="I103" i="9"/>
  <c r="J156" i="9"/>
  <c r="J104" i="9"/>
  <c r="E139" i="9"/>
  <c r="E87" i="9"/>
  <c r="J240" i="12"/>
  <c r="D153" i="9" s="1"/>
  <c r="D101" i="9"/>
  <c r="H153" i="9"/>
  <c r="H101" i="9"/>
  <c r="J155" i="9"/>
  <c r="J103" i="9"/>
  <c r="E137" i="9"/>
  <c r="E85" i="9"/>
  <c r="J232" i="12"/>
  <c r="D145" i="9" s="1"/>
  <c r="D93" i="9"/>
  <c r="G100" i="9"/>
  <c r="H149" i="9"/>
  <c r="H88" i="9"/>
  <c r="H155" i="9"/>
  <c r="H103" i="9"/>
  <c r="I150" i="9"/>
  <c r="I98" i="9"/>
  <c r="I145" i="9"/>
  <c r="I93" i="9"/>
  <c r="E142" i="9"/>
  <c r="E90" i="9"/>
  <c r="J234" i="12"/>
  <c r="D147" i="9" s="1"/>
  <c r="D95" i="9"/>
  <c r="F150" i="9"/>
  <c r="G84" i="9"/>
  <c r="E147" i="9"/>
  <c r="E95" i="9"/>
  <c r="E141" i="9"/>
  <c r="E89" i="9"/>
  <c r="J235" i="12"/>
  <c r="D148" i="9" s="1"/>
  <c r="D96" i="9"/>
  <c r="F154" i="9"/>
  <c r="F102" i="9"/>
  <c r="H98" i="9"/>
  <c r="I97" i="9"/>
  <c r="I95" i="9"/>
  <c r="J95" i="9"/>
  <c r="F97" i="9"/>
  <c r="I151" i="9"/>
  <c r="I99" i="9"/>
  <c r="I153" i="9"/>
  <c r="I101" i="9"/>
  <c r="J154" i="9"/>
  <c r="J102" i="9"/>
  <c r="J150" i="9"/>
  <c r="J241" i="12"/>
  <c r="D154" i="9" s="1"/>
  <c r="D102" i="9"/>
  <c r="J239" i="12"/>
  <c r="D152" i="9" s="1"/>
  <c r="D100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I84" i="9"/>
  <c r="E149" i="9"/>
  <c r="E97" i="9"/>
  <c r="E153" i="9"/>
  <c r="E101" i="9"/>
  <c r="J236" i="12"/>
  <c r="D149" i="9" s="1"/>
  <c r="D97" i="9"/>
  <c r="G154" i="9"/>
  <c r="G102" i="9"/>
  <c r="H94" i="9"/>
  <c r="G141" i="9"/>
  <c r="G89" i="9"/>
  <c r="E156" i="9"/>
  <c r="E104" i="9"/>
  <c r="E151" i="9"/>
  <c r="E99" i="9"/>
  <c r="E143" i="9"/>
  <c r="E91" i="9"/>
  <c r="G149" i="9"/>
  <c r="H96" i="9"/>
  <c r="I138" i="9"/>
  <c r="I86" i="9"/>
  <c r="J152" i="9"/>
  <c r="J138" i="9"/>
  <c r="J86" i="9"/>
  <c r="E145" i="9"/>
  <c r="E93" i="9"/>
  <c r="F155" i="9"/>
  <c r="F103" i="9"/>
  <c r="G94" i="9"/>
  <c r="G140" i="9"/>
  <c r="G88" i="9"/>
  <c r="H154" i="9"/>
  <c r="H102" i="9"/>
  <c r="H145" i="9"/>
  <c r="I154" i="9"/>
  <c r="I102" i="9"/>
  <c r="I148" i="9"/>
  <c r="I140" i="9"/>
  <c r="I88" i="9"/>
  <c r="E290" i="6"/>
  <c r="E292" i="6"/>
  <c r="D224" i="12"/>
  <c r="D228" i="12"/>
  <c r="E286" i="6"/>
  <c r="D276" i="16"/>
  <c r="D229" i="12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F43" i="9"/>
  <c r="X43" i="9" s="1"/>
  <c r="E278" i="13"/>
  <c r="E277" i="13"/>
  <c r="E279" i="13"/>
  <c r="L65" i="6"/>
  <c r="G283" i="9" s="1"/>
  <c r="D228" i="6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D230" i="27"/>
  <c r="L60" i="23"/>
  <c r="I278" i="9" s="1"/>
  <c r="L64" i="19"/>
  <c r="H282" i="9" s="1"/>
  <c r="L64" i="6"/>
  <c r="G282" i="9" s="1"/>
  <c r="L60" i="6"/>
  <c r="G278" i="9" s="1"/>
  <c r="L62" i="6"/>
  <c r="G280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I96" i="9" l="1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J227" i="13"/>
  <c r="F140" i="9" s="1"/>
  <c r="L63" i="13"/>
  <c r="F281" i="9" s="1"/>
  <c r="J224" i="13"/>
  <c r="F137" i="9" s="1"/>
  <c r="L60" i="13"/>
  <c r="F278" i="9" s="1"/>
  <c r="J228" i="13"/>
  <c r="F141" i="9" s="1"/>
  <c r="L64" i="13"/>
  <c r="F282" i="9" s="1"/>
  <c r="J240" i="13"/>
  <c r="F153" i="9" s="1"/>
  <c r="L76" i="13"/>
  <c r="F294" i="9" s="1"/>
  <c r="J235" i="13"/>
  <c r="F148" i="9" s="1"/>
  <c r="L71" i="13"/>
  <c r="F289" i="9" s="1"/>
  <c r="J233" i="13"/>
  <c r="F146" i="9" s="1"/>
  <c r="L69" i="13"/>
  <c r="F287" i="9" s="1"/>
  <c r="J234" i="13"/>
  <c r="F147" i="9" s="1"/>
  <c r="L70" i="13"/>
  <c r="F288" i="9" s="1"/>
  <c r="L66" i="13"/>
  <c r="F284" i="9" s="1"/>
  <c r="J226" i="13"/>
  <c r="F139" i="9" s="1"/>
  <c r="L62" i="13"/>
  <c r="F280" i="9" s="1"/>
  <c r="D37" i="9"/>
  <c r="V37" i="9" s="1"/>
  <c r="J225" i="13"/>
  <c r="F138" i="9" s="1"/>
  <c r="L61" i="13"/>
  <c r="F279" i="9" s="1"/>
  <c r="J239" i="13"/>
  <c r="F152" i="9" s="1"/>
  <c r="L75" i="13"/>
  <c r="F293" i="9" s="1"/>
  <c r="J236" i="13"/>
  <c r="F149" i="9" s="1"/>
  <c r="L72" i="13"/>
  <c r="F290" i="9" s="1"/>
  <c r="J238" i="13"/>
  <c r="F151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142" i="9"/>
  <c r="H89" i="9"/>
  <c r="L65" i="19"/>
  <c r="H283" i="9" s="1"/>
  <c r="G95" i="9"/>
  <c r="H138" i="9"/>
  <c r="H85" i="9"/>
  <c r="H144" i="9"/>
  <c r="H91" i="9"/>
  <c r="F85" i="9"/>
  <c r="H140" i="9"/>
  <c r="H87" i="9"/>
  <c r="G144" i="9"/>
  <c r="G91" i="9"/>
  <c r="J232" i="13"/>
  <c r="F145" i="9" s="1"/>
  <c r="F92" i="9"/>
  <c r="F45" i="9"/>
  <c r="X45" i="9" s="1"/>
  <c r="J230" i="13"/>
  <c r="F143" i="9" s="1"/>
  <c r="F90" i="9"/>
  <c r="F84" i="9"/>
  <c r="F88" i="9"/>
  <c r="F39" i="9"/>
  <c r="X39" i="9" s="1"/>
  <c r="F100" i="9"/>
  <c r="F94" i="9"/>
  <c r="F98" i="9"/>
  <c r="F96" i="9"/>
  <c r="D47" i="9"/>
  <c r="V47" i="9" s="1"/>
  <c r="J229" i="13"/>
  <c r="F142" i="9" s="1"/>
  <c r="F89" i="9"/>
  <c r="F283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43" i="32"/>
  <c r="L33" i="32"/>
  <c r="L38" i="32"/>
  <c r="L31" i="32"/>
  <c r="J204" i="32"/>
  <c r="L58" i="32" s="1"/>
  <c r="L41" i="32"/>
  <c r="J197" i="32"/>
  <c r="L51" i="32" s="1"/>
  <c r="L34" i="32"/>
  <c r="L36" i="32"/>
  <c r="J205" i="32"/>
  <c r="L59" i="32" s="1"/>
  <c r="L42" i="32"/>
  <c r="J203" i="32"/>
  <c r="L57" i="32" s="1"/>
  <c r="L40" i="32"/>
  <c r="L35" i="32"/>
  <c r="L37" i="32"/>
  <c r="J195" i="32"/>
  <c r="L49" i="32" s="1"/>
  <c r="L32" i="32"/>
  <c r="J202" i="32"/>
  <c r="L56" i="32" s="1"/>
  <c r="L39" i="32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L77" i="12"/>
  <c r="D295" i="9" s="1"/>
  <c r="D206" i="9"/>
  <c r="F295" i="9"/>
  <c r="F206" i="9"/>
  <c r="L71" i="27"/>
  <c r="J289" i="9" s="1"/>
  <c r="J200" i="9"/>
  <c r="L72" i="6"/>
  <c r="G290" i="9" s="1"/>
  <c r="G201" i="9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91" i="9"/>
  <c r="F202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143" i="9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J223" i="27" s="1"/>
  <c r="J136" i="9" s="1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J221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F140" i="19"/>
  <c r="F195" i="19" s="1"/>
  <c r="G140" i="19"/>
  <c r="G195" i="19" s="1"/>
  <c r="H140" i="19"/>
  <c r="H195" i="19" s="1"/>
  <c r="C141" i="19"/>
  <c r="D141" i="19"/>
  <c r="E141" i="19"/>
  <c r="F141" i="19"/>
  <c r="F196" i="19" s="1"/>
  <c r="G141" i="19"/>
  <c r="H141" i="19"/>
  <c r="H196" i="19" s="1"/>
  <c r="C142" i="19"/>
  <c r="D142" i="19"/>
  <c r="D197" i="19" s="1"/>
  <c r="E142" i="19"/>
  <c r="F142" i="19"/>
  <c r="F197" i="19" s="1"/>
  <c r="G142" i="19"/>
  <c r="G197" i="19" s="1"/>
  <c r="H142" i="19"/>
  <c r="H197" i="19" s="1"/>
  <c r="C143" i="19"/>
  <c r="D143" i="19"/>
  <c r="D198" i="19" s="1"/>
  <c r="E143" i="19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F147" i="19"/>
  <c r="F202" i="19" s="1"/>
  <c r="G147" i="19"/>
  <c r="G202" i="19" s="1"/>
  <c r="H147" i="19"/>
  <c r="H202" i="19" s="1"/>
  <c r="C148" i="19"/>
  <c r="D148" i="19"/>
  <c r="D203" i="19" s="1"/>
  <c r="E148" i="19"/>
  <c r="F148" i="19"/>
  <c r="G148" i="19"/>
  <c r="G203" i="19" s="1"/>
  <c r="H148" i="19"/>
  <c r="H203" i="19" s="1"/>
  <c r="C149" i="19"/>
  <c r="D149" i="19"/>
  <c r="D204" i="19" s="1"/>
  <c r="E149" i="19"/>
  <c r="F149" i="19"/>
  <c r="F204" i="19" s="1"/>
  <c r="G149" i="19"/>
  <c r="G204" i="19" s="1"/>
  <c r="H149" i="19"/>
  <c r="H204" i="19" s="1"/>
  <c r="C150" i="19"/>
  <c r="D150" i="19"/>
  <c r="E150" i="19"/>
  <c r="F150" i="19"/>
  <c r="F205" i="19" s="1"/>
  <c r="G150" i="19"/>
  <c r="G205" i="19" s="1"/>
  <c r="H150" i="19"/>
  <c r="H205" i="19" s="1"/>
  <c r="C151" i="19"/>
  <c r="D151" i="19"/>
  <c r="D206" i="19" s="1"/>
  <c r="E151" i="19"/>
  <c r="F151" i="19"/>
  <c r="G151" i="19"/>
  <c r="G206" i="19" s="1"/>
  <c r="H151" i="19"/>
  <c r="H206" i="19" s="1"/>
  <c r="C152" i="19"/>
  <c r="D152" i="19"/>
  <c r="D207" i="19" s="1"/>
  <c r="E152" i="19"/>
  <c r="F152" i="19"/>
  <c r="F207" i="19" s="1"/>
  <c r="G152" i="19"/>
  <c r="H152" i="19"/>
  <c r="C153" i="19"/>
  <c r="D153" i="19"/>
  <c r="D208" i="19" s="1"/>
  <c r="E153" i="19"/>
  <c r="F153" i="19"/>
  <c r="F208" i="19" s="1"/>
  <c r="G153" i="19"/>
  <c r="G208" i="19" s="1"/>
  <c r="H153" i="19"/>
  <c r="H208" i="19" s="1"/>
  <c r="C154" i="19"/>
  <c r="D154" i="19"/>
  <c r="D209" i="19" s="1"/>
  <c r="E154" i="19"/>
  <c r="F154" i="19"/>
  <c r="G154" i="19"/>
  <c r="H154" i="19"/>
  <c r="C155" i="19"/>
  <c r="D155" i="19"/>
  <c r="D210" i="19" s="1"/>
  <c r="E155" i="19"/>
  <c r="F155" i="19"/>
  <c r="F210" i="19" s="1"/>
  <c r="G155" i="19"/>
  <c r="G210" i="19" s="1"/>
  <c r="H155" i="19"/>
  <c r="H210" i="19" s="1"/>
  <c r="C156" i="19"/>
  <c r="D156" i="19"/>
  <c r="D211" i="19" s="1"/>
  <c r="E156" i="19"/>
  <c r="F156" i="19"/>
  <c r="F211" i="19" s="1"/>
  <c r="G156" i="19"/>
  <c r="G211" i="19" s="1"/>
  <c r="H156" i="19"/>
  <c r="H211" i="19" s="1"/>
  <c r="C157" i="19"/>
  <c r="D157" i="19"/>
  <c r="D212" i="19" s="1"/>
  <c r="E157" i="19"/>
  <c r="F157" i="19"/>
  <c r="F212" i="19" s="1"/>
  <c r="G157" i="19"/>
  <c r="G212" i="19" s="1"/>
  <c r="H157" i="19"/>
  <c r="H212" i="19" s="1"/>
  <c r="C158" i="19"/>
  <c r="D158" i="19"/>
  <c r="D213" i="19" s="1"/>
  <c r="E158" i="19"/>
  <c r="F158" i="19"/>
  <c r="F213" i="19" s="1"/>
  <c r="G158" i="19"/>
  <c r="G213" i="19" s="1"/>
  <c r="H158" i="19"/>
  <c r="C159" i="19"/>
  <c r="D159" i="19"/>
  <c r="E159" i="19"/>
  <c r="F159" i="19"/>
  <c r="F214" i="19" s="1"/>
  <c r="G159" i="19"/>
  <c r="G214" i="19" s="1"/>
  <c r="H159" i="19"/>
  <c r="H214" i="19" s="1"/>
  <c r="C160" i="19"/>
  <c r="D160" i="19"/>
  <c r="D215" i="19" s="1"/>
  <c r="E160" i="19"/>
  <c r="F160" i="19"/>
  <c r="F215" i="19" s="1"/>
  <c r="G160" i="19"/>
  <c r="G215" i="19" s="1"/>
  <c r="H160" i="19"/>
  <c r="H215" i="19" s="1"/>
  <c r="C161" i="19"/>
  <c r="D161" i="19"/>
  <c r="D216" i="19" s="1"/>
  <c r="E161" i="19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F163" i="19"/>
  <c r="F218" i="19" s="1"/>
  <c r="G163" i="19"/>
  <c r="G218" i="19" s="1"/>
  <c r="H163" i="19"/>
  <c r="H218" i="19" s="1"/>
  <c r="C164" i="19"/>
  <c r="D164" i="19"/>
  <c r="D219" i="19" s="1"/>
  <c r="E164" i="19"/>
  <c r="J164" i="19" s="1"/>
  <c r="J220" i="19" s="1"/>
  <c r="F164" i="19"/>
  <c r="F219" i="19" s="1"/>
  <c r="G164" i="19"/>
  <c r="G219" i="19" s="1"/>
  <c r="H164" i="19"/>
  <c r="H219" i="19" s="1"/>
  <c r="C165" i="19"/>
  <c r="D165" i="19"/>
  <c r="E165" i="19"/>
  <c r="J165" i="19" s="1"/>
  <c r="J221" i="19" s="1"/>
  <c r="F165" i="19"/>
  <c r="F220" i="19" s="1"/>
  <c r="G165" i="19"/>
  <c r="G220" i="19" s="1"/>
  <c r="H165" i="19"/>
  <c r="H220" i="19" s="1"/>
  <c r="C166" i="19"/>
  <c r="D166" i="19"/>
  <c r="D221" i="19" s="1"/>
  <c r="E166" i="19"/>
  <c r="J166" i="19" s="1"/>
  <c r="J222" i="19" s="1"/>
  <c r="F166" i="19"/>
  <c r="G166" i="19"/>
  <c r="G221" i="19" s="1"/>
  <c r="H166" i="19"/>
  <c r="H221" i="19" s="1"/>
  <c r="C167" i="19"/>
  <c r="D167" i="19"/>
  <c r="E167" i="19"/>
  <c r="J167" i="19" s="1"/>
  <c r="J223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F140" i="6"/>
  <c r="F195" i="6" s="1"/>
  <c r="G140" i="6"/>
  <c r="G195" i="6" s="1"/>
  <c r="H140" i="6"/>
  <c r="H195" i="6" s="1"/>
  <c r="C141" i="6"/>
  <c r="D141" i="6"/>
  <c r="D196" i="6" s="1"/>
  <c r="E141" i="6"/>
  <c r="F141" i="6"/>
  <c r="F196" i="6" s="1"/>
  <c r="G141" i="6"/>
  <c r="G196" i="6" s="1"/>
  <c r="H141" i="6"/>
  <c r="H196" i="6" s="1"/>
  <c r="C142" i="6"/>
  <c r="D142" i="6"/>
  <c r="D197" i="6" s="1"/>
  <c r="E142" i="6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F144" i="6"/>
  <c r="F199" i="6" s="1"/>
  <c r="G144" i="6"/>
  <c r="G199" i="6" s="1"/>
  <c r="H144" i="6"/>
  <c r="H199" i="6" s="1"/>
  <c r="C145" i="6"/>
  <c r="D145" i="6"/>
  <c r="D200" i="6" s="1"/>
  <c r="E145" i="6"/>
  <c r="F145" i="6"/>
  <c r="F200" i="6" s="1"/>
  <c r="G145" i="6"/>
  <c r="G200" i="6" s="1"/>
  <c r="H145" i="6"/>
  <c r="H200" i="6" s="1"/>
  <c r="C146" i="6"/>
  <c r="D146" i="6"/>
  <c r="D201" i="6" s="1"/>
  <c r="E146" i="6"/>
  <c r="F146" i="6"/>
  <c r="F201" i="6" s="1"/>
  <c r="G146" i="6"/>
  <c r="G201" i="6" s="1"/>
  <c r="H146" i="6"/>
  <c r="H201" i="6" s="1"/>
  <c r="C147" i="6"/>
  <c r="D147" i="6"/>
  <c r="E147" i="6"/>
  <c r="F147" i="6"/>
  <c r="F202" i="6" s="1"/>
  <c r="G147" i="6"/>
  <c r="G202" i="6" s="1"/>
  <c r="H147" i="6"/>
  <c r="H202" i="6" s="1"/>
  <c r="C148" i="6"/>
  <c r="D148" i="6"/>
  <c r="D203" i="6" s="1"/>
  <c r="E148" i="6"/>
  <c r="F148" i="6"/>
  <c r="G148" i="6"/>
  <c r="G203" i="6" s="1"/>
  <c r="H148" i="6"/>
  <c r="H203" i="6" s="1"/>
  <c r="C149" i="6"/>
  <c r="D149" i="6"/>
  <c r="D204" i="6" s="1"/>
  <c r="E149" i="6"/>
  <c r="F149" i="6"/>
  <c r="F204" i="6" s="1"/>
  <c r="G149" i="6"/>
  <c r="G204" i="6" s="1"/>
  <c r="H149" i="6"/>
  <c r="H204" i="6" s="1"/>
  <c r="C150" i="6"/>
  <c r="D150" i="6"/>
  <c r="D205" i="6" s="1"/>
  <c r="E150" i="6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F152" i="6"/>
  <c r="F207" i="6" s="1"/>
  <c r="G152" i="6"/>
  <c r="G207" i="6" s="1"/>
  <c r="H152" i="6"/>
  <c r="H207" i="6" s="1"/>
  <c r="C153" i="6"/>
  <c r="D153" i="6"/>
  <c r="D208" i="6" s="1"/>
  <c r="E153" i="6"/>
  <c r="F153" i="6"/>
  <c r="F208" i="6" s="1"/>
  <c r="G153" i="6"/>
  <c r="G208" i="6" s="1"/>
  <c r="H153" i="6"/>
  <c r="H208" i="6" s="1"/>
  <c r="C154" i="6"/>
  <c r="D154" i="6"/>
  <c r="D209" i="6" s="1"/>
  <c r="E154" i="6"/>
  <c r="F154" i="6"/>
  <c r="G154" i="6"/>
  <c r="H154" i="6"/>
  <c r="H209" i="6" s="1"/>
  <c r="C155" i="6"/>
  <c r="D155" i="6"/>
  <c r="D210" i="6" s="1"/>
  <c r="E155" i="6"/>
  <c r="F155" i="6"/>
  <c r="F210" i="6" s="1"/>
  <c r="G155" i="6"/>
  <c r="G210" i="6" s="1"/>
  <c r="H155" i="6"/>
  <c r="H210" i="6" s="1"/>
  <c r="C156" i="6"/>
  <c r="D156" i="6"/>
  <c r="E156" i="6"/>
  <c r="F156" i="6"/>
  <c r="F211" i="6" s="1"/>
  <c r="G156" i="6"/>
  <c r="G211" i="6" s="1"/>
  <c r="H156" i="6"/>
  <c r="C157" i="6"/>
  <c r="D157" i="6"/>
  <c r="E157" i="6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F159" i="6"/>
  <c r="F214" i="6" s="1"/>
  <c r="G159" i="6"/>
  <c r="G214" i="6" s="1"/>
  <c r="H159" i="6"/>
  <c r="H214" i="6" s="1"/>
  <c r="C160" i="6"/>
  <c r="D160" i="6"/>
  <c r="D215" i="6" s="1"/>
  <c r="E160" i="6"/>
  <c r="F160" i="6"/>
  <c r="F215" i="6" s="1"/>
  <c r="G160" i="6"/>
  <c r="G215" i="6" s="1"/>
  <c r="H160" i="6"/>
  <c r="H215" i="6" s="1"/>
  <c r="C161" i="6"/>
  <c r="D161" i="6"/>
  <c r="D216" i="6" s="1"/>
  <c r="E161" i="6"/>
  <c r="F161" i="6"/>
  <c r="F216" i="6" s="1"/>
  <c r="G161" i="6"/>
  <c r="G216" i="6" s="1"/>
  <c r="H161" i="6"/>
  <c r="H216" i="6" s="1"/>
  <c r="C162" i="6"/>
  <c r="D162" i="6"/>
  <c r="E162" i="6"/>
  <c r="F162" i="6"/>
  <c r="F217" i="6" s="1"/>
  <c r="G162" i="6"/>
  <c r="G217" i="6" s="1"/>
  <c r="H162" i="6"/>
  <c r="H217" i="6" s="1"/>
  <c r="C163" i="6"/>
  <c r="D163" i="6"/>
  <c r="E163" i="6"/>
  <c r="F163" i="6"/>
  <c r="F218" i="6" s="1"/>
  <c r="G163" i="6"/>
  <c r="G218" i="6" s="1"/>
  <c r="H163" i="6"/>
  <c r="H218" i="6" s="1"/>
  <c r="C164" i="6"/>
  <c r="D164" i="6"/>
  <c r="E164" i="6"/>
  <c r="J164" i="6" s="1"/>
  <c r="J220" i="6" s="1"/>
  <c r="F164" i="6"/>
  <c r="F219" i="6" s="1"/>
  <c r="G164" i="6"/>
  <c r="G219" i="6" s="1"/>
  <c r="H164" i="6"/>
  <c r="H219" i="6" s="1"/>
  <c r="C165" i="6"/>
  <c r="D165" i="6"/>
  <c r="E165" i="6"/>
  <c r="J165" i="6" s="1"/>
  <c r="J221" i="6" s="1"/>
  <c r="F165" i="6"/>
  <c r="F220" i="6" s="1"/>
  <c r="G165" i="6"/>
  <c r="G220" i="6" s="1"/>
  <c r="H165" i="6"/>
  <c r="C166" i="6"/>
  <c r="D166" i="6"/>
  <c r="E166" i="6"/>
  <c r="J166" i="6" s="1"/>
  <c r="J222" i="6" s="1"/>
  <c r="F166" i="6"/>
  <c r="F221" i="6" s="1"/>
  <c r="G166" i="6"/>
  <c r="G221" i="6" s="1"/>
  <c r="H166" i="6"/>
  <c r="H221" i="6" s="1"/>
  <c r="C167" i="6"/>
  <c r="D167" i="6"/>
  <c r="E167" i="6"/>
  <c r="J167" i="6" s="1"/>
  <c r="J223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J56" i="6" s="1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F195" i="13" s="1"/>
  <c r="G140" i="13"/>
  <c r="H140" i="13"/>
  <c r="H195" i="13" s="1"/>
  <c r="C141" i="13"/>
  <c r="D141" i="13"/>
  <c r="D196" i="13" s="1"/>
  <c r="E141" i="13"/>
  <c r="F141" i="13"/>
  <c r="F196" i="13" s="1"/>
  <c r="G141" i="13"/>
  <c r="H141" i="13"/>
  <c r="H196" i="13" s="1"/>
  <c r="C142" i="13"/>
  <c r="D142" i="13"/>
  <c r="E142" i="13"/>
  <c r="F142" i="13"/>
  <c r="F197" i="13" s="1"/>
  <c r="G142" i="13"/>
  <c r="H142" i="13"/>
  <c r="H197" i="13" s="1"/>
  <c r="C143" i="13"/>
  <c r="D143" i="13"/>
  <c r="D198" i="13" s="1"/>
  <c r="E143" i="13"/>
  <c r="F143" i="13"/>
  <c r="F198" i="13" s="1"/>
  <c r="G143" i="13"/>
  <c r="H143" i="13"/>
  <c r="H198" i="13" s="1"/>
  <c r="C144" i="13"/>
  <c r="D144" i="13"/>
  <c r="D199" i="13" s="1"/>
  <c r="E144" i="13"/>
  <c r="F144" i="13"/>
  <c r="F199" i="13" s="1"/>
  <c r="G144" i="13"/>
  <c r="H144" i="13"/>
  <c r="H199" i="13" s="1"/>
  <c r="C145" i="13"/>
  <c r="D145" i="13"/>
  <c r="D200" i="13" s="1"/>
  <c r="E145" i="13"/>
  <c r="F145" i="13"/>
  <c r="F200" i="13" s="1"/>
  <c r="G145" i="13"/>
  <c r="H145" i="13"/>
  <c r="C146" i="13"/>
  <c r="D146" i="13"/>
  <c r="D201" i="13" s="1"/>
  <c r="E146" i="13"/>
  <c r="F146" i="13"/>
  <c r="F201" i="13" s="1"/>
  <c r="G146" i="13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F207" i="13" s="1"/>
  <c r="G152" i="13"/>
  <c r="H152" i="13"/>
  <c r="H207" i="13" s="1"/>
  <c r="C153" i="13"/>
  <c r="D153" i="13"/>
  <c r="D208" i="13" s="1"/>
  <c r="E153" i="13"/>
  <c r="F153" i="13"/>
  <c r="F208" i="13" s="1"/>
  <c r="G153" i="13"/>
  <c r="H153" i="13"/>
  <c r="H208" i="13" s="1"/>
  <c r="C154" i="13"/>
  <c r="D154" i="13"/>
  <c r="D209" i="13" s="1"/>
  <c r="E154" i="13"/>
  <c r="F154" i="13"/>
  <c r="G154" i="13"/>
  <c r="H154" i="13"/>
  <c r="C155" i="13"/>
  <c r="D155" i="13"/>
  <c r="D210" i="13" s="1"/>
  <c r="E155" i="13"/>
  <c r="F155" i="13"/>
  <c r="F210" i="13" s="1"/>
  <c r="G155" i="13"/>
  <c r="H155" i="13"/>
  <c r="H210" i="13" s="1"/>
  <c r="C156" i="13"/>
  <c r="D156" i="13"/>
  <c r="E156" i="13"/>
  <c r="F156" i="13"/>
  <c r="F211" i="13" s="1"/>
  <c r="G156" i="13"/>
  <c r="H156" i="13"/>
  <c r="H211" i="13" s="1"/>
  <c r="C157" i="13"/>
  <c r="D157" i="13"/>
  <c r="D212" i="13" s="1"/>
  <c r="E157" i="13"/>
  <c r="F157" i="13"/>
  <c r="F212" i="13" s="1"/>
  <c r="G157" i="13"/>
  <c r="H157" i="13"/>
  <c r="H212" i="13" s="1"/>
  <c r="C158" i="13"/>
  <c r="D158" i="13"/>
  <c r="D213" i="13" s="1"/>
  <c r="E158" i="13"/>
  <c r="F158" i="13"/>
  <c r="G158" i="13"/>
  <c r="H158" i="13"/>
  <c r="H213" i="13" s="1"/>
  <c r="C159" i="13"/>
  <c r="D159" i="13"/>
  <c r="D214" i="13" s="1"/>
  <c r="E159" i="13"/>
  <c r="F159" i="13"/>
  <c r="F214" i="13" s="1"/>
  <c r="G159" i="13"/>
  <c r="H159" i="13"/>
  <c r="H214" i="13" s="1"/>
  <c r="C160" i="13"/>
  <c r="D160" i="13"/>
  <c r="D215" i="13" s="1"/>
  <c r="E160" i="13"/>
  <c r="F160" i="13"/>
  <c r="F215" i="13" s="1"/>
  <c r="G160" i="13"/>
  <c r="H160" i="13"/>
  <c r="H215" i="13" s="1"/>
  <c r="C161" i="13"/>
  <c r="D161" i="13"/>
  <c r="D216" i="13" s="1"/>
  <c r="E161" i="13"/>
  <c r="F161" i="13"/>
  <c r="F216" i="13" s="1"/>
  <c r="G161" i="13"/>
  <c r="H161" i="13"/>
  <c r="H216" i="13" s="1"/>
  <c r="C162" i="13"/>
  <c r="D162" i="13"/>
  <c r="E162" i="13"/>
  <c r="F162" i="13"/>
  <c r="F217" i="13" s="1"/>
  <c r="G162" i="13"/>
  <c r="H162" i="13"/>
  <c r="H217" i="13" s="1"/>
  <c r="C163" i="13"/>
  <c r="D163" i="13"/>
  <c r="E163" i="13"/>
  <c r="F163" i="13"/>
  <c r="F218" i="13" s="1"/>
  <c r="G163" i="13"/>
  <c r="H163" i="13"/>
  <c r="H218" i="13" s="1"/>
  <c r="C164" i="13"/>
  <c r="D164" i="13"/>
  <c r="D219" i="13" s="1"/>
  <c r="E164" i="13"/>
  <c r="F164" i="13"/>
  <c r="F219" i="13" s="1"/>
  <c r="G164" i="13"/>
  <c r="H164" i="13"/>
  <c r="H219" i="13" s="1"/>
  <c r="C165" i="13"/>
  <c r="D165" i="13"/>
  <c r="E165" i="13"/>
  <c r="F165" i="13"/>
  <c r="F220" i="13" s="1"/>
  <c r="G165" i="13"/>
  <c r="H165" i="13"/>
  <c r="H220" i="13" s="1"/>
  <c r="C166" i="13"/>
  <c r="D166" i="13"/>
  <c r="D221" i="13" s="1"/>
  <c r="E166" i="13"/>
  <c r="F166" i="13"/>
  <c r="F221" i="13" s="1"/>
  <c r="G166" i="13"/>
  <c r="H166" i="13"/>
  <c r="H221" i="13" s="1"/>
  <c r="C167" i="13"/>
  <c r="D167" i="13"/>
  <c r="E167" i="13"/>
  <c r="F167" i="13"/>
  <c r="F222" i="13" s="1"/>
  <c r="G167" i="13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F157" i="12"/>
  <c r="F213" i="12" s="1"/>
  <c r="G157" i="12"/>
  <c r="G213" i="12" s="1"/>
  <c r="H157" i="12"/>
  <c r="H213" i="12" s="1"/>
  <c r="C158" i="12"/>
  <c r="D158" i="12"/>
  <c r="D214" i="12" s="1"/>
  <c r="E158" i="12"/>
  <c r="F158" i="12"/>
  <c r="G158" i="12"/>
  <c r="H158" i="12"/>
  <c r="H214" i="12" s="1"/>
  <c r="C159" i="12"/>
  <c r="D159" i="12"/>
  <c r="D215" i="12" s="1"/>
  <c r="E159" i="12"/>
  <c r="F159" i="12"/>
  <c r="F215" i="12" s="1"/>
  <c r="G159" i="12"/>
  <c r="G215" i="12" s="1"/>
  <c r="H159" i="12"/>
  <c r="H215" i="12" s="1"/>
  <c r="C160" i="12"/>
  <c r="D160" i="12"/>
  <c r="E160" i="12"/>
  <c r="F160" i="12"/>
  <c r="F216" i="12" s="1"/>
  <c r="G160" i="12"/>
  <c r="G216" i="12" s="1"/>
  <c r="H160" i="12"/>
  <c r="H216" i="12" s="1"/>
  <c r="C161" i="12"/>
  <c r="D161" i="12"/>
  <c r="E161" i="12"/>
  <c r="F161" i="12"/>
  <c r="F217" i="12" s="1"/>
  <c r="G161" i="12"/>
  <c r="G217" i="12" s="1"/>
  <c r="H161" i="12"/>
  <c r="H217" i="12" s="1"/>
  <c r="C162" i="12"/>
  <c r="D162" i="12"/>
  <c r="E162" i="12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F164" i="12"/>
  <c r="F220" i="12" s="1"/>
  <c r="G164" i="12"/>
  <c r="G220" i="12" s="1"/>
  <c r="H164" i="12"/>
  <c r="H220" i="12" s="1"/>
  <c r="C165" i="12"/>
  <c r="D165" i="12"/>
  <c r="E165" i="12"/>
  <c r="F165" i="12"/>
  <c r="F221" i="12" s="1"/>
  <c r="G165" i="12"/>
  <c r="G221" i="12" s="1"/>
  <c r="H165" i="12"/>
  <c r="H221" i="12" s="1"/>
  <c r="C166" i="12"/>
  <c r="D166" i="12"/>
  <c r="E166" i="12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D49" i="27" l="1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Y1008" i="26"/>
  <c r="E52" i="27"/>
  <c r="J52" i="27" s="1"/>
  <c r="E51" i="27"/>
  <c r="J51" i="27" s="1"/>
  <c r="Y616" i="26"/>
  <c r="H268" i="6"/>
  <c r="J163" i="19"/>
  <c r="J219" i="19" s="1"/>
  <c r="J151" i="19"/>
  <c r="J207" i="19" s="1"/>
  <c r="J141" i="19"/>
  <c r="J197" i="19" s="1"/>
  <c r="J161" i="19"/>
  <c r="J217" i="19" s="1"/>
  <c r="H130" i="9" s="1"/>
  <c r="J149" i="19"/>
  <c r="J205" i="19" s="1"/>
  <c r="J157" i="19"/>
  <c r="J213" i="19" s="1"/>
  <c r="J143" i="19"/>
  <c r="J199" i="19" s="1"/>
  <c r="J162" i="19"/>
  <c r="J218" i="19" s="1"/>
  <c r="J160" i="19"/>
  <c r="J216" i="19" s="1"/>
  <c r="J158" i="19"/>
  <c r="J214" i="19" s="1"/>
  <c r="J156" i="19"/>
  <c r="J212" i="19" s="1"/>
  <c r="J154" i="19"/>
  <c r="J210" i="19" s="1"/>
  <c r="J152" i="19"/>
  <c r="J208" i="19" s="1"/>
  <c r="J150" i="19"/>
  <c r="J206" i="19" s="1"/>
  <c r="J148" i="19"/>
  <c r="J204" i="19" s="1"/>
  <c r="J146" i="19"/>
  <c r="J202" i="19" s="1"/>
  <c r="J144" i="19"/>
  <c r="J200" i="19" s="1"/>
  <c r="J142" i="19"/>
  <c r="J198" i="19" s="1"/>
  <c r="J140" i="19"/>
  <c r="J196" i="19" s="1"/>
  <c r="J153" i="19"/>
  <c r="J209" i="19" s="1"/>
  <c r="J145" i="19"/>
  <c r="J201" i="19" s="1"/>
  <c r="J159" i="19"/>
  <c r="J215" i="19" s="1"/>
  <c r="J155" i="19"/>
  <c r="J211" i="19" s="1"/>
  <c r="J147" i="19"/>
  <c r="J203" i="19" s="1"/>
  <c r="J54" i="6"/>
  <c r="J48" i="6"/>
  <c r="J44" i="6"/>
  <c r="J38" i="6"/>
  <c r="K38" i="6" s="1"/>
  <c r="J34" i="6"/>
  <c r="K34" i="6" s="1"/>
  <c r="J160" i="6"/>
  <c r="J216" i="6" s="1"/>
  <c r="J156" i="6"/>
  <c r="J212" i="6" s="1"/>
  <c r="J150" i="6"/>
  <c r="J206" i="6" s="1"/>
  <c r="J146" i="6"/>
  <c r="J202" i="6" s="1"/>
  <c r="J140" i="6"/>
  <c r="J196" i="6" s="1"/>
  <c r="J55" i="6"/>
  <c r="G27" i="9" s="1"/>
  <c r="Y27" i="9" s="1"/>
  <c r="J53" i="6"/>
  <c r="J47" i="6"/>
  <c r="J41" i="6"/>
  <c r="K41" i="6" s="1"/>
  <c r="J37" i="6"/>
  <c r="K37" i="6" s="1"/>
  <c r="J163" i="6"/>
  <c r="J219" i="6" s="1"/>
  <c r="J157" i="6"/>
  <c r="J213" i="6" s="1"/>
  <c r="J151" i="6"/>
  <c r="J207" i="6" s="1"/>
  <c r="J147" i="6"/>
  <c r="J203" i="6" s="1"/>
  <c r="J141" i="6"/>
  <c r="J197" i="6" s="1"/>
  <c r="J50" i="6"/>
  <c r="J42" i="6"/>
  <c r="K42" i="6" s="1"/>
  <c r="J32" i="6"/>
  <c r="K32" i="6" s="1"/>
  <c r="J162" i="6"/>
  <c r="J218" i="6" s="1"/>
  <c r="G131" i="9" s="1"/>
  <c r="J152" i="6"/>
  <c r="J208" i="6" s="1"/>
  <c r="J142" i="6"/>
  <c r="J198" i="6" s="1"/>
  <c r="J49" i="6"/>
  <c r="J43" i="6"/>
  <c r="K43" i="6" s="1"/>
  <c r="J35" i="6"/>
  <c r="K35" i="6" s="1"/>
  <c r="J161" i="6"/>
  <c r="J217" i="6" s="1"/>
  <c r="G130" i="9" s="1"/>
  <c r="J153" i="6"/>
  <c r="J209" i="6" s="1"/>
  <c r="J145" i="6"/>
  <c r="J201" i="6" s="1"/>
  <c r="J52" i="6"/>
  <c r="J46" i="6"/>
  <c r="J40" i="6"/>
  <c r="K40" i="6" s="1"/>
  <c r="J36" i="6"/>
  <c r="K36" i="6" s="1"/>
  <c r="J158" i="6"/>
  <c r="J214" i="6" s="1"/>
  <c r="J154" i="6"/>
  <c r="J210" i="6" s="1"/>
  <c r="J148" i="6"/>
  <c r="J204" i="6" s="1"/>
  <c r="J144" i="6"/>
  <c r="J200" i="6" s="1"/>
  <c r="J51" i="6"/>
  <c r="J45" i="6"/>
  <c r="J39" i="6"/>
  <c r="K39" i="6" s="1"/>
  <c r="J33" i="6"/>
  <c r="K33" i="6" s="1"/>
  <c r="J159" i="6"/>
  <c r="J215" i="6" s="1"/>
  <c r="J155" i="6"/>
  <c r="J211" i="6" s="1"/>
  <c r="J149" i="6"/>
  <c r="J205" i="6" s="1"/>
  <c r="J143" i="6"/>
  <c r="J199" i="6" s="1"/>
  <c r="G216" i="13"/>
  <c r="G210" i="13"/>
  <c r="G196" i="13"/>
  <c r="G220" i="13"/>
  <c r="G212" i="13"/>
  <c r="G200" i="13"/>
  <c r="G221" i="13"/>
  <c r="G219" i="13"/>
  <c r="G217" i="13"/>
  <c r="G215" i="13"/>
  <c r="G213" i="13"/>
  <c r="G211" i="13"/>
  <c r="G209" i="13"/>
  <c r="G207" i="13"/>
  <c r="G201" i="13"/>
  <c r="G199" i="13"/>
  <c r="G197" i="13"/>
  <c r="G195" i="13"/>
  <c r="G222" i="13"/>
  <c r="G218" i="13"/>
  <c r="G214" i="13"/>
  <c r="G208" i="13"/>
  <c r="G198" i="13"/>
  <c r="J50" i="16"/>
  <c r="J49" i="16"/>
  <c r="K54" i="19"/>
  <c r="K55" i="19"/>
  <c r="H184" i="9" s="1"/>
  <c r="H250" i="19"/>
  <c r="J31" i="23"/>
  <c r="F198" i="9"/>
  <c r="J44" i="27"/>
  <c r="J36" i="27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J43" i="27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35" i="27"/>
  <c r="J29" i="9"/>
  <c r="AB29" i="9" s="1"/>
  <c r="J154" i="27"/>
  <c r="J210" i="27" s="1"/>
  <c r="J28" i="9"/>
  <c r="AB28" i="9" s="1"/>
  <c r="E213" i="27"/>
  <c r="J158" i="27"/>
  <c r="J214" i="27" s="1"/>
  <c r="J37" i="23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J39" i="27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E219" i="19"/>
  <c r="H133" i="9"/>
  <c r="E215" i="19"/>
  <c r="E213" i="19"/>
  <c r="E211" i="19"/>
  <c r="E209" i="19"/>
  <c r="E207" i="19"/>
  <c r="E205" i="19"/>
  <c r="E203" i="19"/>
  <c r="E197" i="19"/>
  <c r="E195" i="19"/>
  <c r="F204" i="9"/>
  <c r="E222" i="19"/>
  <c r="H136" i="9"/>
  <c r="E220" i="19"/>
  <c r="E218" i="19"/>
  <c r="E216" i="19"/>
  <c r="E214" i="19"/>
  <c r="E212" i="19"/>
  <c r="E210" i="19"/>
  <c r="E208" i="19"/>
  <c r="E206" i="19"/>
  <c r="E204" i="19"/>
  <c r="E202" i="19"/>
  <c r="E198" i="19"/>
  <c r="E196" i="19"/>
  <c r="H31" i="9"/>
  <c r="Z31" i="9" s="1"/>
  <c r="H29" i="9"/>
  <c r="Z29" i="9" s="1"/>
  <c r="E210" i="6"/>
  <c r="E200" i="6"/>
  <c r="G31" i="9"/>
  <c r="Y31" i="9" s="1"/>
  <c r="E221" i="6"/>
  <c r="G135" i="9"/>
  <c r="E205" i="6"/>
  <c r="E199" i="6"/>
  <c r="G30" i="9"/>
  <c r="Y30" i="9" s="1"/>
  <c r="G28" i="9"/>
  <c r="Y28" i="9" s="1"/>
  <c r="E222" i="6"/>
  <c r="G136" i="9"/>
  <c r="E211" i="6"/>
  <c r="E197" i="6"/>
  <c r="E220" i="6"/>
  <c r="E216" i="6"/>
  <c r="E214" i="6"/>
  <c r="E204" i="6"/>
  <c r="E196" i="6"/>
  <c r="G29" i="9"/>
  <c r="Y29" i="9" s="1"/>
  <c r="E219" i="6"/>
  <c r="G133" i="9"/>
  <c r="E207" i="6"/>
  <c r="E208" i="6"/>
  <c r="E217" i="6"/>
  <c r="E209" i="6"/>
  <c r="E203" i="6"/>
  <c r="E195" i="6"/>
  <c r="E218" i="6"/>
  <c r="E212" i="6"/>
  <c r="E202" i="6"/>
  <c r="E215" i="6"/>
  <c r="E201" i="6"/>
  <c r="E218" i="13"/>
  <c r="J163" i="13"/>
  <c r="J219" i="13" s="1"/>
  <c r="E210" i="13"/>
  <c r="J155" i="13"/>
  <c r="J211" i="13" s="1"/>
  <c r="J147" i="13"/>
  <c r="J203" i="13" s="1"/>
  <c r="E196" i="13"/>
  <c r="J141" i="13"/>
  <c r="J197" i="13" s="1"/>
  <c r="F185" i="9"/>
  <c r="J52" i="16"/>
  <c r="J35" i="16"/>
  <c r="J54" i="16"/>
  <c r="E26" i="9" s="1"/>
  <c r="W26" i="9" s="1"/>
  <c r="E221" i="13"/>
  <c r="J166" i="13"/>
  <c r="J222" i="13" s="1"/>
  <c r="F135" i="9" s="1"/>
  <c r="E219" i="13"/>
  <c r="J164" i="13"/>
  <c r="J220" i="13" s="1"/>
  <c r="F133" i="9" s="1"/>
  <c r="E217" i="13"/>
  <c r="J162" i="13"/>
  <c r="J218" i="13" s="1"/>
  <c r="F131" i="9" s="1"/>
  <c r="E215" i="13"/>
  <c r="J160" i="13"/>
  <c r="J216" i="13" s="1"/>
  <c r="E213" i="13"/>
  <c r="J158" i="13"/>
  <c r="J214" i="13" s="1"/>
  <c r="E211" i="13"/>
  <c r="J156" i="13"/>
  <c r="J212" i="13" s="1"/>
  <c r="E209" i="13"/>
  <c r="J154" i="13"/>
  <c r="J210" i="13" s="1"/>
  <c r="E207" i="13"/>
  <c r="J152" i="13"/>
  <c r="J208" i="13" s="1"/>
  <c r="J150" i="13"/>
  <c r="J206" i="13" s="1"/>
  <c r="J148" i="13"/>
  <c r="J204" i="13" s="1"/>
  <c r="E201" i="13"/>
  <c r="J146" i="13"/>
  <c r="J202" i="13" s="1"/>
  <c r="E199" i="13"/>
  <c r="J144" i="13"/>
  <c r="J200" i="13" s="1"/>
  <c r="J142" i="13"/>
  <c r="J198" i="13" s="1"/>
  <c r="E195" i="13"/>
  <c r="J140" i="13"/>
  <c r="J196" i="13" s="1"/>
  <c r="E220" i="13"/>
  <c r="J165" i="13"/>
  <c r="J221" i="13" s="1"/>
  <c r="J151" i="13"/>
  <c r="J207" i="13" s="1"/>
  <c r="E198" i="13"/>
  <c r="J143" i="13"/>
  <c r="J199" i="13" s="1"/>
  <c r="J47" i="16"/>
  <c r="E222" i="13"/>
  <c r="J167" i="13"/>
  <c r="J223" i="13" s="1"/>
  <c r="F136" i="9" s="1"/>
  <c r="E216" i="13"/>
  <c r="J161" i="13"/>
  <c r="J217" i="13" s="1"/>
  <c r="F130" i="9" s="1"/>
  <c r="E212" i="13"/>
  <c r="J157" i="13"/>
  <c r="J213" i="13" s="1"/>
  <c r="J149" i="13"/>
  <c r="J205" i="13" s="1"/>
  <c r="F187" i="9"/>
  <c r="F29" i="9"/>
  <c r="X29" i="9" s="1"/>
  <c r="J36" i="16"/>
  <c r="J55" i="16"/>
  <c r="E27" i="9" s="1"/>
  <c r="W27" i="9" s="1"/>
  <c r="E214" i="13"/>
  <c r="J159" i="13"/>
  <c r="J215" i="13" s="1"/>
  <c r="E208" i="13"/>
  <c r="J153" i="13"/>
  <c r="J209" i="13" s="1"/>
  <c r="E200" i="13"/>
  <c r="J145" i="13"/>
  <c r="J201" i="13" s="1"/>
  <c r="F26" i="9"/>
  <c r="X26" i="9" s="1"/>
  <c r="F27" i="9"/>
  <c r="X27" i="9" s="1"/>
  <c r="J161" i="16"/>
  <c r="J217" i="16" s="1"/>
  <c r="J48" i="16"/>
  <c r="J37" i="16"/>
  <c r="J38" i="16"/>
  <c r="J163" i="16"/>
  <c r="J219" i="16" s="1"/>
  <c r="J58" i="16"/>
  <c r="E30" i="9" s="1"/>
  <c r="W30" i="9" s="1"/>
  <c r="J44" i="16"/>
  <c r="J59" i="16"/>
  <c r="J51" i="16"/>
  <c r="N45" i="16"/>
  <c r="J45" i="16"/>
  <c r="J164" i="16"/>
  <c r="J220" i="16" s="1"/>
  <c r="J32" i="16"/>
  <c r="J34" i="16"/>
  <c r="J159" i="16"/>
  <c r="J215" i="16" s="1"/>
  <c r="N57" i="16"/>
  <c r="J163" i="12"/>
  <c r="J219" i="12" s="1"/>
  <c r="D132" i="9" s="1"/>
  <c r="E221" i="12"/>
  <c r="J165" i="12"/>
  <c r="D82" i="9" s="1"/>
  <c r="E215" i="12"/>
  <c r="J159" i="12"/>
  <c r="E216" i="12"/>
  <c r="J160" i="12"/>
  <c r="E217" i="12"/>
  <c r="J161" i="12"/>
  <c r="J217" i="12" s="1"/>
  <c r="D130" i="9" s="1"/>
  <c r="E220" i="12"/>
  <c r="J164" i="12"/>
  <c r="J220" i="12" s="1"/>
  <c r="E213" i="12"/>
  <c r="J157" i="12"/>
  <c r="E222" i="12"/>
  <c r="J166" i="12"/>
  <c r="D83" i="9" s="1"/>
  <c r="E218" i="12"/>
  <c r="J162" i="12"/>
  <c r="J218" i="12" s="1"/>
  <c r="D131" i="9" s="1"/>
  <c r="E214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J221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J214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J212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E3" i="23"/>
  <c r="D33" i="23"/>
  <c r="E36" i="23"/>
  <c r="J36" i="23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E19" i="27"/>
  <c r="D160" i="27"/>
  <c r="D148" i="27"/>
  <c r="D203" i="27" s="1"/>
  <c r="E142" i="27"/>
  <c r="E32" i="27"/>
  <c r="J32" i="27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H135" i="9"/>
  <c r="D214" i="19"/>
  <c r="D202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18" i="6"/>
  <c r="D211" i="6"/>
  <c r="D256" i="13"/>
  <c r="D199" i="6"/>
  <c r="D202" i="6"/>
  <c r="D207" i="6"/>
  <c r="K56" i="6"/>
  <c r="G185" i="9" s="1"/>
  <c r="E256" i="13"/>
  <c r="G276" i="13"/>
  <c r="E259" i="13"/>
  <c r="H254" i="13"/>
  <c r="H260" i="13"/>
  <c r="H262" i="13"/>
  <c r="E260" i="13"/>
  <c r="H20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D217" i="12"/>
  <c r="D219" i="12"/>
  <c r="D221" i="12"/>
  <c r="D220" i="12"/>
  <c r="D222" i="12"/>
  <c r="D218" i="12"/>
  <c r="I26" i="9" l="1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J222" i="16"/>
  <c r="E136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I9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221" i="12"/>
  <c r="D134" i="9" s="1"/>
  <c r="J222" i="12"/>
  <c r="D135" i="9" s="1"/>
  <c r="J160" i="16"/>
  <c r="N46" i="16"/>
  <c r="J46" i="16"/>
  <c r="E18" i="9" s="1"/>
  <c r="W18" i="9" s="1"/>
  <c r="J157" i="16"/>
  <c r="J213" i="16" s="1"/>
  <c r="J162" i="16"/>
  <c r="J155" i="16"/>
  <c r="N33" i="16"/>
  <c r="J33" i="16"/>
  <c r="D133" i="9"/>
  <c r="L74" i="12"/>
  <c r="D292" i="9" s="1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L72" i="12"/>
  <c r="D290" i="9" s="1"/>
  <c r="D79" i="9"/>
  <c r="D80" i="9"/>
  <c r="L71" i="12"/>
  <c r="D289" i="9" s="1"/>
  <c r="D78" i="9"/>
  <c r="L73" i="12"/>
  <c r="D291" i="9" s="1"/>
  <c r="E80" i="9"/>
  <c r="D250" i="16"/>
  <c r="E206" i="27"/>
  <c r="I12" i="9"/>
  <c r="E70" i="9"/>
  <c r="D273" i="16"/>
  <c r="E263" i="16"/>
  <c r="E75" i="9"/>
  <c r="K57" i="16"/>
  <c r="E186" i="9" s="1"/>
  <c r="E129" i="9"/>
  <c r="K55" i="16"/>
  <c r="E184" i="9" s="1"/>
  <c r="K54" i="16"/>
  <c r="E183" i="9" s="1"/>
  <c r="D248" i="16"/>
  <c r="E250" i="16"/>
  <c r="E269" i="16"/>
  <c r="D266" i="16"/>
  <c r="D264" i="16"/>
  <c r="K59" i="16"/>
  <c r="E188" i="9" s="1"/>
  <c r="E126" i="9"/>
  <c r="D275" i="16"/>
  <c r="D269" i="16"/>
  <c r="K58" i="16"/>
  <c r="E187" i="9" s="1"/>
  <c r="E271" i="16"/>
  <c r="D265" i="16"/>
  <c r="E124" i="9"/>
  <c r="E265" i="16"/>
  <c r="E253" i="27"/>
  <c r="E267" i="16"/>
  <c r="E252" i="16"/>
  <c r="E275" i="16"/>
  <c r="E266" i="16"/>
  <c r="E134" i="9"/>
  <c r="E82" i="9"/>
  <c r="E76" i="9"/>
  <c r="D263" i="16"/>
  <c r="E274" i="16"/>
  <c r="E249" i="16"/>
  <c r="E71" i="9"/>
  <c r="D252" i="16"/>
  <c r="D261" i="16"/>
  <c r="D267" i="16"/>
  <c r="D268" i="16"/>
  <c r="E121" i="9"/>
  <c r="E83" i="9"/>
  <c r="E264" i="16"/>
  <c r="E81" i="9"/>
  <c r="D270" i="16"/>
  <c r="E248" i="16"/>
  <c r="I21" i="9"/>
  <c r="I8" i="9"/>
  <c r="R8" i="9" s="1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I10" i="9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I11" i="9"/>
  <c r="R11" i="9" s="1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J65" i="9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J9" i="9"/>
  <c r="AB9" i="9" s="1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07" i="9"/>
  <c r="J55" i="9"/>
  <c r="J131" i="9"/>
  <c r="J79" i="9"/>
  <c r="K38" i="27"/>
  <c r="J167" i="9" s="1"/>
  <c r="J10" i="9"/>
  <c r="AB10" i="9" s="1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L56" i="23"/>
  <c r="I274" i="9" s="1"/>
  <c r="H132" i="9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R26" i="9" l="1"/>
  <c r="L55" i="27"/>
  <c r="J273" i="9" s="1"/>
  <c r="L55" i="23"/>
  <c r="I273" i="9" s="1"/>
  <c r="J216" i="16"/>
  <c r="E130" i="9" s="1"/>
  <c r="J211" i="16"/>
  <c r="E125" i="9" s="1"/>
  <c r="J218" i="16"/>
  <c r="E132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16" i="9"/>
  <c r="Q68" i="9" s="1"/>
  <c r="Q18" i="9"/>
  <c r="Q70" i="9" s="1"/>
  <c r="Q3" i="9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L76" i="12"/>
  <c r="D294" i="9" s="1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L75" i="12"/>
  <c r="D293" i="9" s="1"/>
  <c r="F272" i="9"/>
  <c r="F275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36" i="9"/>
  <c r="M40" i="9"/>
  <c r="M48" i="9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K40" i="23"/>
  <c r="I169" i="9" s="1"/>
  <c r="E25" i="9"/>
  <c r="W25" i="9" s="1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N47" i="12" l="1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E85" i="19"/>
  <c r="E3" i="19"/>
  <c r="E9" i="19"/>
  <c r="E21" i="19"/>
  <c r="D4" i="19"/>
  <c r="D139" i="19"/>
  <c r="D10" i="19"/>
  <c r="D16" i="19"/>
  <c r="D22" i="19"/>
  <c r="D28" i="19"/>
  <c r="H10" i="9"/>
  <c r="Q10" i="9" s="1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H12" i="9"/>
  <c r="Q12" i="9" s="1"/>
  <c r="H9" i="9"/>
  <c r="Q9" i="9" s="1"/>
  <c r="H7" i="9"/>
  <c r="Q7" i="9" s="1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243" i="16" l="1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L80" i="16" s="1"/>
  <c r="E298" i="9" s="1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Q11" i="9" s="1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6" l="1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<sst xmlns="http://schemas.openxmlformats.org/spreadsheetml/2006/main" count="78263" uniqueCount="179">
  <si>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</si>
  <si>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</si>
  <si>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</si>
  <si>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</si>
  <si>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</si>
  <si>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</si>
  <si>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</si>
  <si>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</si>
  <si>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</si>
  <si>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</si>
  <si>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</si>
  <si>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</si>
  <si>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</si>
  <si>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</si>
  <si>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</si>
  <si>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</si>
  <si>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</si>
  <si>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</si>
  <si>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</si>
  <si>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</si>
  <si>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</si>
  <si>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</si>
  <si>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</si>
  <si>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</si>
  <si>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</si>
  <si>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</si>
  <si>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</si>
  <si>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</si>
  <si>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</si>
  <si>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</si>
  <si>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</si>
  <si>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</si>
  <si>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</si>
  <si>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</si>
  <si>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</si>
  <si>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</si>
  <si>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</si>
  <si>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</si>
  <si>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</si>
  <si>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</si>
  <si>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</si>
  <si>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</si>
  <si>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</si>
  <si>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</si>
  <si>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</si>
  <si>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</si>
  <si>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</si>
  <si>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</si>
  <si>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</si>
  <si>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</si>
  <si>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</si>
  <si>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</si>
  <si>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</si>
  <si>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</si>
  <si>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</si>
  <si>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</si>
  <si>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</si>
  <si>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</si>
  <si>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</si>
  <si>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</si>
  <si>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</si>
  <si>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</si>
  <si>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</si>
  <si>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</si>
  <si>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</si>
  <si>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</si>
  <si>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</si>
  <si>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</si>
  <si>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</si>
  <si>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</si>
  <si>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</si>
  <si>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</si>
  <si>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</si>
  <si>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</si>
  <si>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</si>
  <si>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</si>
  <si>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</si>
  <si>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</si>
  <si>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</si>
  <si>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</si>
  <si>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</si>
  <si>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</si>
  <si>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</si>
  <si>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</si>
  <si>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</si>
  <si>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</si>
  <si>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</si>
  <si>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</si>
  <si>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</si>
  <si>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</si>
  <si>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</si>
  <si>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</si>
  <si>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</si>
  <si>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</si>
  <si>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</si>
  <si>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</si>
  <si>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</si>
  <si>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</si>
  <si>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</si>
  <si>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</si>
  <si>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</si>
  <si>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</si>
  <si>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</si>
  <si>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</si>
  <si>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</si>
  <si>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</si>
  <si>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</si>
  <si>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</si>
  <si>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</si>
  <si>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</si>
  <si>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</si>
  <si>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</si>
  <si>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</si>
  <si>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</si>
  <si>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</si>
  <si>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</si>
  <si>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</si>
  <si>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</si>
  <si>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</si>
  <si>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</si>
  <si>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</si>
  <si>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</si>
  <si>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</si>
  <si>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</si>
  <si>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</si>
  <si>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</si>
  <si>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</si>
  <si>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</si>
  <si>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</si>
  <si>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</si>
  <si>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</si>
  <si>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</si>
  <si>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</si>
  <si>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</si>
  <si>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</si>
  <si>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</si>
  <si>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</si>
  <si>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</si>
  <si>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</si>
  <si>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</si>
  <si>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</si>
  <si>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</si>
  <si>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</si>
  <si>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</si>
  <si>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</si>
  <si>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</si>
  <si>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</si>
  <si>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</si>
  <si>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</si>
  <si>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</si>
  <si>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</si>
  <si>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</si>
  <si>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</si>
  <si>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</si>
  <si>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</si>
  <si>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</si>
  <si>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GPU Time 5 Mean:</t>
  </si>
  <si>
    <t xml:space="preserve"> GPU Time 16582,480527</t>
  </si>
  <si>
    <t>PARAMETR_SIZE: 336</t>
  </si>
  <si>
    <t xml:space="preserve"> NAME_FILE_GRAPH: Parametr_Graph/test336,txt</t>
  </si>
  <si>
    <t>01,01,2585</t>
  </si>
  <si>
    <t>01,01,2697</t>
  </si>
  <si>
    <t>01,01,2432</t>
  </si>
  <si>
    <t>01,01,2073</t>
  </si>
  <si>
    <t>01,01,2114</t>
  </si>
  <si>
    <t>01,01,2032</t>
  </si>
  <si>
    <t>01,01,2626</t>
  </si>
  <si>
    <t>01,01,2698</t>
  </si>
  <si>
    <t>21,06,2025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</si>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</sst>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2" fontId="0" fillId="4" borderId="0" xfId="0" applyNumberFormat="1" applyFill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8.5526541714491672E-2</c:v>
                </c:pt>
                <c:pt idx="1">
                  <c:v>0.19679730587217636</c:v>
                </c:pt>
                <c:pt idx="2">
                  <c:v>0.42458172793557197</c:v>
                </c:pt>
                <c:pt idx="3">
                  <c:v>0.65365659981254243</c:v>
                </c:pt>
                <c:pt idx="4">
                  <c:v>0.83933294137315395</c:v>
                </c:pt>
                <c:pt idx="5">
                  <c:v>0.83933294137315395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0.90269120081013376</c:v>
                </c:pt>
                <c:pt idx="1">
                  <c:v>0.94937636013766968</c:v>
                </c:pt>
                <c:pt idx="2">
                  <c:v>0.97139117040539047</c:v>
                </c:pt>
                <c:pt idx="3">
                  <c:v>0.98268038816439518</c:v>
                </c:pt>
                <c:pt idx="4">
                  <c:v>0.98756733902362326</c:v>
                </c:pt>
                <c:pt idx="5">
                  <c:v>0.98756733902362326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0.13825399268678187</c:v>
                </c:pt>
                <c:pt idx="1">
                  <c:v>0.11114685827252814</c:v>
                </c:pt>
                <c:pt idx="2">
                  <c:v>0.53422492142060973</c:v>
                </c:pt>
                <c:pt idx="3">
                  <c:v>0.65168077030613958</c:v>
                </c:pt>
                <c:pt idx="4">
                  <c:v>0.67543291501776226</c:v>
                </c:pt>
                <c:pt idx="5">
                  <c:v>0.67543291501776226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0.43380484191637986</c:v>
                </c:pt>
                <c:pt idx="1">
                  <c:v>0.40759401098822723</c:v>
                </c:pt>
                <c:pt idx="2">
                  <c:v>0.35248194078561557</c:v>
                </c:pt>
                <c:pt idx="3">
                  <c:v>0.32926827724442159</c:v>
                </c:pt>
                <c:pt idx="4">
                  <c:v>0.33634376560295137</c:v>
                </c:pt>
                <c:pt idx="5">
                  <c:v>0.33634376560295137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8.6538028343492807E-2</c:v>
                </c:pt>
                <c:pt idx="1">
                  <c:v>0.20015178483221474</c:v>
                </c:pt>
                <c:pt idx="2">
                  <c:v>0.42443544067013539</c:v>
                </c:pt>
                <c:pt idx="3">
                  <c:v>0.65634977334442857</c:v>
                </c:pt>
                <c:pt idx="4">
                  <c:v>0.83856039592759146</c:v>
                </c:pt>
                <c:pt idx="5">
                  <c:v>0.83856039592759146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0.94051072150047255</c:v>
                </c:pt>
                <c:pt idx="1">
                  <c:v>0.96481983107647085</c:v>
                </c:pt>
                <c:pt idx="2">
                  <c:v>0.9810394431731555</c:v>
                </c:pt>
                <c:pt idx="3">
                  <c:v>0.98616171146756715</c:v>
                </c:pt>
                <c:pt idx="4">
                  <c:v>0.98690658353823124</c:v>
                </c:pt>
                <c:pt idx="5">
                  <c:v>0.98690658353823124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0.25155574708848799</c:v>
                </c:pt>
                <c:pt idx="1">
                  <c:v>0.39761996804710598</c:v>
                </c:pt>
                <c:pt idx="2">
                  <c:v>0.57419779540326277</c:v>
                </c:pt>
                <c:pt idx="3">
                  <c:v>0.74329514993526136</c:v>
                </c:pt>
                <c:pt idx="4">
                  <c:v>0.85230231839198511</c:v>
                </c:pt>
                <c:pt idx="5">
                  <c:v>0.85230231839198511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0.15862763154781434</c:v>
                </c:pt>
                <c:pt idx="1">
                  <c:v>0.13723914495099168</c:v>
                </c:pt>
                <c:pt idx="2">
                  <c:v>0.47531631515718858</c:v>
                </c:pt>
                <c:pt idx="3">
                  <c:v>0.64294693091159671</c:v>
                </c:pt>
                <c:pt idx="4">
                  <c:v>0.77801548901328765</c:v>
                </c:pt>
                <c:pt idx="5">
                  <c:v>0.77801548901328765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0.40574154398943452</c:v>
                </c:pt>
                <c:pt idx="1">
                  <c:v>0.36352121545294297</c:v>
                </c:pt>
                <c:pt idx="2">
                  <c:v>0.29484504568238784</c:v>
                </c:pt>
                <c:pt idx="3">
                  <c:v>0.27450056919262328</c:v>
                </c:pt>
                <c:pt idx="4">
                  <c:v>0.25689375849819668</c:v>
                </c:pt>
                <c:pt idx="5">
                  <c:v>0.25689375849819668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6.7845505632820421E-2</c:v>
                </c:pt>
                <c:pt idx="1">
                  <c:v>0.17979232110372118</c:v>
                </c:pt>
                <c:pt idx="2">
                  <c:v>0.38192909606756809</c:v>
                </c:pt>
                <c:pt idx="3">
                  <c:v>0.63791255656737234</c:v>
                </c:pt>
                <c:pt idx="4">
                  <c:v>0.82283930260413696</c:v>
                </c:pt>
                <c:pt idx="5">
                  <c:v>0.82283930260413696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34.347913162780486</c:v>
                </c:pt>
                <c:pt idx="1">
                  <c:v>45.570930294689269</c:v>
                </c:pt>
                <c:pt idx="2">
                  <c:v>58.024845394094392</c:v>
                </c:pt>
                <c:pt idx="3">
                  <c:v>59.19546223090353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2.6452984002125861</c:v>
                </c:pt>
                <c:pt idx="1">
                  <c:v>2.326228780941292</c:v>
                </c:pt>
                <c:pt idx="2">
                  <c:v>2.214367447033228</c:v>
                </c:pt>
                <c:pt idx="3">
                  <c:v>2.3672296571247711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33.62777644117137</c:v>
                </c:pt>
                <c:pt idx="1">
                  <c:v>46.381561891532698</c:v>
                </c:pt>
                <c:pt idx="2">
                  <c:v>59.098055730923576</c:v>
                </c:pt>
                <c:pt idx="3">
                  <c:v>70.370766201538231</c:v>
                </c:pt>
                <c:pt idx="4">
                  <c:v>76.75715971389188</c:v>
                </c:pt>
                <c:pt idx="5">
                  <c:v>75.671346685804977</c:v>
                </c:pt>
                <c:pt idx="6">
                  <c:v>73.390539691729529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32.673916293130837</c:v>
                </c:pt>
                <c:pt idx="1">
                  <c:v>42.856900830082182</c:v>
                </c:pt>
                <c:pt idx="2">
                  <c:v>55.186375657373482</c:v>
                </c:pt>
                <c:pt idx="3">
                  <c:v>61.704905031314738</c:v>
                </c:pt>
                <c:pt idx="4">
                  <c:v>60.847395055824045</c:v>
                </c:pt>
                <c:pt idx="5">
                  <c:v>2.0248438294476911</c:v>
                </c:pt>
                <c:pt idx="6">
                  <c:v>1.9538142416948661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31.009955205133306</c:v>
                </c:pt>
                <c:pt idx="1">
                  <c:v>47.115910946255113</c:v>
                </c:pt>
                <c:pt idx="2">
                  <c:v>64.754530159940359</c:v>
                </c:pt>
                <c:pt idx="3">
                  <c:v>88.874763179368642</c:v>
                </c:pt>
                <c:pt idx="4">
                  <c:v>102.57135958946544</c:v>
                </c:pt>
                <c:pt idx="5">
                  <c:v>103.3780896935672</c:v>
                </c:pt>
                <c:pt idx="6">
                  <c:v>100.21339657376733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28.251673809617682</c:v>
                </c:pt>
                <c:pt idx="1">
                  <c:v>24.433493175618803</c:v>
                </c:pt>
                <c:pt idx="2">
                  <c:v>21.152778275085463</c:v>
                </c:pt>
                <c:pt idx="3">
                  <c:v>19.326897434801275</c:v>
                </c:pt>
                <c:pt idx="4">
                  <c:v>19.810359589530599</c:v>
                </c:pt>
                <c:pt idx="5">
                  <c:v>18.960365298668062</c:v>
                </c:pt>
                <c:pt idx="6">
                  <c:v>18.500643006401411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25.383188441615449</c:v>
                </c:pt>
                <c:pt idx="1">
                  <c:v>24.703457864602004</c:v>
                </c:pt>
                <c:pt idx="2">
                  <c:v>20.226934893062193</c:v>
                </c:pt>
                <c:pt idx="3">
                  <c:v>20.632335676580706</c:v>
                </c:pt>
                <c:pt idx="4">
                  <c:v>19.303319071395453</c:v>
                </c:pt>
                <c:pt idx="5">
                  <c:v>18.912116605993109</c:v>
                </c:pt>
                <c:pt idx="6">
                  <c:v>19.119709359141012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2.5345740642570349</c:v>
                </c:pt>
                <c:pt idx="1">
                  <c:v>2.3445590760929802</c:v>
                </c:pt>
                <c:pt idx="2">
                  <c:v>2.1406583619402233</c:v>
                </c:pt>
                <c:pt idx="3">
                  <c:v>2.2680845281982127</c:v>
                </c:pt>
                <c:pt idx="4">
                  <c:v>2.1767442396728884</c:v>
                </c:pt>
                <c:pt idx="5">
                  <c:v>4.5513248528701297E-2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34.727086528702635</c:v>
                </c:pt>
                <c:pt idx="1">
                  <c:v>46.364170068439364</c:v>
                </c:pt>
                <c:pt idx="2">
                  <c:v>58.007194414986706</c:v>
                </c:pt>
                <c:pt idx="3">
                  <c:v>59.428054118785738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28.22041844563746</c:v>
                </c:pt>
                <c:pt idx="1">
                  <c:v>42.624192333879947</c:v>
                </c:pt>
                <c:pt idx="2">
                  <c:v>54.439916262051355</c:v>
                </c:pt>
                <c:pt idx="3">
                  <c:v>56.852705430484257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34.446160263432247</c:v>
                </c:pt>
                <c:pt idx="1">
                  <c:v>47.063010172818018</c:v>
                </c:pt>
                <c:pt idx="2">
                  <c:v>59.361394875854138</c:v>
                </c:pt>
                <c:pt idx="3">
                  <c:v>70.762429794444401</c:v>
                </c:pt>
                <c:pt idx="4">
                  <c:v>76.725999714843724</c:v>
                </c:pt>
                <c:pt idx="5">
                  <c:v>75.975178066450795</c:v>
                </c:pt>
                <c:pt idx="6">
                  <c:v>73.736253017127012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31.77871971631167</c:v>
                </c:pt>
                <c:pt idx="1">
                  <c:v>48.09867768094783</c:v>
                </c:pt>
                <c:pt idx="2">
                  <c:v>64.996076650634166</c:v>
                </c:pt>
                <c:pt idx="3">
                  <c:v>89.621880853512323</c:v>
                </c:pt>
                <c:pt idx="4">
                  <c:v>103.28783305051292</c:v>
                </c:pt>
                <c:pt idx="5">
                  <c:v>103.87130745609494</c:v>
                </c:pt>
                <c:pt idx="6">
                  <c:v>101.24680188691319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33.085078695957918</c:v>
                </c:pt>
                <c:pt idx="1">
                  <c:v>43.773795291236723</c:v>
                </c:pt>
                <c:pt idx="2">
                  <c:v>55.275988692186203</c:v>
                </c:pt>
                <c:pt idx="3">
                  <c:v>62.095363891459193</c:v>
                </c:pt>
                <c:pt idx="4">
                  <c:v>61.004940336289209</c:v>
                </c:pt>
                <c:pt idx="5">
                  <c:v>2.0244549762275588</c:v>
                </c:pt>
                <c:pt idx="6">
                  <c:v>1.9539228678560165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1.4100680307964664</c:v>
                </c:pt>
                <c:pt idx="1">
                  <c:v>1.5994276238288703</c:v>
                </c:pt>
                <c:pt idx="2">
                  <c:v>1.7770290568463283</c:v>
                </c:pt>
                <c:pt idx="3">
                  <c:v>1.9053466083726263</c:v>
                </c:pt>
                <c:pt idx="4">
                  <c:v>1.9854920038698602</c:v>
                </c:pt>
                <c:pt idx="5">
                  <c:v>1.9382655002351712</c:v>
                </c:pt>
                <c:pt idx="6">
                  <c:v>1.8733798713963934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1.9709791533731145</c:v>
                </c:pt>
                <c:pt idx="1">
                  <c:v>1.9780355757081023</c:v>
                </c:pt>
                <c:pt idx="2">
                  <c:v>1.9116462163220669</c:v>
                </c:pt>
                <c:pt idx="3">
                  <c:v>1.9245988416719007</c:v>
                </c:pt>
                <c:pt idx="4">
                  <c:v>1.9065340163130982</c:v>
                </c:pt>
                <c:pt idx="5">
                  <c:v>1.8731259764571304</c:v>
                </c:pt>
                <c:pt idx="6">
                  <c:v>1.8462781340143679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1.8719810529958083</c:v>
                </c:pt>
                <c:pt idx="1">
                  <c:v>1.9121304849312675</c:v>
                </c:pt>
                <c:pt idx="2">
                  <c:v>1.9865293605914836</c:v>
                </c:pt>
                <c:pt idx="3">
                  <c:v>1.971396226542425</c:v>
                </c:pt>
                <c:pt idx="4">
                  <c:v>2.0279501914508447</c:v>
                </c:pt>
                <c:pt idx="5">
                  <c:v>1.9084366456166351</c:v>
                </c:pt>
                <c:pt idx="6">
                  <c:v>1.8540874421951443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2.0058079579643429</c:v>
                </c:pt>
                <c:pt idx="1">
                  <c:v>1.9724929450800359</c:v>
                </c:pt>
                <c:pt idx="2">
                  <c:v>1.9498048884288877</c:v>
                </c:pt>
                <c:pt idx="3">
                  <c:v>1.8989218564519597</c:v>
                </c:pt>
                <c:pt idx="4">
                  <c:v>1.9178700447121018</c:v>
                </c:pt>
                <c:pt idx="5">
                  <c:v>1.8460952063110792</c:v>
                </c:pt>
                <c:pt idx="6">
                  <c:v>1.8326712394972928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1.4172266685014898</c:v>
                </c:pt>
                <c:pt idx="1">
                  <c:v>1.593414512218569</c:v>
                </c:pt>
                <c:pt idx="2">
                  <c:v>1.8015720021030519</c:v>
                </c:pt>
                <c:pt idx="3">
                  <c:v>1.8818650051072012</c:v>
                </c:pt>
                <c:pt idx="4">
                  <c:v>1.9434798282279635</c:v>
                </c:pt>
                <c:pt idx="5">
                  <c:v>1.8636525340194259</c:v>
                </c:pt>
                <c:pt idx="6">
                  <c:v>1.8390529200311292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sqref="A1:XFD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6.5938850000000002</v>
      </c>
      <c r="I2">
        <v>1.7512E-2</v>
      </c>
      <c r="J2" t="s">
        <v>3</v>
      </c>
      <c r="K2">
        <v>6.3970510000000003</v>
      </c>
      <c r="L2">
        <v>1.6206999999999999E-2</v>
      </c>
      <c r="M2" t="s">
        <v>4</v>
      </c>
      <c r="N2">
        <v>5.682525</v>
      </c>
      <c r="O2">
        <v>1.5571E-2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12.832032999999999</v>
      </c>
      <c r="I3">
        <v>7.9666000000000001E-2</v>
      </c>
      <c r="J3" t="s">
        <v>3</v>
      </c>
      <c r="K3">
        <v>12.443403</v>
      </c>
      <c r="L3">
        <v>7.0050000000000001E-2</v>
      </c>
      <c r="M3" t="s">
        <v>4</v>
      </c>
      <c r="N3">
        <v>11.11073</v>
      </c>
      <c r="O3">
        <v>6.7358000000000001E-2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19.068175</v>
      </c>
      <c r="I4">
        <v>0.18884500000000001</v>
      </c>
      <c r="J4" t="s">
        <v>3</v>
      </c>
      <c r="K4">
        <v>18.487974000000001</v>
      </c>
      <c r="L4">
        <v>0.16499900000000001</v>
      </c>
      <c r="M4" t="s">
        <v>4</v>
      </c>
      <c r="N4">
        <v>16.536683</v>
      </c>
      <c r="O4">
        <v>0.157248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25.302125</v>
      </c>
      <c r="I5">
        <v>0.34485700000000002</v>
      </c>
      <c r="J5" t="s">
        <v>3</v>
      </c>
      <c r="K5">
        <v>24.530009</v>
      </c>
      <c r="L5">
        <v>0.30135600000000001</v>
      </c>
      <c r="M5" t="s">
        <v>4</v>
      </c>
      <c r="N5">
        <v>21.961390000000002</v>
      </c>
      <c r="O5">
        <v>0.285522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31.535277000000001</v>
      </c>
      <c r="I6">
        <v>0.54902399999999996</v>
      </c>
      <c r="J6" t="s">
        <v>3</v>
      </c>
      <c r="K6">
        <v>30.571757000000002</v>
      </c>
      <c r="L6">
        <v>0.48102200000000001</v>
      </c>
      <c r="M6" t="s">
        <v>4</v>
      </c>
      <c r="N6">
        <v>27.386752999999999</v>
      </c>
      <c r="O6">
        <v>0.45388299999999998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37.771030000000003</v>
      </c>
      <c r="I7">
        <v>0.79875300000000005</v>
      </c>
      <c r="J7" t="s">
        <v>3</v>
      </c>
      <c r="K7">
        <v>36.615834</v>
      </c>
      <c r="L7">
        <v>0.70142800000000005</v>
      </c>
      <c r="M7" t="s">
        <v>4</v>
      </c>
      <c r="N7">
        <v>32.813282000000001</v>
      </c>
      <c r="O7">
        <v>0.66061999999999999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44.007066999999999</v>
      </c>
      <c r="I8">
        <v>1.0976410000000001</v>
      </c>
      <c r="J8" t="s">
        <v>3</v>
      </c>
      <c r="K8">
        <v>42.661076000000001</v>
      </c>
      <c r="L8">
        <v>0.96694000000000002</v>
      </c>
      <c r="M8" t="s">
        <v>4</v>
      </c>
      <c r="N8">
        <v>38.24062</v>
      </c>
      <c r="O8">
        <v>0.90575899999999998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50.231290000000001</v>
      </c>
      <c r="I9">
        <v>1.3455060000000001</v>
      </c>
      <c r="J9" t="s">
        <v>3</v>
      </c>
      <c r="K9">
        <v>48.694622000000003</v>
      </c>
      <c r="L9">
        <v>1.183578</v>
      </c>
      <c r="M9" t="s">
        <v>4</v>
      </c>
      <c r="N9">
        <v>43.657387999999997</v>
      </c>
      <c r="O9">
        <v>1.106644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56.457087999999999</v>
      </c>
      <c r="I10">
        <v>1.6164289999999999</v>
      </c>
      <c r="J10" t="s">
        <v>3</v>
      </c>
      <c r="K10">
        <v>54.730441999999996</v>
      </c>
      <c r="L10">
        <v>1.4212929999999999</v>
      </c>
      <c r="M10" t="s">
        <v>4</v>
      </c>
      <c r="N10">
        <v>49.075161999999999</v>
      </c>
      <c r="O10">
        <v>1.330416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62.682169999999999</v>
      </c>
      <c r="I11">
        <v>1.9237219999999999</v>
      </c>
      <c r="J11" t="s">
        <v>3</v>
      </c>
      <c r="K11">
        <v>60.765565000000002</v>
      </c>
      <c r="L11">
        <v>1.6927410000000001</v>
      </c>
      <c r="M11" t="s">
        <v>4</v>
      </c>
      <c r="N11">
        <v>54.492936</v>
      </c>
      <c r="O11">
        <v>1.5842000000000001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68.901961</v>
      </c>
      <c r="I12">
        <v>2.2249560000000002</v>
      </c>
      <c r="J12" t="s">
        <v>3</v>
      </c>
      <c r="K12">
        <v>66.795305999999997</v>
      </c>
      <c r="L12">
        <v>1.959104</v>
      </c>
      <c r="M12" t="s">
        <v>4</v>
      </c>
      <c r="N12">
        <v>59.906323999999998</v>
      </c>
      <c r="O12">
        <v>1.8338099999999999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75.123551000000006</v>
      </c>
      <c r="I13">
        <v>2.5592429999999999</v>
      </c>
      <c r="J13" t="s">
        <v>3</v>
      </c>
      <c r="K13">
        <v>72.825931999999995</v>
      </c>
      <c r="L13">
        <v>2.2559969999999998</v>
      </c>
      <c r="M13" t="s">
        <v>4</v>
      </c>
      <c r="N13">
        <v>65.320065</v>
      </c>
      <c r="O13">
        <v>2.1110289999999998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81.344239000000002</v>
      </c>
      <c r="I14">
        <v>2.915187</v>
      </c>
      <c r="J14" t="s">
        <v>3</v>
      </c>
      <c r="K14">
        <v>78.857112999999998</v>
      </c>
      <c r="L14">
        <v>2.5726990000000001</v>
      </c>
      <c r="M14" t="s">
        <v>4</v>
      </c>
      <c r="N14">
        <v>70.734167999999997</v>
      </c>
      <c r="O14">
        <v>2.4027569999999998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87.564457000000004</v>
      </c>
      <c r="I15">
        <v>3.2917269999999998</v>
      </c>
      <c r="J15" t="s">
        <v>3</v>
      </c>
      <c r="K15">
        <v>84.888005000000007</v>
      </c>
      <c r="L15">
        <v>2.9099370000000002</v>
      </c>
      <c r="M15" t="s">
        <v>4</v>
      </c>
      <c r="N15">
        <v>76.147267999999997</v>
      </c>
      <c r="O15">
        <v>2.718083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93.783978000000005</v>
      </c>
      <c r="I16">
        <v>3.7026539999999999</v>
      </c>
      <c r="J16" t="s">
        <v>3</v>
      </c>
      <c r="K16">
        <v>90.917877000000004</v>
      </c>
      <c r="L16">
        <v>3.2816519999999998</v>
      </c>
      <c r="M16" t="s">
        <v>4</v>
      </c>
      <c r="N16">
        <v>81.559674999999999</v>
      </c>
      <c r="O16">
        <v>3.0605799999999999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100.00391</v>
      </c>
      <c r="I17">
        <v>4.1314260000000003</v>
      </c>
      <c r="J17" t="s">
        <v>3</v>
      </c>
      <c r="K17">
        <v>96.948137000000003</v>
      </c>
      <c r="L17">
        <v>3.667456</v>
      </c>
      <c r="M17" t="s">
        <v>4</v>
      </c>
      <c r="N17">
        <v>86.972325999999995</v>
      </c>
      <c r="O17">
        <v>3.4188869999999998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106.22406599999999</v>
      </c>
      <c r="I18">
        <v>4.5834640000000002</v>
      </c>
      <c r="J18" t="s">
        <v>3</v>
      </c>
      <c r="K18">
        <v>102.978722</v>
      </c>
      <c r="L18">
        <v>4.078354</v>
      </c>
      <c r="M18" t="s">
        <v>4</v>
      </c>
      <c r="N18">
        <v>92.385675000000006</v>
      </c>
      <c r="O18">
        <v>3.8007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112.444343</v>
      </c>
      <c r="I19">
        <v>5.0643399999999996</v>
      </c>
      <c r="J19" t="s">
        <v>3</v>
      </c>
      <c r="K19">
        <v>109.00976199999999</v>
      </c>
      <c r="L19">
        <v>4.5168140000000001</v>
      </c>
      <c r="M19" t="s">
        <v>4</v>
      </c>
      <c r="N19">
        <v>97.799287000000007</v>
      </c>
      <c r="O19">
        <v>4.2105800000000002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118.664869</v>
      </c>
      <c r="I20">
        <v>5.5697720000000004</v>
      </c>
      <c r="J20" t="s">
        <v>3</v>
      </c>
      <c r="K20">
        <v>115.041252</v>
      </c>
      <c r="L20">
        <v>4.9798970000000002</v>
      </c>
      <c r="M20" t="s">
        <v>4</v>
      </c>
      <c r="N20">
        <v>103.212879</v>
      </c>
      <c r="O20">
        <v>4.6414309999999999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99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124.887581</v>
      </c>
      <c r="I21" s="3">
        <v>6.1089159999999998</v>
      </c>
      <c r="J21" s="3" t="s">
        <v>3</v>
      </c>
      <c r="K21" s="3">
        <v>121.07374799999999</v>
      </c>
      <c r="L21" s="3">
        <v>5.4689310000000004</v>
      </c>
      <c r="M21" s="3" t="s">
        <v>4</v>
      </c>
      <c r="N21" s="3">
        <v>108.627764</v>
      </c>
      <c r="O21" s="3">
        <v>5.0977690000000004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115.163974</v>
      </c>
      <c r="I42">
        <v>1112.3693499999999</v>
      </c>
      <c r="J42" t="s">
        <v>3</v>
      </c>
      <c r="K42">
        <v>114.94246699999999</v>
      </c>
      <c r="L42">
        <v>1111.3332559999999</v>
      </c>
      <c r="M42" t="s">
        <v>4</v>
      </c>
      <c r="N42">
        <v>6.3828779999999998</v>
      </c>
      <c r="O42">
        <v>6.6534999999999997E-2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200.02301800000001</v>
      </c>
      <c r="I43">
        <v>1750.3359740000001</v>
      </c>
      <c r="J43" t="s">
        <v>3</v>
      </c>
      <c r="K43">
        <v>199.59883500000001</v>
      </c>
      <c r="L43">
        <v>1749.0158630000001</v>
      </c>
      <c r="M43" t="s">
        <v>4</v>
      </c>
      <c r="N43">
        <v>12.761556000000001</v>
      </c>
      <c r="O43">
        <v>0.26618399999999998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277.92221999999998</v>
      </c>
      <c r="I44">
        <v>1989.740589</v>
      </c>
      <c r="J44" t="s">
        <v>3</v>
      </c>
      <c r="K44">
        <v>277.29560500000002</v>
      </c>
      <c r="L44">
        <v>1988.4490920000001</v>
      </c>
      <c r="M44" t="s">
        <v>4</v>
      </c>
      <c r="N44">
        <v>19.143899999999999</v>
      </c>
      <c r="O44">
        <v>0.59984599999999999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357.12091500000002</v>
      </c>
      <c r="I45">
        <v>2358.8724510000002</v>
      </c>
      <c r="J45" t="s">
        <v>3</v>
      </c>
      <c r="K45">
        <v>356.29138499999999</v>
      </c>
      <c r="L45">
        <v>2357.461722</v>
      </c>
      <c r="M45" t="s">
        <v>4</v>
      </c>
      <c r="N45">
        <v>25.521349000000001</v>
      </c>
      <c r="O45">
        <v>1.0677410000000001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436.28922399999999</v>
      </c>
      <c r="I46">
        <v>2638.6337079999998</v>
      </c>
      <c r="J46" t="s">
        <v>3</v>
      </c>
      <c r="K46">
        <v>435.25702000000001</v>
      </c>
      <c r="L46">
        <v>2637.2338639999998</v>
      </c>
      <c r="M46" t="s">
        <v>4</v>
      </c>
      <c r="N46">
        <v>31.903817</v>
      </c>
      <c r="O46">
        <v>1.6684490000000001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514.49708399999997</v>
      </c>
      <c r="I47">
        <v>2861.117831</v>
      </c>
      <c r="J47" t="s">
        <v>3</v>
      </c>
      <c r="K47">
        <v>513.26260600000001</v>
      </c>
      <c r="L47">
        <v>2859.8245809999999</v>
      </c>
      <c r="M47" t="s">
        <v>4</v>
      </c>
      <c r="N47">
        <v>38.285218</v>
      </c>
      <c r="O47">
        <v>2.403178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592.55391099999997</v>
      </c>
      <c r="I48">
        <v>3114.1052239999999</v>
      </c>
      <c r="J48" t="s">
        <v>3</v>
      </c>
      <c r="K48">
        <v>591.11725799999999</v>
      </c>
      <c r="L48">
        <v>3112.9212280000002</v>
      </c>
      <c r="M48" t="s">
        <v>4</v>
      </c>
      <c r="N48">
        <v>44.668382999999999</v>
      </c>
      <c r="O48">
        <v>3.2699959999999999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670.35988999999995</v>
      </c>
      <c r="I49">
        <v>3409.326607</v>
      </c>
      <c r="J49" t="s">
        <v>3</v>
      </c>
      <c r="K49">
        <v>668.72087499999998</v>
      </c>
      <c r="L49">
        <v>3408.221618</v>
      </c>
      <c r="M49" t="s">
        <v>4</v>
      </c>
      <c r="N49">
        <v>51.046956999999999</v>
      </c>
      <c r="O49">
        <v>4.2685950000000004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748.14293099999998</v>
      </c>
      <c r="I50">
        <v>3693.6434650000001</v>
      </c>
      <c r="J50" t="s">
        <v>3</v>
      </c>
      <c r="K50">
        <v>746.30161099999998</v>
      </c>
      <c r="L50">
        <v>3692.658465</v>
      </c>
      <c r="M50" t="s">
        <v>4</v>
      </c>
      <c r="N50">
        <v>57.429136999999997</v>
      </c>
      <c r="O50">
        <v>5.4049930000000002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825.80097799999999</v>
      </c>
      <c r="I51">
        <v>3948.407048</v>
      </c>
      <c r="J51" t="s">
        <v>3</v>
      </c>
      <c r="K51">
        <v>823.75682900000004</v>
      </c>
      <c r="L51">
        <v>3947.5469360000002</v>
      </c>
      <c r="M51" t="s">
        <v>4</v>
      </c>
      <c r="N51">
        <v>63.810375000000001</v>
      </c>
      <c r="O51">
        <v>6.6744209999999997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903.57881599999996</v>
      </c>
      <c r="I52">
        <v>4205.5496030000004</v>
      </c>
      <c r="J52" t="s">
        <v>3</v>
      </c>
      <c r="K52">
        <v>901.33312100000001</v>
      </c>
      <c r="L52">
        <v>4204.8487009999999</v>
      </c>
      <c r="M52" t="s">
        <v>4</v>
      </c>
      <c r="N52">
        <v>70.191852999999995</v>
      </c>
      <c r="O52">
        <v>8.0701339999999995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981.43427399999996</v>
      </c>
      <c r="I53">
        <v>4461.5180979999996</v>
      </c>
      <c r="J53" t="s">
        <v>3</v>
      </c>
      <c r="K53">
        <v>978.98581899999999</v>
      </c>
      <c r="L53">
        <v>4460.9393730000002</v>
      </c>
      <c r="M53" t="s">
        <v>4</v>
      </c>
      <c r="N53">
        <v>76.569210999999996</v>
      </c>
      <c r="O53">
        <v>9.6017150000000004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1059.7241650000001</v>
      </c>
      <c r="I54">
        <v>4729.457077</v>
      </c>
      <c r="J54" t="s">
        <v>3</v>
      </c>
      <c r="K54">
        <v>1057.0723379999999</v>
      </c>
      <c r="L54">
        <v>4729.1658379999999</v>
      </c>
      <c r="M54" t="s">
        <v>4</v>
      </c>
      <c r="N54">
        <v>82.951689999999999</v>
      </c>
      <c r="O54">
        <v>11.265622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1137.8975270000001</v>
      </c>
      <c r="I55">
        <v>5043.5447679999997</v>
      </c>
      <c r="J55" t="s">
        <v>3</v>
      </c>
      <c r="K55">
        <v>1135.043416</v>
      </c>
      <c r="L55">
        <v>5043.4132079999999</v>
      </c>
      <c r="M55" t="s">
        <v>4</v>
      </c>
      <c r="N55">
        <v>89.330293999999995</v>
      </c>
      <c r="O55">
        <v>13.054691999999999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1216.1089179999999</v>
      </c>
      <c r="I56">
        <v>5370.6210879999999</v>
      </c>
      <c r="J56" t="s">
        <v>3</v>
      </c>
      <c r="K56">
        <v>1213.052205</v>
      </c>
      <c r="L56">
        <v>5370.5392220000003</v>
      </c>
      <c r="M56" t="s">
        <v>4</v>
      </c>
      <c r="N56">
        <v>95.729242999999997</v>
      </c>
      <c r="O56">
        <v>14.757334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1294.4170429999999</v>
      </c>
      <c r="I57">
        <v>5719.0385020000003</v>
      </c>
      <c r="J57" t="s">
        <v>3</v>
      </c>
      <c r="K57">
        <v>1291.157815</v>
      </c>
      <c r="L57">
        <v>5719.0776029999997</v>
      </c>
      <c r="M57" t="s">
        <v>4</v>
      </c>
      <c r="N57">
        <v>102.122863</v>
      </c>
      <c r="O57">
        <v>16.577764999999999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1372.978625</v>
      </c>
      <c r="I58">
        <v>6076.1545379999998</v>
      </c>
      <c r="J58" t="s">
        <v>3</v>
      </c>
      <c r="K58">
        <v>1369.5167630000001</v>
      </c>
      <c r="L58">
        <v>6076.1773009999997</v>
      </c>
      <c r="M58" t="s">
        <v>4</v>
      </c>
      <c r="N58">
        <v>108.51869499999999</v>
      </c>
      <c r="O58">
        <v>18.501895000000001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1451.751082</v>
      </c>
      <c r="I59">
        <v>6449.1161620000003</v>
      </c>
      <c r="J59" t="s">
        <v>3</v>
      </c>
      <c r="K59">
        <v>1448.086628</v>
      </c>
      <c r="L59">
        <v>6449.1202270000003</v>
      </c>
      <c r="M59" t="s">
        <v>4</v>
      </c>
      <c r="N59">
        <v>114.912542</v>
      </c>
      <c r="O59">
        <v>20.554047000000001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1530.3925850000001</v>
      </c>
      <c r="I60">
        <v>6836.161298</v>
      </c>
      <c r="J60" t="s">
        <v>3</v>
      </c>
      <c r="K60">
        <v>1526.52593</v>
      </c>
      <c r="L60">
        <v>6836.0426440000001</v>
      </c>
      <c r="M60" t="s">
        <v>4</v>
      </c>
      <c r="N60">
        <v>121.309256</v>
      </c>
      <c r="O60">
        <v>22.709205999999998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1608.835137</v>
      </c>
      <c r="I61" s="3">
        <v>7283.6444750000001</v>
      </c>
      <c r="J61" s="3" t="s">
        <v>3</v>
      </c>
      <c r="K61" s="3">
        <v>1604.7659229999999</v>
      </c>
      <c r="L61" s="3">
        <v>7283.4322030000003</v>
      </c>
      <c r="M61" s="3" t="s">
        <v>4</v>
      </c>
      <c r="N61" s="3">
        <v>127.700236</v>
      </c>
      <c r="O61" s="3">
        <v>25.002292000000001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6.6089989999999998</v>
      </c>
      <c r="I62">
        <v>2.8649999999999999E-3</v>
      </c>
      <c r="J62" t="s">
        <v>3</v>
      </c>
      <c r="K62">
        <v>6.4277509999999998</v>
      </c>
      <c r="L62">
        <v>4.2519999999999997E-3</v>
      </c>
      <c r="M62" t="s">
        <v>4</v>
      </c>
      <c r="N62">
        <v>4.5043309999999996</v>
      </c>
      <c r="O62">
        <v>3.32E-3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12.909136</v>
      </c>
      <c r="I63">
        <v>2.5230000000000001E-3</v>
      </c>
      <c r="J63" t="s">
        <v>3</v>
      </c>
      <c r="K63">
        <v>12.553687</v>
      </c>
      <c r="L63">
        <v>4.8399999999999997E-3</v>
      </c>
      <c r="M63" t="s">
        <v>4</v>
      </c>
      <c r="N63">
        <v>8.7629409999999996</v>
      </c>
      <c r="O63">
        <v>3.7950000000000002E-3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19.207998</v>
      </c>
      <c r="I64">
        <v>3.0130000000000001E-3</v>
      </c>
      <c r="J64" t="s">
        <v>3</v>
      </c>
      <c r="K64">
        <v>18.678699000000002</v>
      </c>
      <c r="L64">
        <v>6.1029999999999999E-3</v>
      </c>
      <c r="M64" t="s">
        <v>4</v>
      </c>
      <c r="N64">
        <v>13.021326</v>
      </c>
      <c r="O64">
        <v>4.4920000000000003E-3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25.505955</v>
      </c>
      <c r="I65">
        <v>4.1729999999999996E-3</v>
      </c>
      <c r="J65" t="s">
        <v>3</v>
      </c>
      <c r="K65">
        <v>24.80377</v>
      </c>
      <c r="L65">
        <v>7.8499999999999993E-3</v>
      </c>
      <c r="M65" t="s">
        <v>4</v>
      </c>
      <c r="N65">
        <v>17.280080999999999</v>
      </c>
      <c r="O65">
        <v>5.45E-3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31.804281</v>
      </c>
      <c r="I66">
        <v>5.868E-3</v>
      </c>
      <c r="J66" t="s">
        <v>3</v>
      </c>
      <c r="K66">
        <v>30.929189000000001</v>
      </c>
      <c r="L66">
        <v>1.0074E-2</v>
      </c>
      <c r="M66" t="s">
        <v>4</v>
      </c>
      <c r="N66">
        <v>21.538513999999999</v>
      </c>
      <c r="O66">
        <v>6.5440000000000003E-3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38.102443999999998</v>
      </c>
      <c r="I67">
        <v>8.2260000000000007E-3</v>
      </c>
      <c r="J67" t="s">
        <v>3</v>
      </c>
      <c r="K67">
        <v>37.054870999999999</v>
      </c>
      <c r="L67">
        <v>1.2832E-2</v>
      </c>
      <c r="M67" t="s">
        <v>4</v>
      </c>
      <c r="N67">
        <v>25.796741999999998</v>
      </c>
      <c r="O67">
        <v>7.7780000000000002E-3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44.400443000000003</v>
      </c>
      <c r="I68">
        <v>1.0735E-2</v>
      </c>
      <c r="J68" t="s">
        <v>3</v>
      </c>
      <c r="K68">
        <v>43.181005999999996</v>
      </c>
      <c r="L68">
        <v>1.6008999999999999E-2</v>
      </c>
      <c r="M68" t="s">
        <v>4</v>
      </c>
      <c r="N68">
        <v>30.055584</v>
      </c>
      <c r="O68">
        <v>9.3419999999999996E-3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50.698504</v>
      </c>
      <c r="I69">
        <v>1.3788999999999999E-2</v>
      </c>
      <c r="J69" t="s">
        <v>3</v>
      </c>
      <c r="K69">
        <v>49.306587999999998</v>
      </c>
      <c r="L69">
        <v>1.9753E-2</v>
      </c>
      <c r="M69" t="s">
        <v>4</v>
      </c>
      <c r="N69">
        <v>34.314050999999999</v>
      </c>
      <c r="O69">
        <v>1.1131E-2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56.996032</v>
      </c>
      <c r="I70">
        <v>1.7242E-2</v>
      </c>
      <c r="J70" t="s">
        <v>3</v>
      </c>
      <c r="K70">
        <v>55.432622000000002</v>
      </c>
      <c r="L70">
        <v>2.3616000000000002E-2</v>
      </c>
      <c r="M70" t="s">
        <v>4</v>
      </c>
      <c r="N70">
        <v>38.572899999999997</v>
      </c>
      <c r="O70">
        <v>1.3058999999999999E-2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63.29401</v>
      </c>
      <c r="I71">
        <v>2.1273E-2</v>
      </c>
      <c r="J71" t="s">
        <v>3</v>
      </c>
      <c r="K71">
        <v>61.558348000000002</v>
      </c>
      <c r="L71">
        <v>2.8218E-2</v>
      </c>
      <c r="M71" t="s">
        <v>4</v>
      </c>
      <c r="N71">
        <v>42.831707999999999</v>
      </c>
      <c r="O71">
        <v>1.5325999999999999E-2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69.591498999999999</v>
      </c>
      <c r="I72">
        <v>2.5942E-2</v>
      </c>
      <c r="J72" t="s">
        <v>3</v>
      </c>
      <c r="K72">
        <v>67.683909999999997</v>
      </c>
      <c r="L72">
        <v>3.3590000000000002E-2</v>
      </c>
      <c r="M72" t="s">
        <v>4</v>
      </c>
      <c r="N72">
        <v>47.090229000000001</v>
      </c>
      <c r="O72">
        <v>1.7804E-2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75.889359999999996</v>
      </c>
      <c r="I73">
        <v>3.0575000000000001E-2</v>
      </c>
      <c r="J73" t="s">
        <v>3</v>
      </c>
      <c r="K73">
        <v>73.809747000000002</v>
      </c>
      <c r="L73">
        <v>3.8831999999999998E-2</v>
      </c>
      <c r="M73" t="s">
        <v>4</v>
      </c>
      <c r="N73">
        <v>51.348647999999997</v>
      </c>
      <c r="O73">
        <v>2.0267E-2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82.186603000000005</v>
      </c>
      <c r="I74">
        <v>3.5846000000000003E-2</v>
      </c>
      <c r="J74" t="s">
        <v>3</v>
      </c>
      <c r="K74">
        <v>79.935889000000003</v>
      </c>
      <c r="L74">
        <v>4.5000999999999999E-2</v>
      </c>
      <c r="M74" t="s">
        <v>4</v>
      </c>
      <c r="N74">
        <v>55.607456999999997</v>
      </c>
      <c r="O74">
        <v>2.3099999999999999E-2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88.484072999999995</v>
      </c>
      <c r="I75">
        <v>4.1765999999999998E-2</v>
      </c>
      <c r="J75" t="s">
        <v>3</v>
      </c>
      <c r="K75">
        <v>86.062706000000006</v>
      </c>
      <c r="L75">
        <v>5.1415000000000002E-2</v>
      </c>
      <c r="M75" t="s">
        <v>4</v>
      </c>
      <c r="N75">
        <v>59.86645</v>
      </c>
      <c r="O75">
        <v>2.6280999999999999E-2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94.781193999999999</v>
      </c>
      <c r="I76">
        <v>4.7846E-2</v>
      </c>
      <c r="J76" t="s">
        <v>3</v>
      </c>
      <c r="K76">
        <v>92.189155</v>
      </c>
      <c r="L76">
        <v>5.8341999999999998E-2</v>
      </c>
      <c r="M76" t="s">
        <v>4</v>
      </c>
      <c r="N76">
        <v>64.124866999999995</v>
      </c>
      <c r="O76">
        <v>2.9485000000000001E-2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101.07960799999999</v>
      </c>
      <c r="I77">
        <v>5.4392999999999997E-2</v>
      </c>
      <c r="J77" t="s">
        <v>3</v>
      </c>
      <c r="K77">
        <v>98.315645000000004</v>
      </c>
      <c r="L77">
        <v>6.5754999999999994E-2</v>
      </c>
      <c r="M77" t="s">
        <v>4</v>
      </c>
      <c r="N77">
        <v>68.383664999999993</v>
      </c>
      <c r="O77">
        <v>3.2752999999999997E-2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107.37755</v>
      </c>
      <c r="I78">
        <v>6.1217000000000001E-2</v>
      </c>
      <c r="J78" t="s">
        <v>3</v>
      </c>
      <c r="K78">
        <v>104.442831</v>
      </c>
      <c r="L78">
        <v>7.3466000000000004E-2</v>
      </c>
      <c r="M78" t="s">
        <v>4</v>
      </c>
      <c r="N78">
        <v>72.641993999999997</v>
      </c>
      <c r="O78">
        <v>3.6477999999999997E-2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113.67555</v>
      </c>
      <c r="I79">
        <v>6.8459000000000006E-2</v>
      </c>
      <c r="J79" t="s">
        <v>3</v>
      </c>
      <c r="K79">
        <v>110.56934099999999</v>
      </c>
      <c r="L79">
        <v>8.1728999999999996E-2</v>
      </c>
      <c r="M79" t="s">
        <v>4</v>
      </c>
      <c r="N79">
        <v>76.901179999999997</v>
      </c>
      <c r="O79">
        <v>4.0351999999999999E-2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119.974413</v>
      </c>
      <c r="I80">
        <v>7.6074000000000003E-2</v>
      </c>
      <c r="J80" t="s">
        <v>3</v>
      </c>
      <c r="K80">
        <v>116.696854</v>
      </c>
      <c r="L80">
        <v>9.0624999999999997E-2</v>
      </c>
      <c r="M80" t="s">
        <v>4</v>
      </c>
      <c r="N80">
        <v>81.160285999999999</v>
      </c>
      <c r="O80">
        <v>4.4392000000000001E-2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90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126.272986</v>
      </c>
      <c r="I81" s="3">
        <v>8.4095000000000003E-2</v>
      </c>
      <c r="J81" s="3" t="s">
        <v>3</v>
      </c>
      <c r="K81" s="3">
        <v>122.824736</v>
      </c>
      <c r="L81" s="3">
        <v>9.9846000000000004E-2</v>
      </c>
      <c r="M81" s="3" t="s">
        <v>4</v>
      </c>
      <c r="N81" s="3">
        <v>85.419268000000002</v>
      </c>
      <c r="O81" s="3">
        <v>4.8529999999999997E-2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7.0630810000000004</v>
      </c>
      <c r="I82">
        <v>3.6621000000000001E-2</v>
      </c>
      <c r="J82" t="s">
        <v>3</v>
      </c>
      <c r="K82">
        <v>6.8711419999999999</v>
      </c>
      <c r="L82">
        <v>3.9132E-2</v>
      </c>
      <c r="M82" t="s">
        <v>4</v>
      </c>
      <c r="N82">
        <v>4.9379119999999999</v>
      </c>
      <c r="O82">
        <v>2.4275000000000001E-2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13.670503999999999</v>
      </c>
      <c r="I83">
        <v>0.111206</v>
      </c>
      <c r="J83" t="s">
        <v>3</v>
      </c>
      <c r="K83">
        <v>13.293441</v>
      </c>
      <c r="L83">
        <v>0.113478</v>
      </c>
      <c r="M83" t="s">
        <v>4</v>
      </c>
      <c r="N83">
        <v>9.4781239999999993</v>
      </c>
      <c r="O83">
        <v>6.1935999999999998E-2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20.277377000000001</v>
      </c>
      <c r="I84">
        <v>0.234846</v>
      </c>
      <c r="J84" t="s">
        <v>3</v>
      </c>
      <c r="K84">
        <v>19.715154999999999</v>
      </c>
      <c r="L84">
        <v>0.23469499999999999</v>
      </c>
      <c r="M84" t="s">
        <v>4</v>
      </c>
      <c r="N84">
        <v>14.017538</v>
      </c>
      <c r="O84">
        <v>0.12299499999999999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26.884170000000001</v>
      </c>
      <c r="I85">
        <v>0.40753600000000001</v>
      </c>
      <c r="J85" t="s">
        <v>3</v>
      </c>
      <c r="K85">
        <v>26.137385999999999</v>
      </c>
      <c r="L85">
        <v>0.40202399999999999</v>
      </c>
      <c r="M85" t="s">
        <v>4</v>
      </c>
      <c r="N85">
        <v>18.557417999999998</v>
      </c>
      <c r="O85">
        <v>0.20724799999999999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33.489852999999997</v>
      </c>
      <c r="I86">
        <v>0.63040799999999997</v>
      </c>
      <c r="J86" t="s">
        <v>3</v>
      </c>
      <c r="K86">
        <v>32.559123</v>
      </c>
      <c r="L86">
        <v>0.61781900000000001</v>
      </c>
      <c r="M86" t="s">
        <v>4</v>
      </c>
      <c r="N86">
        <v>23.097045999999999</v>
      </c>
      <c r="O86">
        <v>0.31547599999999998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40.096252999999997</v>
      </c>
      <c r="I87">
        <v>0.90384399999999998</v>
      </c>
      <c r="J87" t="s">
        <v>3</v>
      </c>
      <c r="K87">
        <v>38.981656999999998</v>
      </c>
      <c r="L87">
        <v>0.88087099999999996</v>
      </c>
      <c r="M87" t="s">
        <v>4</v>
      </c>
      <c r="N87">
        <v>27.637474000000001</v>
      </c>
      <c r="O87">
        <v>0.44721300000000003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46.701914000000002</v>
      </c>
      <c r="I88">
        <v>1.2273289999999999</v>
      </c>
      <c r="J88" t="s">
        <v>3</v>
      </c>
      <c r="K88">
        <v>45.404046999999998</v>
      </c>
      <c r="L88">
        <v>1.1921330000000001</v>
      </c>
      <c r="M88" t="s">
        <v>4</v>
      </c>
      <c r="N88">
        <v>32.176918000000001</v>
      </c>
      <c r="O88">
        <v>0.60325899999999999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53.299180999999997</v>
      </c>
      <c r="I89">
        <v>1.4414579999999999</v>
      </c>
      <c r="J89" t="s">
        <v>3</v>
      </c>
      <c r="K89">
        <v>51.817652000000002</v>
      </c>
      <c r="L89">
        <v>1.3984589999999999</v>
      </c>
      <c r="M89" t="s">
        <v>4</v>
      </c>
      <c r="N89">
        <v>36.710099</v>
      </c>
      <c r="O89">
        <v>0.70577400000000001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59.884466000000003</v>
      </c>
      <c r="I90">
        <v>1.563151</v>
      </c>
      <c r="J90" t="s">
        <v>3</v>
      </c>
      <c r="K90">
        <v>58.220033000000001</v>
      </c>
      <c r="L90">
        <v>1.5149319999999999</v>
      </c>
      <c r="M90" t="s">
        <v>4</v>
      </c>
      <c r="N90">
        <v>41.235703000000001</v>
      </c>
      <c r="O90">
        <v>0.76414800000000005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66.468858999999995</v>
      </c>
      <c r="I91">
        <v>1.692869</v>
      </c>
      <c r="J91" t="s">
        <v>3</v>
      </c>
      <c r="K91">
        <v>64.622005000000001</v>
      </c>
      <c r="L91">
        <v>1.6403779999999999</v>
      </c>
      <c r="M91" t="s">
        <v>4</v>
      </c>
      <c r="N91">
        <v>45.761448000000001</v>
      </c>
      <c r="O91">
        <v>0.82577999999999996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73.054111000000006</v>
      </c>
      <c r="I92">
        <v>1.825617</v>
      </c>
      <c r="J92" t="s">
        <v>3</v>
      </c>
      <c r="K92">
        <v>71.024636000000001</v>
      </c>
      <c r="L92">
        <v>1.7688390000000001</v>
      </c>
      <c r="M92" t="s">
        <v>4</v>
      </c>
      <c r="N92">
        <v>50.286746000000001</v>
      </c>
      <c r="O92">
        <v>0.88951800000000003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79.638833000000005</v>
      </c>
      <c r="I93">
        <v>1.9660409999999999</v>
      </c>
      <c r="J93" t="s">
        <v>3</v>
      </c>
      <c r="K93">
        <v>77.426798000000005</v>
      </c>
      <c r="L93">
        <v>1.9040969999999999</v>
      </c>
      <c r="M93" t="s">
        <v>4</v>
      </c>
      <c r="N93">
        <v>54.812165</v>
      </c>
      <c r="O93">
        <v>0.95693499999999998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86.224883000000005</v>
      </c>
      <c r="I94">
        <v>2.1111010000000001</v>
      </c>
      <c r="J94" t="s">
        <v>3</v>
      </c>
      <c r="K94">
        <v>83.830207000000001</v>
      </c>
      <c r="L94">
        <v>2.0444520000000002</v>
      </c>
      <c r="M94" t="s">
        <v>4</v>
      </c>
      <c r="N94">
        <v>59.338056999999999</v>
      </c>
      <c r="O94">
        <v>1.0269429999999999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92.810687999999999</v>
      </c>
      <c r="I95">
        <v>2.2631929999999998</v>
      </c>
      <c r="J95" t="s">
        <v>3</v>
      </c>
      <c r="K95">
        <v>90.233292000000006</v>
      </c>
      <c r="L95">
        <v>2.191624</v>
      </c>
      <c r="M95" t="s">
        <v>4</v>
      </c>
      <c r="N95">
        <v>63.863352999999996</v>
      </c>
      <c r="O95">
        <v>1.100603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99.395695000000003</v>
      </c>
      <c r="I96">
        <v>2.4190640000000001</v>
      </c>
      <c r="J96" t="s">
        <v>3</v>
      </c>
      <c r="K96">
        <v>96.636213999999995</v>
      </c>
      <c r="L96">
        <v>2.3413409999999999</v>
      </c>
      <c r="M96" t="s">
        <v>4</v>
      </c>
      <c r="N96">
        <v>68.389386000000002</v>
      </c>
      <c r="O96">
        <v>1.17557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105.980436</v>
      </c>
      <c r="I97">
        <v>2.5817749999999999</v>
      </c>
      <c r="J97" t="s">
        <v>3</v>
      </c>
      <c r="K97">
        <v>103.039072</v>
      </c>
      <c r="L97">
        <v>2.4982929999999999</v>
      </c>
      <c r="M97" t="s">
        <v>4</v>
      </c>
      <c r="N97">
        <v>72.914496</v>
      </c>
      <c r="O97">
        <v>1.2538130000000001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112.56546299999999</v>
      </c>
      <c r="I98">
        <v>2.7503799999999998</v>
      </c>
      <c r="J98" t="s">
        <v>3</v>
      </c>
      <c r="K98">
        <v>109.44254599999999</v>
      </c>
      <c r="L98">
        <v>2.6602960000000002</v>
      </c>
      <c r="M98" t="s">
        <v>4</v>
      </c>
      <c r="N98">
        <v>77.440341000000004</v>
      </c>
      <c r="O98">
        <v>1.3345880000000001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119.15051200000001</v>
      </c>
      <c r="I99">
        <v>2.9237410000000001</v>
      </c>
      <c r="J99" t="s">
        <v>3</v>
      </c>
      <c r="K99">
        <v>115.845958</v>
      </c>
      <c r="L99">
        <v>2.8272309999999998</v>
      </c>
      <c r="M99" t="s">
        <v>4</v>
      </c>
      <c r="N99">
        <v>81.966352999999998</v>
      </c>
      <c r="O99">
        <v>1.4176850000000001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125.73664599999999</v>
      </c>
      <c r="I100">
        <v>3.1028899999999999</v>
      </c>
      <c r="J100" t="s">
        <v>3</v>
      </c>
      <c r="K100">
        <v>122.25027300000001</v>
      </c>
      <c r="L100">
        <v>3.0013209999999999</v>
      </c>
      <c r="M100" t="s">
        <v>4</v>
      </c>
      <c r="N100">
        <v>86.491994000000005</v>
      </c>
      <c r="O100">
        <v>1.5028999999999999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100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132.321675</v>
      </c>
      <c r="I101" s="3">
        <v>3.2882609999999999</v>
      </c>
      <c r="J101" s="3" t="s">
        <v>3</v>
      </c>
      <c r="K101" s="3">
        <v>128.65341900000001</v>
      </c>
      <c r="L101" s="3">
        <v>3.179894</v>
      </c>
      <c r="M101" s="3" t="s">
        <v>4</v>
      </c>
      <c r="N101" s="3">
        <v>91.017576000000005</v>
      </c>
      <c r="O101" s="3">
        <v>1.5927819999999999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5.9681379999999997</v>
      </c>
      <c r="I102">
        <v>1.6934999999999999E-2</v>
      </c>
      <c r="J102" t="s">
        <v>3</v>
      </c>
      <c r="K102">
        <v>5.7892659999999996</v>
      </c>
      <c r="L102">
        <v>1.6286999999999999E-2</v>
      </c>
      <c r="M102" t="s">
        <v>4</v>
      </c>
      <c r="N102">
        <v>4.3983470000000002</v>
      </c>
      <c r="O102">
        <v>9.3270000000000002E-3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11.768648000000001</v>
      </c>
      <c r="I103">
        <v>7.6344999999999996E-2</v>
      </c>
      <c r="J103" t="s">
        <v>3</v>
      </c>
      <c r="K103">
        <v>11.418479</v>
      </c>
      <c r="L103">
        <v>7.1928000000000006E-2</v>
      </c>
      <c r="M103" t="s">
        <v>4</v>
      </c>
      <c r="N103">
        <v>8.6821280000000005</v>
      </c>
      <c r="O103">
        <v>4.0757000000000002E-2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17.569118</v>
      </c>
      <c r="I104">
        <v>0.17884800000000001</v>
      </c>
      <c r="J104" t="s">
        <v>3</v>
      </c>
      <c r="K104">
        <v>17.047733999999998</v>
      </c>
      <c r="L104">
        <v>0.167736</v>
      </c>
      <c r="M104" t="s">
        <v>4</v>
      </c>
      <c r="N104">
        <v>12.965889000000001</v>
      </c>
      <c r="O104">
        <v>9.5003000000000004E-2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23.368096000000001</v>
      </c>
      <c r="I105">
        <v>0.32590599999999997</v>
      </c>
      <c r="J105" t="s">
        <v>3</v>
      </c>
      <c r="K105">
        <v>22.676137000000001</v>
      </c>
      <c r="L105">
        <v>0.30468000000000001</v>
      </c>
      <c r="M105" t="s">
        <v>4</v>
      </c>
      <c r="N105">
        <v>17.249566999999999</v>
      </c>
      <c r="O105">
        <v>0.172517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29.167627</v>
      </c>
      <c r="I106">
        <v>0.51539199999999996</v>
      </c>
      <c r="J106" t="s">
        <v>3</v>
      </c>
      <c r="K106">
        <v>28.304724</v>
      </c>
      <c r="L106">
        <v>0.48237600000000003</v>
      </c>
      <c r="M106" t="s">
        <v>4</v>
      </c>
      <c r="N106">
        <v>21.53294</v>
      </c>
      <c r="O106">
        <v>0.27312799999999998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34.966582000000002</v>
      </c>
      <c r="I107">
        <v>0.74781500000000001</v>
      </c>
      <c r="J107" t="s">
        <v>3</v>
      </c>
      <c r="K107">
        <v>33.932792999999997</v>
      </c>
      <c r="L107">
        <v>0.70084199999999996</v>
      </c>
      <c r="M107" t="s">
        <v>4</v>
      </c>
      <c r="N107">
        <v>25.816352999999999</v>
      </c>
      <c r="O107">
        <v>0.39667799999999998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40.765064000000002</v>
      </c>
      <c r="I108">
        <v>1.022416</v>
      </c>
      <c r="J108" t="s">
        <v>3</v>
      </c>
      <c r="K108">
        <v>39.561753000000003</v>
      </c>
      <c r="L108">
        <v>0.960615</v>
      </c>
      <c r="M108" t="s">
        <v>4</v>
      </c>
      <c r="N108">
        <v>30.100155000000001</v>
      </c>
      <c r="O108">
        <v>0.54402499999999998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46.563586999999998</v>
      </c>
      <c r="I109">
        <v>1.3390219999999999</v>
      </c>
      <c r="J109" t="s">
        <v>3</v>
      </c>
      <c r="K109">
        <v>45.189976000000001</v>
      </c>
      <c r="L109">
        <v>1.259355</v>
      </c>
      <c r="M109" t="s">
        <v>4</v>
      </c>
      <c r="N109">
        <v>34.384118999999998</v>
      </c>
      <c r="O109">
        <v>0.71385600000000005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52.362315000000002</v>
      </c>
      <c r="I110">
        <v>1.7003710000000001</v>
      </c>
      <c r="J110" t="s">
        <v>3</v>
      </c>
      <c r="K110">
        <v>50.818832999999998</v>
      </c>
      <c r="L110">
        <v>1.597164</v>
      </c>
      <c r="M110" t="s">
        <v>4</v>
      </c>
      <c r="N110">
        <v>38.667937999999999</v>
      </c>
      <c r="O110">
        <v>0.906555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58.161000000000001</v>
      </c>
      <c r="I111">
        <v>2.09876</v>
      </c>
      <c r="J111" t="s">
        <v>3</v>
      </c>
      <c r="K111">
        <v>56.447076000000003</v>
      </c>
      <c r="L111">
        <v>1.9747030000000001</v>
      </c>
      <c r="M111" t="s">
        <v>4</v>
      </c>
      <c r="N111">
        <v>42.951633000000001</v>
      </c>
      <c r="O111">
        <v>1.121326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63.958314000000001</v>
      </c>
      <c r="I112">
        <v>2.5396619999999999</v>
      </c>
      <c r="J112" t="s">
        <v>3</v>
      </c>
      <c r="K112">
        <v>62.075546000000003</v>
      </c>
      <c r="L112">
        <v>2.3937149999999998</v>
      </c>
      <c r="M112" t="s">
        <v>4</v>
      </c>
      <c r="N112">
        <v>47.235227000000002</v>
      </c>
      <c r="O112">
        <v>1.360654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69.755639000000002</v>
      </c>
      <c r="I113">
        <v>3.022351</v>
      </c>
      <c r="J113" t="s">
        <v>3</v>
      </c>
      <c r="K113">
        <v>67.704155</v>
      </c>
      <c r="L113">
        <v>2.8541460000000001</v>
      </c>
      <c r="M113" t="s">
        <v>4</v>
      </c>
      <c r="N113">
        <v>51.519373999999999</v>
      </c>
      <c r="O113">
        <v>1.622763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75.553009000000003</v>
      </c>
      <c r="I114">
        <v>3.547434</v>
      </c>
      <c r="J114" t="s">
        <v>3</v>
      </c>
      <c r="K114">
        <v>73.332863000000003</v>
      </c>
      <c r="L114">
        <v>3.3535499999999998</v>
      </c>
      <c r="M114" t="s">
        <v>4</v>
      </c>
      <c r="N114">
        <v>55.803355000000003</v>
      </c>
      <c r="O114">
        <v>1.906258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81.338866999999993</v>
      </c>
      <c r="I115">
        <v>3.8149459999999999</v>
      </c>
      <c r="J115" t="s">
        <v>3</v>
      </c>
      <c r="K115">
        <v>78.950164000000001</v>
      </c>
      <c r="L115">
        <v>3.6104080000000001</v>
      </c>
      <c r="M115" t="s">
        <v>4</v>
      </c>
      <c r="N115">
        <v>60.078265000000002</v>
      </c>
      <c r="O115">
        <v>2.0501999999999998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87.123744000000002</v>
      </c>
      <c r="I116">
        <v>4.0665750000000003</v>
      </c>
      <c r="J116" t="s">
        <v>3</v>
      </c>
      <c r="K116">
        <v>84.566605999999993</v>
      </c>
      <c r="L116">
        <v>3.8518940000000002</v>
      </c>
      <c r="M116" t="s">
        <v>4</v>
      </c>
      <c r="N116">
        <v>64.353297999999995</v>
      </c>
      <c r="O116">
        <v>2.1860210000000002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92.908353000000005</v>
      </c>
      <c r="I117">
        <v>4.3291930000000001</v>
      </c>
      <c r="J117" t="s">
        <v>3</v>
      </c>
      <c r="K117">
        <v>90.182208000000003</v>
      </c>
      <c r="L117">
        <v>4.1051589999999996</v>
      </c>
      <c r="M117" t="s">
        <v>4</v>
      </c>
      <c r="N117">
        <v>68.627238000000006</v>
      </c>
      <c r="O117">
        <v>2.3275000000000001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98.686448999999996</v>
      </c>
      <c r="I118">
        <v>4.5526710000000001</v>
      </c>
      <c r="J118" t="s">
        <v>3</v>
      </c>
      <c r="K118">
        <v>95.792219000000003</v>
      </c>
      <c r="L118">
        <v>4.3185500000000001</v>
      </c>
      <c r="M118" t="s">
        <v>4</v>
      </c>
      <c r="N118">
        <v>72.897080000000003</v>
      </c>
      <c r="O118">
        <v>2.445764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104.46325400000001</v>
      </c>
      <c r="I119">
        <v>4.7732780000000004</v>
      </c>
      <c r="J119" t="s">
        <v>3</v>
      </c>
      <c r="K119">
        <v>101.40128900000001</v>
      </c>
      <c r="L119">
        <v>4.5293109999999999</v>
      </c>
      <c r="M119" t="s">
        <v>4</v>
      </c>
      <c r="N119">
        <v>77.166326999999995</v>
      </c>
      <c r="O119">
        <v>2.5602330000000002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110.240652</v>
      </c>
      <c r="I120">
        <v>4.9958419999999997</v>
      </c>
      <c r="J120" t="s">
        <v>3</v>
      </c>
      <c r="K120">
        <v>107.00993</v>
      </c>
      <c r="L120">
        <v>4.7430760000000003</v>
      </c>
      <c r="M120" t="s">
        <v>4</v>
      </c>
      <c r="N120">
        <v>81.434918999999994</v>
      </c>
      <c r="O120">
        <v>2.6770679999999998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91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116.01800900000001</v>
      </c>
      <c r="I121" s="3">
        <v>5.2254350000000001</v>
      </c>
      <c r="J121" s="3" t="s">
        <v>3</v>
      </c>
      <c r="K121" s="3">
        <v>112.619185</v>
      </c>
      <c r="L121" s="3">
        <v>4.9638989999999996</v>
      </c>
      <c r="M121" s="3" t="s">
        <v>4</v>
      </c>
      <c r="N121" s="3">
        <v>85.704065</v>
      </c>
      <c r="O121" s="3">
        <v>2.7985359999999999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8.9155899999999999</v>
      </c>
      <c r="I122">
        <v>6.6220790000000003</v>
      </c>
      <c r="J122" t="s">
        <v>3</v>
      </c>
      <c r="K122">
        <v>8.8082150000000006</v>
      </c>
      <c r="L122">
        <v>6.3358650000000001</v>
      </c>
      <c r="M122" t="s">
        <v>4</v>
      </c>
      <c r="N122">
        <v>4.705959</v>
      </c>
      <c r="O122">
        <v>4.555123</v>
      </c>
      <c r="P122" t="s">
        <v>5</v>
      </c>
      <c r="Q122">
        <v>0.11458699999999999</v>
      </c>
      <c r="R122">
        <v>3.2829999999999999E-3</v>
      </c>
      <c r="S122" t="s">
        <v>6</v>
      </c>
      <c r="T122">
        <v>2.0994039999999998</v>
      </c>
      <c r="U122">
        <v>2.5558999999999998E-2</v>
      </c>
      <c r="V122" t="s">
        <v>7</v>
      </c>
      <c r="W122">
        <v>8.4413000000000002E-2</v>
      </c>
      <c r="X122">
        <v>1.2279999999999999E-3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1.2329999999999999E-3</v>
      </c>
      <c r="AG122">
        <v>0</v>
      </c>
      <c r="AH122" t="s">
        <v>11</v>
      </c>
      <c r="AI122">
        <v>0.99615699999999996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17.567841999999999</v>
      </c>
      <c r="I123">
        <v>21.675874</v>
      </c>
      <c r="J123" t="s">
        <v>3</v>
      </c>
      <c r="K123">
        <v>17.354184</v>
      </c>
      <c r="L123">
        <v>20.747515</v>
      </c>
      <c r="M123" t="s">
        <v>4</v>
      </c>
      <c r="N123">
        <v>9.2568549999999998</v>
      </c>
      <c r="O123">
        <v>14.980876</v>
      </c>
      <c r="P123" t="s">
        <v>5</v>
      </c>
      <c r="Q123">
        <v>0.225304</v>
      </c>
      <c r="R123">
        <v>1.0971E-2</v>
      </c>
      <c r="S123" t="s">
        <v>6</v>
      </c>
      <c r="T123">
        <v>4.1386609999999999</v>
      </c>
      <c r="U123">
        <v>0.101704</v>
      </c>
      <c r="V123" t="s">
        <v>7</v>
      </c>
      <c r="W123">
        <v>0.16456999999999999</v>
      </c>
      <c r="X123">
        <v>3.885E-3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1.23E-3</v>
      </c>
      <c r="AG123">
        <v>0</v>
      </c>
      <c r="AH123" t="s">
        <v>11</v>
      </c>
      <c r="AI123">
        <v>0.99680400000000002</v>
      </c>
      <c r="AJ123">
        <v>1.9999999999999999E-6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26.100142000000002</v>
      </c>
      <c r="I124">
        <v>41.043508000000003</v>
      </c>
      <c r="J124" t="s">
        <v>3</v>
      </c>
      <c r="K124">
        <v>25.783334</v>
      </c>
      <c r="L124">
        <v>39.298644000000003</v>
      </c>
      <c r="M124" t="s">
        <v>4</v>
      </c>
      <c r="N124">
        <v>13.712581999999999</v>
      </c>
      <c r="O124">
        <v>28.504895999999999</v>
      </c>
      <c r="P124" t="s">
        <v>5</v>
      </c>
      <c r="Q124">
        <v>0.33369900000000002</v>
      </c>
      <c r="R124">
        <v>2.0614E-2</v>
      </c>
      <c r="S124" t="s">
        <v>6</v>
      </c>
      <c r="T124">
        <v>6.1773020000000001</v>
      </c>
      <c r="U124">
        <v>0.22716900000000001</v>
      </c>
      <c r="V124" t="s">
        <v>7</v>
      </c>
      <c r="W124">
        <v>0.243177</v>
      </c>
      <c r="X124">
        <v>7.2550000000000002E-3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0.99736499999999995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34.541518000000003</v>
      </c>
      <c r="I125">
        <v>62.570711000000003</v>
      </c>
      <c r="J125" t="s">
        <v>3</v>
      </c>
      <c r="K125">
        <v>34.122697000000002</v>
      </c>
      <c r="L125">
        <v>59.902321999999998</v>
      </c>
      <c r="M125" t="s">
        <v>4</v>
      </c>
      <c r="N125">
        <v>18.090764</v>
      </c>
      <c r="O125">
        <v>43.536948000000002</v>
      </c>
      <c r="P125" t="s">
        <v>5</v>
      </c>
      <c r="Q125">
        <v>0.43985200000000002</v>
      </c>
      <c r="R125">
        <v>3.1541E-2</v>
      </c>
      <c r="S125" t="s">
        <v>6</v>
      </c>
      <c r="T125">
        <v>8.2139349999999993</v>
      </c>
      <c r="U125">
        <v>0.40084900000000001</v>
      </c>
      <c r="V125" t="s">
        <v>7</v>
      </c>
      <c r="W125">
        <v>0.32032100000000002</v>
      </c>
      <c r="X125">
        <v>1.0909E-2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0.998031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42.901952000000001</v>
      </c>
      <c r="I126">
        <v>84.836026000000004</v>
      </c>
      <c r="J126" t="s">
        <v>3</v>
      </c>
      <c r="K126">
        <v>42.383867000000002</v>
      </c>
      <c r="L126">
        <v>81.243450999999993</v>
      </c>
      <c r="M126" t="s">
        <v>4</v>
      </c>
      <c r="N126">
        <v>22.401906</v>
      </c>
      <c r="O126">
        <v>59.082023</v>
      </c>
      <c r="P126" t="s">
        <v>5</v>
      </c>
      <c r="Q126">
        <v>0.54400499999999996</v>
      </c>
      <c r="R126">
        <v>4.2619999999999998E-2</v>
      </c>
      <c r="S126" t="s">
        <v>6</v>
      </c>
      <c r="T126">
        <v>10.249544</v>
      </c>
      <c r="U126">
        <v>0.62369399999999997</v>
      </c>
      <c r="V126" t="s">
        <v>7</v>
      </c>
      <c r="W126">
        <v>0.39635700000000001</v>
      </c>
      <c r="X126">
        <v>1.4827E-2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0.99822299999999997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51.213048000000001</v>
      </c>
      <c r="I127">
        <v>107.234222</v>
      </c>
      <c r="J127" t="s">
        <v>3</v>
      </c>
      <c r="K127">
        <v>50.596819000000004</v>
      </c>
      <c r="L127">
        <v>102.710821</v>
      </c>
      <c r="M127" t="s">
        <v>4</v>
      </c>
      <c r="N127">
        <v>26.671602</v>
      </c>
      <c r="O127">
        <v>74.709243000000001</v>
      </c>
      <c r="P127" t="s">
        <v>5</v>
      </c>
      <c r="Q127">
        <v>0.64707999999999999</v>
      </c>
      <c r="R127">
        <v>5.3615999999999997E-2</v>
      </c>
      <c r="S127" t="s">
        <v>6</v>
      </c>
      <c r="T127">
        <v>12.285234000000001</v>
      </c>
      <c r="U127">
        <v>0.89444900000000005</v>
      </c>
      <c r="V127" t="s">
        <v>7</v>
      </c>
      <c r="W127">
        <v>0.47176499999999999</v>
      </c>
      <c r="X127">
        <v>1.8738999999999999E-2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0.99857300000000004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59.483742999999997</v>
      </c>
      <c r="I128">
        <v>129.083718</v>
      </c>
      <c r="J128" t="s">
        <v>3</v>
      </c>
      <c r="K128">
        <v>58.769972000000003</v>
      </c>
      <c r="L128">
        <v>123.642972</v>
      </c>
      <c r="M128" t="s">
        <v>4</v>
      </c>
      <c r="N128">
        <v>30.907671000000001</v>
      </c>
      <c r="O128">
        <v>89.971849000000006</v>
      </c>
      <c r="P128" t="s">
        <v>5</v>
      </c>
      <c r="Q128">
        <v>0.74941500000000005</v>
      </c>
      <c r="R128">
        <v>6.4624000000000001E-2</v>
      </c>
      <c r="S128" t="s">
        <v>6</v>
      </c>
      <c r="T128">
        <v>14.320247999999999</v>
      </c>
      <c r="U128">
        <v>1.2120610000000001</v>
      </c>
      <c r="V128" t="s">
        <v>7</v>
      </c>
      <c r="W128">
        <v>0.54616399999999998</v>
      </c>
      <c r="X128">
        <v>2.2523999999999999E-2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0.998888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67.706451000000001</v>
      </c>
      <c r="I129">
        <v>150.166301</v>
      </c>
      <c r="J129" t="s">
        <v>3</v>
      </c>
      <c r="K129">
        <v>66.896433999999999</v>
      </c>
      <c r="L129">
        <v>143.84962999999999</v>
      </c>
      <c r="M129" t="s">
        <v>4</v>
      </c>
      <c r="N129">
        <v>35.101503999999998</v>
      </c>
      <c r="O129">
        <v>104.53714100000001</v>
      </c>
      <c r="P129" t="s">
        <v>5</v>
      </c>
      <c r="Q129">
        <v>0.85104999999999997</v>
      </c>
      <c r="R129">
        <v>7.4987999999999999E-2</v>
      </c>
      <c r="S129" t="s">
        <v>6</v>
      </c>
      <c r="T129">
        <v>16.355036999999999</v>
      </c>
      <c r="U129">
        <v>1.578924</v>
      </c>
      <c r="V129" t="s">
        <v>7</v>
      </c>
      <c r="W129">
        <v>0.62037100000000001</v>
      </c>
      <c r="X129">
        <v>2.6164E-2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0.99909700000000001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75.881748000000002</v>
      </c>
      <c r="I130">
        <v>170.35846599999999</v>
      </c>
      <c r="J130" t="s">
        <v>3</v>
      </c>
      <c r="K130">
        <v>74.976209999999995</v>
      </c>
      <c r="L130">
        <v>163.19743399999999</v>
      </c>
      <c r="M130" t="s">
        <v>4</v>
      </c>
      <c r="N130">
        <v>39.255440999999998</v>
      </c>
      <c r="O130">
        <v>118.46565699999999</v>
      </c>
      <c r="P130" t="s">
        <v>5</v>
      </c>
      <c r="Q130">
        <v>0.95113499999999995</v>
      </c>
      <c r="R130">
        <v>8.5075999999999999E-2</v>
      </c>
      <c r="S130" t="s">
        <v>6</v>
      </c>
      <c r="T130">
        <v>18.389890999999999</v>
      </c>
      <c r="U130">
        <v>1.9944839999999999</v>
      </c>
      <c r="V130" t="s">
        <v>7</v>
      </c>
      <c r="W130">
        <v>0.69473099999999999</v>
      </c>
      <c r="X130">
        <v>2.9454000000000001E-2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0.99932699999999997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84.033016000000003</v>
      </c>
      <c r="I131">
        <v>189.61237600000001</v>
      </c>
      <c r="J131" t="s">
        <v>3</v>
      </c>
      <c r="K131">
        <v>83.031970999999999</v>
      </c>
      <c r="L131">
        <v>181.64801199999999</v>
      </c>
      <c r="M131" t="s">
        <v>4</v>
      </c>
      <c r="N131">
        <v>43.385762999999997</v>
      </c>
      <c r="O131">
        <v>131.55025499999999</v>
      </c>
      <c r="P131" t="s">
        <v>5</v>
      </c>
      <c r="Q131">
        <v>1.0511269999999999</v>
      </c>
      <c r="R131">
        <v>9.4903000000000001E-2</v>
      </c>
      <c r="S131" t="s">
        <v>6</v>
      </c>
      <c r="T131">
        <v>20.424215</v>
      </c>
      <c r="U131">
        <v>2.4543970000000002</v>
      </c>
      <c r="V131" t="s">
        <v>7</v>
      </c>
      <c r="W131">
        <v>0.76763999999999999</v>
      </c>
      <c r="X131">
        <v>3.2665E-2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0.99936599999999998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92.159637000000004</v>
      </c>
      <c r="I132">
        <v>207.60033200000001</v>
      </c>
      <c r="J132" t="s">
        <v>3</v>
      </c>
      <c r="K132">
        <v>91.064286999999993</v>
      </c>
      <c r="L132">
        <v>198.902624</v>
      </c>
      <c r="M132" t="s">
        <v>4</v>
      </c>
      <c r="N132">
        <v>47.497245999999997</v>
      </c>
      <c r="O132">
        <v>143.70780999999999</v>
      </c>
      <c r="P132" t="s">
        <v>5</v>
      </c>
      <c r="Q132">
        <v>1.1499220000000001</v>
      </c>
      <c r="R132">
        <v>0.10373300000000001</v>
      </c>
      <c r="S132" t="s">
        <v>6</v>
      </c>
      <c r="T132">
        <v>22.457127</v>
      </c>
      <c r="U132">
        <v>2.9627309999999998</v>
      </c>
      <c r="V132" t="s">
        <v>7</v>
      </c>
      <c r="W132">
        <v>0.84044200000000002</v>
      </c>
      <c r="X132">
        <v>3.5843E-2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0.99953599999999998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100.26432</v>
      </c>
      <c r="I133">
        <v>224.46335400000001</v>
      </c>
      <c r="J133" t="s">
        <v>3</v>
      </c>
      <c r="K133">
        <v>99.074009000000004</v>
      </c>
      <c r="L133">
        <v>215.08962500000001</v>
      </c>
      <c r="M133" t="s">
        <v>4</v>
      </c>
      <c r="N133">
        <v>51.589440000000003</v>
      </c>
      <c r="O133">
        <v>154.92782500000001</v>
      </c>
      <c r="P133" t="s">
        <v>5</v>
      </c>
      <c r="Q133">
        <v>1.2488840000000001</v>
      </c>
      <c r="R133">
        <v>0.111757</v>
      </c>
      <c r="S133" t="s">
        <v>6</v>
      </c>
      <c r="T133">
        <v>24.491451999999999</v>
      </c>
      <c r="U133">
        <v>3.520168</v>
      </c>
      <c r="V133" t="s">
        <v>7</v>
      </c>
      <c r="W133">
        <v>0.913385</v>
      </c>
      <c r="X133">
        <v>3.8594000000000003E-2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0.99953999999999998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108.340507</v>
      </c>
      <c r="I134">
        <v>240.158593</v>
      </c>
      <c r="J134" t="s">
        <v>3</v>
      </c>
      <c r="K134">
        <v>107.05681199999999</v>
      </c>
      <c r="L134">
        <v>230.16638</v>
      </c>
      <c r="M134" t="s">
        <v>4</v>
      </c>
      <c r="N134">
        <v>55.657628000000003</v>
      </c>
      <c r="O134">
        <v>165.17534900000001</v>
      </c>
      <c r="P134" t="s">
        <v>5</v>
      </c>
      <c r="Q134">
        <v>1.346465</v>
      </c>
      <c r="R134">
        <v>0.119196</v>
      </c>
      <c r="S134" t="s">
        <v>6</v>
      </c>
      <c r="T134">
        <v>26.524056000000002</v>
      </c>
      <c r="U134">
        <v>4.1226589999999996</v>
      </c>
      <c r="V134" t="s">
        <v>7</v>
      </c>
      <c r="W134">
        <v>0.98526199999999997</v>
      </c>
      <c r="X134">
        <v>4.1175999999999997E-2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0.99957399999999996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116.39646</v>
      </c>
      <c r="I135">
        <v>254.73643200000001</v>
      </c>
      <c r="J135" t="s">
        <v>3</v>
      </c>
      <c r="K135">
        <v>115.020579</v>
      </c>
      <c r="L135">
        <v>244.17809500000001</v>
      </c>
      <c r="M135" t="s">
        <v>4</v>
      </c>
      <c r="N135">
        <v>59.708522000000002</v>
      </c>
      <c r="O135">
        <v>174.52185299999999</v>
      </c>
      <c r="P135" t="s">
        <v>5</v>
      </c>
      <c r="Q135">
        <v>1.443368</v>
      </c>
      <c r="R135">
        <v>0.12589800000000001</v>
      </c>
      <c r="S135" t="s">
        <v>6</v>
      </c>
      <c r="T135">
        <v>28.556661999999999</v>
      </c>
      <c r="U135">
        <v>4.7722749999999996</v>
      </c>
      <c r="V135" t="s">
        <v>7</v>
      </c>
      <c r="W135">
        <v>1.057078</v>
      </c>
      <c r="X135">
        <v>4.3423000000000003E-2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0.99960300000000002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124.443521</v>
      </c>
      <c r="I136">
        <v>269.45685099999997</v>
      </c>
      <c r="J136" t="s">
        <v>3</v>
      </c>
      <c r="K136">
        <v>122.977008</v>
      </c>
      <c r="L136">
        <v>258.40990699999998</v>
      </c>
      <c r="M136" t="s">
        <v>4</v>
      </c>
      <c r="N136">
        <v>63.752904999999998</v>
      </c>
      <c r="O136">
        <v>183.91516100000001</v>
      </c>
      <c r="P136" t="s">
        <v>5</v>
      </c>
      <c r="Q136">
        <v>1.5401210000000001</v>
      </c>
      <c r="R136">
        <v>0.132378</v>
      </c>
      <c r="S136" t="s">
        <v>6</v>
      </c>
      <c r="T136">
        <v>30.589552000000001</v>
      </c>
      <c r="U136">
        <v>5.4759539999999998</v>
      </c>
      <c r="V136" t="s">
        <v>7</v>
      </c>
      <c r="W136">
        <v>1.1290560000000001</v>
      </c>
      <c r="X136">
        <v>4.5975000000000002E-2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0.99961500000000003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132.46425099999999</v>
      </c>
      <c r="I137">
        <v>281.89121</v>
      </c>
      <c r="J137" t="s">
        <v>3</v>
      </c>
      <c r="K137">
        <v>130.905349</v>
      </c>
      <c r="L137">
        <v>270.36520899999999</v>
      </c>
      <c r="M137" t="s">
        <v>4</v>
      </c>
      <c r="N137">
        <v>67.772750000000002</v>
      </c>
      <c r="O137">
        <v>191.67101199999999</v>
      </c>
      <c r="P137" t="s">
        <v>5</v>
      </c>
      <c r="Q137">
        <v>1.63672</v>
      </c>
      <c r="R137">
        <v>0.138044</v>
      </c>
      <c r="S137" t="s">
        <v>6</v>
      </c>
      <c r="T137">
        <v>32.622295000000001</v>
      </c>
      <c r="U137">
        <v>6.2176530000000003</v>
      </c>
      <c r="V137" t="s">
        <v>7</v>
      </c>
      <c r="W137">
        <v>1.2002379999999999</v>
      </c>
      <c r="X137">
        <v>4.7826E-2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0.99965899999999996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140.465789</v>
      </c>
      <c r="I138">
        <v>293.79047200000002</v>
      </c>
      <c r="J138" t="s">
        <v>3</v>
      </c>
      <c r="K138">
        <v>138.81493900000001</v>
      </c>
      <c r="L138">
        <v>281.80742900000001</v>
      </c>
      <c r="M138" t="s">
        <v>4</v>
      </c>
      <c r="N138">
        <v>71.775098999999997</v>
      </c>
      <c r="O138">
        <v>198.90121400000001</v>
      </c>
      <c r="P138" t="s">
        <v>5</v>
      </c>
      <c r="Q138">
        <v>1.73272</v>
      </c>
      <c r="R138">
        <v>0.14341300000000001</v>
      </c>
      <c r="S138" t="s">
        <v>6</v>
      </c>
      <c r="T138">
        <v>34.654159</v>
      </c>
      <c r="U138">
        <v>7.0110469999999996</v>
      </c>
      <c r="V138" t="s">
        <v>7</v>
      </c>
      <c r="W138">
        <v>1.2711380000000001</v>
      </c>
      <c r="X138">
        <v>4.9558999999999999E-2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0.99967499999999998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148.46120099999999</v>
      </c>
      <c r="I139">
        <v>304.86358000000001</v>
      </c>
      <c r="J139" t="s">
        <v>3</v>
      </c>
      <c r="K139">
        <v>146.71929700000001</v>
      </c>
      <c r="L139">
        <v>292.46883700000001</v>
      </c>
      <c r="M139" t="s">
        <v>4</v>
      </c>
      <c r="N139">
        <v>75.773054000000002</v>
      </c>
      <c r="O139">
        <v>205.39875699999999</v>
      </c>
      <c r="P139" t="s">
        <v>5</v>
      </c>
      <c r="Q139">
        <v>1.8284279999999999</v>
      </c>
      <c r="R139">
        <v>0.14846500000000001</v>
      </c>
      <c r="S139" t="s">
        <v>6</v>
      </c>
      <c r="T139">
        <v>36.686388999999998</v>
      </c>
      <c r="U139">
        <v>7.8503769999999999</v>
      </c>
      <c r="V139" t="s">
        <v>7</v>
      </c>
      <c r="W139">
        <v>1.341995</v>
      </c>
      <c r="X139">
        <v>5.1103999999999997E-2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0.99968900000000005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156.45722699999999</v>
      </c>
      <c r="I140">
        <v>314.79995600000001</v>
      </c>
      <c r="J140" t="s">
        <v>3</v>
      </c>
      <c r="K140">
        <v>154.62435199999999</v>
      </c>
      <c r="L140">
        <v>302.05782599999998</v>
      </c>
      <c r="M140" t="s">
        <v>4</v>
      </c>
      <c r="N140">
        <v>79.772544999999994</v>
      </c>
      <c r="O140">
        <v>211.051469</v>
      </c>
      <c r="P140" t="s">
        <v>5</v>
      </c>
      <c r="Q140">
        <v>1.9243410000000001</v>
      </c>
      <c r="R140">
        <v>0.15271699999999999</v>
      </c>
      <c r="S140" t="s">
        <v>6</v>
      </c>
      <c r="T140">
        <v>38.718862999999999</v>
      </c>
      <c r="U140">
        <v>8.7367489999999997</v>
      </c>
      <c r="V140" t="s">
        <v>7</v>
      </c>
      <c r="W140">
        <v>1.412542</v>
      </c>
      <c r="X140">
        <v>5.2517000000000001E-2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0.99969799999999998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101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164.44365999999999</v>
      </c>
      <c r="I141" s="3">
        <v>324.079431</v>
      </c>
      <c r="J141" s="3" t="s">
        <v>3</v>
      </c>
      <c r="K141" s="3">
        <v>162.52022700000001</v>
      </c>
      <c r="L141" s="3">
        <v>311.00423999999998</v>
      </c>
      <c r="M141" s="3" t="s">
        <v>4</v>
      </c>
      <c r="N141" s="3">
        <v>83.761825999999999</v>
      </c>
      <c r="O141" s="3">
        <v>216.08801700000001</v>
      </c>
      <c r="P141" s="3" t="s">
        <v>5</v>
      </c>
      <c r="Q141" s="3">
        <v>2.0198260000000001</v>
      </c>
      <c r="R141" s="3">
        <v>0.15662200000000001</v>
      </c>
      <c r="S141" s="3" t="s">
        <v>6</v>
      </c>
      <c r="T141" s="3">
        <v>40.751584000000001</v>
      </c>
      <c r="U141" s="3">
        <v>9.6697649999999999</v>
      </c>
      <c r="V141" s="3" t="s">
        <v>7</v>
      </c>
      <c r="W141" s="3">
        <v>1.4834350000000001</v>
      </c>
      <c r="X141" s="3">
        <v>5.3821000000000001E-2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0.99970899999999996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8.0606340000000003</v>
      </c>
      <c r="I162">
        <v>3.1220189999999999</v>
      </c>
      <c r="J162" t="s">
        <v>3</v>
      </c>
      <c r="K162">
        <v>7.9606969999999997</v>
      </c>
      <c r="L162">
        <v>2.9856340000000001</v>
      </c>
      <c r="M162" t="s">
        <v>4</v>
      </c>
      <c r="N162">
        <v>4.3697119999999998</v>
      </c>
      <c r="O162">
        <v>2.2889979999999999</v>
      </c>
      <c r="P162" t="s">
        <v>5</v>
      </c>
      <c r="Q162">
        <v>0.106488</v>
      </c>
      <c r="R162">
        <v>1.611E-3</v>
      </c>
      <c r="S162" t="s">
        <v>6</v>
      </c>
      <c r="T162">
        <v>1.603912</v>
      </c>
      <c r="U162">
        <v>9.0000000000000006E-5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0.99670000000000003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15.912652</v>
      </c>
      <c r="I163">
        <v>10.394546</v>
      </c>
      <c r="J163" t="s">
        <v>3</v>
      </c>
      <c r="K163">
        <v>15.713995000000001</v>
      </c>
      <c r="L163">
        <v>9.9361049999999995</v>
      </c>
      <c r="M163" t="s">
        <v>4</v>
      </c>
      <c r="N163">
        <v>8.6166549999999997</v>
      </c>
      <c r="O163">
        <v>7.6242239999999999</v>
      </c>
      <c r="P163" t="s">
        <v>5</v>
      </c>
      <c r="Q163">
        <v>0.20905199999999999</v>
      </c>
      <c r="R163">
        <v>5.5120000000000004E-3</v>
      </c>
      <c r="S163" t="s">
        <v>6</v>
      </c>
      <c r="T163">
        <v>3.159818</v>
      </c>
      <c r="U163">
        <v>3.8699999999999997E-4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0.99766100000000002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23.701049999999999</v>
      </c>
      <c r="I164">
        <v>20.037697000000001</v>
      </c>
      <c r="J164" t="s">
        <v>3</v>
      </c>
      <c r="K164">
        <v>23.405249999999999</v>
      </c>
      <c r="L164">
        <v>19.151973999999999</v>
      </c>
      <c r="M164" t="s">
        <v>4</v>
      </c>
      <c r="N164">
        <v>12.813845000000001</v>
      </c>
      <c r="O164">
        <v>14.716850000000001</v>
      </c>
      <c r="P164" t="s">
        <v>5</v>
      </c>
      <c r="Q164">
        <v>0.31038199999999999</v>
      </c>
      <c r="R164">
        <v>1.0684000000000001E-2</v>
      </c>
      <c r="S164" t="s">
        <v>6</v>
      </c>
      <c r="T164">
        <v>4.7140870000000001</v>
      </c>
      <c r="U164">
        <v>8.1599999999999999E-4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0.99821099999999996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31.434135999999999</v>
      </c>
      <c r="I165">
        <v>31.019279999999998</v>
      </c>
      <c r="J165" t="s">
        <v>3</v>
      </c>
      <c r="K165">
        <v>31.041791</v>
      </c>
      <c r="L165">
        <v>29.660543000000001</v>
      </c>
      <c r="M165" t="s">
        <v>4</v>
      </c>
      <c r="N165">
        <v>16.962168999999999</v>
      </c>
      <c r="O165">
        <v>22.813095000000001</v>
      </c>
      <c r="P165" t="s">
        <v>5</v>
      </c>
      <c r="Q165">
        <v>0.41041699999999998</v>
      </c>
      <c r="R165">
        <v>1.6420000000000001E-2</v>
      </c>
      <c r="S165" t="s">
        <v>6</v>
      </c>
      <c r="T165">
        <v>6.2686590000000004</v>
      </c>
      <c r="U165">
        <v>1.305E-3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0.99852399999999997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39.141865000000003</v>
      </c>
      <c r="I166">
        <v>42.606532999999999</v>
      </c>
      <c r="J166" t="s">
        <v>3</v>
      </c>
      <c r="K166">
        <v>38.654485999999999</v>
      </c>
      <c r="L166">
        <v>40.746375999999998</v>
      </c>
      <c r="M166" t="s">
        <v>4</v>
      </c>
      <c r="N166">
        <v>21.089815999999999</v>
      </c>
      <c r="O166">
        <v>31.436267999999998</v>
      </c>
      <c r="P166" t="s">
        <v>5</v>
      </c>
      <c r="Q166">
        <v>0.50944500000000004</v>
      </c>
      <c r="R166">
        <v>2.2415999999999998E-2</v>
      </c>
      <c r="S166" t="s">
        <v>6</v>
      </c>
      <c r="T166">
        <v>7.8220239999999999</v>
      </c>
      <c r="U166">
        <v>1.8420000000000001E-3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0.99873999999999996</v>
      </c>
      <c r="AJ166">
        <v>9.9999999999999995E-7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46.80753</v>
      </c>
      <c r="I167">
        <v>54.198842999999997</v>
      </c>
      <c r="J167" t="s">
        <v>3</v>
      </c>
      <c r="K167">
        <v>46.225529000000002</v>
      </c>
      <c r="L167">
        <v>51.837242000000003</v>
      </c>
      <c r="M167" t="s">
        <v>4</v>
      </c>
      <c r="N167">
        <v>25.181394999999998</v>
      </c>
      <c r="O167">
        <v>40.119222999999998</v>
      </c>
      <c r="P167" t="s">
        <v>5</v>
      </c>
      <c r="Q167">
        <v>0.60747700000000004</v>
      </c>
      <c r="R167">
        <v>2.8500000000000001E-2</v>
      </c>
      <c r="S167" t="s">
        <v>6</v>
      </c>
      <c r="T167">
        <v>9.375413</v>
      </c>
      <c r="U167">
        <v>2.343E-3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0.999108</v>
      </c>
      <c r="AJ167">
        <v>9.9999999999999995E-7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54.439120000000003</v>
      </c>
      <c r="I168">
        <v>65.578180000000003</v>
      </c>
      <c r="J168" t="s">
        <v>3</v>
      </c>
      <c r="K168">
        <v>53.763292</v>
      </c>
      <c r="L168">
        <v>62.718372000000002</v>
      </c>
      <c r="M168" t="s">
        <v>4</v>
      </c>
      <c r="N168">
        <v>29.243970999999998</v>
      </c>
      <c r="O168">
        <v>48.684302000000002</v>
      </c>
      <c r="P168" t="s">
        <v>5</v>
      </c>
      <c r="Q168">
        <v>0.70464800000000005</v>
      </c>
      <c r="R168">
        <v>3.4569000000000003E-2</v>
      </c>
      <c r="S168" t="s">
        <v>6</v>
      </c>
      <c r="T168">
        <v>10.929311</v>
      </c>
      <c r="U168">
        <v>2.9290000000000002E-3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0.99921400000000005</v>
      </c>
      <c r="AJ168">
        <v>9.9999999999999995E-7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62.055250000000001</v>
      </c>
      <c r="I169">
        <v>76.563537999999994</v>
      </c>
      <c r="J169" t="s">
        <v>3</v>
      </c>
      <c r="K169">
        <v>61.285910000000001</v>
      </c>
      <c r="L169">
        <v>73.221310000000003</v>
      </c>
      <c r="M169" t="s">
        <v>4</v>
      </c>
      <c r="N169">
        <v>33.292451</v>
      </c>
      <c r="O169">
        <v>57.038970999999997</v>
      </c>
      <c r="P169" t="s">
        <v>5</v>
      </c>
      <c r="Q169">
        <v>0.80159899999999995</v>
      </c>
      <c r="R169">
        <v>4.0452000000000002E-2</v>
      </c>
      <c r="S169" t="s">
        <v>6</v>
      </c>
      <c r="T169">
        <v>12.482843000000001</v>
      </c>
      <c r="U169">
        <v>3.5729999999999998E-3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0.99929800000000002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69.639616000000004</v>
      </c>
      <c r="I170">
        <v>86.997866999999999</v>
      </c>
      <c r="J170" t="s">
        <v>3</v>
      </c>
      <c r="K170">
        <v>68.777703000000002</v>
      </c>
      <c r="L170">
        <v>83.192712</v>
      </c>
      <c r="M170" t="s">
        <v>4</v>
      </c>
      <c r="N170">
        <v>37.316011000000003</v>
      </c>
      <c r="O170">
        <v>64.999971000000002</v>
      </c>
      <c r="P170" t="s">
        <v>5</v>
      </c>
      <c r="Q170">
        <v>0.89773700000000001</v>
      </c>
      <c r="R170">
        <v>4.6136000000000003E-2</v>
      </c>
      <c r="S170" t="s">
        <v>6</v>
      </c>
      <c r="T170">
        <v>14.035085</v>
      </c>
      <c r="U170">
        <v>4.1580000000000002E-3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0.99931999999999999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77.204082</v>
      </c>
      <c r="I171">
        <v>96.965898999999993</v>
      </c>
      <c r="J171" t="s">
        <v>3</v>
      </c>
      <c r="K171">
        <v>76.249712000000002</v>
      </c>
      <c r="L171">
        <v>92.721850000000003</v>
      </c>
      <c r="M171" t="s">
        <v>4</v>
      </c>
      <c r="N171">
        <v>41.321860999999998</v>
      </c>
      <c r="O171">
        <v>72.648052000000007</v>
      </c>
      <c r="P171" t="s">
        <v>5</v>
      </c>
      <c r="Q171">
        <v>0.99361500000000003</v>
      </c>
      <c r="R171">
        <v>5.1547000000000003E-2</v>
      </c>
      <c r="S171" t="s">
        <v>6</v>
      </c>
      <c r="T171">
        <v>15.587593</v>
      </c>
      <c r="U171">
        <v>4.6870000000000002E-3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0.99937799999999999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84.783396999999994</v>
      </c>
      <c r="I172">
        <v>106.110524</v>
      </c>
      <c r="J172" t="s">
        <v>3</v>
      </c>
      <c r="K172">
        <v>83.735527000000005</v>
      </c>
      <c r="L172">
        <v>101.46314700000001</v>
      </c>
      <c r="M172" t="s">
        <v>4</v>
      </c>
      <c r="N172">
        <v>45.338234999999997</v>
      </c>
      <c r="O172">
        <v>79.672803000000002</v>
      </c>
      <c r="P172" t="s">
        <v>5</v>
      </c>
      <c r="Q172">
        <v>1.090193</v>
      </c>
      <c r="R172">
        <v>5.6578000000000003E-2</v>
      </c>
      <c r="S172" t="s">
        <v>6</v>
      </c>
      <c r="T172">
        <v>17.140484000000001</v>
      </c>
      <c r="U172">
        <v>5.1710000000000002E-3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0.99941800000000003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92.328531999999996</v>
      </c>
      <c r="I173">
        <v>114.785061</v>
      </c>
      <c r="J173" t="s">
        <v>3</v>
      </c>
      <c r="K173">
        <v>91.189188999999999</v>
      </c>
      <c r="L173">
        <v>109.754384</v>
      </c>
      <c r="M173" t="s">
        <v>4</v>
      </c>
      <c r="N173">
        <v>49.328780999999999</v>
      </c>
      <c r="O173">
        <v>86.360249999999994</v>
      </c>
      <c r="P173" t="s">
        <v>5</v>
      </c>
      <c r="Q173">
        <v>1.1854229999999999</v>
      </c>
      <c r="R173">
        <v>6.1279E-2</v>
      </c>
      <c r="S173" t="s">
        <v>6</v>
      </c>
      <c r="T173">
        <v>18.692737999999999</v>
      </c>
      <c r="U173">
        <v>5.8120000000000003E-3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0.99945700000000004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99.861853999999994</v>
      </c>
      <c r="I174">
        <v>122.954486</v>
      </c>
      <c r="J174" t="s">
        <v>3</v>
      </c>
      <c r="K174">
        <v>98.630926000000002</v>
      </c>
      <c r="L174">
        <v>117.56197299999999</v>
      </c>
      <c r="M174" t="s">
        <v>4</v>
      </c>
      <c r="N174">
        <v>53.307887000000001</v>
      </c>
      <c r="O174">
        <v>92.620486</v>
      </c>
      <c r="P174" t="s">
        <v>5</v>
      </c>
      <c r="Q174">
        <v>1.2804359999999999</v>
      </c>
      <c r="R174">
        <v>6.5642000000000006E-2</v>
      </c>
      <c r="S174" t="s">
        <v>6</v>
      </c>
      <c r="T174">
        <v>20.245173999999999</v>
      </c>
      <c r="U174">
        <v>6.4070000000000004E-3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0.99945700000000004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107.394862</v>
      </c>
      <c r="I175">
        <v>130.09989899999999</v>
      </c>
      <c r="J175" t="s">
        <v>3</v>
      </c>
      <c r="K175">
        <v>106.072104</v>
      </c>
      <c r="L175">
        <v>124.391643</v>
      </c>
      <c r="M175" t="s">
        <v>4</v>
      </c>
      <c r="N175">
        <v>57.286912000000001</v>
      </c>
      <c r="O175">
        <v>98.150236000000007</v>
      </c>
      <c r="P175" t="s">
        <v>5</v>
      </c>
      <c r="Q175">
        <v>1.3756710000000001</v>
      </c>
      <c r="R175">
        <v>6.9545999999999997E-2</v>
      </c>
      <c r="S175" t="s">
        <v>6</v>
      </c>
      <c r="T175">
        <v>21.797754000000001</v>
      </c>
      <c r="U175">
        <v>7.0920000000000002E-3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0.99951999999999996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114.906588</v>
      </c>
      <c r="I176">
        <v>136.776138</v>
      </c>
      <c r="J176" t="s">
        <v>3</v>
      </c>
      <c r="K176">
        <v>113.49278200000001</v>
      </c>
      <c r="L176">
        <v>130.781542</v>
      </c>
      <c r="M176" t="s">
        <v>4</v>
      </c>
      <c r="N176">
        <v>61.247413000000002</v>
      </c>
      <c r="O176">
        <v>103.35640600000001</v>
      </c>
      <c r="P176" t="s">
        <v>5</v>
      </c>
      <c r="Q176">
        <v>1.4704680000000001</v>
      </c>
      <c r="R176">
        <v>7.3174000000000003E-2</v>
      </c>
      <c r="S176" t="s">
        <v>6</v>
      </c>
      <c r="T176">
        <v>23.350007000000002</v>
      </c>
      <c r="U176">
        <v>7.8440000000000003E-3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0.99955300000000002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122.412766</v>
      </c>
      <c r="I177">
        <v>143.02647400000001</v>
      </c>
      <c r="J177" t="s">
        <v>3</v>
      </c>
      <c r="K177">
        <v>120.90805899999999</v>
      </c>
      <c r="L177">
        <v>136.75425000000001</v>
      </c>
      <c r="M177" t="s">
        <v>4</v>
      </c>
      <c r="N177">
        <v>65.203687000000002</v>
      </c>
      <c r="O177">
        <v>108.25121300000001</v>
      </c>
      <c r="P177" t="s">
        <v>5</v>
      </c>
      <c r="Q177">
        <v>1.564818</v>
      </c>
      <c r="R177">
        <v>7.6647999999999994E-2</v>
      </c>
      <c r="S177" t="s">
        <v>6</v>
      </c>
      <c r="T177">
        <v>24.902712000000001</v>
      </c>
      <c r="U177">
        <v>8.6110000000000006E-3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0.99959299999999995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129.90657300000001</v>
      </c>
      <c r="I178">
        <v>148.86946599999999</v>
      </c>
      <c r="J178" t="s">
        <v>3</v>
      </c>
      <c r="K178">
        <v>128.31106700000001</v>
      </c>
      <c r="L178">
        <v>142.339381</v>
      </c>
      <c r="M178" t="s">
        <v>4</v>
      </c>
      <c r="N178">
        <v>69.148818000000006</v>
      </c>
      <c r="O178">
        <v>112.812355</v>
      </c>
      <c r="P178" t="s">
        <v>5</v>
      </c>
      <c r="Q178">
        <v>1.6589469999999999</v>
      </c>
      <c r="R178">
        <v>7.9906000000000005E-2</v>
      </c>
      <c r="S178" t="s">
        <v>6</v>
      </c>
      <c r="T178">
        <v>26.455192</v>
      </c>
      <c r="U178">
        <v>9.3609999999999995E-3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0.99961100000000003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137.38624100000001</v>
      </c>
      <c r="I179">
        <v>154.481154</v>
      </c>
      <c r="J179" t="s">
        <v>3</v>
      </c>
      <c r="K179">
        <v>135.70052999999999</v>
      </c>
      <c r="L179">
        <v>147.705477</v>
      </c>
      <c r="M179" t="s">
        <v>4</v>
      </c>
      <c r="N179">
        <v>73.080573000000001</v>
      </c>
      <c r="O179">
        <v>117.221811</v>
      </c>
      <c r="P179" t="s">
        <v>5</v>
      </c>
      <c r="Q179">
        <v>1.7527600000000001</v>
      </c>
      <c r="R179">
        <v>8.2998000000000002E-2</v>
      </c>
      <c r="S179" t="s">
        <v>6</v>
      </c>
      <c r="T179">
        <v>28.007321999999998</v>
      </c>
      <c r="U179">
        <v>1.0222E-2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0.99962899999999999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144.871971</v>
      </c>
      <c r="I180">
        <v>159.67726099999999</v>
      </c>
      <c r="J180" t="s">
        <v>3</v>
      </c>
      <c r="K180">
        <v>143.095418</v>
      </c>
      <c r="L180">
        <v>152.659143</v>
      </c>
      <c r="M180" t="s">
        <v>4</v>
      </c>
      <c r="N180">
        <v>77.014641999999995</v>
      </c>
      <c r="O180">
        <v>121.225345</v>
      </c>
      <c r="P180" t="s">
        <v>5</v>
      </c>
      <c r="Q180">
        <v>1.8470530000000001</v>
      </c>
      <c r="R180">
        <v>8.6087999999999998E-2</v>
      </c>
      <c r="S180" t="s">
        <v>6</v>
      </c>
      <c r="T180">
        <v>29.559473000000001</v>
      </c>
      <c r="U180">
        <v>1.1223E-2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0.99963900000000006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152.358158</v>
      </c>
      <c r="I181">
        <v>164.38310999999999</v>
      </c>
      <c r="J181" t="s">
        <v>3</v>
      </c>
      <c r="K181">
        <v>150.490803</v>
      </c>
      <c r="L181">
        <v>157.15448499999999</v>
      </c>
      <c r="M181" t="s">
        <v>4</v>
      </c>
      <c r="N181">
        <v>80.952139000000003</v>
      </c>
      <c r="O181">
        <v>124.93786299999999</v>
      </c>
      <c r="P181" t="s">
        <v>5</v>
      </c>
      <c r="Q181">
        <v>1.94089</v>
      </c>
      <c r="R181">
        <v>8.8820999999999997E-2</v>
      </c>
      <c r="S181" t="s">
        <v>6</v>
      </c>
      <c r="T181">
        <v>31.111235000000001</v>
      </c>
      <c r="U181">
        <v>1.2227E-2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0.99965800000000005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137.00218899999999</v>
      </c>
      <c r="I182">
        <v>1053.5871440000001</v>
      </c>
      <c r="J182" t="s">
        <v>3</v>
      </c>
      <c r="K182">
        <v>136.77473599999999</v>
      </c>
      <c r="L182">
        <v>1052.721051</v>
      </c>
      <c r="M182" t="s">
        <v>4</v>
      </c>
      <c r="N182">
        <v>5.280564</v>
      </c>
      <c r="O182">
        <v>2.3800000000000001E-4</v>
      </c>
      <c r="P182" t="s">
        <v>5</v>
      </c>
      <c r="Q182">
        <v>129.45594199999999</v>
      </c>
      <c r="R182">
        <v>1044.2245029999999</v>
      </c>
      <c r="S182" t="s">
        <v>6</v>
      </c>
      <c r="T182">
        <v>136.70883000000001</v>
      </c>
      <c r="U182">
        <v>1052.34473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1.2329999999999999E-3</v>
      </c>
      <c r="AG182">
        <v>0</v>
      </c>
      <c r="AH182" t="s">
        <v>11</v>
      </c>
      <c r="AI182">
        <v>0.99638099999999996</v>
      </c>
      <c r="AJ182">
        <v>3.0000000000000001E-6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236.83954399999999</v>
      </c>
      <c r="I183">
        <v>1429.120187</v>
      </c>
      <c r="J183" t="s">
        <v>3</v>
      </c>
      <c r="K183">
        <v>236.412722</v>
      </c>
      <c r="L183">
        <v>1428.1250709999999</v>
      </c>
      <c r="M183" t="s">
        <v>4</v>
      </c>
      <c r="N183">
        <v>10.541385</v>
      </c>
      <c r="O183">
        <v>2.5099999999999998E-4</v>
      </c>
      <c r="P183" t="s">
        <v>5</v>
      </c>
      <c r="Q183">
        <v>221.94381100000001</v>
      </c>
      <c r="R183">
        <v>1416.5482959999999</v>
      </c>
      <c r="S183" t="s">
        <v>6</v>
      </c>
      <c r="T183">
        <v>236.28935799999999</v>
      </c>
      <c r="U183">
        <v>1427.159069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0.99725600000000003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331.39438100000001</v>
      </c>
      <c r="I184">
        <v>1553.420897</v>
      </c>
      <c r="J184" t="s">
        <v>3</v>
      </c>
      <c r="K184">
        <v>330.769116</v>
      </c>
      <c r="L184">
        <v>1552.4141520000001</v>
      </c>
      <c r="M184" t="s">
        <v>4</v>
      </c>
      <c r="N184">
        <v>15.802390000000001</v>
      </c>
      <c r="O184">
        <v>2.61E-4</v>
      </c>
      <c r="P184" t="s">
        <v>5</v>
      </c>
      <c r="Q184">
        <v>309.170096</v>
      </c>
      <c r="R184">
        <v>1539.8161190000001</v>
      </c>
      <c r="S184" t="s">
        <v>6</v>
      </c>
      <c r="T184">
        <v>330.59490899999997</v>
      </c>
      <c r="U184">
        <v>1551.1459890000001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1.2310000000000001E-3</v>
      </c>
      <c r="AG184">
        <v>0</v>
      </c>
      <c r="AH184" t="s">
        <v>11</v>
      </c>
      <c r="AI184">
        <v>0.99778900000000004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425.85262</v>
      </c>
      <c r="I185">
        <v>1740.063742</v>
      </c>
      <c r="J185" t="s">
        <v>3</v>
      </c>
      <c r="K185">
        <v>425.02812999999998</v>
      </c>
      <c r="L185">
        <v>1739.08584</v>
      </c>
      <c r="M185" t="s">
        <v>4</v>
      </c>
      <c r="N185">
        <v>21.063272000000001</v>
      </c>
      <c r="O185">
        <v>2.9700000000000001E-4</v>
      </c>
      <c r="P185" t="s">
        <v>5</v>
      </c>
      <c r="Q185">
        <v>396.30216300000001</v>
      </c>
      <c r="R185">
        <v>1724.769675</v>
      </c>
      <c r="S185" t="s">
        <v>6</v>
      </c>
      <c r="T185">
        <v>424.80296299999998</v>
      </c>
      <c r="U185">
        <v>1737.4890789999999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0.99802299999999999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519.98310500000002</v>
      </c>
      <c r="I186">
        <v>2015.916211</v>
      </c>
      <c r="J186" t="s">
        <v>3</v>
      </c>
      <c r="K186">
        <v>518.95926899999995</v>
      </c>
      <c r="L186">
        <v>2014.9479490000001</v>
      </c>
      <c r="M186" t="s">
        <v>4</v>
      </c>
      <c r="N186">
        <v>26.325157000000001</v>
      </c>
      <c r="O186">
        <v>3.1700000000000001E-4</v>
      </c>
      <c r="P186" t="s">
        <v>5</v>
      </c>
      <c r="Q186">
        <v>483.10624200000001</v>
      </c>
      <c r="R186">
        <v>1998.338385</v>
      </c>
      <c r="S186" t="s">
        <v>6</v>
      </c>
      <c r="T186">
        <v>518.68237299999998</v>
      </c>
      <c r="U186">
        <v>2012.9325940000001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0.99846100000000004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613.939438</v>
      </c>
      <c r="I187">
        <v>2365.4886959999999</v>
      </c>
      <c r="J187" t="s">
        <v>3</v>
      </c>
      <c r="K187">
        <v>612.71599500000002</v>
      </c>
      <c r="L187">
        <v>2364.450476</v>
      </c>
      <c r="M187" t="s">
        <v>4</v>
      </c>
      <c r="N187">
        <v>31.585999000000001</v>
      </c>
      <c r="O187">
        <v>3.2499999999999999E-4</v>
      </c>
      <c r="P187" t="s">
        <v>5</v>
      </c>
      <c r="Q187">
        <v>569.73682599999995</v>
      </c>
      <c r="R187">
        <v>2345.1727089999999</v>
      </c>
      <c r="S187" t="s">
        <v>6</v>
      </c>
      <c r="T187">
        <v>612.389456</v>
      </c>
      <c r="U187">
        <v>2361.8171649999999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0.99859500000000001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707.71412499999997</v>
      </c>
      <c r="I188">
        <v>2771.145724</v>
      </c>
      <c r="J188" t="s">
        <v>3</v>
      </c>
      <c r="K188">
        <v>706.29103299999997</v>
      </c>
      <c r="L188">
        <v>2770.1354679999999</v>
      </c>
      <c r="M188" t="s">
        <v>4</v>
      </c>
      <c r="N188">
        <v>36.846347000000002</v>
      </c>
      <c r="O188">
        <v>3.39E-4</v>
      </c>
      <c r="P188" t="s">
        <v>5</v>
      </c>
      <c r="Q188">
        <v>656.18814599999996</v>
      </c>
      <c r="R188">
        <v>2747.4631399999998</v>
      </c>
      <c r="S188" t="s">
        <v>6</v>
      </c>
      <c r="T188">
        <v>705.91676600000005</v>
      </c>
      <c r="U188">
        <v>2766.7783549999999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0.99877499999999997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801.86426900000004</v>
      </c>
      <c r="I189">
        <v>3287.140832</v>
      </c>
      <c r="J189" t="s">
        <v>3</v>
      </c>
      <c r="K189">
        <v>800.24252799999999</v>
      </c>
      <c r="L189">
        <v>3286.0659409999998</v>
      </c>
      <c r="M189" t="s">
        <v>4</v>
      </c>
      <c r="N189">
        <v>42.107187000000003</v>
      </c>
      <c r="O189">
        <v>3.5100000000000002E-4</v>
      </c>
      <c r="P189" t="s">
        <v>5</v>
      </c>
      <c r="Q189">
        <v>743.014365</v>
      </c>
      <c r="R189">
        <v>3259.2356679999998</v>
      </c>
      <c r="S189" t="s">
        <v>6</v>
      </c>
      <c r="T189">
        <v>799.81961999999999</v>
      </c>
      <c r="U189">
        <v>3281.7272760000001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0.99894799999999995</v>
      </c>
      <c r="AJ189">
        <v>1.9999999999999999E-6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895.78420400000005</v>
      </c>
      <c r="I190">
        <v>3852.1590639999999</v>
      </c>
      <c r="J190" t="s">
        <v>3</v>
      </c>
      <c r="K190">
        <v>893.96292700000004</v>
      </c>
      <c r="L190">
        <v>3851.0825890000001</v>
      </c>
      <c r="M190" t="s">
        <v>4</v>
      </c>
      <c r="N190">
        <v>47.368299</v>
      </c>
      <c r="O190">
        <v>3.86E-4</v>
      </c>
      <c r="P190" t="s">
        <v>5</v>
      </c>
      <c r="Q190">
        <v>829.60944199999994</v>
      </c>
      <c r="R190">
        <v>3819.7837760000002</v>
      </c>
      <c r="S190" t="s">
        <v>6</v>
      </c>
      <c r="T190">
        <v>893.49113499999999</v>
      </c>
      <c r="U190">
        <v>3845.8403619999999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0.99909899999999996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989.59028799999999</v>
      </c>
      <c r="I191">
        <v>4465.7658279999996</v>
      </c>
      <c r="J191" t="s">
        <v>3</v>
      </c>
      <c r="K191">
        <v>987.56986600000005</v>
      </c>
      <c r="L191">
        <v>4464.6686229999996</v>
      </c>
      <c r="M191" t="s">
        <v>4</v>
      </c>
      <c r="N191">
        <v>52.629204000000001</v>
      </c>
      <c r="O191">
        <v>4.6099999999999998E-4</v>
      </c>
      <c r="P191" t="s">
        <v>5</v>
      </c>
      <c r="Q191">
        <v>916.09255099999996</v>
      </c>
      <c r="R191">
        <v>4428.3801370000001</v>
      </c>
      <c r="S191" t="s">
        <v>6</v>
      </c>
      <c r="T191">
        <v>987.04830700000002</v>
      </c>
      <c r="U191">
        <v>4458.6127109999998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0.99910100000000002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1083.038947</v>
      </c>
      <c r="I192">
        <v>5059.5025519999999</v>
      </c>
      <c r="J192" t="s">
        <v>3</v>
      </c>
      <c r="K192">
        <v>1080.8188749999999</v>
      </c>
      <c r="L192">
        <v>5058.3497139999999</v>
      </c>
      <c r="M192" t="s">
        <v>4</v>
      </c>
      <c r="N192">
        <v>57.890579000000002</v>
      </c>
      <c r="O192">
        <v>4.8299999999999998E-4</v>
      </c>
      <c r="P192" t="s">
        <v>5</v>
      </c>
      <c r="Q192">
        <v>1002.218628</v>
      </c>
      <c r="R192">
        <v>5017.1578630000004</v>
      </c>
      <c r="S192" t="s">
        <v>6</v>
      </c>
      <c r="T192">
        <v>1080.248855</v>
      </c>
      <c r="U192">
        <v>5051.2221149999996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0.99916199999999999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1176.9065720000001</v>
      </c>
      <c r="I193">
        <v>5687.8797510000004</v>
      </c>
      <c r="J193" t="s">
        <v>3</v>
      </c>
      <c r="K193">
        <v>1174.4871310000001</v>
      </c>
      <c r="L193">
        <v>5686.5894369999996</v>
      </c>
      <c r="M193" t="s">
        <v>4</v>
      </c>
      <c r="N193">
        <v>63.151667000000003</v>
      </c>
      <c r="O193">
        <v>5.3399999999999997E-4</v>
      </c>
      <c r="P193" t="s">
        <v>5</v>
      </c>
      <c r="Q193">
        <v>1088.763745</v>
      </c>
      <c r="R193">
        <v>5640.4837909999997</v>
      </c>
      <c r="S193" t="s">
        <v>6</v>
      </c>
      <c r="T193">
        <v>1173.8690939999999</v>
      </c>
      <c r="U193">
        <v>5678.4023619999998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0.99928899999999998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1271.6567990000001</v>
      </c>
      <c r="I194">
        <v>6342.6382119999998</v>
      </c>
      <c r="J194" t="s">
        <v>3</v>
      </c>
      <c r="K194">
        <v>1269.0377880000001</v>
      </c>
      <c r="L194">
        <v>6341.173237</v>
      </c>
      <c r="M194" t="s">
        <v>4</v>
      </c>
      <c r="N194">
        <v>68.413302999999999</v>
      </c>
      <c r="O194">
        <v>5.6800000000000004E-4</v>
      </c>
      <c r="P194" t="s">
        <v>5</v>
      </c>
      <c r="Q194">
        <v>1176.187056</v>
      </c>
      <c r="R194">
        <v>6289.9810079999997</v>
      </c>
      <c r="S194" t="s">
        <v>6</v>
      </c>
      <c r="T194">
        <v>1268.371028</v>
      </c>
      <c r="U194">
        <v>6331.887487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0.99931700000000001</v>
      </c>
      <c r="AJ194">
        <v>9.9999999999999995E-7</v>
      </c>
      <c r="AK194" t="s">
        <v>12</v>
      </c>
      <c r="AL194">
        <v>0</v>
      </c>
      <c r="AM194">
        <v>0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1366.1652879999999</v>
      </c>
      <c r="I195">
        <v>6986.907494</v>
      </c>
      <c r="J195" t="s">
        <v>3</v>
      </c>
      <c r="K195">
        <v>1363.347109</v>
      </c>
      <c r="L195">
        <v>6985.3898419999996</v>
      </c>
      <c r="M195" t="s">
        <v>4</v>
      </c>
      <c r="N195">
        <v>73.674374</v>
      </c>
      <c r="O195">
        <v>5.8299999999999997E-4</v>
      </c>
      <c r="P195" t="s">
        <v>5</v>
      </c>
      <c r="Q195">
        <v>1263.370913</v>
      </c>
      <c r="R195">
        <v>6929.0499440000003</v>
      </c>
      <c r="S195" t="s">
        <v>6</v>
      </c>
      <c r="T195">
        <v>1362.6306709999999</v>
      </c>
      <c r="U195">
        <v>6974.9418470000001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0.99933399999999994</v>
      </c>
      <c r="AJ195">
        <v>9.9999999999999995E-7</v>
      </c>
      <c r="AK195" t="s">
        <v>12</v>
      </c>
      <c r="AL195">
        <v>0</v>
      </c>
      <c r="AM195">
        <v>0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1460.4604420000001</v>
      </c>
      <c r="I196">
        <v>7638.4507839999997</v>
      </c>
      <c r="J196" t="s">
        <v>3</v>
      </c>
      <c r="K196">
        <v>1457.4426100000001</v>
      </c>
      <c r="L196">
        <v>7636.7723329999999</v>
      </c>
      <c r="M196" t="s">
        <v>4</v>
      </c>
      <c r="N196">
        <v>78.935650999999993</v>
      </c>
      <c r="O196">
        <v>5.9100000000000005E-4</v>
      </c>
      <c r="P196" t="s">
        <v>5</v>
      </c>
      <c r="Q196">
        <v>1350.341248</v>
      </c>
      <c r="R196">
        <v>7575.1564109999999</v>
      </c>
      <c r="S196" t="s">
        <v>6</v>
      </c>
      <c r="T196">
        <v>1456.676792</v>
      </c>
      <c r="U196">
        <v>7625.259427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0.99936100000000005</v>
      </c>
      <c r="AJ196">
        <v>9.9999999999999995E-7</v>
      </c>
      <c r="AK196" t="s">
        <v>12</v>
      </c>
      <c r="AL196">
        <v>0</v>
      </c>
      <c r="AM196">
        <v>0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1554.5124929999999</v>
      </c>
      <c r="I197">
        <v>8377.6820549999993</v>
      </c>
      <c r="J197" t="s">
        <v>3</v>
      </c>
      <c r="K197">
        <v>1551.29512</v>
      </c>
      <c r="L197">
        <v>8375.9194850000003</v>
      </c>
      <c r="M197" t="s">
        <v>4</v>
      </c>
      <c r="N197">
        <v>84.197193999999996</v>
      </c>
      <c r="O197">
        <v>6.2699999999999995E-4</v>
      </c>
      <c r="P197" t="s">
        <v>5</v>
      </c>
      <c r="Q197">
        <v>1437.066941</v>
      </c>
      <c r="R197">
        <v>8308.9453819999999</v>
      </c>
      <c r="S197" t="s">
        <v>6</v>
      </c>
      <c r="T197">
        <v>1550.481616</v>
      </c>
      <c r="U197">
        <v>8363.1207080000004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0.99938700000000003</v>
      </c>
      <c r="AJ197">
        <v>9.9999999999999995E-7</v>
      </c>
      <c r="AK197" t="s">
        <v>12</v>
      </c>
      <c r="AL197">
        <v>0.38</v>
      </c>
      <c r="AM197">
        <v>7.0755999999999997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1647.904153</v>
      </c>
      <c r="I198">
        <v>9238.9225549999992</v>
      </c>
      <c r="J198" t="s">
        <v>3</v>
      </c>
      <c r="K198">
        <v>1644.487351</v>
      </c>
      <c r="L198">
        <v>9237.0108349999991</v>
      </c>
      <c r="M198" t="s">
        <v>4</v>
      </c>
      <c r="N198">
        <v>89.458430000000007</v>
      </c>
      <c r="O198">
        <v>6.3500000000000004E-4</v>
      </c>
      <c r="P198" t="s">
        <v>5</v>
      </c>
      <c r="Q198">
        <v>1523.1371220000001</v>
      </c>
      <c r="R198">
        <v>9163.3033830000004</v>
      </c>
      <c r="S198" t="s">
        <v>6</v>
      </c>
      <c r="T198">
        <v>1643.625867</v>
      </c>
      <c r="U198">
        <v>9222.8834380000008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0.99942500000000001</v>
      </c>
      <c r="AJ198">
        <v>9.9999999999999995E-7</v>
      </c>
      <c r="AK198" t="s">
        <v>12</v>
      </c>
      <c r="AL198">
        <v>0.38</v>
      </c>
      <c r="AM198">
        <v>7.0755999999999997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1741.404524</v>
      </c>
      <c r="I199">
        <v>10093.964824999999</v>
      </c>
      <c r="J199" t="s">
        <v>3</v>
      </c>
      <c r="K199">
        <v>1737.788352</v>
      </c>
      <c r="L199">
        <v>10092.083149</v>
      </c>
      <c r="M199" t="s">
        <v>4</v>
      </c>
      <c r="N199">
        <v>94.719442000000001</v>
      </c>
      <c r="O199">
        <v>6.7599999999999995E-4</v>
      </c>
      <c r="P199" t="s">
        <v>5</v>
      </c>
      <c r="Q199">
        <v>1609.3165160000001</v>
      </c>
      <c r="R199">
        <v>10011.323311</v>
      </c>
      <c r="S199" t="s">
        <v>6</v>
      </c>
      <c r="T199">
        <v>1736.8798119999999</v>
      </c>
      <c r="U199">
        <v>10076.23731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0.99942500000000001</v>
      </c>
      <c r="AJ199">
        <v>9.9999999999999995E-7</v>
      </c>
      <c r="AK199" t="s">
        <v>12</v>
      </c>
      <c r="AL199">
        <v>0.38</v>
      </c>
      <c r="AM199">
        <v>7.0755999999999997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1834.818438</v>
      </c>
      <c r="I200">
        <v>10906.671245</v>
      </c>
      <c r="J200" t="s">
        <v>3</v>
      </c>
      <c r="K200">
        <v>1831.0039449999999</v>
      </c>
      <c r="L200">
        <v>10904.602473000001</v>
      </c>
      <c r="M200" t="s">
        <v>4</v>
      </c>
      <c r="N200">
        <v>99.980883000000006</v>
      </c>
      <c r="O200">
        <v>7.6199999999999998E-4</v>
      </c>
      <c r="P200" t="s">
        <v>5</v>
      </c>
      <c r="Q200">
        <v>1695.4087959999999</v>
      </c>
      <c r="R200">
        <v>10817.085429000001</v>
      </c>
      <c r="S200" t="s">
        <v>6</v>
      </c>
      <c r="T200">
        <v>1830.0486249999999</v>
      </c>
      <c r="U200">
        <v>10887.015283000001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0.99945099999999998</v>
      </c>
      <c r="AJ200">
        <v>9.9999999999999995E-7</v>
      </c>
      <c r="AK200" t="s">
        <v>12</v>
      </c>
      <c r="AL200">
        <v>0.38</v>
      </c>
      <c r="AM200">
        <v>7.0755999999999997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1928.8170950000001</v>
      </c>
      <c r="I201">
        <v>11584.317472999999</v>
      </c>
      <c r="J201" t="s">
        <v>3</v>
      </c>
      <c r="K201">
        <v>1924.8042210000001</v>
      </c>
      <c r="L201">
        <v>11582.208613999999</v>
      </c>
      <c r="M201" t="s">
        <v>4</v>
      </c>
      <c r="N201">
        <v>105.242119</v>
      </c>
      <c r="O201">
        <v>7.7700000000000002E-4</v>
      </c>
      <c r="P201" t="s">
        <v>5</v>
      </c>
      <c r="Q201">
        <v>1782.0841869999999</v>
      </c>
      <c r="R201">
        <v>11489.072577000001</v>
      </c>
      <c r="S201" t="s">
        <v>6</v>
      </c>
      <c r="T201">
        <v>1923.8021610000001</v>
      </c>
      <c r="U201">
        <v>11563.149986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0.99945799999999996</v>
      </c>
      <c r="AJ201">
        <v>9.9999999999999995E-7</v>
      </c>
      <c r="AK201" t="s">
        <v>12</v>
      </c>
      <c r="AL201">
        <v>0.38</v>
      </c>
      <c r="AM201">
        <v>7.0755999999999997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6.4500130000000002</v>
      </c>
      <c r="I222">
        <v>1.5494000000000001E-2</v>
      </c>
      <c r="J222" t="s">
        <v>3</v>
      </c>
      <c r="K222">
        <v>0.69840899999999995</v>
      </c>
      <c r="L222">
        <v>3.6999999999999999E-4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12.5823</v>
      </c>
      <c r="I223">
        <v>4.9854999999999997E-2</v>
      </c>
      <c r="J223" t="s">
        <v>3</v>
      </c>
      <c r="K223">
        <v>1.319075</v>
      </c>
      <c r="L223">
        <v>6.6200000000000005E-4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18.724457000000001</v>
      </c>
      <c r="I224">
        <v>0.109238</v>
      </c>
      <c r="J224" t="s">
        <v>3</v>
      </c>
      <c r="K224">
        <v>1.9415230000000001</v>
      </c>
      <c r="L224">
        <v>1.0139999999999999E-3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24.859914</v>
      </c>
      <c r="I225">
        <v>0.169096</v>
      </c>
      <c r="J225" t="s">
        <v>3</v>
      </c>
      <c r="K225">
        <v>2.562516</v>
      </c>
      <c r="L225">
        <v>1.3110000000000001E-3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30.995861999999999</v>
      </c>
      <c r="I226">
        <v>0.26195099999999999</v>
      </c>
      <c r="J226" t="s">
        <v>3</v>
      </c>
      <c r="K226">
        <v>3.1839810000000002</v>
      </c>
      <c r="L226">
        <v>1.861E-3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37.128604000000003</v>
      </c>
      <c r="I227">
        <v>0.37383300000000003</v>
      </c>
      <c r="J227" t="s">
        <v>3</v>
      </c>
      <c r="K227">
        <v>3.8043999999999998</v>
      </c>
      <c r="L227">
        <v>2.3389999999999999E-3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43.259566999999997</v>
      </c>
      <c r="I228">
        <v>0.50994799999999996</v>
      </c>
      <c r="J228" t="s">
        <v>3</v>
      </c>
      <c r="K228">
        <v>4.4249660000000004</v>
      </c>
      <c r="L228">
        <v>2.9529999999999999E-3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49.389488</v>
      </c>
      <c r="I229">
        <v>0.67349000000000003</v>
      </c>
      <c r="J229" t="s">
        <v>3</v>
      </c>
      <c r="K229">
        <v>5.0464539999999998</v>
      </c>
      <c r="L229">
        <v>3.8289999999999999E-3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55.520246999999998</v>
      </c>
      <c r="I230">
        <v>0.860738</v>
      </c>
      <c r="J230" t="s">
        <v>3</v>
      </c>
      <c r="K230">
        <v>5.6672659999999997</v>
      </c>
      <c r="L230">
        <v>4.7650000000000001E-3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61.649039000000002</v>
      </c>
      <c r="I231">
        <v>1.073798</v>
      </c>
      <c r="J231" t="s">
        <v>3</v>
      </c>
      <c r="K231">
        <v>6.28728</v>
      </c>
      <c r="L231">
        <v>5.7190000000000001E-3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67.778765000000007</v>
      </c>
      <c r="I232">
        <v>1.315496</v>
      </c>
      <c r="J232" t="s">
        <v>3</v>
      </c>
      <c r="K232">
        <v>6.9089929999999997</v>
      </c>
      <c r="L232">
        <v>6.8120000000000003E-3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73.907891000000006</v>
      </c>
      <c r="I233">
        <v>1.5804100000000001</v>
      </c>
      <c r="J233" t="s">
        <v>3</v>
      </c>
      <c r="K233">
        <v>7.5286590000000002</v>
      </c>
      <c r="L233">
        <v>8.123E-3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80.037368000000001</v>
      </c>
      <c r="I234">
        <v>1.874074</v>
      </c>
      <c r="J234" t="s">
        <v>3</v>
      </c>
      <c r="K234">
        <v>8.1502289999999995</v>
      </c>
      <c r="L234">
        <v>9.5149999999999992E-3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86.167067000000003</v>
      </c>
      <c r="I235">
        <v>2.1888969999999999</v>
      </c>
      <c r="J235" t="s">
        <v>3</v>
      </c>
      <c r="K235">
        <v>8.7722929999999995</v>
      </c>
      <c r="L235">
        <v>1.1051999999999999E-2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92.298285000000007</v>
      </c>
      <c r="I236">
        <v>2.5321820000000002</v>
      </c>
      <c r="J236" t="s">
        <v>3</v>
      </c>
      <c r="K236">
        <v>9.3943560000000002</v>
      </c>
      <c r="L236">
        <v>1.2647E-2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98.427289000000002</v>
      </c>
      <c r="I237">
        <v>2.8991929999999999</v>
      </c>
      <c r="J237" t="s">
        <v>3</v>
      </c>
      <c r="K237">
        <v>10.016257</v>
      </c>
      <c r="L237">
        <v>1.418E-2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104.559014</v>
      </c>
      <c r="I238">
        <v>3.289037</v>
      </c>
      <c r="J238" t="s">
        <v>3</v>
      </c>
      <c r="K238">
        <v>10.638177000000001</v>
      </c>
      <c r="L238">
        <v>1.6063999999999998E-2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110.689575</v>
      </c>
      <c r="I239">
        <v>3.7157490000000002</v>
      </c>
      <c r="J239" t="s">
        <v>3</v>
      </c>
      <c r="K239">
        <v>11.259524000000001</v>
      </c>
      <c r="L239">
        <v>1.7860999999999998E-2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116.819728</v>
      </c>
      <c r="I240">
        <v>4.1624619999999997</v>
      </c>
      <c r="J240" t="s">
        <v>3</v>
      </c>
      <c r="K240">
        <v>11.881095999999999</v>
      </c>
      <c r="L240">
        <v>1.9789000000000001E-2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122.94928299999999</v>
      </c>
      <c r="I241">
        <v>4.6323410000000003</v>
      </c>
      <c r="J241" t="s">
        <v>3</v>
      </c>
      <c r="K241">
        <v>12.502423</v>
      </c>
      <c r="L241">
        <v>2.1801000000000001E-2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6.4738509999999998</v>
      </c>
      <c r="I242">
        <v>2.4060999999999999E-2</v>
      </c>
      <c r="J242" t="s">
        <v>3</v>
      </c>
      <c r="K242">
        <v>0.51955700000000005</v>
      </c>
      <c r="L242">
        <v>5.0000000000000002E-5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13.013462000000001</v>
      </c>
      <c r="I243">
        <v>9.3075000000000005E-2</v>
      </c>
      <c r="J243" t="s">
        <v>3</v>
      </c>
      <c r="K243">
        <v>1.036267</v>
      </c>
      <c r="L243">
        <v>1.55E-4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19.553214000000001</v>
      </c>
      <c r="I244">
        <v>0.20808499999999999</v>
      </c>
      <c r="J244" t="s">
        <v>3</v>
      </c>
      <c r="K244">
        <v>1.552303</v>
      </c>
      <c r="L244">
        <v>3.6099999999999999E-4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26.095032</v>
      </c>
      <c r="I245">
        <v>0.36486099999999999</v>
      </c>
      <c r="J245" t="s">
        <v>3</v>
      </c>
      <c r="K245">
        <v>2.06758</v>
      </c>
      <c r="L245">
        <v>5.6899999999999995E-4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32.633389999999999</v>
      </c>
      <c r="I246">
        <v>0.56628699999999998</v>
      </c>
      <c r="J246" t="s">
        <v>3</v>
      </c>
      <c r="K246">
        <v>2.5831010000000001</v>
      </c>
      <c r="L246">
        <v>8.61E-4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39.168579000000001</v>
      </c>
      <c r="I247">
        <v>0.81464899999999996</v>
      </c>
      <c r="J247" t="s">
        <v>3</v>
      </c>
      <c r="K247">
        <v>3.0981900000000002</v>
      </c>
      <c r="L247">
        <v>1.2769999999999999E-3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45.705243000000003</v>
      </c>
      <c r="I248">
        <v>1.1008640000000001</v>
      </c>
      <c r="J248" t="s">
        <v>3</v>
      </c>
      <c r="K248">
        <v>3.6136089999999998</v>
      </c>
      <c r="L248">
        <v>1.6639999999999999E-3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52.245038999999998</v>
      </c>
      <c r="I249">
        <v>1.420283</v>
      </c>
      <c r="J249" t="s">
        <v>3</v>
      </c>
      <c r="K249">
        <v>4.1297649999999999</v>
      </c>
      <c r="L249">
        <v>2.1679999999999998E-3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58.771320000000003</v>
      </c>
      <c r="I250">
        <v>1.679999</v>
      </c>
      <c r="J250" t="s">
        <v>3</v>
      </c>
      <c r="K250">
        <v>4.645289</v>
      </c>
      <c r="L250">
        <v>2.578E-3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65.295839999999998</v>
      </c>
      <c r="I251">
        <v>1.9504630000000001</v>
      </c>
      <c r="J251" t="s">
        <v>3</v>
      </c>
      <c r="K251">
        <v>5.1617550000000003</v>
      </c>
      <c r="L251">
        <v>2.8969999999999998E-3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71.817528999999993</v>
      </c>
      <c r="I252">
        <v>2.2345510000000002</v>
      </c>
      <c r="J252" t="s">
        <v>3</v>
      </c>
      <c r="K252">
        <v>5.6771560000000001</v>
      </c>
      <c r="L252">
        <v>3.3140000000000001E-3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78.340815000000006</v>
      </c>
      <c r="I253">
        <v>2.544921</v>
      </c>
      <c r="J253" t="s">
        <v>3</v>
      </c>
      <c r="K253">
        <v>6.1920650000000004</v>
      </c>
      <c r="L253">
        <v>3.7439999999999999E-3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84.860350999999994</v>
      </c>
      <c r="I254">
        <v>2.8781919999999999</v>
      </c>
      <c r="J254" t="s">
        <v>3</v>
      </c>
      <c r="K254">
        <v>6.7071180000000004</v>
      </c>
      <c r="L254">
        <v>4.2230000000000002E-3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91.381051999999997</v>
      </c>
      <c r="I255">
        <v>3.236148</v>
      </c>
      <c r="J255" t="s">
        <v>3</v>
      </c>
      <c r="K255">
        <v>7.2224789999999999</v>
      </c>
      <c r="L255">
        <v>4.6649999999999999E-3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97.904420000000002</v>
      </c>
      <c r="I256">
        <v>3.620028</v>
      </c>
      <c r="J256" t="s">
        <v>3</v>
      </c>
      <c r="K256">
        <v>7.7387189999999997</v>
      </c>
      <c r="L256">
        <v>5.2610000000000001E-3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104.425186</v>
      </c>
      <c r="I257">
        <v>4.0173909999999999</v>
      </c>
      <c r="J257" t="s">
        <v>3</v>
      </c>
      <c r="K257">
        <v>8.2536299999999994</v>
      </c>
      <c r="L257">
        <v>5.8240000000000002E-3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110.944886</v>
      </c>
      <c r="I258">
        <v>4.4421379999999999</v>
      </c>
      <c r="J258" t="s">
        <v>3</v>
      </c>
      <c r="K258">
        <v>8.7679270000000002</v>
      </c>
      <c r="L258">
        <v>6.4570000000000001E-3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117.464094</v>
      </c>
      <c r="I259">
        <v>4.9016000000000002</v>
      </c>
      <c r="J259" t="s">
        <v>3</v>
      </c>
      <c r="K259">
        <v>9.2831869999999999</v>
      </c>
      <c r="L259">
        <v>7.2170000000000003E-3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123.98670199999999</v>
      </c>
      <c r="I260">
        <v>5.3750590000000003</v>
      </c>
      <c r="J260" t="s">
        <v>3</v>
      </c>
      <c r="K260">
        <v>9.7987540000000006</v>
      </c>
      <c r="L260">
        <v>7.7749999999999998E-3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130.50926200000001</v>
      </c>
      <c r="I261">
        <v>5.869421</v>
      </c>
      <c r="J261" t="s">
        <v>3</v>
      </c>
      <c r="K261">
        <v>10.314157</v>
      </c>
      <c r="L261">
        <v>8.4960000000000001E-3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6.7026950000000003</v>
      </c>
      <c r="I262">
        <v>3.7225000000000001E-2</v>
      </c>
      <c r="J262" t="s">
        <v>3</v>
      </c>
      <c r="K262">
        <v>1.9354210000000001</v>
      </c>
      <c r="L262">
        <v>3.5409999999999999E-3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12.961857</v>
      </c>
      <c r="I263">
        <v>0.15263199999999999</v>
      </c>
      <c r="J263" t="s">
        <v>3</v>
      </c>
      <c r="K263">
        <v>3.817863</v>
      </c>
      <c r="L263">
        <v>1.4219000000000001E-2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19.220265000000001</v>
      </c>
      <c r="I264">
        <v>0.35127900000000001</v>
      </c>
      <c r="J264" t="s">
        <v>3</v>
      </c>
      <c r="K264">
        <v>5.7005869999999996</v>
      </c>
      <c r="L264">
        <v>3.2196000000000002E-2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25.478062999999999</v>
      </c>
      <c r="I265">
        <v>0.630471</v>
      </c>
      <c r="J265" t="s">
        <v>3</v>
      </c>
      <c r="K265">
        <v>7.5837000000000003</v>
      </c>
      <c r="L265">
        <v>5.7174999999999997E-2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31.727668000000001</v>
      </c>
      <c r="I266">
        <v>0.91873899999999997</v>
      </c>
      <c r="J266" t="s">
        <v>3</v>
      </c>
      <c r="K266">
        <v>9.464601</v>
      </c>
      <c r="L266">
        <v>8.2734000000000002E-2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37.972462999999998</v>
      </c>
      <c r="I267">
        <v>1.217868</v>
      </c>
      <c r="J267" t="s">
        <v>3</v>
      </c>
      <c r="K267">
        <v>11.344067000000001</v>
      </c>
      <c r="L267">
        <v>0.109379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44.217008999999997</v>
      </c>
      <c r="I268">
        <v>1.566684</v>
      </c>
      <c r="J268" t="s">
        <v>3</v>
      </c>
      <c r="K268">
        <v>13.223186</v>
      </c>
      <c r="L268">
        <v>0.140627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50.455863999999998</v>
      </c>
      <c r="I269">
        <v>1.931408</v>
      </c>
      <c r="J269" t="s">
        <v>3</v>
      </c>
      <c r="K269">
        <v>15.100645</v>
      </c>
      <c r="L269">
        <v>0.17302200000000001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56.693899000000002</v>
      </c>
      <c r="I270">
        <v>2.3420160000000001</v>
      </c>
      <c r="J270" t="s">
        <v>3</v>
      </c>
      <c r="K270">
        <v>16.978624</v>
      </c>
      <c r="L270">
        <v>0.210227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62.932447000000003</v>
      </c>
      <c r="I271">
        <v>2.7952970000000001</v>
      </c>
      <c r="J271" t="s">
        <v>3</v>
      </c>
      <c r="K271">
        <v>18.857410999999999</v>
      </c>
      <c r="L271">
        <v>0.250996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69.170918999999998</v>
      </c>
      <c r="I272">
        <v>3.292262</v>
      </c>
      <c r="J272" t="s">
        <v>3</v>
      </c>
      <c r="K272">
        <v>20.735951</v>
      </c>
      <c r="L272">
        <v>0.29553699999999999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75.409135000000006</v>
      </c>
      <c r="I273">
        <v>3.8313389999999998</v>
      </c>
      <c r="J273" t="s">
        <v>3</v>
      </c>
      <c r="K273">
        <v>22.614429999999999</v>
      </c>
      <c r="L273">
        <v>0.34461999999999998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81.647698000000005</v>
      </c>
      <c r="I274">
        <v>4.4148750000000003</v>
      </c>
      <c r="J274" t="s">
        <v>3</v>
      </c>
      <c r="K274">
        <v>24.493400000000001</v>
      </c>
      <c r="L274">
        <v>0.39724700000000002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87.885998000000001</v>
      </c>
      <c r="I275">
        <v>5.0425579999999997</v>
      </c>
      <c r="J275" t="s">
        <v>3</v>
      </c>
      <c r="K275">
        <v>26.372022999999999</v>
      </c>
      <c r="L275">
        <v>0.45409100000000002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94.124459999999999</v>
      </c>
      <c r="I276">
        <v>5.7090420000000002</v>
      </c>
      <c r="J276" t="s">
        <v>3</v>
      </c>
      <c r="K276">
        <v>28.251525000000001</v>
      </c>
      <c r="L276">
        <v>0.51441800000000004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100.362922</v>
      </c>
      <c r="I277">
        <v>6.4171810000000002</v>
      </c>
      <c r="J277" t="s">
        <v>3</v>
      </c>
      <c r="K277">
        <v>30.130904000000001</v>
      </c>
      <c r="L277">
        <v>0.57832499999999998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106.60142399999999</v>
      </c>
      <c r="I278">
        <v>7.1705360000000002</v>
      </c>
      <c r="J278" t="s">
        <v>3</v>
      </c>
      <c r="K278">
        <v>32.010592000000003</v>
      </c>
      <c r="L278">
        <v>0.64717100000000005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112.839028</v>
      </c>
      <c r="I279">
        <v>7.9653770000000002</v>
      </c>
      <c r="J279" t="s">
        <v>3</v>
      </c>
      <c r="K279">
        <v>33.889763000000002</v>
      </c>
      <c r="L279">
        <v>0.71936800000000001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119.077186</v>
      </c>
      <c r="I280">
        <v>8.8055280000000007</v>
      </c>
      <c r="J280" t="s">
        <v>3</v>
      </c>
      <c r="K280">
        <v>35.768873999999997</v>
      </c>
      <c r="L280">
        <v>0.79623600000000005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125.31573400000001</v>
      </c>
      <c r="I281">
        <v>9.6931220000000007</v>
      </c>
      <c r="J281" t="s">
        <v>3</v>
      </c>
      <c r="K281">
        <v>37.648476000000002</v>
      </c>
      <c r="L281">
        <v>0.87693500000000002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6.0278369999999999</v>
      </c>
      <c r="I282">
        <v>1.762E-2</v>
      </c>
      <c r="J282" t="s">
        <v>3</v>
      </c>
      <c r="K282">
        <v>1.3820319999999999</v>
      </c>
      <c r="L282">
        <v>9.7999999999999997E-4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11.725866</v>
      </c>
      <c r="I283">
        <v>6.4727999999999994E-2</v>
      </c>
      <c r="J283" t="s">
        <v>3</v>
      </c>
      <c r="K283">
        <v>2.7228159999999999</v>
      </c>
      <c r="L283">
        <v>3.852E-3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17.422889000000001</v>
      </c>
      <c r="I284">
        <v>0.14554600000000001</v>
      </c>
      <c r="J284" t="s">
        <v>3</v>
      </c>
      <c r="K284">
        <v>4.0634969999999999</v>
      </c>
      <c r="L284">
        <v>8.685E-3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23.119751999999998</v>
      </c>
      <c r="I285">
        <v>0.26027299999999998</v>
      </c>
      <c r="J285" t="s">
        <v>3</v>
      </c>
      <c r="K285">
        <v>5.4040970000000002</v>
      </c>
      <c r="L285">
        <v>1.5526999999999999E-2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28.816144999999999</v>
      </c>
      <c r="I286">
        <v>0.40820099999999998</v>
      </c>
      <c r="J286" t="s">
        <v>3</v>
      </c>
      <c r="K286">
        <v>6.7442659999999997</v>
      </c>
      <c r="L286">
        <v>2.4330000000000001E-2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34.512261000000002</v>
      </c>
      <c r="I287">
        <v>0.58919299999999997</v>
      </c>
      <c r="J287" t="s">
        <v>3</v>
      </c>
      <c r="K287">
        <v>8.0847639999999998</v>
      </c>
      <c r="L287">
        <v>3.4943000000000002E-2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40.213470999999998</v>
      </c>
      <c r="I288">
        <v>0.80352800000000002</v>
      </c>
      <c r="J288" t="s">
        <v>3</v>
      </c>
      <c r="K288">
        <v>9.4263739999999991</v>
      </c>
      <c r="L288">
        <v>4.7527E-2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45.928302000000002</v>
      </c>
      <c r="I289">
        <v>1.070325</v>
      </c>
      <c r="J289" t="s">
        <v>3</v>
      </c>
      <c r="K289">
        <v>10.771507</v>
      </c>
      <c r="L289">
        <v>6.2209E-2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51.631703000000002</v>
      </c>
      <c r="I290">
        <v>1.2428710000000001</v>
      </c>
      <c r="J290" t="s">
        <v>3</v>
      </c>
      <c r="K290">
        <v>12.113320999999999</v>
      </c>
      <c r="L290">
        <v>7.1015999999999996E-2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57.333075000000001</v>
      </c>
      <c r="I291">
        <v>1.4312499999999999</v>
      </c>
      <c r="J291" t="s">
        <v>3</v>
      </c>
      <c r="K291">
        <v>13.455218</v>
      </c>
      <c r="L291">
        <v>8.0696000000000004E-2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63.034426000000003</v>
      </c>
      <c r="I292">
        <v>1.6551659999999999</v>
      </c>
      <c r="J292" t="s">
        <v>3</v>
      </c>
      <c r="K292">
        <v>14.797217</v>
      </c>
      <c r="L292">
        <v>9.2423000000000005E-2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68.735173000000003</v>
      </c>
      <c r="I293">
        <v>1.9130149999999999</v>
      </c>
      <c r="J293" t="s">
        <v>3</v>
      </c>
      <c r="K293">
        <v>16.139317999999999</v>
      </c>
      <c r="L293">
        <v>0.106005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74.436012000000005</v>
      </c>
      <c r="I294">
        <v>2.2058990000000001</v>
      </c>
      <c r="J294" t="s">
        <v>3</v>
      </c>
      <c r="K294">
        <v>17.481278</v>
      </c>
      <c r="L294">
        <v>0.121471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80.136790000000005</v>
      </c>
      <c r="I295">
        <v>2.5335480000000001</v>
      </c>
      <c r="J295" t="s">
        <v>3</v>
      </c>
      <c r="K295">
        <v>18.823218000000001</v>
      </c>
      <c r="L295">
        <v>0.13888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85.837793000000005</v>
      </c>
      <c r="I296">
        <v>2.8969559999999999</v>
      </c>
      <c r="J296" t="s">
        <v>3</v>
      </c>
      <c r="K296">
        <v>20.165116999999999</v>
      </c>
      <c r="L296">
        <v>0.15840299999999999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91.538467999999995</v>
      </c>
      <c r="I297">
        <v>3.296745</v>
      </c>
      <c r="J297" t="s">
        <v>3</v>
      </c>
      <c r="K297">
        <v>21.507138999999999</v>
      </c>
      <c r="L297">
        <v>0.18001700000000001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97.238815000000002</v>
      </c>
      <c r="I298">
        <v>3.7301989999999998</v>
      </c>
      <c r="J298" t="s">
        <v>3</v>
      </c>
      <c r="K298">
        <v>22.849385999999999</v>
      </c>
      <c r="L298">
        <v>0.20318800000000001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102.93901700000001</v>
      </c>
      <c r="I299">
        <v>4.200691</v>
      </c>
      <c r="J299" t="s">
        <v>3</v>
      </c>
      <c r="K299">
        <v>24.190629999999999</v>
      </c>
      <c r="L299">
        <v>0.22888800000000001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108.63862399999999</v>
      </c>
      <c r="I300">
        <v>4.7035910000000003</v>
      </c>
      <c r="J300" t="s">
        <v>3</v>
      </c>
      <c r="K300">
        <v>25.532651000000001</v>
      </c>
      <c r="L300">
        <v>0.25584499999999999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114.33972799999999</v>
      </c>
      <c r="I301">
        <v>5.2429899999999998</v>
      </c>
      <c r="J301" t="s">
        <v>3</v>
      </c>
      <c r="K301">
        <v>26.874836999999999</v>
      </c>
      <c r="L301">
        <v>0.28536600000000001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6.9983630000000003</v>
      </c>
      <c r="I302">
        <v>1.8387000000000001E-2</v>
      </c>
      <c r="J302" t="s">
        <v>3</v>
      </c>
      <c r="K302">
        <v>1.917972</v>
      </c>
      <c r="L302">
        <v>1.83E-4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13.459517</v>
      </c>
      <c r="I303">
        <v>1.7337999999999999E-2</v>
      </c>
      <c r="J303" t="s">
        <v>3</v>
      </c>
      <c r="K303">
        <v>3.7884739999999999</v>
      </c>
      <c r="L303">
        <v>3.2000000000000003E-4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19.919457000000001</v>
      </c>
      <c r="I304">
        <v>1.7654E-2</v>
      </c>
      <c r="J304" t="s">
        <v>3</v>
      </c>
      <c r="K304">
        <v>5.658747</v>
      </c>
      <c r="L304">
        <v>5.1800000000000001E-4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26.379740999999999</v>
      </c>
      <c r="I305">
        <v>1.8859999999999998E-2</v>
      </c>
      <c r="J305" t="s">
        <v>3</v>
      </c>
      <c r="K305">
        <v>7.5297770000000002</v>
      </c>
      <c r="L305">
        <v>8.0999999999999996E-4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32.839843000000002</v>
      </c>
      <c r="I306">
        <v>2.1151E-2</v>
      </c>
      <c r="J306" t="s">
        <v>3</v>
      </c>
      <c r="K306">
        <v>9.4007660000000008</v>
      </c>
      <c r="L306">
        <v>1.16E-3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39.300156000000001</v>
      </c>
      <c r="I307">
        <v>2.4608999999999999E-2</v>
      </c>
      <c r="J307" t="s">
        <v>3</v>
      </c>
      <c r="K307">
        <v>11.27243</v>
      </c>
      <c r="L307">
        <v>1.5820000000000001E-3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45.761145999999997</v>
      </c>
      <c r="I308">
        <v>2.8926E-2</v>
      </c>
      <c r="J308" t="s">
        <v>3</v>
      </c>
      <c r="K308">
        <v>13.144278999999999</v>
      </c>
      <c r="L308">
        <v>2.104E-3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52.221561000000001</v>
      </c>
      <c r="I309">
        <v>3.3964000000000001E-2</v>
      </c>
      <c r="J309" t="s">
        <v>3</v>
      </c>
      <c r="K309">
        <v>15.016251</v>
      </c>
      <c r="L309">
        <v>2.6090000000000002E-3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58.682265000000001</v>
      </c>
      <c r="I310">
        <v>3.9648000000000003E-2</v>
      </c>
      <c r="J310" t="s">
        <v>3</v>
      </c>
      <c r="K310">
        <v>16.888228000000002</v>
      </c>
      <c r="L310">
        <v>3.2539999999999999E-3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65.143173000000004</v>
      </c>
      <c r="I311">
        <v>4.6407999999999998E-2</v>
      </c>
      <c r="J311" t="s">
        <v>3</v>
      </c>
      <c r="K311">
        <v>18.760459000000001</v>
      </c>
      <c r="L311">
        <v>3.9649999999999998E-3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71.603537000000003</v>
      </c>
      <c r="I312">
        <v>5.3727999999999998E-2</v>
      </c>
      <c r="J312" t="s">
        <v>3</v>
      </c>
      <c r="K312">
        <v>20.632445000000001</v>
      </c>
      <c r="L312">
        <v>4.6109999999999996E-3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78.064290999999997</v>
      </c>
      <c r="I313">
        <v>6.2278E-2</v>
      </c>
      <c r="J313" t="s">
        <v>3</v>
      </c>
      <c r="K313">
        <v>22.504778999999999</v>
      </c>
      <c r="L313">
        <v>5.3740000000000003E-3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84.524634000000006</v>
      </c>
      <c r="I314">
        <v>7.1433999999999997E-2</v>
      </c>
      <c r="J314" t="s">
        <v>3</v>
      </c>
      <c r="K314">
        <v>24.376908</v>
      </c>
      <c r="L314">
        <v>6.2509999999999996E-3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90.984835000000004</v>
      </c>
      <c r="I315">
        <v>8.1513000000000002E-2</v>
      </c>
      <c r="J315" t="s">
        <v>3</v>
      </c>
      <c r="K315">
        <v>26.249403999999998</v>
      </c>
      <c r="L315">
        <v>7.175E-3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97.445710000000005</v>
      </c>
      <c r="I316">
        <v>9.2397999999999994E-2</v>
      </c>
      <c r="J316" t="s">
        <v>3</v>
      </c>
      <c r="K316">
        <v>28.122392999999999</v>
      </c>
      <c r="L316">
        <v>8.0979999999999993E-3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103.90589</v>
      </c>
      <c r="I317">
        <v>0.104241</v>
      </c>
      <c r="J317" t="s">
        <v>3</v>
      </c>
      <c r="K317">
        <v>29.994931000000001</v>
      </c>
      <c r="L317">
        <v>9.1929999999999998E-3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110.366112</v>
      </c>
      <c r="I318">
        <v>0.117134</v>
      </c>
      <c r="J318" t="s">
        <v>3</v>
      </c>
      <c r="K318">
        <v>31.868266999999999</v>
      </c>
      <c r="L318">
        <v>1.0222999999999999E-2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116.8266</v>
      </c>
      <c r="I319">
        <v>0.13023100000000001</v>
      </c>
      <c r="J319" t="s">
        <v>3</v>
      </c>
      <c r="K319">
        <v>33.741864999999997</v>
      </c>
      <c r="L319">
        <v>1.1439E-2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123.288111</v>
      </c>
      <c r="I320">
        <v>0.144874</v>
      </c>
      <c r="J320" t="s">
        <v>3</v>
      </c>
      <c r="K320">
        <v>35.615751000000003</v>
      </c>
      <c r="L320">
        <v>1.2728E-2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129.74946199999999</v>
      </c>
      <c r="I321">
        <v>0.160079</v>
      </c>
      <c r="J321" t="s">
        <v>3</v>
      </c>
      <c r="K321">
        <v>37.489328999999998</v>
      </c>
      <c r="L321">
        <v>1.4068000000000001E-2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108.33247299999999</v>
      </c>
      <c r="I362">
        <v>51.341720000000002</v>
      </c>
      <c r="J362" t="s">
        <v>3</v>
      </c>
      <c r="K362">
        <v>108.233906</v>
      </c>
      <c r="L362">
        <v>51.249948000000003</v>
      </c>
      <c r="M362" t="s">
        <v>4</v>
      </c>
      <c r="N362">
        <v>3.9327930000000002</v>
      </c>
      <c r="O362">
        <v>6.9851999999999997E-2</v>
      </c>
      <c r="P362" t="s">
        <v>5</v>
      </c>
      <c r="Q362">
        <v>0</v>
      </c>
      <c r="R362">
        <v>0</v>
      </c>
      <c r="S362" t="s">
        <v>6</v>
      </c>
      <c r="T362">
        <v>11.50474</v>
      </c>
      <c r="U362">
        <v>0.53468300000000002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1.2340000000000001E-3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0.99632699999999996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217.12517199999999</v>
      </c>
      <c r="I363">
        <v>202.28919400000001</v>
      </c>
      <c r="J363" t="s">
        <v>3</v>
      </c>
      <c r="K363">
        <v>216.927989</v>
      </c>
      <c r="L363">
        <v>201.9308</v>
      </c>
      <c r="M363" t="s">
        <v>4</v>
      </c>
      <c r="N363">
        <v>7.8733649999999997</v>
      </c>
      <c r="O363">
        <v>0.25281799999999999</v>
      </c>
      <c r="P363" t="s">
        <v>5</v>
      </c>
      <c r="Q363">
        <v>0</v>
      </c>
      <c r="R363">
        <v>0</v>
      </c>
      <c r="S363" t="s">
        <v>6</v>
      </c>
      <c r="T363">
        <v>23.020983999999999</v>
      </c>
      <c r="U363">
        <v>1.9455849999999999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0.99741400000000002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326.09355499999998</v>
      </c>
      <c r="I364">
        <v>415.14769999999999</v>
      </c>
      <c r="J364" t="s">
        <v>3</v>
      </c>
      <c r="K364">
        <v>325.79850299999998</v>
      </c>
      <c r="L364">
        <v>414.401117</v>
      </c>
      <c r="M364" t="s">
        <v>4</v>
      </c>
      <c r="N364">
        <v>11.808723000000001</v>
      </c>
      <c r="O364">
        <v>0.544601</v>
      </c>
      <c r="P364" t="s">
        <v>5</v>
      </c>
      <c r="Q364">
        <v>0</v>
      </c>
      <c r="R364">
        <v>0</v>
      </c>
      <c r="S364" t="s">
        <v>6</v>
      </c>
      <c r="T364">
        <v>34.659697999999999</v>
      </c>
      <c r="U364">
        <v>5.4673610000000004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1.2310000000000001E-3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0.99811799999999995</v>
      </c>
      <c r="AJ364">
        <v>1.9999999999999999E-6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434.91185100000001</v>
      </c>
      <c r="I365">
        <v>686.55766300000005</v>
      </c>
      <c r="J365" t="s">
        <v>3</v>
      </c>
      <c r="K365">
        <v>434.51838700000002</v>
      </c>
      <c r="L365">
        <v>685.30448699999999</v>
      </c>
      <c r="M365" t="s">
        <v>4</v>
      </c>
      <c r="N365">
        <v>15.755146</v>
      </c>
      <c r="O365">
        <v>0.91385899999999998</v>
      </c>
      <c r="P365" t="s">
        <v>5</v>
      </c>
      <c r="Q365">
        <v>0</v>
      </c>
      <c r="R365">
        <v>0</v>
      </c>
      <c r="S365" t="s">
        <v>6</v>
      </c>
      <c r="T365">
        <v>46.199109</v>
      </c>
      <c r="U365">
        <v>8.4683430000000008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0.99838899999999997</v>
      </c>
      <c r="AJ365">
        <v>1.9999999999999999E-6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544.58374000000003</v>
      </c>
      <c r="I366">
        <v>1035.5495579999999</v>
      </c>
      <c r="J366" t="s">
        <v>3</v>
      </c>
      <c r="K366">
        <v>544.09148300000004</v>
      </c>
      <c r="L366">
        <v>1033.6477420000001</v>
      </c>
      <c r="M366" t="s">
        <v>4</v>
      </c>
      <c r="N366">
        <v>19.718392999999999</v>
      </c>
      <c r="O366">
        <v>1.3790150000000001</v>
      </c>
      <c r="P366" t="s">
        <v>5</v>
      </c>
      <c r="Q366">
        <v>0</v>
      </c>
      <c r="R366">
        <v>0</v>
      </c>
      <c r="S366" t="s">
        <v>6</v>
      </c>
      <c r="T366">
        <v>57.775624999999998</v>
      </c>
      <c r="U366">
        <v>12.196975999999999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0.998726</v>
      </c>
      <c r="AJ366">
        <v>9.9999999999999995E-7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654.42816200000004</v>
      </c>
      <c r="I367">
        <v>1441.3146320000001</v>
      </c>
      <c r="J367" t="s">
        <v>3</v>
      </c>
      <c r="K367">
        <v>653.83640500000001</v>
      </c>
      <c r="L367">
        <v>1438.645405</v>
      </c>
      <c r="M367" t="s">
        <v>4</v>
      </c>
      <c r="N367">
        <v>23.808903000000001</v>
      </c>
      <c r="O367">
        <v>2.4806919999999999</v>
      </c>
      <c r="P367" t="s">
        <v>5</v>
      </c>
      <c r="Q367">
        <v>0</v>
      </c>
      <c r="R367">
        <v>0</v>
      </c>
      <c r="S367" t="s">
        <v>6</v>
      </c>
      <c r="T367">
        <v>69.387342000000004</v>
      </c>
      <c r="U367">
        <v>16.658781999999999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0.99883200000000005</v>
      </c>
      <c r="AJ367">
        <v>9.9999999999999995E-7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763.32468300000005</v>
      </c>
      <c r="I368">
        <v>1892.105611</v>
      </c>
      <c r="J368" t="s">
        <v>3</v>
      </c>
      <c r="K368">
        <v>762.63470299999994</v>
      </c>
      <c r="L368">
        <v>1888.610766</v>
      </c>
      <c r="M368" t="s">
        <v>4</v>
      </c>
      <c r="N368">
        <v>27.754387000000001</v>
      </c>
      <c r="O368">
        <v>3.0295939999999999</v>
      </c>
      <c r="P368" t="s">
        <v>5</v>
      </c>
      <c r="Q368">
        <v>0</v>
      </c>
      <c r="R368">
        <v>0</v>
      </c>
      <c r="S368" t="s">
        <v>6</v>
      </c>
      <c r="T368">
        <v>80.932795999999996</v>
      </c>
      <c r="U368">
        <v>21.545846999999998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0.99895299999999998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872.49643300000002</v>
      </c>
      <c r="I369">
        <v>2385.4732610000001</v>
      </c>
      <c r="J369" t="s">
        <v>3</v>
      </c>
      <c r="K369">
        <v>871.70830100000001</v>
      </c>
      <c r="L369">
        <v>2381.003678</v>
      </c>
      <c r="M369" t="s">
        <v>4</v>
      </c>
      <c r="N369">
        <v>31.822738000000001</v>
      </c>
      <c r="O369">
        <v>4.0954620000000004</v>
      </c>
      <c r="P369" t="s">
        <v>5</v>
      </c>
      <c r="Q369">
        <v>0</v>
      </c>
      <c r="R369">
        <v>0</v>
      </c>
      <c r="S369" t="s">
        <v>6</v>
      </c>
      <c r="T369">
        <v>92.573987000000002</v>
      </c>
      <c r="U369">
        <v>28.350842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0.99898699999999996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981.21830199999999</v>
      </c>
      <c r="I370">
        <v>2934.7865510000001</v>
      </c>
      <c r="J370" t="s">
        <v>3</v>
      </c>
      <c r="K370">
        <v>980.33171300000004</v>
      </c>
      <c r="L370">
        <v>2929.3049780000001</v>
      </c>
      <c r="M370" t="s">
        <v>4</v>
      </c>
      <c r="N370">
        <v>35.756538999999997</v>
      </c>
      <c r="O370">
        <v>4.7351840000000003</v>
      </c>
      <c r="P370" t="s">
        <v>5</v>
      </c>
      <c r="Q370">
        <v>0</v>
      </c>
      <c r="R370">
        <v>0</v>
      </c>
      <c r="S370" t="s">
        <v>6</v>
      </c>
      <c r="T370">
        <v>104.199383</v>
      </c>
      <c r="U370">
        <v>36.104038000000003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0.99904499999999996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1089.7465</v>
      </c>
      <c r="I371">
        <v>3478.942794</v>
      </c>
      <c r="J371" t="s">
        <v>3</v>
      </c>
      <c r="K371">
        <v>1088.761763</v>
      </c>
      <c r="L371">
        <v>3472.4916640000001</v>
      </c>
      <c r="M371" t="s">
        <v>4</v>
      </c>
      <c r="N371">
        <v>39.688614999999999</v>
      </c>
      <c r="O371">
        <v>5.349882</v>
      </c>
      <c r="P371" t="s">
        <v>5</v>
      </c>
      <c r="Q371">
        <v>0</v>
      </c>
      <c r="R371">
        <v>0</v>
      </c>
      <c r="S371" t="s">
        <v>6</v>
      </c>
      <c r="T371">
        <v>115.693906</v>
      </c>
      <c r="U371">
        <v>41.830342999999999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0.99911300000000003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1197.8630860000001</v>
      </c>
      <c r="I372">
        <v>4021.1732029999998</v>
      </c>
      <c r="J372" t="s">
        <v>3</v>
      </c>
      <c r="K372">
        <v>1196.7804860000001</v>
      </c>
      <c r="L372">
        <v>4013.715811</v>
      </c>
      <c r="M372" t="s">
        <v>4</v>
      </c>
      <c r="N372">
        <v>43.604264999999998</v>
      </c>
      <c r="O372">
        <v>5.941592</v>
      </c>
      <c r="P372" t="s">
        <v>5</v>
      </c>
      <c r="Q372">
        <v>0</v>
      </c>
      <c r="R372">
        <v>0</v>
      </c>
      <c r="S372" t="s">
        <v>6</v>
      </c>
      <c r="T372">
        <v>127.15421499999999</v>
      </c>
      <c r="U372">
        <v>47.507542999999998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0.999166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1305.6820170000001</v>
      </c>
      <c r="I373">
        <v>4447.9208230000004</v>
      </c>
      <c r="J373" t="s">
        <v>3</v>
      </c>
      <c r="K373">
        <v>1304.501692</v>
      </c>
      <c r="L373">
        <v>4439.5860929999999</v>
      </c>
      <c r="M373" t="s">
        <v>4</v>
      </c>
      <c r="N373">
        <v>47.505885999999997</v>
      </c>
      <c r="O373">
        <v>6.4706679999999999</v>
      </c>
      <c r="P373" t="s">
        <v>5</v>
      </c>
      <c r="Q373">
        <v>0</v>
      </c>
      <c r="R373">
        <v>0</v>
      </c>
      <c r="S373" t="s">
        <v>6</v>
      </c>
      <c r="T373">
        <v>138.58670599999999</v>
      </c>
      <c r="U373">
        <v>52.607098999999998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0.99928300000000003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1413.982886</v>
      </c>
      <c r="I374">
        <v>4902.5855259999998</v>
      </c>
      <c r="J374" t="s">
        <v>3</v>
      </c>
      <c r="K374">
        <v>1412.5433519999999</v>
      </c>
      <c r="L374">
        <v>4898.7602740000002</v>
      </c>
      <c r="M374" t="s">
        <v>4</v>
      </c>
      <c r="N374">
        <v>51.412832000000002</v>
      </c>
      <c r="O374">
        <v>6.9906540000000001</v>
      </c>
      <c r="P374" t="s">
        <v>5</v>
      </c>
      <c r="Q374">
        <v>0</v>
      </c>
      <c r="R374">
        <v>0</v>
      </c>
      <c r="S374" t="s">
        <v>6</v>
      </c>
      <c r="T374">
        <v>150.021007</v>
      </c>
      <c r="U374">
        <v>57.739913000000001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0.99931000000000003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1520.9395529999999</v>
      </c>
      <c r="I375">
        <v>5380.1423649999997</v>
      </c>
      <c r="J375" t="s">
        <v>3</v>
      </c>
      <c r="K375">
        <v>1519.403372</v>
      </c>
      <c r="L375">
        <v>5377.1631070000003</v>
      </c>
      <c r="M375" t="s">
        <v>4</v>
      </c>
      <c r="N375">
        <v>55.289797999999998</v>
      </c>
      <c r="O375">
        <v>7.5803570000000002</v>
      </c>
      <c r="P375" t="s">
        <v>5</v>
      </c>
      <c r="Q375">
        <v>0</v>
      </c>
      <c r="R375">
        <v>0</v>
      </c>
      <c r="S375" t="s">
        <v>6</v>
      </c>
      <c r="T375">
        <v>161.364688</v>
      </c>
      <c r="U375">
        <v>63.002338000000002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0.999386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1627.528542</v>
      </c>
      <c r="I376">
        <v>5930.4510570000002</v>
      </c>
      <c r="J376" t="s">
        <v>3</v>
      </c>
      <c r="K376">
        <v>1625.8957499999999</v>
      </c>
      <c r="L376">
        <v>5928.1579279999996</v>
      </c>
      <c r="M376" t="s">
        <v>4</v>
      </c>
      <c r="N376">
        <v>59.149003</v>
      </c>
      <c r="O376">
        <v>8.2703880000000005</v>
      </c>
      <c r="P376" t="s">
        <v>5</v>
      </c>
      <c r="Q376">
        <v>0</v>
      </c>
      <c r="R376">
        <v>0</v>
      </c>
      <c r="S376" t="s">
        <v>6</v>
      </c>
      <c r="T376">
        <v>172.79135099999999</v>
      </c>
      <c r="U376">
        <v>69.617153000000002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0.99945099999999998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1735.1590329999999</v>
      </c>
      <c r="I377">
        <v>6554.8853040000004</v>
      </c>
      <c r="J377" t="s">
        <v>3</v>
      </c>
      <c r="K377">
        <v>1733.429153</v>
      </c>
      <c r="L377">
        <v>6553.589986</v>
      </c>
      <c r="M377" t="s">
        <v>4</v>
      </c>
      <c r="N377">
        <v>63.039746000000001</v>
      </c>
      <c r="O377">
        <v>9.0367250000000006</v>
      </c>
      <c r="P377" t="s">
        <v>5</v>
      </c>
      <c r="Q377">
        <v>0</v>
      </c>
      <c r="R377">
        <v>0</v>
      </c>
      <c r="S377" t="s">
        <v>6</v>
      </c>
      <c r="T377">
        <v>184.174351</v>
      </c>
      <c r="U377">
        <v>76.538751000000005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0.99948700000000001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1842.7474099999999</v>
      </c>
      <c r="I378">
        <v>7152.2549680000002</v>
      </c>
      <c r="J378" t="s">
        <v>3</v>
      </c>
      <c r="K378">
        <v>1840.9201929999999</v>
      </c>
      <c r="L378">
        <v>7151.7539479999996</v>
      </c>
      <c r="M378" t="s">
        <v>4</v>
      </c>
      <c r="N378">
        <v>66.934043000000003</v>
      </c>
      <c r="O378">
        <v>9.9168380000000003</v>
      </c>
      <c r="P378" t="s">
        <v>5</v>
      </c>
      <c r="Q378">
        <v>0</v>
      </c>
      <c r="R378">
        <v>0</v>
      </c>
      <c r="S378" t="s">
        <v>6</v>
      </c>
      <c r="T378">
        <v>195.572292</v>
      </c>
      <c r="U378">
        <v>83.505263999999997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0.999502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1950.5117190000001</v>
      </c>
      <c r="I379">
        <v>7763.4394979999997</v>
      </c>
      <c r="J379" t="s">
        <v>3</v>
      </c>
      <c r="K379">
        <v>1948.587563</v>
      </c>
      <c r="L379">
        <v>7763.8482009999998</v>
      </c>
      <c r="M379" t="s">
        <v>4</v>
      </c>
      <c r="N379">
        <v>70.838352999999998</v>
      </c>
      <c r="O379">
        <v>10.816151</v>
      </c>
      <c r="P379" t="s">
        <v>5</v>
      </c>
      <c r="Q379">
        <v>0</v>
      </c>
      <c r="R379">
        <v>0</v>
      </c>
      <c r="S379" t="s">
        <v>6</v>
      </c>
      <c r="T379">
        <v>206.99390199999999</v>
      </c>
      <c r="U379">
        <v>90.894806000000003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0.999525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2059.1418950000002</v>
      </c>
      <c r="I380">
        <v>8387.1018629999999</v>
      </c>
      <c r="J380" t="s">
        <v>3</v>
      </c>
      <c r="K380">
        <v>2057.1197269999998</v>
      </c>
      <c r="L380">
        <v>8388.9994939999997</v>
      </c>
      <c r="M380" t="s">
        <v>4</v>
      </c>
      <c r="N380">
        <v>74.760531</v>
      </c>
      <c r="O380">
        <v>11.562182</v>
      </c>
      <c r="P380" t="s">
        <v>5</v>
      </c>
      <c r="Q380">
        <v>0</v>
      </c>
      <c r="R380">
        <v>0</v>
      </c>
      <c r="S380" t="s">
        <v>6</v>
      </c>
      <c r="T380">
        <v>218.56337099999999</v>
      </c>
      <c r="U380">
        <v>96.233611999999994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0.999556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2167.2753539999999</v>
      </c>
      <c r="I381">
        <v>9109.7246329999998</v>
      </c>
      <c r="J381" t="s">
        <v>3</v>
      </c>
      <c r="K381">
        <v>2165.1551899999999</v>
      </c>
      <c r="L381">
        <v>9114.0601459999998</v>
      </c>
      <c r="M381" t="s">
        <v>4</v>
      </c>
      <c r="N381">
        <v>78.682666999999995</v>
      </c>
      <c r="O381">
        <v>12.464213000000001</v>
      </c>
      <c r="P381" t="s">
        <v>5</v>
      </c>
      <c r="Q381">
        <v>0</v>
      </c>
      <c r="R381">
        <v>0</v>
      </c>
      <c r="S381" t="s">
        <v>6</v>
      </c>
      <c r="T381">
        <v>230.023607</v>
      </c>
      <c r="U381">
        <v>103.604027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0.99964500000000001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248.37674100000001</v>
      </c>
      <c r="I382">
        <v>223.33908700000001</v>
      </c>
      <c r="J382" t="s">
        <v>3</v>
      </c>
      <c r="K382">
        <v>248.19914399999999</v>
      </c>
      <c r="L382">
        <v>223.05414300000001</v>
      </c>
      <c r="M382" t="s">
        <v>4</v>
      </c>
      <c r="N382">
        <v>9.7454780000000003</v>
      </c>
      <c r="O382">
        <v>0.31163800000000003</v>
      </c>
      <c r="P382" t="s">
        <v>5</v>
      </c>
      <c r="Q382">
        <v>51.802227999999999</v>
      </c>
      <c r="R382">
        <v>16.558964</v>
      </c>
      <c r="S382" t="s">
        <v>6</v>
      </c>
      <c r="T382">
        <v>16.410782000000001</v>
      </c>
      <c r="U382">
        <v>0.85448299999999999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1.2340000000000001E-3</v>
      </c>
      <c r="AG382">
        <v>0</v>
      </c>
      <c r="AH382" t="s">
        <v>11</v>
      </c>
      <c r="AI382">
        <v>0.99616199999999999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496.73805599999997</v>
      </c>
      <c r="I383">
        <v>853.81723299999999</v>
      </c>
      <c r="J383" t="s">
        <v>3</v>
      </c>
      <c r="K383">
        <v>496.38644199999999</v>
      </c>
      <c r="L383">
        <v>852.71271400000001</v>
      </c>
      <c r="M383" t="s">
        <v>4</v>
      </c>
      <c r="N383">
        <v>19.496161000000001</v>
      </c>
      <c r="O383">
        <v>1.202893</v>
      </c>
      <c r="P383" t="s">
        <v>5</v>
      </c>
      <c r="Q383">
        <v>103.372445</v>
      </c>
      <c r="R383">
        <v>65.156349000000006</v>
      </c>
      <c r="S383" t="s">
        <v>6</v>
      </c>
      <c r="T383">
        <v>32.824860000000001</v>
      </c>
      <c r="U383">
        <v>3.2918280000000002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0.99696099999999999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745.54475000000002</v>
      </c>
      <c r="I384">
        <v>1782.819264</v>
      </c>
      <c r="J384" t="s">
        <v>3</v>
      </c>
      <c r="K384">
        <v>745.02021200000001</v>
      </c>
      <c r="L384">
        <v>1780.458648</v>
      </c>
      <c r="M384" t="s">
        <v>4</v>
      </c>
      <c r="N384">
        <v>29.236661000000002</v>
      </c>
      <c r="O384">
        <v>2.5998579999999998</v>
      </c>
      <c r="P384" t="s">
        <v>5</v>
      </c>
      <c r="Q384">
        <v>155.20286300000001</v>
      </c>
      <c r="R384">
        <v>142.181928</v>
      </c>
      <c r="S384" t="s">
        <v>6</v>
      </c>
      <c r="T384">
        <v>49.420344999999998</v>
      </c>
      <c r="U384">
        <v>9.9387779999999992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0.99753999999999998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993.91970600000002</v>
      </c>
      <c r="I385">
        <v>2968.7411029999998</v>
      </c>
      <c r="J385" t="s">
        <v>3</v>
      </c>
      <c r="K385">
        <v>993.22202500000003</v>
      </c>
      <c r="L385">
        <v>2964.8417610000001</v>
      </c>
      <c r="M385" t="s">
        <v>4</v>
      </c>
      <c r="N385">
        <v>38.994860000000003</v>
      </c>
      <c r="O385">
        <v>4.3173830000000004</v>
      </c>
      <c r="P385" t="s">
        <v>5</v>
      </c>
      <c r="Q385">
        <v>206.896264</v>
      </c>
      <c r="R385">
        <v>236.741637</v>
      </c>
      <c r="S385" t="s">
        <v>6</v>
      </c>
      <c r="T385">
        <v>65.857702000000003</v>
      </c>
      <c r="U385">
        <v>15.079243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0.99802999999999997</v>
      </c>
      <c r="AJ385">
        <v>3.0000000000000001E-6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1243.206318</v>
      </c>
      <c r="I386">
        <v>4450.0288010000004</v>
      </c>
      <c r="J386" t="s">
        <v>3</v>
      </c>
      <c r="K386">
        <v>1242.334697</v>
      </c>
      <c r="L386">
        <v>4444.4218659999997</v>
      </c>
      <c r="M386" t="s">
        <v>4</v>
      </c>
      <c r="N386">
        <v>48.779235999999997</v>
      </c>
      <c r="O386">
        <v>6.3580920000000001</v>
      </c>
      <c r="P386" t="s">
        <v>5</v>
      </c>
      <c r="Q386">
        <v>259.00994600000001</v>
      </c>
      <c r="R386">
        <v>365.219559</v>
      </c>
      <c r="S386" t="s">
        <v>6</v>
      </c>
      <c r="T386">
        <v>82.335801000000004</v>
      </c>
      <c r="U386">
        <v>20.890179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0.99826700000000002</v>
      </c>
      <c r="AJ386">
        <v>3.0000000000000001E-6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1491.2871479999999</v>
      </c>
      <c r="I387">
        <v>5726.7129830000003</v>
      </c>
      <c r="J387" t="s">
        <v>3</v>
      </c>
      <c r="K387">
        <v>1490.24334</v>
      </c>
      <c r="L387">
        <v>5719.5502880000004</v>
      </c>
      <c r="M387" t="s">
        <v>4</v>
      </c>
      <c r="N387">
        <v>58.523522999999997</v>
      </c>
      <c r="O387">
        <v>8.3108389999999996</v>
      </c>
      <c r="P387" t="s">
        <v>5</v>
      </c>
      <c r="Q387">
        <v>311.10925900000001</v>
      </c>
      <c r="R387">
        <v>496.59815800000001</v>
      </c>
      <c r="S387" t="s">
        <v>6</v>
      </c>
      <c r="T387">
        <v>98.847241999999994</v>
      </c>
      <c r="U387">
        <v>28.497328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0.99874099999999999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1740.472649</v>
      </c>
      <c r="I388">
        <v>7377.1544299999996</v>
      </c>
      <c r="J388" t="s">
        <v>3</v>
      </c>
      <c r="K388">
        <v>1739.255308</v>
      </c>
      <c r="L388">
        <v>7367.9634580000002</v>
      </c>
      <c r="M388" t="s">
        <v>4</v>
      </c>
      <c r="N388">
        <v>68.295884999999998</v>
      </c>
      <c r="O388">
        <v>10.611689999999999</v>
      </c>
      <c r="P388" t="s">
        <v>5</v>
      </c>
      <c r="Q388">
        <v>362.95605</v>
      </c>
      <c r="R388">
        <v>650.29221700000005</v>
      </c>
      <c r="S388" t="s">
        <v>6</v>
      </c>
      <c r="T388">
        <v>115.31429900000001</v>
      </c>
      <c r="U388">
        <v>35.441881000000002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0.99883500000000003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1989.4342529999999</v>
      </c>
      <c r="I389">
        <v>9443.5958069999997</v>
      </c>
      <c r="J389" t="s">
        <v>3</v>
      </c>
      <c r="K389">
        <v>1988.0435689999999</v>
      </c>
      <c r="L389">
        <v>9432.1326850000005</v>
      </c>
      <c r="M389" t="s">
        <v>4</v>
      </c>
      <c r="N389">
        <v>78.092670999999996</v>
      </c>
      <c r="O389">
        <v>13.524334</v>
      </c>
      <c r="P389" t="s">
        <v>5</v>
      </c>
      <c r="Q389">
        <v>414.71628099999998</v>
      </c>
      <c r="R389">
        <v>838.40962999999999</v>
      </c>
      <c r="S389" t="s">
        <v>6</v>
      </c>
      <c r="T389">
        <v>131.79038199999999</v>
      </c>
      <c r="U389">
        <v>44.343969999999999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2238.6112739999999</v>
      </c>
      <c r="I390">
        <v>11679.148730000001</v>
      </c>
      <c r="J390" t="s">
        <v>3</v>
      </c>
      <c r="K390">
        <v>2237.0480419999999</v>
      </c>
      <c r="L390">
        <v>11664.952411</v>
      </c>
      <c r="M390" t="s">
        <v>4</v>
      </c>
      <c r="N390">
        <v>87.858953999999997</v>
      </c>
      <c r="O390">
        <v>16.684434</v>
      </c>
      <c r="P390" t="s">
        <v>5</v>
      </c>
      <c r="Q390">
        <v>466.70680700000003</v>
      </c>
      <c r="R390">
        <v>1035.572623</v>
      </c>
      <c r="S390" t="s">
        <v>6</v>
      </c>
      <c r="T390">
        <v>148.251848</v>
      </c>
      <c r="U390">
        <v>53.401577000000003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0.99908600000000003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2487.834077</v>
      </c>
      <c r="I391">
        <v>13740.274235000001</v>
      </c>
      <c r="J391" t="s">
        <v>3</v>
      </c>
      <c r="K391">
        <v>2486.0981590000001</v>
      </c>
      <c r="L391">
        <v>13723.532579000001</v>
      </c>
      <c r="M391" t="s">
        <v>4</v>
      </c>
      <c r="N391">
        <v>97.621317000000005</v>
      </c>
      <c r="O391">
        <v>19.837999</v>
      </c>
      <c r="P391" t="s">
        <v>5</v>
      </c>
      <c r="Q391">
        <v>518.75154399999997</v>
      </c>
      <c r="R391">
        <v>1209.2055379999999</v>
      </c>
      <c r="S391" t="s">
        <v>6</v>
      </c>
      <c r="T391">
        <v>164.70399</v>
      </c>
      <c r="U391">
        <v>61.868980000000001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0.99911700000000003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2737.0281540000001</v>
      </c>
      <c r="I392">
        <v>16117.893324000001</v>
      </c>
      <c r="J392" t="s">
        <v>3</v>
      </c>
      <c r="K392">
        <v>2735.1189399999998</v>
      </c>
      <c r="L392">
        <v>16098.114863000001</v>
      </c>
      <c r="M392" t="s">
        <v>4</v>
      </c>
      <c r="N392">
        <v>107.407394</v>
      </c>
      <c r="O392">
        <v>23.339262000000002</v>
      </c>
      <c r="P392" t="s">
        <v>5</v>
      </c>
      <c r="Q392">
        <v>570.94364700000006</v>
      </c>
      <c r="R392">
        <v>1395.6883680000001</v>
      </c>
      <c r="S392" t="s">
        <v>6</v>
      </c>
      <c r="T392">
        <v>181.323937</v>
      </c>
      <c r="U392">
        <v>71.97381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0.99921599999999999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2987.257349</v>
      </c>
      <c r="I393">
        <v>19140.403547000002</v>
      </c>
      <c r="J393" t="s">
        <v>3</v>
      </c>
      <c r="K393">
        <v>2985.1751220000001</v>
      </c>
      <c r="L393">
        <v>19117.064472999999</v>
      </c>
      <c r="M393" t="s">
        <v>4</v>
      </c>
      <c r="N393">
        <v>117.20320100000001</v>
      </c>
      <c r="O393">
        <v>27.731842</v>
      </c>
      <c r="P393" t="s">
        <v>5</v>
      </c>
      <c r="Q393">
        <v>623.54390999999998</v>
      </c>
      <c r="R393">
        <v>1638.3420699999999</v>
      </c>
      <c r="S393" t="s">
        <v>6</v>
      </c>
      <c r="T393">
        <v>197.92536200000001</v>
      </c>
      <c r="U393">
        <v>85.523910999999998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0.99928399999999995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3238.0321090000002</v>
      </c>
      <c r="I394">
        <v>22232.176513999999</v>
      </c>
      <c r="J394" t="s">
        <v>3</v>
      </c>
      <c r="K394">
        <v>3235.7761620000001</v>
      </c>
      <c r="L394">
        <v>22204.851146000001</v>
      </c>
      <c r="M394" t="s">
        <v>4</v>
      </c>
      <c r="N394">
        <v>127.043695</v>
      </c>
      <c r="O394">
        <v>32.227412000000001</v>
      </c>
      <c r="P394" t="s">
        <v>5</v>
      </c>
      <c r="Q394">
        <v>676.131798</v>
      </c>
      <c r="R394">
        <v>1862.4171060000001</v>
      </c>
      <c r="S394" t="s">
        <v>6</v>
      </c>
      <c r="T394">
        <v>214.48083199999999</v>
      </c>
      <c r="U394">
        <v>98.175989999999999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0.999413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3488.9689699999999</v>
      </c>
      <c r="I395">
        <v>25502.905280999999</v>
      </c>
      <c r="J395" t="s">
        <v>3</v>
      </c>
      <c r="K395">
        <v>3486.539878</v>
      </c>
      <c r="L395">
        <v>25471.095452000001</v>
      </c>
      <c r="M395" t="s">
        <v>4</v>
      </c>
      <c r="N395">
        <v>136.87504000000001</v>
      </c>
      <c r="O395">
        <v>37.286613000000003</v>
      </c>
      <c r="P395" t="s">
        <v>5</v>
      </c>
      <c r="Q395">
        <v>728.97017800000003</v>
      </c>
      <c r="R395">
        <v>2040.133509</v>
      </c>
      <c r="S395" t="s">
        <v>6</v>
      </c>
      <c r="T395">
        <v>231.17463499999999</v>
      </c>
      <c r="U395">
        <v>111.176237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0.99945600000000001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3740.016138</v>
      </c>
      <c r="I396">
        <v>28619.229394000002</v>
      </c>
      <c r="J396" t="s">
        <v>3</v>
      </c>
      <c r="K396">
        <v>3737.4132760000002</v>
      </c>
      <c r="L396">
        <v>28583.127358000002</v>
      </c>
      <c r="M396" t="s">
        <v>4</v>
      </c>
      <c r="N396">
        <v>146.71372299999999</v>
      </c>
      <c r="O396">
        <v>42.316631999999998</v>
      </c>
      <c r="P396" t="s">
        <v>5</v>
      </c>
      <c r="Q396">
        <v>781.47956999999997</v>
      </c>
      <c r="R396">
        <v>2222.431932</v>
      </c>
      <c r="S396" t="s">
        <v>6</v>
      </c>
      <c r="T396">
        <v>247.738542</v>
      </c>
      <c r="U396">
        <v>124.361458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0.99947200000000003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3989.1149660000001</v>
      </c>
      <c r="I397">
        <v>30476.054806</v>
      </c>
      <c r="J397" t="s">
        <v>3</v>
      </c>
      <c r="K397">
        <v>3986.3392090000002</v>
      </c>
      <c r="L397">
        <v>30437.633746</v>
      </c>
      <c r="M397" t="s">
        <v>4</v>
      </c>
      <c r="N397">
        <v>156.466635</v>
      </c>
      <c r="O397">
        <v>45.034795000000003</v>
      </c>
      <c r="P397" t="s">
        <v>5</v>
      </c>
      <c r="Q397">
        <v>833.53378799999996</v>
      </c>
      <c r="R397">
        <v>2339.5546909999998</v>
      </c>
      <c r="S397" t="s">
        <v>6</v>
      </c>
      <c r="T397">
        <v>264.17432000000002</v>
      </c>
      <c r="U397">
        <v>130.83597599999999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0.99951900000000005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4237.5377589999998</v>
      </c>
      <c r="I398">
        <v>30998.664514</v>
      </c>
      <c r="J398" t="s">
        <v>3</v>
      </c>
      <c r="K398">
        <v>4234.5901809999996</v>
      </c>
      <c r="L398">
        <v>30959.697218000001</v>
      </c>
      <c r="M398" t="s">
        <v>4</v>
      </c>
      <c r="N398">
        <v>166.20029099999999</v>
      </c>
      <c r="O398">
        <v>46.128869999999999</v>
      </c>
      <c r="P398" t="s">
        <v>5</v>
      </c>
      <c r="Q398">
        <v>885.35229600000002</v>
      </c>
      <c r="R398">
        <v>2404.4763800000001</v>
      </c>
      <c r="S398" t="s">
        <v>6</v>
      </c>
      <c r="T398">
        <v>280.58126499999997</v>
      </c>
      <c r="U398">
        <v>132.083573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0.99954799999999999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4487.4663870000004</v>
      </c>
      <c r="I399">
        <v>31333.136892999999</v>
      </c>
      <c r="J399" t="s">
        <v>3</v>
      </c>
      <c r="K399">
        <v>4484.3465040000001</v>
      </c>
      <c r="L399">
        <v>31294.111373</v>
      </c>
      <c r="M399" t="s">
        <v>4</v>
      </c>
      <c r="N399">
        <v>175.97203500000001</v>
      </c>
      <c r="O399">
        <v>46.942329000000001</v>
      </c>
      <c r="P399" t="s">
        <v>5</v>
      </c>
      <c r="Q399">
        <v>937.96354399999996</v>
      </c>
      <c r="R399">
        <v>2437.9002770000002</v>
      </c>
      <c r="S399" t="s">
        <v>6</v>
      </c>
      <c r="T399">
        <v>297.03252199999997</v>
      </c>
      <c r="U399">
        <v>133.10392300000001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0.99957499999999999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4737.487666</v>
      </c>
      <c r="I400">
        <v>31847.022959999998</v>
      </c>
      <c r="J400" t="s">
        <v>3</v>
      </c>
      <c r="K400">
        <v>4734.1948540000003</v>
      </c>
      <c r="L400">
        <v>31807.633539999999</v>
      </c>
      <c r="M400" t="s">
        <v>4</v>
      </c>
      <c r="N400">
        <v>185.76288500000001</v>
      </c>
      <c r="O400">
        <v>47.915748999999998</v>
      </c>
      <c r="P400" t="s">
        <v>5</v>
      </c>
      <c r="Q400">
        <v>990.77043600000002</v>
      </c>
      <c r="R400">
        <v>2489.250184</v>
      </c>
      <c r="S400" t="s">
        <v>6</v>
      </c>
      <c r="T400">
        <v>313.511189</v>
      </c>
      <c r="U400">
        <v>134.495484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0.99960700000000002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4988.3001949999998</v>
      </c>
      <c r="I401">
        <v>32942.027219000003</v>
      </c>
      <c r="J401" t="s">
        <v>3</v>
      </c>
      <c r="K401">
        <v>4984.8335639999996</v>
      </c>
      <c r="L401">
        <v>32901.623504000003</v>
      </c>
      <c r="M401" t="s">
        <v>4</v>
      </c>
      <c r="N401">
        <v>195.57577800000001</v>
      </c>
      <c r="O401">
        <v>49.228754000000002</v>
      </c>
      <c r="P401" t="s">
        <v>5</v>
      </c>
      <c r="Q401">
        <v>1043.348405</v>
      </c>
      <c r="R401">
        <v>2571.4766970000001</v>
      </c>
      <c r="S401" t="s">
        <v>6</v>
      </c>
      <c r="T401">
        <v>330.03393999999997</v>
      </c>
      <c r="U401">
        <v>137.20152100000001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0.99960800000000005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213.345032</v>
      </c>
      <c r="I402">
        <v>159.85850199999999</v>
      </c>
      <c r="J402" t="s">
        <v>3</v>
      </c>
      <c r="K402">
        <v>213.19226</v>
      </c>
      <c r="L402">
        <v>159.618101</v>
      </c>
      <c r="M402" t="s">
        <v>4</v>
      </c>
      <c r="N402">
        <v>8.3447560000000003</v>
      </c>
      <c r="O402">
        <v>0.247831</v>
      </c>
      <c r="P402" t="s">
        <v>5</v>
      </c>
      <c r="Q402">
        <v>0</v>
      </c>
      <c r="R402">
        <v>0</v>
      </c>
      <c r="S402" t="s">
        <v>6</v>
      </c>
      <c r="T402">
        <v>16.667590000000001</v>
      </c>
      <c r="U402">
        <v>0.91185099999999997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1.2390000000000001E-3</v>
      </c>
      <c r="AG402">
        <v>0</v>
      </c>
      <c r="AH402" t="s">
        <v>11</v>
      </c>
      <c r="AI402">
        <v>0.99617199999999995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427.13024300000001</v>
      </c>
      <c r="I403">
        <v>624.64344400000004</v>
      </c>
      <c r="J403" t="s">
        <v>3</v>
      </c>
      <c r="K403">
        <v>426.82734299999998</v>
      </c>
      <c r="L403">
        <v>623.71897300000001</v>
      </c>
      <c r="M403" t="s">
        <v>4</v>
      </c>
      <c r="N403">
        <v>16.858053999999999</v>
      </c>
      <c r="O403">
        <v>1.975144</v>
      </c>
      <c r="P403" t="s">
        <v>5</v>
      </c>
      <c r="Q403">
        <v>0</v>
      </c>
      <c r="R403">
        <v>0</v>
      </c>
      <c r="S403" t="s">
        <v>6</v>
      </c>
      <c r="T403">
        <v>33.441491999999997</v>
      </c>
      <c r="U403">
        <v>3.848141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1.232E-3</v>
      </c>
      <c r="AG403">
        <v>0</v>
      </c>
      <c r="AH403" t="s">
        <v>11</v>
      </c>
      <c r="AI403">
        <v>0.99725799999999998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640.13929399999995</v>
      </c>
      <c r="I404">
        <v>1313.846215</v>
      </c>
      <c r="J404" t="s">
        <v>3</v>
      </c>
      <c r="K404">
        <v>639.68612199999995</v>
      </c>
      <c r="L404">
        <v>1311.912973</v>
      </c>
      <c r="M404" t="s">
        <v>4</v>
      </c>
      <c r="N404">
        <v>25.214434000000001</v>
      </c>
      <c r="O404">
        <v>2.929084</v>
      </c>
      <c r="P404" t="s">
        <v>5</v>
      </c>
      <c r="Q404">
        <v>0</v>
      </c>
      <c r="R404">
        <v>0</v>
      </c>
      <c r="S404" t="s">
        <v>6</v>
      </c>
      <c r="T404">
        <v>50.113601000000003</v>
      </c>
      <c r="U404">
        <v>7.6190059999999997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1.2310000000000001E-3</v>
      </c>
      <c r="AG404">
        <v>0</v>
      </c>
      <c r="AH404" t="s">
        <v>11</v>
      </c>
      <c r="AI404">
        <v>0.997946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853.48804099999995</v>
      </c>
      <c r="I405">
        <v>2296.4294960000002</v>
      </c>
      <c r="J405" t="s">
        <v>3</v>
      </c>
      <c r="K405">
        <v>852.885896</v>
      </c>
      <c r="L405">
        <v>2293.0448070000002</v>
      </c>
      <c r="M405" t="s">
        <v>4</v>
      </c>
      <c r="N405">
        <v>33.545960999999998</v>
      </c>
      <c r="O405">
        <v>4.3047409999999999</v>
      </c>
      <c r="P405" t="s">
        <v>5</v>
      </c>
      <c r="Q405">
        <v>0</v>
      </c>
      <c r="R405">
        <v>0</v>
      </c>
      <c r="S405" t="s">
        <v>6</v>
      </c>
      <c r="T405">
        <v>66.766790999999998</v>
      </c>
      <c r="U405">
        <v>12.801149000000001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0.99842699999999995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1066.2911779999999</v>
      </c>
      <c r="I406">
        <v>3493.2262559999999</v>
      </c>
      <c r="J406" t="s">
        <v>3</v>
      </c>
      <c r="K406">
        <v>1065.539426</v>
      </c>
      <c r="L406">
        <v>3488.1492760000001</v>
      </c>
      <c r="M406" t="s">
        <v>4</v>
      </c>
      <c r="N406">
        <v>42.004562</v>
      </c>
      <c r="O406">
        <v>6.5792900000000003</v>
      </c>
      <c r="P406" t="s">
        <v>5</v>
      </c>
      <c r="Q406">
        <v>0</v>
      </c>
      <c r="R406">
        <v>0</v>
      </c>
      <c r="S406" t="s">
        <v>6</v>
      </c>
      <c r="T406">
        <v>83.416353999999998</v>
      </c>
      <c r="U406">
        <v>18.854741000000001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0.99881299999999995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1279.3592140000001</v>
      </c>
      <c r="I407">
        <v>4646.6065559999997</v>
      </c>
      <c r="J407" t="s">
        <v>3</v>
      </c>
      <c r="K407">
        <v>1278.458169</v>
      </c>
      <c r="L407">
        <v>4639.8543090000003</v>
      </c>
      <c r="M407" t="s">
        <v>4</v>
      </c>
      <c r="N407">
        <v>50.350141999999998</v>
      </c>
      <c r="O407">
        <v>8.3425060000000002</v>
      </c>
      <c r="P407" t="s">
        <v>5</v>
      </c>
      <c r="Q407">
        <v>0</v>
      </c>
      <c r="R407">
        <v>0</v>
      </c>
      <c r="S407" t="s">
        <v>6</v>
      </c>
      <c r="T407">
        <v>100.074223</v>
      </c>
      <c r="U407">
        <v>25.212069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0.99885299999999999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1491.827205</v>
      </c>
      <c r="I408">
        <v>5842.0445319999999</v>
      </c>
      <c r="J408" t="s">
        <v>3</v>
      </c>
      <c r="K408">
        <v>1490.7774119999999</v>
      </c>
      <c r="L408">
        <v>5833.8042759999998</v>
      </c>
      <c r="M408" t="s">
        <v>4</v>
      </c>
      <c r="N408">
        <v>58.653610999999998</v>
      </c>
      <c r="O408">
        <v>10.222379999999999</v>
      </c>
      <c r="P408" t="s">
        <v>5</v>
      </c>
      <c r="Q408">
        <v>0</v>
      </c>
      <c r="R408">
        <v>0</v>
      </c>
      <c r="S408" t="s">
        <v>6</v>
      </c>
      <c r="T408">
        <v>116.642297</v>
      </c>
      <c r="U408">
        <v>31.632646000000001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0.99912100000000004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1703.6754470000001</v>
      </c>
      <c r="I409">
        <v>7174.1485469999998</v>
      </c>
      <c r="J409" t="s">
        <v>3</v>
      </c>
      <c r="K409">
        <v>1702.4776859999999</v>
      </c>
      <c r="L409">
        <v>7164.1832590000004</v>
      </c>
      <c r="M409" t="s">
        <v>4</v>
      </c>
      <c r="N409">
        <v>66.947435999999996</v>
      </c>
      <c r="O409">
        <v>12.258869000000001</v>
      </c>
      <c r="P409" t="s">
        <v>5</v>
      </c>
      <c r="Q409">
        <v>0</v>
      </c>
      <c r="R409">
        <v>0</v>
      </c>
      <c r="S409" t="s">
        <v>6</v>
      </c>
      <c r="T409">
        <v>133.19389100000001</v>
      </c>
      <c r="U409">
        <v>38.742820999999999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0.99924800000000003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1915.2891380000001</v>
      </c>
      <c r="I410">
        <v>8351.9980790000009</v>
      </c>
      <c r="J410" t="s">
        <v>3</v>
      </c>
      <c r="K410">
        <v>1913.9425900000001</v>
      </c>
      <c r="L410">
        <v>8340.4824069999995</v>
      </c>
      <c r="M410" t="s">
        <v>4</v>
      </c>
      <c r="N410">
        <v>75.225416999999993</v>
      </c>
      <c r="O410">
        <v>14.291987000000001</v>
      </c>
      <c r="P410" t="s">
        <v>5</v>
      </c>
      <c r="Q410">
        <v>0</v>
      </c>
      <c r="R410">
        <v>0</v>
      </c>
      <c r="S410" t="s">
        <v>6</v>
      </c>
      <c r="T410">
        <v>149.71351200000001</v>
      </c>
      <c r="U410">
        <v>45.448414999999997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0.99926300000000001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2126.1355370000001</v>
      </c>
      <c r="I411">
        <v>9678.6900440000009</v>
      </c>
      <c r="J411" t="s">
        <v>3</v>
      </c>
      <c r="K411">
        <v>2124.6422120000002</v>
      </c>
      <c r="L411">
        <v>9665.3998449999999</v>
      </c>
      <c r="M411" t="s">
        <v>4</v>
      </c>
      <c r="N411">
        <v>83.603739000000004</v>
      </c>
      <c r="O411">
        <v>18.582436000000001</v>
      </c>
      <c r="P411" t="s">
        <v>5</v>
      </c>
      <c r="Q411">
        <v>0</v>
      </c>
      <c r="R411">
        <v>0</v>
      </c>
      <c r="S411" t="s">
        <v>6</v>
      </c>
      <c r="T411">
        <v>166.20258799999999</v>
      </c>
      <c r="U411">
        <v>52.578429999999997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0.99944999999999995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2338.09312</v>
      </c>
      <c r="I412">
        <v>11165.804012000001</v>
      </c>
      <c r="J412" t="s">
        <v>3</v>
      </c>
      <c r="K412">
        <v>2336.4514549999999</v>
      </c>
      <c r="L412">
        <v>11150.586108</v>
      </c>
      <c r="M412" t="s">
        <v>4</v>
      </c>
      <c r="N412">
        <v>92.030769000000006</v>
      </c>
      <c r="O412">
        <v>23.551148000000001</v>
      </c>
      <c r="P412" t="s">
        <v>5</v>
      </c>
      <c r="Q412">
        <v>0</v>
      </c>
      <c r="R412">
        <v>0</v>
      </c>
      <c r="S412" t="s">
        <v>6</v>
      </c>
      <c r="T412">
        <v>182.75903500000001</v>
      </c>
      <c r="U412">
        <v>60.904158000000002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0.99948300000000001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2551.0874659999999</v>
      </c>
      <c r="I413">
        <v>12374.486923</v>
      </c>
      <c r="J413" t="s">
        <v>3</v>
      </c>
      <c r="K413">
        <v>2549.296421</v>
      </c>
      <c r="L413">
        <v>12357.522969</v>
      </c>
      <c r="M413" t="s">
        <v>4</v>
      </c>
      <c r="N413">
        <v>100.370142</v>
      </c>
      <c r="O413">
        <v>25.975636000000002</v>
      </c>
      <c r="P413" t="s">
        <v>5</v>
      </c>
      <c r="Q413">
        <v>0</v>
      </c>
      <c r="R413">
        <v>0</v>
      </c>
      <c r="S413" t="s">
        <v>6</v>
      </c>
      <c r="T413">
        <v>199.53078300000001</v>
      </c>
      <c r="U413">
        <v>66.010546000000005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0.99948899999999996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2764.337012</v>
      </c>
      <c r="I414">
        <v>13825.419766000001</v>
      </c>
      <c r="J414" t="s">
        <v>3</v>
      </c>
      <c r="K414">
        <v>2762.3959669999999</v>
      </c>
      <c r="L414">
        <v>13806.499806</v>
      </c>
      <c r="M414" t="s">
        <v>4</v>
      </c>
      <c r="N414">
        <v>108.714541</v>
      </c>
      <c r="O414">
        <v>28.516175</v>
      </c>
      <c r="P414" t="s">
        <v>5</v>
      </c>
      <c r="Q414">
        <v>0</v>
      </c>
      <c r="R414">
        <v>0</v>
      </c>
      <c r="S414" t="s">
        <v>6</v>
      </c>
      <c r="T414">
        <v>216.43672100000001</v>
      </c>
      <c r="U414">
        <v>75.332604000000003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0.99958100000000005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2976.7446730000001</v>
      </c>
      <c r="I415">
        <v>15030.423178999999</v>
      </c>
      <c r="J415" t="s">
        <v>3</v>
      </c>
      <c r="K415">
        <v>2974.6553859999999</v>
      </c>
      <c r="L415">
        <v>15009.784825999999</v>
      </c>
      <c r="M415" t="s">
        <v>4</v>
      </c>
      <c r="N415">
        <v>117.032037</v>
      </c>
      <c r="O415">
        <v>30.995365</v>
      </c>
      <c r="P415" t="s">
        <v>5</v>
      </c>
      <c r="Q415">
        <v>0</v>
      </c>
      <c r="R415">
        <v>0</v>
      </c>
      <c r="S415" t="s">
        <v>6</v>
      </c>
      <c r="T415">
        <v>233.034312</v>
      </c>
      <c r="U415">
        <v>82.751419999999996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0.99958599999999997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3189.703442</v>
      </c>
      <c r="I416">
        <v>16504.216228000001</v>
      </c>
      <c r="J416" t="s">
        <v>3</v>
      </c>
      <c r="K416">
        <v>3187.4655859999998</v>
      </c>
      <c r="L416">
        <v>16481.541872999998</v>
      </c>
      <c r="M416" t="s">
        <v>4</v>
      </c>
      <c r="N416">
        <v>125.367126</v>
      </c>
      <c r="O416">
        <v>33.958841</v>
      </c>
      <c r="P416" t="s">
        <v>5</v>
      </c>
      <c r="Q416">
        <v>0</v>
      </c>
      <c r="R416">
        <v>0</v>
      </c>
      <c r="S416" t="s">
        <v>6</v>
      </c>
      <c r="T416">
        <v>249.655745</v>
      </c>
      <c r="U416">
        <v>91.681663999999998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0.99963599999999997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3403.0053910000001</v>
      </c>
      <c r="I417">
        <v>18452.675678</v>
      </c>
      <c r="J417" t="s">
        <v>3</v>
      </c>
      <c r="K417">
        <v>3400.6183350000001</v>
      </c>
      <c r="L417">
        <v>18427.591987</v>
      </c>
      <c r="M417" t="s">
        <v>4</v>
      </c>
      <c r="N417">
        <v>133.74136300000001</v>
      </c>
      <c r="O417">
        <v>37.619469000000002</v>
      </c>
      <c r="P417" t="s">
        <v>5</v>
      </c>
      <c r="Q417">
        <v>0</v>
      </c>
      <c r="R417">
        <v>0</v>
      </c>
      <c r="S417" t="s">
        <v>6</v>
      </c>
      <c r="T417">
        <v>266.29853100000003</v>
      </c>
      <c r="U417">
        <v>102.722421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0.99965899999999996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3616.908672</v>
      </c>
      <c r="I418">
        <v>20545.869616</v>
      </c>
      <c r="J418" t="s">
        <v>3</v>
      </c>
      <c r="K418">
        <v>3614.3718749999998</v>
      </c>
      <c r="L418">
        <v>20518.036327000002</v>
      </c>
      <c r="M418" t="s">
        <v>4</v>
      </c>
      <c r="N418">
        <v>142.11578900000001</v>
      </c>
      <c r="O418">
        <v>41.139698000000003</v>
      </c>
      <c r="P418" t="s">
        <v>5</v>
      </c>
      <c r="Q418">
        <v>0</v>
      </c>
      <c r="R418">
        <v>0</v>
      </c>
      <c r="S418" t="s">
        <v>6</v>
      </c>
      <c r="T418">
        <v>283.00776400000001</v>
      </c>
      <c r="U418">
        <v>114.93290500000001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0.99967099999999998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3831.3307319999999</v>
      </c>
      <c r="I419">
        <v>22594.997791999998</v>
      </c>
      <c r="J419" t="s">
        <v>3</v>
      </c>
      <c r="K419">
        <v>3828.643994</v>
      </c>
      <c r="L419">
        <v>22564.159285000002</v>
      </c>
      <c r="M419" t="s">
        <v>4</v>
      </c>
      <c r="N419">
        <v>150.619609</v>
      </c>
      <c r="O419">
        <v>43.154958000000001</v>
      </c>
      <c r="P419" t="s">
        <v>5</v>
      </c>
      <c r="Q419">
        <v>0</v>
      </c>
      <c r="R419">
        <v>0</v>
      </c>
      <c r="S419" t="s">
        <v>6</v>
      </c>
      <c r="T419">
        <v>299.73453599999999</v>
      </c>
      <c r="U419">
        <v>127.210803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0.99967099999999998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4045.677432</v>
      </c>
      <c r="I420">
        <v>24615.840129</v>
      </c>
      <c r="J420" t="s">
        <v>3</v>
      </c>
      <c r="K420">
        <v>4042.8403029999999</v>
      </c>
      <c r="L420">
        <v>24582.285442</v>
      </c>
      <c r="M420" t="s">
        <v>4</v>
      </c>
      <c r="N420">
        <v>159.01316600000001</v>
      </c>
      <c r="O420">
        <v>46.406951999999997</v>
      </c>
      <c r="P420" t="s">
        <v>5</v>
      </c>
      <c r="Q420">
        <v>0</v>
      </c>
      <c r="R420">
        <v>0</v>
      </c>
      <c r="S420" t="s">
        <v>6</v>
      </c>
      <c r="T420">
        <v>316.49086199999999</v>
      </c>
      <c r="U420">
        <v>138.49070499999999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0.99968599999999996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4259.8954739999999</v>
      </c>
      <c r="I421">
        <v>26630.444417999999</v>
      </c>
      <c r="J421" t="s">
        <v>3</v>
      </c>
      <c r="K421">
        <v>4256.9084229999999</v>
      </c>
      <c r="L421">
        <v>26594.060335999999</v>
      </c>
      <c r="M421" t="s">
        <v>4</v>
      </c>
      <c r="N421">
        <v>167.39391800000001</v>
      </c>
      <c r="O421">
        <v>49.176718000000001</v>
      </c>
      <c r="P421" t="s">
        <v>5</v>
      </c>
      <c r="Q421">
        <v>0</v>
      </c>
      <c r="R421">
        <v>0</v>
      </c>
      <c r="S421" t="s">
        <v>6</v>
      </c>
      <c r="T421">
        <v>333.35321499999998</v>
      </c>
      <c r="U421">
        <v>151.12465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0.99968999999999997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134.552234</v>
      </c>
      <c r="I422">
        <v>98.413068999999993</v>
      </c>
      <c r="J422" t="s">
        <v>3</v>
      </c>
      <c r="K422">
        <v>134.449951</v>
      </c>
      <c r="L422">
        <v>98.270348999999996</v>
      </c>
      <c r="M422" t="s">
        <v>4</v>
      </c>
      <c r="N422">
        <v>3.9947469999999998</v>
      </c>
      <c r="O422">
        <v>8.6454000000000003E-2</v>
      </c>
      <c r="P422" t="s">
        <v>5</v>
      </c>
      <c r="Q422">
        <v>36.073296999999997</v>
      </c>
      <c r="R422">
        <v>8.2311549999999993</v>
      </c>
      <c r="S422" t="s">
        <v>6</v>
      </c>
      <c r="T422">
        <v>11.89616</v>
      </c>
      <c r="U422">
        <v>2.4095149999999999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1.2329999999999999E-3</v>
      </c>
      <c r="AG422">
        <v>0</v>
      </c>
      <c r="AH422" t="s">
        <v>11</v>
      </c>
      <c r="AI422">
        <v>0.99617800000000001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268.58260000000001</v>
      </c>
      <c r="I423">
        <v>356.18137899999999</v>
      </c>
      <c r="J423" t="s">
        <v>3</v>
      </c>
      <c r="K423">
        <v>268.37961000000001</v>
      </c>
      <c r="L423">
        <v>355.64740999999998</v>
      </c>
      <c r="M423" t="s">
        <v>4</v>
      </c>
      <c r="N423">
        <v>7.9793349999999998</v>
      </c>
      <c r="O423">
        <v>0.32755299999999998</v>
      </c>
      <c r="P423" t="s">
        <v>5</v>
      </c>
      <c r="Q423">
        <v>71.927684999999997</v>
      </c>
      <c r="R423">
        <v>26.070402999999999</v>
      </c>
      <c r="S423" t="s">
        <v>6</v>
      </c>
      <c r="T423">
        <v>23.585236999999999</v>
      </c>
      <c r="U423">
        <v>4.5281929999999999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0.996753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401.78729800000002</v>
      </c>
      <c r="I424">
        <v>751.43739300000004</v>
      </c>
      <c r="J424" t="s">
        <v>3</v>
      </c>
      <c r="K424">
        <v>401.48358100000002</v>
      </c>
      <c r="L424">
        <v>750.28912200000002</v>
      </c>
      <c r="M424" t="s">
        <v>4</v>
      </c>
      <c r="N424">
        <v>11.948464</v>
      </c>
      <c r="O424">
        <v>0.67877200000000004</v>
      </c>
      <c r="P424" t="s">
        <v>5</v>
      </c>
      <c r="Q424">
        <v>107.56092200000001</v>
      </c>
      <c r="R424">
        <v>50.720531999999999</v>
      </c>
      <c r="S424" t="s">
        <v>6</v>
      </c>
      <c r="T424">
        <v>35.223436</v>
      </c>
      <c r="U424">
        <v>7.5953799999999996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0.99786600000000003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535.06321800000001</v>
      </c>
      <c r="I425">
        <v>1342.3023459999999</v>
      </c>
      <c r="J425" t="s">
        <v>3</v>
      </c>
      <c r="K425">
        <v>534.65952300000004</v>
      </c>
      <c r="L425">
        <v>1340.251894</v>
      </c>
      <c r="M425" t="s">
        <v>4</v>
      </c>
      <c r="N425">
        <v>15.910964999999999</v>
      </c>
      <c r="O425">
        <v>1.208969</v>
      </c>
      <c r="P425" t="s">
        <v>5</v>
      </c>
      <c r="Q425">
        <v>143.33378099999999</v>
      </c>
      <c r="R425">
        <v>91.895103000000006</v>
      </c>
      <c r="S425" t="s">
        <v>6</v>
      </c>
      <c r="T425">
        <v>46.851213000000001</v>
      </c>
      <c r="U425">
        <v>12.137025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0.99820399999999998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667.196912</v>
      </c>
      <c r="I426">
        <v>2073.2903820000001</v>
      </c>
      <c r="J426" t="s">
        <v>3</v>
      </c>
      <c r="K426">
        <v>666.69379600000002</v>
      </c>
      <c r="L426">
        <v>2070.1301450000001</v>
      </c>
      <c r="M426" t="s">
        <v>4</v>
      </c>
      <c r="N426">
        <v>19.846796000000001</v>
      </c>
      <c r="O426">
        <v>1.8975219999999999</v>
      </c>
      <c r="P426" t="s">
        <v>5</v>
      </c>
      <c r="Q426">
        <v>178.60184899999999</v>
      </c>
      <c r="R426">
        <v>139.28956299999999</v>
      </c>
      <c r="S426" t="s">
        <v>6</v>
      </c>
      <c r="T426">
        <v>58.404462000000002</v>
      </c>
      <c r="U426">
        <v>17.963650000000001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0.99867399999999995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799.17785600000002</v>
      </c>
      <c r="I427">
        <v>2993.0949270000001</v>
      </c>
      <c r="J427" t="s">
        <v>3</v>
      </c>
      <c r="K427">
        <v>798.57514500000002</v>
      </c>
      <c r="L427">
        <v>2988.5456020000001</v>
      </c>
      <c r="M427" t="s">
        <v>4</v>
      </c>
      <c r="N427">
        <v>23.786843999999999</v>
      </c>
      <c r="O427">
        <v>2.7330559999999999</v>
      </c>
      <c r="P427" t="s">
        <v>5</v>
      </c>
      <c r="Q427">
        <v>213.89717200000001</v>
      </c>
      <c r="R427">
        <v>198.60695000000001</v>
      </c>
      <c r="S427" t="s">
        <v>6</v>
      </c>
      <c r="T427">
        <v>69.965192999999999</v>
      </c>
      <c r="U427">
        <v>25.123481999999999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0.99876200000000004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932.519678</v>
      </c>
      <c r="I428">
        <v>3979.2877400000002</v>
      </c>
      <c r="J428" t="s">
        <v>3</v>
      </c>
      <c r="K428">
        <v>931.81723</v>
      </c>
      <c r="L428">
        <v>3973.2132270000002</v>
      </c>
      <c r="M428" t="s">
        <v>4</v>
      </c>
      <c r="N428">
        <v>27.739179</v>
      </c>
      <c r="O428">
        <v>3.687176</v>
      </c>
      <c r="P428" t="s">
        <v>5</v>
      </c>
      <c r="Q428">
        <v>249.570742</v>
      </c>
      <c r="R428">
        <v>267.241895</v>
      </c>
      <c r="S428" t="s">
        <v>6</v>
      </c>
      <c r="T428">
        <v>81.562938000000003</v>
      </c>
      <c r="U428">
        <v>33.165069000000003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0.99901300000000004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1065.8279600000001</v>
      </c>
      <c r="I429">
        <v>5116.1407680000002</v>
      </c>
      <c r="J429" t="s">
        <v>3</v>
      </c>
      <c r="K429">
        <v>1065.024852</v>
      </c>
      <c r="L429">
        <v>5108.3318499999996</v>
      </c>
      <c r="M429" t="s">
        <v>4</v>
      </c>
      <c r="N429">
        <v>31.815251</v>
      </c>
      <c r="O429">
        <v>5.1181640000000002</v>
      </c>
      <c r="P429" t="s">
        <v>5</v>
      </c>
      <c r="Q429">
        <v>285.51959099999999</v>
      </c>
      <c r="R429">
        <v>355.73271699999998</v>
      </c>
      <c r="S429" t="s">
        <v>6</v>
      </c>
      <c r="T429">
        <v>93.160216000000005</v>
      </c>
      <c r="U429">
        <v>41.826082999999997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0.99920399999999998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1199.6200200000001</v>
      </c>
      <c r="I430">
        <v>6423.2754670000004</v>
      </c>
      <c r="J430" t="s">
        <v>3</v>
      </c>
      <c r="K430">
        <v>1198.7165379999999</v>
      </c>
      <c r="L430">
        <v>6413.6255920000003</v>
      </c>
      <c r="M430" t="s">
        <v>4</v>
      </c>
      <c r="N430">
        <v>35.779260000000001</v>
      </c>
      <c r="O430">
        <v>6.1815810000000004</v>
      </c>
      <c r="P430" t="s">
        <v>5</v>
      </c>
      <c r="Q430">
        <v>321.89624800000001</v>
      </c>
      <c r="R430">
        <v>477.12926599999997</v>
      </c>
      <c r="S430" t="s">
        <v>6</v>
      </c>
      <c r="T430">
        <v>104.770349</v>
      </c>
      <c r="U430">
        <v>51.199060000000003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0.99923899999999999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1332.7924439999999</v>
      </c>
      <c r="I431">
        <v>7769.0412800000004</v>
      </c>
      <c r="J431" t="s">
        <v>3</v>
      </c>
      <c r="K431">
        <v>1331.7886229999999</v>
      </c>
      <c r="L431">
        <v>7757.5283529999997</v>
      </c>
      <c r="M431" t="s">
        <v>4</v>
      </c>
      <c r="N431">
        <v>39.715229000000001</v>
      </c>
      <c r="O431">
        <v>7.3489959999999996</v>
      </c>
      <c r="P431" t="s">
        <v>5</v>
      </c>
      <c r="Q431">
        <v>358.40379300000001</v>
      </c>
      <c r="R431">
        <v>589.83748700000001</v>
      </c>
      <c r="S431" t="s">
        <v>6</v>
      </c>
      <c r="T431">
        <v>116.319784</v>
      </c>
      <c r="U431">
        <v>61.291924000000002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0.99937799999999999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1466.602537</v>
      </c>
      <c r="I432">
        <v>9164.9887620000009</v>
      </c>
      <c r="J432" t="s">
        <v>3</v>
      </c>
      <c r="K432">
        <v>1465.4991970000001</v>
      </c>
      <c r="L432">
        <v>9151.3724089999996</v>
      </c>
      <c r="M432" t="s">
        <v>4</v>
      </c>
      <c r="N432">
        <v>43.670029999999997</v>
      </c>
      <c r="O432">
        <v>8.6202909999999999</v>
      </c>
      <c r="P432" t="s">
        <v>5</v>
      </c>
      <c r="Q432">
        <v>395.01836400000002</v>
      </c>
      <c r="R432">
        <v>709.32948199999998</v>
      </c>
      <c r="S432" t="s">
        <v>6</v>
      </c>
      <c r="T432">
        <v>127.918055</v>
      </c>
      <c r="U432">
        <v>72.095000999999996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0.99942799999999998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1599.973538</v>
      </c>
      <c r="I433">
        <v>10423.471577</v>
      </c>
      <c r="J433" t="s">
        <v>3</v>
      </c>
      <c r="K433">
        <v>1598.769912</v>
      </c>
      <c r="L433">
        <v>10407.870242999999</v>
      </c>
      <c r="M433" t="s">
        <v>4</v>
      </c>
      <c r="N433">
        <v>47.621136</v>
      </c>
      <c r="O433">
        <v>9.7402879999999996</v>
      </c>
      <c r="P433" t="s">
        <v>5</v>
      </c>
      <c r="Q433">
        <v>431.43883199999999</v>
      </c>
      <c r="R433">
        <v>813.36964399999999</v>
      </c>
      <c r="S433" t="s">
        <v>6</v>
      </c>
      <c r="T433">
        <v>139.51199</v>
      </c>
      <c r="U433">
        <v>81.852636000000004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0.99944599999999995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1735.3938479999999</v>
      </c>
      <c r="I434">
        <v>11890.506203999999</v>
      </c>
      <c r="J434" t="s">
        <v>3</v>
      </c>
      <c r="K434">
        <v>1734.0897460000001</v>
      </c>
      <c r="L434">
        <v>11872.878519</v>
      </c>
      <c r="M434" t="s">
        <v>4</v>
      </c>
      <c r="N434">
        <v>51.607729999999997</v>
      </c>
      <c r="O434">
        <v>10.867759</v>
      </c>
      <c r="P434" t="s">
        <v>5</v>
      </c>
      <c r="Q434">
        <v>468.83416999999997</v>
      </c>
      <c r="R434">
        <v>977.71461499999998</v>
      </c>
      <c r="S434" t="s">
        <v>6</v>
      </c>
      <c r="T434">
        <v>151.316385</v>
      </c>
      <c r="U434">
        <v>94.013114000000002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0.999498</v>
      </c>
      <c r="AJ434">
        <v>0</v>
      </c>
      <c r="AK434" t="s">
        <v>12</v>
      </c>
      <c r="AL434">
        <v>9.74</v>
      </c>
      <c r="AM434">
        <v>4648.5123999999996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1870.037466</v>
      </c>
      <c r="I435">
        <v>13405.733496000001</v>
      </c>
      <c r="J435" t="s">
        <v>3</v>
      </c>
      <c r="K435">
        <v>1868.6330909999999</v>
      </c>
      <c r="L435">
        <v>13385.842573</v>
      </c>
      <c r="M435" t="s">
        <v>4</v>
      </c>
      <c r="N435">
        <v>55.582965000000002</v>
      </c>
      <c r="O435">
        <v>12.104941</v>
      </c>
      <c r="P435" t="s">
        <v>5</v>
      </c>
      <c r="Q435">
        <v>505.613405</v>
      </c>
      <c r="R435">
        <v>1126.601514</v>
      </c>
      <c r="S435" t="s">
        <v>6</v>
      </c>
      <c r="T435">
        <v>163.00055399999999</v>
      </c>
      <c r="U435">
        <v>104.39256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0.99957200000000002</v>
      </c>
      <c r="AJ435">
        <v>0</v>
      </c>
      <c r="AK435" t="s">
        <v>12</v>
      </c>
      <c r="AL435">
        <v>9.74</v>
      </c>
      <c r="AM435">
        <v>4648.5123999999996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2004.642722</v>
      </c>
      <c r="I436">
        <v>15142.650871</v>
      </c>
      <c r="J436" t="s">
        <v>3</v>
      </c>
      <c r="K436">
        <v>2003.137375</v>
      </c>
      <c r="L436">
        <v>15120.338362</v>
      </c>
      <c r="M436" t="s">
        <v>4</v>
      </c>
      <c r="N436">
        <v>59.560934000000003</v>
      </c>
      <c r="O436">
        <v>13.541854000000001</v>
      </c>
      <c r="P436" t="s">
        <v>5</v>
      </c>
      <c r="Q436">
        <v>542.07102199999997</v>
      </c>
      <c r="R436">
        <v>1277.82437</v>
      </c>
      <c r="S436" t="s">
        <v>6</v>
      </c>
      <c r="T436">
        <v>174.67894000000001</v>
      </c>
      <c r="U436">
        <v>116.182013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0.99958000000000002</v>
      </c>
      <c r="AJ436">
        <v>0</v>
      </c>
      <c r="AK436" t="s">
        <v>12</v>
      </c>
      <c r="AL436">
        <v>9.74</v>
      </c>
      <c r="AM436">
        <v>4648.5123999999996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2138.1773509999998</v>
      </c>
      <c r="I437">
        <v>16997.058702999999</v>
      </c>
      <c r="J437" t="s">
        <v>3</v>
      </c>
      <c r="K437">
        <v>2136.5717850000001</v>
      </c>
      <c r="L437">
        <v>16972.024135</v>
      </c>
      <c r="M437" t="s">
        <v>4</v>
      </c>
      <c r="N437">
        <v>63.528959</v>
      </c>
      <c r="O437">
        <v>15.146547</v>
      </c>
      <c r="P437" t="s">
        <v>5</v>
      </c>
      <c r="Q437">
        <v>578.18965200000002</v>
      </c>
      <c r="R437">
        <v>1432.8890449999999</v>
      </c>
      <c r="S437" t="s">
        <v>6</v>
      </c>
      <c r="T437">
        <v>186.316046</v>
      </c>
      <c r="U437">
        <v>129.386436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0.99960300000000002</v>
      </c>
      <c r="AJ437">
        <v>0</v>
      </c>
      <c r="AK437" t="s">
        <v>12</v>
      </c>
      <c r="AL437">
        <v>9.74</v>
      </c>
      <c r="AM437">
        <v>4648.5123999999996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2271.7203610000001</v>
      </c>
      <c r="I438">
        <v>18887.732752</v>
      </c>
      <c r="J438" t="s">
        <v>3</v>
      </c>
      <c r="K438">
        <v>2270.0139549999999</v>
      </c>
      <c r="L438">
        <v>18859.855519000001</v>
      </c>
      <c r="M438" t="s">
        <v>4</v>
      </c>
      <c r="N438">
        <v>67.492817000000002</v>
      </c>
      <c r="O438">
        <v>16.840696000000001</v>
      </c>
      <c r="P438" t="s">
        <v>5</v>
      </c>
      <c r="Q438">
        <v>614.17982300000006</v>
      </c>
      <c r="R438">
        <v>1586.56969</v>
      </c>
      <c r="S438" t="s">
        <v>6</v>
      </c>
      <c r="T438">
        <v>197.975426</v>
      </c>
      <c r="U438">
        <v>143.230479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0.99963500000000005</v>
      </c>
      <c r="AJ438">
        <v>0</v>
      </c>
      <c r="AK438" t="s">
        <v>12</v>
      </c>
      <c r="AL438">
        <v>9.74</v>
      </c>
      <c r="AM438">
        <v>4648.5123999999996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2405.0407620000001</v>
      </c>
      <c r="I439">
        <v>20652.108994999999</v>
      </c>
      <c r="J439" t="s">
        <v>3</v>
      </c>
      <c r="K439">
        <v>2403.2338960000002</v>
      </c>
      <c r="L439">
        <v>20621.580344999998</v>
      </c>
      <c r="M439" t="s">
        <v>4</v>
      </c>
      <c r="N439">
        <v>71.450947999999997</v>
      </c>
      <c r="O439">
        <v>18.413415000000001</v>
      </c>
      <c r="P439" t="s">
        <v>5</v>
      </c>
      <c r="Q439">
        <v>650.31765299999995</v>
      </c>
      <c r="R439">
        <v>1722.5736280000001</v>
      </c>
      <c r="S439" t="s">
        <v>6</v>
      </c>
      <c r="T439">
        <v>209.706683</v>
      </c>
      <c r="U439">
        <v>159.74393499999999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0.99963500000000005</v>
      </c>
      <c r="AJ439">
        <v>0</v>
      </c>
      <c r="AK439" t="s">
        <v>12</v>
      </c>
      <c r="AL439">
        <v>9.74</v>
      </c>
      <c r="AM439">
        <v>4648.5123999999996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2538.2257810000001</v>
      </c>
      <c r="I440">
        <v>22405.181002000001</v>
      </c>
      <c r="J440" t="s">
        <v>3</v>
      </c>
      <c r="K440">
        <v>2536.3177639999999</v>
      </c>
      <c r="L440">
        <v>22371.972576</v>
      </c>
      <c r="M440" t="s">
        <v>4</v>
      </c>
      <c r="N440">
        <v>75.415019999999998</v>
      </c>
      <c r="O440">
        <v>19.955259999999999</v>
      </c>
      <c r="P440" t="s">
        <v>5</v>
      </c>
      <c r="Q440">
        <v>686.08770500000003</v>
      </c>
      <c r="R440">
        <v>1851.353721</v>
      </c>
      <c r="S440" t="s">
        <v>6</v>
      </c>
      <c r="T440">
        <v>221.35943599999999</v>
      </c>
      <c r="U440">
        <v>172.277929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0.99963900000000006</v>
      </c>
      <c r="AJ440">
        <v>0</v>
      </c>
      <c r="AK440" t="s">
        <v>12</v>
      </c>
      <c r="AL440">
        <v>9.74</v>
      </c>
      <c r="AM440">
        <v>4648.5123999999996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2671.0783839999999</v>
      </c>
      <c r="I441">
        <v>24264.458953000001</v>
      </c>
      <c r="J441" t="s">
        <v>3</v>
      </c>
      <c r="K441">
        <v>2669.070522</v>
      </c>
      <c r="L441">
        <v>24228.485884999998</v>
      </c>
      <c r="M441" t="s">
        <v>4</v>
      </c>
      <c r="N441">
        <v>79.369389999999996</v>
      </c>
      <c r="O441">
        <v>21.635178</v>
      </c>
      <c r="P441" t="s">
        <v>5</v>
      </c>
      <c r="Q441">
        <v>721.75415999999996</v>
      </c>
      <c r="R441">
        <v>1976.778871</v>
      </c>
      <c r="S441" t="s">
        <v>6</v>
      </c>
      <c r="T441">
        <v>232.95263800000001</v>
      </c>
      <c r="U441">
        <v>185.582874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0.99963999999999997</v>
      </c>
      <c r="AJ441">
        <v>0</v>
      </c>
      <c r="AK441" t="s">
        <v>12</v>
      </c>
      <c r="AL441">
        <v>19.68</v>
      </c>
      <c r="AM441">
        <v>9296.2576000000008</v>
      </c>
    </row>
    <row r="442" spans="1:39" x14ac:dyDescent="0.25">
      <c r="A442" t="s">
        <v>75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106.14511400000001</v>
      </c>
      <c r="I442">
        <v>47.182524000000001</v>
      </c>
      <c r="J442" t="s">
        <v>3</v>
      </c>
      <c r="K442">
        <v>106.047506</v>
      </c>
      <c r="L442">
        <v>47.098928000000001</v>
      </c>
      <c r="M442" t="s">
        <v>4</v>
      </c>
      <c r="N442">
        <v>3.8726120000000002</v>
      </c>
      <c r="O442">
        <v>6.0470000000000003E-2</v>
      </c>
      <c r="P442" t="s">
        <v>5</v>
      </c>
      <c r="Q442">
        <v>0</v>
      </c>
      <c r="R442">
        <v>0</v>
      </c>
      <c r="S442" t="s">
        <v>6</v>
      </c>
      <c r="T442">
        <v>11.414982</v>
      </c>
      <c r="U442">
        <v>0.48623100000000002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1.235E-3</v>
      </c>
      <c r="AG442">
        <v>0</v>
      </c>
      <c r="AH442" t="s">
        <v>11</v>
      </c>
      <c r="AI442">
        <v>0.99603200000000003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212.30708799999999</v>
      </c>
      <c r="I443">
        <v>168.34053499999999</v>
      </c>
      <c r="J443" t="s">
        <v>3</v>
      </c>
      <c r="K443">
        <v>212.111175</v>
      </c>
      <c r="L443">
        <v>168.043036</v>
      </c>
      <c r="M443" t="s">
        <v>4</v>
      </c>
      <c r="N443">
        <v>7.7490249999999996</v>
      </c>
      <c r="O443">
        <v>0.22062999999999999</v>
      </c>
      <c r="P443" t="s">
        <v>5</v>
      </c>
      <c r="Q443">
        <v>0</v>
      </c>
      <c r="R443">
        <v>0</v>
      </c>
      <c r="S443" t="s">
        <v>6</v>
      </c>
      <c r="T443">
        <v>22.832484999999998</v>
      </c>
      <c r="U443">
        <v>1.7961750000000001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0.99728899999999998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75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318.59662900000001</v>
      </c>
      <c r="I444">
        <v>350.49718000000001</v>
      </c>
      <c r="J444" t="s">
        <v>3</v>
      </c>
      <c r="K444">
        <v>318.301827</v>
      </c>
      <c r="L444">
        <v>349.871647</v>
      </c>
      <c r="M444" t="s">
        <v>4</v>
      </c>
      <c r="N444">
        <v>11.624788000000001</v>
      </c>
      <c r="O444">
        <v>0.462283</v>
      </c>
      <c r="P444" t="s">
        <v>5</v>
      </c>
      <c r="Q444">
        <v>0</v>
      </c>
      <c r="R444">
        <v>0</v>
      </c>
      <c r="S444" t="s">
        <v>6</v>
      </c>
      <c r="T444">
        <v>34.404820999999998</v>
      </c>
      <c r="U444">
        <v>5.0294720000000002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0.99821599999999999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75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425.14684999999997</v>
      </c>
      <c r="I445">
        <v>628.83132499999999</v>
      </c>
      <c r="J445" t="s">
        <v>3</v>
      </c>
      <c r="K445">
        <v>424.75251700000001</v>
      </c>
      <c r="L445">
        <v>627.71246699999995</v>
      </c>
      <c r="M445" t="s">
        <v>4</v>
      </c>
      <c r="N445">
        <v>15.520288000000001</v>
      </c>
      <c r="O445">
        <v>0.81637999999999999</v>
      </c>
      <c r="P445" t="s">
        <v>5</v>
      </c>
      <c r="Q445">
        <v>0</v>
      </c>
      <c r="R445">
        <v>0</v>
      </c>
      <c r="S445" t="s">
        <v>6</v>
      </c>
      <c r="T445">
        <v>45.872675000000001</v>
      </c>
      <c r="U445">
        <v>7.9226840000000003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0.99841599999999997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532.58256200000005</v>
      </c>
      <c r="I446">
        <v>993.979962</v>
      </c>
      <c r="J446" t="s">
        <v>3</v>
      </c>
      <c r="K446">
        <v>532.08888000000002</v>
      </c>
      <c r="L446">
        <v>992.20237799999995</v>
      </c>
      <c r="M446" t="s">
        <v>4</v>
      </c>
      <c r="N446">
        <v>19.433022000000001</v>
      </c>
      <c r="O446">
        <v>1.2945009999999999</v>
      </c>
      <c r="P446" t="s">
        <v>5</v>
      </c>
      <c r="Q446">
        <v>0</v>
      </c>
      <c r="R446">
        <v>0</v>
      </c>
      <c r="S446" t="s">
        <v>6</v>
      </c>
      <c r="T446">
        <v>57.384141</v>
      </c>
      <c r="U446">
        <v>11.82835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0.99870499999999995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639.263777</v>
      </c>
      <c r="I447">
        <v>1389.9461449999999</v>
      </c>
      <c r="J447" t="s">
        <v>3</v>
      </c>
      <c r="K447">
        <v>638.67105200000003</v>
      </c>
      <c r="L447">
        <v>1387.449478</v>
      </c>
      <c r="M447" t="s">
        <v>4</v>
      </c>
      <c r="N447">
        <v>23.340744999999998</v>
      </c>
      <c r="O447">
        <v>1.817455</v>
      </c>
      <c r="P447" t="s">
        <v>5</v>
      </c>
      <c r="Q447">
        <v>0</v>
      </c>
      <c r="R447">
        <v>0</v>
      </c>
      <c r="S447" t="s">
        <v>6</v>
      </c>
      <c r="T447">
        <v>68.890523000000002</v>
      </c>
      <c r="U447">
        <v>16.116682000000001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0.99884099999999998</v>
      </c>
      <c r="AJ447">
        <v>9.9999999999999995E-7</v>
      </c>
      <c r="AK447" t="s">
        <v>12</v>
      </c>
      <c r="AL447">
        <v>0</v>
      </c>
      <c r="AM447">
        <v>0</v>
      </c>
    </row>
    <row r="448" spans="1:39" x14ac:dyDescent="0.25">
      <c r="A448" t="s">
        <v>75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745.56228899999996</v>
      </c>
      <c r="I448">
        <v>1792.4819440000001</v>
      </c>
      <c r="J448" t="s">
        <v>3</v>
      </c>
      <c r="K448">
        <v>744.87082199999998</v>
      </c>
      <c r="L448">
        <v>1789.2321139999999</v>
      </c>
      <c r="M448" t="s">
        <v>4</v>
      </c>
      <c r="N448">
        <v>27.219818</v>
      </c>
      <c r="O448">
        <v>2.3683719999999999</v>
      </c>
      <c r="P448" t="s">
        <v>5</v>
      </c>
      <c r="Q448">
        <v>0</v>
      </c>
      <c r="R448">
        <v>0</v>
      </c>
      <c r="S448" t="s">
        <v>6</v>
      </c>
      <c r="T448">
        <v>80.324067999999997</v>
      </c>
      <c r="U448">
        <v>20.393751999999999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0.998915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75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852.14908600000001</v>
      </c>
      <c r="I449">
        <v>2208.4191999999998</v>
      </c>
      <c r="J449" t="s">
        <v>3</v>
      </c>
      <c r="K449">
        <v>851.35823500000004</v>
      </c>
      <c r="L449">
        <v>2204.3592570000001</v>
      </c>
      <c r="M449" t="s">
        <v>4</v>
      </c>
      <c r="N449">
        <v>31.232353</v>
      </c>
      <c r="O449">
        <v>3.16683</v>
      </c>
      <c r="P449" t="s">
        <v>5</v>
      </c>
      <c r="Q449">
        <v>0</v>
      </c>
      <c r="R449">
        <v>0</v>
      </c>
      <c r="S449" t="s">
        <v>6</v>
      </c>
      <c r="T449">
        <v>91.767571000000004</v>
      </c>
      <c r="U449">
        <v>25.250385999999999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0.99915600000000004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958.36045999999999</v>
      </c>
      <c r="I450">
        <v>2765.5639510000001</v>
      </c>
      <c r="J450" t="s">
        <v>3</v>
      </c>
      <c r="K450">
        <v>957.471498</v>
      </c>
      <c r="L450">
        <v>2760.4979079999998</v>
      </c>
      <c r="M450" t="s">
        <v>4</v>
      </c>
      <c r="N450">
        <v>35.108035000000001</v>
      </c>
      <c r="O450">
        <v>3.8015949999999998</v>
      </c>
      <c r="P450" t="s">
        <v>5</v>
      </c>
      <c r="Q450">
        <v>0</v>
      </c>
      <c r="R450">
        <v>0</v>
      </c>
      <c r="S450" t="s">
        <v>6</v>
      </c>
      <c r="T450">
        <v>103.176941</v>
      </c>
      <c r="U450">
        <v>31.162891999999999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0.99927600000000005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1064.055613</v>
      </c>
      <c r="I451">
        <v>3396.293529</v>
      </c>
      <c r="J451" t="s">
        <v>3</v>
      </c>
      <c r="K451">
        <v>1063.06879</v>
      </c>
      <c r="L451">
        <v>3390.0667469999999</v>
      </c>
      <c r="M451" t="s">
        <v>4</v>
      </c>
      <c r="N451">
        <v>38.969696999999996</v>
      </c>
      <c r="O451">
        <v>4.557207</v>
      </c>
      <c r="P451" t="s">
        <v>5</v>
      </c>
      <c r="Q451">
        <v>0</v>
      </c>
      <c r="R451">
        <v>0</v>
      </c>
      <c r="S451" t="s">
        <v>6</v>
      </c>
      <c r="T451">
        <v>114.551857</v>
      </c>
      <c r="U451">
        <v>37.820174000000002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0.99936800000000003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1170.620842</v>
      </c>
      <c r="I452">
        <v>4103.3160820000003</v>
      </c>
      <c r="J452" t="s">
        <v>3</v>
      </c>
      <c r="K452">
        <v>1169.5354030000001</v>
      </c>
      <c r="L452">
        <v>4095.799771</v>
      </c>
      <c r="M452" t="s">
        <v>4</v>
      </c>
      <c r="N452">
        <v>42.865361</v>
      </c>
      <c r="O452">
        <v>5.4340919999999997</v>
      </c>
      <c r="P452" t="s">
        <v>5</v>
      </c>
      <c r="Q452">
        <v>0</v>
      </c>
      <c r="R452">
        <v>0</v>
      </c>
      <c r="S452" t="s">
        <v>6</v>
      </c>
      <c r="T452">
        <v>126.019864</v>
      </c>
      <c r="U452">
        <v>45.484164999999997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0.99946299999999999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1277.367839</v>
      </c>
      <c r="I453">
        <v>4796.9511780000003</v>
      </c>
      <c r="J453" t="s">
        <v>3</v>
      </c>
      <c r="K453">
        <v>1276.1834859999999</v>
      </c>
      <c r="L453">
        <v>4788.108064</v>
      </c>
      <c r="M453" t="s">
        <v>4</v>
      </c>
      <c r="N453">
        <v>46.761510000000001</v>
      </c>
      <c r="O453">
        <v>6.3399700000000001</v>
      </c>
      <c r="P453" t="s">
        <v>5</v>
      </c>
      <c r="Q453">
        <v>0</v>
      </c>
      <c r="R453">
        <v>0</v>
      </c>
      <c r="S453" t="s">
        <v>6</v>
      </c>
      <c r="T453">
        <v>137.48682099999999</v>
      </c>
      <c r="U453">
        <v>53.430881999999997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0.99951000000000001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1384.666489</v>
      </c>
      <c r="I454">
        <v>5465.2790759999998</v>
      </c>
      <c r="J454" t="s">
        <v>3</v>
      </c>
      <c r="K454">
        <v>1383.3829639999999</v>
      </c>
      <c r="L454">
        <v>5455.2207539999999</v>
      </c>
      <c r="M454" t="s">
        <v>4</v>
      </c>
      <c r="N454">
        <v>50.673416000000003</v>
      </c>
      <c r="O454">
        <v>7.1724740000000002</v>
      </c>
      <c r="P454" t="s">
        <v>5</v>
      </c>
      <c r="Q454">
        <v>0</v>
      </c>
      <c r="R454">
        <v>0</v>
      </c>
      <c r="S454" t="s">
        <v>6</v>
      </c>
      <c r="T454">
        <v>148.99080900000001</v>
      </c>
      <c r="U454">
        <v>61.071170000000002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0.99951699999999999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1491.1157470000001</v>
      </c>
      <c r="I455">
        <v>6050.3348939999996</v>
      </c>
      <c r="J455" t="s">
        <v>3</v>
      </c>
      <c r="K455">
        <v>1489.733401</v>
      </c>
      <c r="L455">
        <v>6039.2925660000001</v>
      </c>
      <c r="M455" t="s">
        <v>4</v>
      </c>
      <c r="N455">
        <v>54.562125000000002</v>
      </c>
      <c r="O455">
        <v>7.8109149999999996</v>
      </c>
      <c r="P455" t="s">
        <v>5</v>
      </c>
      <c r="Q455">
        <v>0</v>
      </c>
      <c r="R455">
        <v>0</v>
      </c>
      <c r="S455" t="s">
        <v>6</v>
      </c>
      <c r="T455">
        <v>160.42829699999999</v>
      </c>
      <c r="U455">
        <v>66.866063999999994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0.99957099999999999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1597.386626</v>
      </c>
      <c r="I456">
        <v>6653.6408389999997</v>
      </c>
      <c r="J456" t="s">
        <v>3</v>
      </c>
      <c r="K456">
        <v>1595.906113</v>
      </c>
      <c r="L456">
        <v>6641.5333479999999</v>
      </c>
      <c r="M456" t="s">
        <v>4</v>
      </c>
      <c r="N456">
        <v>58.443368999999997</v>
      </c>
      <c r="O456">
        <v>8.5823470000000004</v>
      </c>
      <c r="P456" t="s">
        <v>5</v>
      </c>
      <c r="Q456">
        <v>0</v>
      </c>
      <c r="R456">
        <v>0</v>
      </c>
      <c r="S456" t="s">
        <v>6</v>
      </c>
      <c r="T456">
        <v>171.84245999999999</v>
      </c>
      <c r="U456">
        <v>73.709261999999995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0.99962700000000004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1703.716709</v>
      </c>
      <c r="I457">
        <v>7299.3381040000004</v>
      </c>
      <c r="J457" t="s">
        <v>3</v>
      </c>
      <c r="K457">
        <v>1702.1377709999999</v>
      </c>
      <c r="L457">
        <v>7285.9886530000003</v>
      </c>
      <c r="M457" t="s">
        <v>4</v>
      </c>
      <c r="N457">
        <v>62.331200000000003</v>
      </c>
      <c r="O457">
        <v>9.4045319999999997</v>
      </c>
      <c r="P457" t="s">
        <v>5</v>
      </c>
      <c r="Q457">
        <v>0</v>
      </c>
      <c r="R457">
        <v>0</v>
      </c>
      <c r="S457" t="s">
        <v>6</v>
      </c>
      <c r="T457">
        <v>183.28420700000001</v>
      </c>
      <c r="U457">
        <v>80.964325000000002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0.99963400000000002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1810.29863</v>
      </c>
      <c r="I458">
        <v>8069.0196489999998</v>
      </c>
      <c r="J458" t="s">
        <v>3</v>
      </c>
      <c r="K458">
        <v>1808.6205709999999</v>
      </c>
      <c r="L458">
        <v>8054.2315099999996</v>
      </c>
      <c r="M458" t="s">
        <v>4</v>
      </c>
      <c r="N458">
        <v>66.229467999999997</v>
      </c>
      <c r="O458">
        <v>10.335786000000001</v>
      </c>
      <c r="P458" t="s">
        <v>5</v>
      </c>
      <c r="Q458">
        <v>0</v>
      </c>
      <c r="R458">
        <v>0</v>
      </c>
      <c r="S458" t="s">
        <v>6</v>
      </c>
      <c r="T458">
        <v>194.75063</v>
      </c>
      <c r="U458">
        <v>89.486029000000002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0.99968800000000002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1917.0243459999999</v>
      </c>
      <c r="I459">
        <v>8773.5827669999999</v>
      </c>
      <c r="J459" t="s">
        <v>3</v>
      </c>
      <c r="K459">
        <v>1915.247576</v>
      </c>
      <c r="L459">
        <v>8757.370707</v>
      </c>
      <c r="M459" t="s">
        <v>4</v>
      </c>
      <c r="N459">
        <v>70.127939999999995</v>
      </c>
      <c r="O459">
        <v>11.209978</v>
      </c>
      <c r="P459" t="s">
        <v>5</v>
      </c>
      <c r="Q459">
        <v>0</v>
      </c>
      <c r="R459">
        <v>0</v>
      </c>
      <c r="S459" t="s">
        <v>6</v>
      </c>
      <c r="T459">
        <v>206.21439000000001</v>
      </c>
      <c r="U459">
        <v>97.826766000000006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0.99969200000000003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2023.6532099999999</v>
      </c>
      <c r="I460">
        <v>9385.2586740000006</v>
      </c>
      <c r="J460" t="s">
        <v>3</v>
      </c>
      <c r="K460">
        <v>2021.7777390000001</v>
      </c>
      <c r="L460">
        <v>9367.7582710000006</v>
      </c>
      <c r="M460" t="s">
        <v>4</v>
      </c>
      <c r="N460">
        <v>74.113254999999995</v>
      </c>
      <c r="O460">
        <v>11.954969</v>
      </c>
      <c r="P460" t="s">
        <v>5</v>
      </c>
      <c r="Q460">
        <v>0</v>
      </c>
      <c r="R460">
        <v>0</v>
      </c>
      <c r="S460" t="s">
        <v>6</v>
      </c>
      <c r="T460">
        <v>217.631474</v>
      </c>
      <c r="U460">
        <v>105.444929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0.999722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2129.6379350000002</v>
      </c>
      <c r="I461">
        <v>9877.7064279999995</v>
      </c>
      <c r="J461" t="s">
        <v>3</v>
      </c>
      <c r="K461">
        <v>2127.6647069999999</v>
      </c>
      <c r="L461">
        <v>9859.3990730000005</v>
      </c>
      <c r="M461" t="s">
        <v>4</v>
      </c>
      <c r="N461">
        <v>77.981409999999997</v>
      </c>
      <c r="O461">
        <v>12.473801999999999</v>
      </c>
      <c r="P461" t="s">
        <v>5</v>
      </c>
      <c r="Q461">
        <v>0</v>
      </c>
      <c r="R461">
        <v>0</v>
      </c>
      <c r="S461" t="s">
        <v>6</v>
      </c>
      <c r="T461">
        <v>229.02103</v>
      </c>
      <c r="U461">
        <v>110.826048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0.99974600000000002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145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176.85820000000001</v>
      </c>
      <c r="I462">
        <v>103.77598999999999</v>
      </c>
      <c r="J462" t="s">
        <v>3</v>
      </c>
      <c r="K462">
        <v>176.74166299999999</v>
      </c>
      <c r="L462">
        <v>103.63208899999999</v>
      </c>
      <c r="M462" t="s">
        <v>4</v>
      </c>
      <c r="N462">
        <v>3.90788</v>
      </c>
      <c r="O462">
        <v>9.3483999999999998E-2</v>
      </c>
      <c r="P462" t="s">
        <v>5</v>
      </c>
      <c r="Q462">
        <v>62.501978999999999</v>
      </c>
      <c r="R462">
        <v>13.715619999999999</v>
      </c>
      <c r="S462" t="s">
        <v>6</v>
      </c>
      <c r="T462">
        <v>11.328277</v>
      </c>
      <c r="U462">
        <v>0.43839600000000001</v>
      </c>
      <c r="V462" t="s">
        <v>7</v>
      </c>
      <c r="W462">
        <v>10.739772</v>
      </c>
      <c r="X462">
        <v>0.38472099999999998</v>
      </c>
      <c r="Y462" t="s">
        <v>8</v>
      </c>
      <c r="Z462">
        <v>12.317987</v>
      </c>
      <c r="AA462">
        <v>0.92517700000000003</v>
      </c>
      <c r="AB462" t="s">
        <v>9</v>
      </c>
      <c r="AC462">
        <v>91.318383999999995</v>
      </c>
      <c r="AD462">
        <v>29.776527000000002</v>
      </c>
      <c r="AE462" t="s">
        <v>10</v>
      </c>
      <c r="AF462">
        <v>1.2329999999999999E-3</v>
      </c>
      <c r="AG462">
        <v>0</v>
      </c>
      <c r="AH462" t="s">
        <v>11</v>
      </c>
      <c r="AI462">
        <v>0.99629299999999998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145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354.72545000000002</v>
      </c>
      <c r="I463">
        <v>426.98597000000001</v>
      </c>
      <c r="J463" t="s">
        <v>3</v>
      </c>
      <c r="K463">
        <v>354.494484</v>
      </c>
      <c r="L463">
        <v>426.40939500000002</v>
      </c>
      <c r="M463" t="s">
        <v>4</v>
      </c>
      <c r="N463">
        <v>7.820373</v>
      </c>
      <c r="O463">
        <v>0.38382500000000003</v>
      </c>
      <c r="P463" t="s">
        <v>5</v>
      </c>
      <c r="Q463">
        <v>125.259776</v>
      </c>
      <c r="R463">
        <v>55.223391999999997</v>
      </c>
      <c r="S463" t="s">
        <v>6</v>
      </c>
      <c r="T463">
        <v>22.684092</v>
      </c>
      <c r="U463">
        <v>1.755131</v>
      </c>
      <c r="V463" t="s">
        <v>7</v>
      </c>
      <c r="W463">
        <v>21.689551999999999</v>
      </c>
      <c r="X463">
        <v>3.5279090000000002</v>
      </c>
      <c r="Y463" t="s">
        <v>8</v>
      </c>
      <c r="Z463">
        <v>24.648686999999999</v>
      </c>
      <c r="AA463">
        <v>4.8943269999999997</v>
      </c>
      <c r="AB463" t="s">
        <v>9</v>
      </c>
      <c r="AC463">
        <v>183.51421099999999</v>
      </c>
      <c r="AD463">
        <v>125.03594699999999</v>
      </c>
      <c r="AE463" t="s">
        <v>10</v>
      </c>
      <c r="AF463">
        <v>1.2310000000000001E-3</v>
      </c>
      <c r="AG463">
        <v>0</v>
      </c>
      <c r="AH463" t="s">
        <v>11</v>
      </c>
      <c r="AI463">
        <v>0.997116</v>
      </c>
      <c r="AJ463">
        <v>3.0000000000000001E-6</v>
      </c>
      <c r="AK463" t="s">
        <v>12</v>
      </c>
      <c r="AL463">
        <v>0.1</v>
      </c>
      <c r="AM463">
        <v>0.49</v>
      </c>
    </row>
    <row r="464" spans="1:39" x14ac:dyDescent="0.25">
      <c r="A464" t="s">
        <v>145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530.57362499999999</v>
      </c>
      <c r="I464">
        <v>815.82955800000002</v>
      </c>
      <c r="J464" t="s">
        <v>3</v>
      </c>
      <c r="K464">
        <v>530.22947399999998</v>
      </c>
      <c r="L464">
        <v>814.71362599999998</v>
      </c>
      <c r="M464" t="s">
        <v>4</v>
      </c>
      <c r="N464">
        <v>11.691606</v>
      </c>
      <c r="O464">
        <v>0.76924199999999998</v>
      </c>
      <c r="P464" t="s">
        <v>5</v>
      </c>
      <c r="Q464">
        <v>187.60248200000001</v>
      </c>
      <c r="R464">
        <v>104.037436</v>
      </c>
      <c r="S464" t="s">
        <v>6</v>
      </c>
      <c r="T464">
        <v>33.933712</v>
      </c>
      <c r="U464">
        <v>3.3269540000000002</v>
      </c>
      <c r="V464" t="s">
        <v>7</v>
      </c>
      <c r="W464">
        <v>32.366895999999997</v>
      </c>
      <c r="X464">
        <v>5.2040430000000004</v>
      </c>
      <c r="Y464" t="s">
        <v>8</v>
      </c>
      <c r="Z464">
        <v>37.199255999999998</v>
      </c>
      <c r="AA464">
        <v>14.838590999999999</v>
      </c>
      <c r="AB464" t="s">
        <v>9</v>
      </c>
      <c r="AC464">
        <v>274.35902900000002</v>
      </c>
      <c r="AD464">
        <v>242.23476600000001</v>
      </c>
      <c r="AE464" t="s">
        <v>10</v>
      </c>
      <c r="AF464">
        <v>1.23E-3</v>
      </c>
      <c r="AG464">
        <v>0</v>
      </c>
      <c r="AH464" t="s">
        <v>11</v>
      </c>
      <c r="AI464">
        <v>0.99765199999999998</v>
      </c>
      <c r="AJ464">
        <v>3.0000000000000001E-6</v>
      </c>
      <c r="AK464" t="s">
        <v>12</v>
      </c>
      <c r="AL464">
        <v>0.1</v>
      </c>
      <c r="AM464">
        <v>0.49</v>
      </c>
    </row>
    <row r="465" spans="1:39" x14ac:dyDescent="0.25">
      <c r="A465" t="s">
        <v>145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707.45241799999997</v>
      </c>
      <c r="I465">
        <v>1389.247206</v>
      </c>
      <c r="J465" t="s">
        <v>3</v>
      </c>
      <c r="K465">
        <v>706.99484500000005</v>
      </c>
      <c r="L465">
        <v>1387.376051</v>
      </c>
      <c r="M465" t="s">
        <v>4</v>
      </c>
      <c r="N465">
        <v>15.576965</v>
      </c>
      <c r="O465">
        <v>1.2839499999999999</v>
      </c>
      <c r="P465" t="s">
        <v>5</v>
      </c>
      <c r="Q465">
        <v>250.345665</v>
      </c>
      <c r="R465">
        <v>190.117763</v>
      </c>
      <c r="S465" t="s">
        <v>6</v>
      </c>
      <c r="T465">
        <v>45.206567999999997</v>
      </c>
      <c r="U465">
        <v>5.5894019999999998</v>
      </c>
      <c r="V465" t="s">
        <v>7</v>
      </c>
      <c r="W465">
        <v>43.067010000000003</v>
      </c>
      <c r="X465">
        <v>7.506157</v>
      </c>
      <c r="Y465" t="s">
        <v>8</v>
      </c>
      <c r="Z465">
        <v>49.954988</v>
      </c>
      <c r="AA465">
        <v>33.201431999999997</v>
      </c>
      <c r="AB465" t="s">
        <v>9</v>
      </c>
      <c r="AC465">
        <v>365.49506500000001</v>
      </c>
      <c r="AD465">
        <v>407.38933600000001</v>
      </c>
      <c r="AE465" t="s">
        <v>10</v>
      </c>
      <c r="AF465">
        <v>1.23E-3</v>
      </c>
      <c r="AG465">
        <v>0</v>
      </c>
      <c r="AH465" t="s">
        <v>11</v>
      </c>
      <c r="AI465">
        <v>0.99820799999999998</v>
      </c>
      <c r="AJ465">
        <v>1.9999999999999999E-6</v>
      </c>
      <c r="AK465" t="s">
        <v>12</v>
      </c>
      <c r="AL465">
        <v>0.1</v>
      </c>
      <c r="AM465">
        <v>0.49</v>
      </c>
    </row>
    <row r="466" spans="1:39" x14ac:dyDescent="0.25">
      <c r="A466" t="s">
        <v>145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884.32833600000004</v>
      </c>
      <c r="I466">
        <v>2084.0516510000002</v>
      </c>
      <c r="J466" t="s">
        <v>3</v>
      </c>
      <c r="K466">
        <v>883.756486</v>
      </c>
      <c r="L466">
        <v>2081.2720709999999</v>
      </c>
      <c r="M466" t="s">
        <v>4</v>
      </c>
      <c r="N466">
        <v>19.464269000000002</v>
      </c>
      <c r="O466">
        <v>1.924796</v>
      </c>
      <c r="P466" t="s">
        <v>5</v>
      </c>
      <c r="Q466">
        <v>313.11601899999999</v>
      </c>
      <c r="R466">
        <v>293.22774099999998</v>
      </c>
      <c r="S466" t="s">
        <v>6</v>
      </c>
      <c r="T466">
        <v>56.526122000000001</v>
      </c>
      <c r="U466">
        <v>8.1224869999999996</v>
      </c>
      <c r="V466" t="s">
        <v>7</v>
      </c>
      <c r="W466">
        <v>53.819105</v>
      </c>
      <c r="X466">
        <v>10.38804</v>
      </c>
      <c r="Y466" t="s">
        <v>8</v>
      </c>
      <c r="Z466">
        <v>62.720469999999999</v>
      </c>
      <c r="AA466">
        <v>55.957692999999999</v>
      </c>
      <c r="AB466" t="s">
        <v>9</v>
      </c>
      <c r="AC466">
        <v>456.59943700000002</v>
      </c>
      <c r="AD466">
        <v>604.34201599999994</v>
      </c>
      <c r="AE466" t="s">
        <v>10</v>
      </c>
      <c r="AF466">
        <v>1.23E-3</v>
      </c>
      <c r="AG466">
        <v>0</v>
      </c>
      <c r="AH466" t="s">
        <v>11</v>
      </c>
      <c r="AI466">
        <v>0.99868299999999999</v>
      </c>
      <c r="AJ466">
        <v>1.9999999999999999E-6</v>
      </c>
      <c r="AK466" t="s">
        <v>12</v>
      </c>
      <c r="AL466">
        <v>0.1</v>
      </c>
      <c r="AM466">
        <v>0.49</v>
      </c>
    </row>
    <row r="467" spans="1:39" x14ac:dyDescent="0.25">
      <c r="A467" t="s">
        <v>145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1060.866031</v>
      </c>
      <c r="I467">
        <v>2966.8451989999999</v>
      </c>
      <c r="J467" t="s">
        <v>3</v>
      </c>
      <c r="K467">
        <v>1060.180836</v>
      </c>
      <c r="L467">
        <v>2962.9507159999998</v>
      </c>
      <c r="M467" t="s">
        <v>4</v>
      </c>
      <c r="N467">
        <v>23.352879000000001</v>
      </c>
      <c r="O467">
        <v>2.7526039999999998</v>
      </c>
      <c r="P467" t="s">
        <v>5</v>
      </c>
      <c r="Q467">
        <v>375.75842</v>
      </c>
      <c r="R467">
        <v>432.04750100000001</v>
      </c>
      <c r="S467" t="s">
        <v>6</v>
      </c>
      <c r="T467">
        <v>67.800240000000002</v>
      </c>
      <c r="U467">
        <v>11.448074999999999</v>
      </c>
      <c r="V467" t="s">
        <v>7</v>
      </c>
      <c r="W467">
        <v>64.524581999999995</v>
      </c>
      <c r="X467">
        <v>14.097123</v>
      </c>
      <c r="Y467" t="s">
        <v>8</v>
      </c>
      <c r="Z467">
        <v>75.461132000000006</v>
      </c>
      <c r="AA467">
        <v>84.595294999999993</v>
      </c>
      <c r="AB467" t="s">
        <v>9</v>
      </c>
      <c r="AC467">
        <v>547.76739299999997</v>
      </c>
      <c r="AD467">
        <v>832.72028699999998</v>
      </c>
      <c r="AE467" t="s">
        <v>10</v>
      </c>
      <c r="AF467">
        <v>1.23E-3</v>
      </c>
      <c r="AG467">
        <v>0</v>
      </c>
      <c r="AH467" t="s">
        <v>11</v>
      </c>
      <c r="AI467">
        <v>0.99875199999999997</v>
      </c>
      <c r="AJ467">
        <v>1.9999999999999999E-6</v>
      </c>
      <c r="AK467" t="s">
        <v>12</v>
      </c>
      <c r="AL467">
        <v>0.1</v>
      </c>
      <c r="AM467">
        <v>0.49</v>
      </c>
    </row>
    <row r="468" spans="1:39" x14ac:dyDescent="0.25">
      <c r="A468" t="s">
        <v>145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1236.814192</v>
      </c>
      <c r="I468">
        <v>3809.884446</v>
      </c>
      <c r="J468" t="s">
        <v>3</v>
      </c>
      <c r="K468">
        <v>1236.015476</v>
      </c>
      <c r="L468">
        <v>3804.8816099999999</v>
      </c>
      <c r="M468" t="s">
        <v>4</v>
      </c>
      <c r="N468">
        <v>27.228110000000001</v>
      </c>
      <c r="O468">
        <v>3.682229</v>
      </c>
      <c r="P468" t="s">
        <v>5</v>
      </c>
      <c r="Q468">
        <v>438.279245</v>
      </c>
      <c r="R468">
        <v>557.13283799999999</v>
      </c>
      <c r="S468" t="s">
        <v>6</v>
      </c>
      <c r="T468">
        <v>79.044224</v>
      </c>
      <c r="U468">
        <v>14.859688</v>
      </c>
      <c r="V468" t="s">
        <v>7</v>
      </c>
      <c r="W468">
        <v>75.197858999999994</v>
      </c>
      <c r="X468">
        <v>17.579346999999999</v>
      </c>
      <c r="Y468" t="s">
        <v>8</v>
      </c>
      <c r="Z468">
        <v>88.108529000000004</v>
      </c>
      <c r="AA468">
        <v>111.418758</v>
      </c>
      <c r="AB468" t="s">
        <v>9</v>
      </c>
      <c r="AC468">
        <v>638.54205300000001</v>
      </c>
      <c r="AD468">
        <v>1057.243743</v>
      </c>
      <c r="AE468" t="s">
        <v>10</v>
      </c>
      <c r="AF468">
        <v>1.23E-3</v>
      </c>
      <c r="AG468">
        <v>0</v>
      </c>
      <c r="AH468" t="s">
        <v>11</v>
      </c>
      <c r="AI468">
        <v>0.998838</v>
      </c>
      <c r="AJ468">
        <v>1.9999999999999999E-6</v>
      </c>
      <c r="AK468" t="s">
        <v>12</v>
      </c>
      <c r="AL468">
        <v>0.1</v>
      </c>
      <c r="AM468">
        <v>0.49</v>
      </c>
    </row>
    <row r="469" spans="1:39" x14ac:dyDescent="0.25">
      <c r="A469" t="s">
        <v>145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1412.628782</v>
      </c>
      <c r="I469">
        <v>4926.4256599999999</v>
      </c>
      <c r="J469" t="s">
        <v>3</v>
      </c>
      <c r="K469">
        <v>1411.7166159999999</v>
      </c>
      <c r="L469">
        <v>4920.0271970000003</v>
      </c>
      <c r="M469" t="s">
        <v>4</v>
      </c>
      <c r="N469">
        <v>31.107548000000001</v>
      </c>
      <c r="O469">
        <v>4.7219470000000001</v>
      </c>
      <c r="P469" t="s">
        <v>5</v>
      </c>
      <c r="Q469">
        <v>500.62560999999999</v>
      </c>
      <c r="R469">
        <v>713.56674999999996</v>
      </c>
      <c r="S469" t="s">
        <v>6</v>
      </c>
      <c r="T469">
        <v>90.303832</v>
      </c>
      <c r="U469">
        <v>19.087962000000001</v>
      </c>
      <c r="V469" t="s">
        <v>7</v>
      </c>
      <c r="W469">
        <v>85.879442999999995</v>
      </c>
      <c r="X469">
        <v>21.671897000000001</v>
      </c>
      <c r="Y469" t="s">
        <v>8</v>
      </c>
      <c r="Z469">
        <v>100.65965</v>
      </c>
      <c r="AA469">
        <v>139.596633</v>
      </c>
      <c r="AB469" t="s">
        <v>9</v>
      </c>
      <c r="AC469">
        <v>729.32751199999996</v>
      </c>
      <c r="AD469">
        <v>1366.2038520000001</v>
      </c>
      <c r="AE469" t="s">
        <v>10</v>
      </c>
      <c r="AF469">
        <v>1.23E-3</v>
      </c>
      <c r="AG469">
        <v>0</v>
      </c>
      <c r="AH469" t="s">
        <v>11</v>
      </c>
      <c r="AI469">
        <v>0.99909300000000001</v>
      </c>
      <c r="AJ469">
        <v>9.9999999999999995E-7</v>
      </c>
      <c r="AK469" t="s">
        <v>12</v>
      </c>
      <c r="AL469">
        <v>0.1</v>
      </c>
      <c r="AM469">
        <v>0.49</v>
      </c>
    </row>
    <row r="470" spans="1:39" x14ac:dyDescent="0.25">
      <c r="A470" t="s">
        <v>145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1587.050254</v>
      </c>
      <c r="I470">
        <v>5795.4608790000002</v>
      </c>
      <c r="J470" t="s">
        <v>3</v>
      </c>
      <c r="K470">
        <v>1586.0260960000001</v>
      </c>
      <c r="L470">
        <v>5787.9281780000001</v>
      </c>
      <c r="M470" t="s">
        <v>4</v>
      </c>
      <c r="N470">
        <v>34.950848999999998</v>
      </c>
      <c r="O470">
        <v>5.6564310000000004</v>
      </c>
      <c r="P470" t="s">
        <v>5</v>
      </c>
      <c r="Q470">
        <v>562.59363499999995</v>
      </c>
      <c r="R470">
        <v>837.02835700000003</v>
      </c>
      <c r="S470" t="s">
        <v>6</v>
      </c>
      <c r="T470">
        <v>101.629653</v>
      </c>
      <c r="U470">
        <v>23.205179999999999</v>
      </c>
      <c r="V470" t="s">
        <v>7</v>
      </c>
      <c r="W470">
        <v>96.588654000000005</v>
      </c>
      <c r="X470">
        <v>25.083273999999999</v>
      </c>
      <c r="Y470" t="s">
        <v>8</v>
      </c>
      <c r="Z470">
        <v>112.969335</v>
      </c>
      <c r="AA470">
        <v>164.55701300000001</v>
      </c>
      <c r="AB470" t="s">
        <v>9</v>
      </c>
      <c r="AC470">
        <v>819.30278099999998</v>
      </c>
      <c r="AD470">
        <v>1602.8708059999999</v>
      </c>
      <c r="AE470" t="s">
        <v>10</v>
      </c>
      <c r="AF470">
        <v>1.23E-3</v>
      </c>
      <c r="AG470">
        <v>0</v>
      </c>
      <c r="AH470" t="s">
        <v>11</v>
      </c>
      <c r="AI470">
        <v>0.99919999999999998</v>
      </c>
      <c r="AJ470">
        <v>9.9999999999999995E-7</v>
      </c>
      <c r="AK470" t="s">
        <v>12</v>
      </c>
      <c r="AL470">
        <v>0.1</v>
      </c>
      <c r="AM470">
        <v>0.49</v>
      </c>
    </row>
    <row r="471" spans="1:39" x14ac:dyDescent="0.25">
      <c r="A471" t="s">
        <v>145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1761.48272</v>
      </c>
      <c r="I471">
        <v>6505.4182609999998</v>
      </c>
      <c r="J471" t="s">
        <v>3</v>
      </c>
      <c r="K471">
        <v>1760.3459809999999</v>
      </c>
      <c r="L471">
        <v>6496.9701569999997</v>
      </c>
      <c r="M471" t="s">
        <v>4</v>
      </c>
      <c r="N471">
        <v>38.794939999999997</v>
      </c>
      <c r="O471">
        <v>6.5264259999999998</v>
      </c>
      <c r="P471" t="s">
        <v>5</v>
      </c>
      <c r="Q471">
        <v>624.46069699999998</v>
      </c>
      <c r="R471">
        <v>939.61624800000004</v>
      </c>
      <c r="S471" t="s">
        <v>6</v>
      </c>
      <c r="T471">
        <v>112.794723</v>
      </c>
      <c r="U471">
        <v>25.864677</v>
      </c>
      <c r="V471" t="s">
        <v>7</v>
      </c>
      <c r="W471">
        <v>107.192933</v>
      </c>
      <c r="X471">
        <v>27.737753000000001</v>
      </c>
      <c r="Y471" t="s">
        <v>8</v>
      </c>
      <c r="Z471">
        <v>125.40998</v>
      </c>
      <c r="AA471">
        <v>185.290539</v>
      </c>
      <c r="AB471" t="s">
        <v>9</v>
      </c>
      <c r="AC471">
        <v>909.38533099999995</v>
      </c>
      <c r="AD471">
        <v>1794.410437</v>
      </c>
      <c r="AE471" t="s">
        <v>10</v>
      </c>
      <c r="AF471">
        <v>1.23E-3</v>
      </c>
      <c r="AG471">
        <v>0</v>
      </c>
      <c r="AH471" t="s">
        <v>11</v>
      </c>
      <c r="AI471">
        <v>0.99925900000000001</v>
      </c>
      <c r="AJ471">
        <v>9.9999999999999995E-7</v>
      </c>
      <c r="AK471" t="s">
        <v>12</v>
      </c>
      <c r="AL471">
        <v>0.1</v>
      </c>
      <c r="AM471">
        <v>0.49</v>
      </c>
    </row>
    <row r="472" spans="1:39" x14ac:dyDescent="0.25">
      <c r="A472" t="s">
        <v>145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1937.1348170000001</v>
      </c>
      <c r="I472">
        <v>7198.8377769999997</v>
      </c>
      <c r="J472" t="s">
        <v>3</v>
      </c>
      <c r="K472">
        <v>1935.8847270000001</v>
      </c>
      <c r="L472">
        <v>7189.4673890000004</v>
      </c>
      <c r="M472" t="s">
        <v>4</v>
      </c>
      <c r="N472">
        <v>42.666677</v>
      </c>
      <c r="O472">
        <v>7.5607559999999996</v>
      </c>
      <c r="P472" t="s">
        <v>5</v>
      </c>
      <c r="Q472">
        <v>686.64186299999994</v>
      </c>
      <c r="R472">
        <v>1045.5894539999999</v>
      </c>
      <c r="S472" t="s">
        <v>6</v>
      </c>
      <c r="T472">
        <v>124.03727000000001</v>
      </c>
      <c r="U472">
        <v>28.580424000000001</v>
      </c>
      <c r="V472" t="s">
        <v>7</v>
      </c>
      <c r="W472">
        <v>117.87070900000001</v>
      </c>
      <c r="X472">
        <v>30.428875000000001</v>
      </c>
      <c r="Y472" t="s">
        <v>8</v>
      </c>
      <c r="Z472">
        <v>137.82930400000001</v>
      </c>
      <c r="AA472">
        <v>205.82852399999999</v>
      </c>
      <c r="AB472" t="s">
        <v>9</v>
      </c>
      <c r="AC472">
        <v>1000.220444</v>
      </c>
      <c r="AD472">
        <v>1965.276163</v>
      </c>
      <c r="AE472" t="s">
        <v>10</v>
      </c>
      <c r="AF472">
        <v>1.23E-3</v>
      </c>
      <c r="AG472">
        <v>0</v>
      </c>
      <c r="AH472" t="s">
        <v>11</v>
      </c>
      <c r="AI472">
        <v>0.99932600000000005</v>
      </c>
      <c r="AJ472">
        <v>9.9999999999999995E-7</v>
      </c>
      <c r="AK472" t="s">
        <v>12</v>
      </c>
      <c r="AL472">
        <v>0.1</v>
      </c>
      <c r="AM472">
        <v>0.49</v>
      </c>
    </row>
    <row r="473" spans="1:39" x14ac:dyDescent="0.25">
      <c r="A473" t="s">
        <v>145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2113.0737330000002</v>
      </c>
      <c r="I473">
        <v>8030.2516219999998</v>
      </c>
      <c r="J473" t="s">
        <v>3</v>
      </c>
      <c r="K473">
        <v>2111.710059</v>
      </c>
      <c r="L473">
        <v>8019.8736849999996</v>
      </c>
      <c r="M473" t="s">
        <v>4</v>
      </c>
      <c r="N473">
        <v>46.531750000000002</v>
      </c>
      <c r="O473">
        <v>8.7236080000000005</v>
      </c>
      <c r="P473" t="s">
        <v>5</v>
      </c>
      <c r="Q473">
        <v>749.02930900000001</v>
      </c>
      <c r="R473">
        <v>1165.405602</v>
      </c>
      <c r="S473" t="s">
        <v>6</v>
      </c>
      <c r="T473">
        <v>135.26143999999999</v>
      </c>
      <c r="U473">
        <v>31.358727999999999</v>
      </c>
      <c r="V473" t="s">
        <v>7</v>
      </c>
      <c r="W473">
        <v>128.53304199999999</v>
      </c>
      <c r="X473">
        <v>33.178472999999997</v>
      </c>
      <c r="Y473" t="s">
        <v>8</v>
      </c>
      <c r="Z473">
        <v>150.41859600000001</v>
      </c>
      <c r="AA473">
        <v>234.51837900000001</v>
      </c>
      <c r="AB473" t="s">
        <v>9</v>
      </c>
      <c r="AC473">
        <v>1091.172943</v>
      </c>
      <c r="AD473">
        <v>2187.802005</v>
      </c>
      <c r="AE473" t="s">
        <v>10</v>
      </c>
      <c r="AF473">
        <v>1.23E-3</v>
      </c>
      <c r="AG473">
        <v>0</v>
      </c>
      <c r="AH473" t="s">
        <v>11</v>
      </c>
      <c r="AI473">
        <v>0.99933499999999997</v>
      </c>
      <c r="AJ473">
        <v>9.9999999999999995E-7</v>
      </c>
      <c r="AK473" t="s">
        <v>12</v>
      </c>
      <c r="AL473">
        <v>0.1</v>
      </c>
      <c r="AM473">
        <v>0.49</v>
      </c>
    </row>
    <row r="474" spans="1:39" x14ac:dyDescent="0.25">
      <c r="A474" t="s">
        <v>145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2288.8975829999999</v>
      </c>
      <c r="I474">
        <v>8815.2280460000002</v>
      </c>
      <c r="J474" t="s">
        <v>3</v>
      </c>
      <c r="K474">
        <v>2287.4206199999999</v>
      </c>
      <c r="L474">
        <v>8803.8399109999991</v>
      </c>
      <c r="M474" t="s">
        <v>4</v>
      </c>
      <c r="N474">
        <v>50.403176999999999</v>
      </c>
      <c r="O474">
        <v>9.9563310000000005</v>
      </c>
      <c r="P474" t="s">
        <v>5</v>
      </c>
      <c r="Q474">
        <v>811.30267300000003</v>
      </c>
      <c r="R474">
        <v>1292.2641699999999</v>
      </c>
      <c r="S474" t="s">
        <v>6</v>
      </c>
      <c r="T474">
        <v>146.489428</v>
      </c>
      <c r="U474">
        <v>33.786521</v>
      </c>
      <c r="V474" t="s">
        <v>7</v>
      </c>
      <c r="W474">
        <v>139.364159</v>
      </c>
      <c r="X474">
        <v>38.667608000000001</v>
      </c>
      <c r="Y474" t="s">
        <v>8</v>
      </c>
      <c r="Z474">
        <v>162.81798800000001</v>
      </c>
      <c r="AA474">
        <v>256.30361199999999</v>
      </c>
      <c r="AB474" t="s">
        <v>9</v>
      </c>
      <c r="AC474">
        <v>1182.0865209999999</v>
      </c>
      <c r="AD474">
        <v>2365.9229460000001</v>
      </c>
      <c r="AE474" t="s">
        <v>10</v>
      </c>
      <c r="AF474">
        <v>1.23E-3</v>
      </c>
      <c r="AG474">
        <v>0</v>
      </c>
      <c r="AH474" t="s">
        <v>11</v>
      </c>
      <c r="AI474">
        <v>0.99939199999999995</v>
      </c>
      <c r="AJ474">
        <v>9.9999999999999995E-7</v>
      </c>
      <c r="AK474" t="s">
        <v>12</v>
      </c>
      <c r="AL474">
        <v>0.1</v>
      </c>
      <c r="AM474">
        <v>0.49</v>
      </c>
    </row>
    <row r="475" spans="1:39" x14ac:dyDescent="0.25">
      <c r="A475" t="s">
        <v>145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2464.9623000000001</v>
      </c>
      <c r="I475">
        <v>9334.8859530000009</v>
      </c>
      <c r="J475" t="s">
        <v>3</v>
      </c>
      <c r="K475">
        <v>2463.3718549999999</v>
      </c>
      <c r="L475">
        <v>9323.0734830000001</v>
      </c>
      <c r="M475" t="s">
        <v>4</v>
      </c>
      <c r="N475">
        <v>54.269590000000001</v>
      </c>
      <c r="O475">
        <v>11.103293000000001</v>
      </c>
      <c r="P475" t="s">
        <v>5</v>
      </c>
      <c r="Q475">
        <v>873.96070699999996</v>
      </c>
      <c r="R475">
        <v>1370.78997</v>
      </c>
      <c r="S475" t="s">
        <v>6</v>
      </c>
      <c r="T475">
        <v>157.71089499999999</v>
      </c>
      <c r="U475">
        <v>35.214703</v>
      </c>
      <c r="V475" t="s">
        <v>7</v>
      </c>
      <c r="W475">
        <v>150.03163799999999</v>
      </c>
      <c r="X475">
        <v>39.385131000000001</v>
      </c>
      <c r="Y475" t="s">
        <v>8</v>
      </c>
      <c r="Z475">
        <v>175.49505600000001</v>
      </c>
      <c r="AA475">
        <v>272.78906999999998</v>
      </c>
      <c r="AB475" t="s">
        <v>9</v>
      </c>
      <c r="AC475">
        <v>1272.656062</v>
      </c>
      <c r="AD475">
        <v>2464.8795500000001</v>
      </c>
      <c r="AE475" t="s">
        <v>10</v>
      </c>
      <c r="AF475">
        <v>1.23E-3</v>
      </c>
      <c r="AG475">
        <v>0</v>
      </c>
      <c r="AH475" t="s">
        <v>11</v>
      </c>
      <c r="AI475">
        <v>0.99951299999999998</v>
      </c>
      <c r="AJ475">
        <v>0</v>
      </c>
      <c r="AK475" t="s">
        <v>12</v>
      </c>
      <c r="AL475">
        <v>3.78</v>
      </c>
      <c r="AM475">
        <v>663.33159999999998</v>
      </c>
    </row>
    <row r="476" spans="1:39" x14ac:dyDescent="0.25">
      <c r="A476" t="s">
        <v>145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2641.5187649999998</v>
      </c>
      <c r="I476">
        <v>9874.1421829999999</v>
      </c>
      <c r="J476" t="s">
        <v>3</v>
      </c>
      <c r="K476">
        <v>2639.8140039999998</v>
      </c>
      <c r="L476">
        <v>9861.6891350000005</v>
      </c>
      <c r="M476" t="s">
        <v>4</v>
      </c>
      <c r="N476">
        <v>58.146870999999997</v>
      </c>
      <c r="O476">
        <v>12.393238999999999</v>
      </c>
      <c r="P476" t="s">
        <v>5</v>
      </c>
      <c r="Q476">
        <v>936.46669699999995</v>
      </c>
      <c r="R476">
        <v>1444.9405879999999</v>
      </c>
      <c r="S476" t="s">
        <v>6</v>
      </c>
      <c r="T476">
        <v>168.98138900000001</v>
      </c>
      <c r="U476">
        <v>36.625681999999998</v>
      </c>
      <c r="V476" t="s">
        <v>7</v>
      </c>
      <c r="W476">
        <v>160.75583800000001</v>
      </c>
      <c r="X476">
        <v>40.608916999999998</v>
      </c>
      <c r="Y476" t="s">
        <v>8</v>
      </c>
      <c r="Z476">
        <v>188.14196100000001</v>
      </c>
      <c r="AA476">
        <v>289.000516</v>
      </c>
      <c r="AB476" t="s">
        <v>9</v>
      </c>
      <c r="AC476">
        <v>1363.7779860000001</v>
      </c>
      <c r="AD476">
        <v>2630.2479250000001</v>
      </c>
      <c r="AE476" t="s">
        <v>10</v>
      </c>
      <c r="AF476">
        <v>1.23E-3</v>
      </c>
      <c r="AG476">
        <v>0</v>
      </c>
      <c r="AH476" t="s">
        <v>11</v>
      </c>
      <c r="AI476">
        <v>0.99955499999999997</v>
      </c>
      <c r="AJ476">
        <v>0</v>
      </c>
      <c r="AK476" t="s">
        <v>12</v>
      </c>
      <c r="AL476">
        <v>3.78</v>
      </c>
      <c r="AM476">
        <v>663.33159999999998</v>
      </c>
    </row>
    <row r="477" spans="1:39" x14ac:dyDescent="0.25">
      <c r="A477" t="s">
        <v>145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2818.4232280000001</v>
      </c>
      <c r="I477">
        <v>10591.047075</v>
      </c>
      <c r="J477" t="s">
        <v>3</v>
      </c>
      <c r="K477">
        <v>2816.604644</v>
      </c>
      <c r="L477">
        <v>10577.797209</v>
      </c>
      <c r="M477" t="s">
        <v>4</v>
      </c>
      <c r="N477">
        <v>62.032043999999999</v>
      </c>
      <c r="O477">
        <v>13.864850000000001</v>
      </c>
      <c r="P477" t="s">
        <v>5</v>
      </c>
      <c r="Q477">
        <v>999.42494499999998</v>
      </c>
      <c r="R477">
        <v>1528.471906</v>
      </c>
      <c r="S477" t="s">
        <v>6</v>
      </c>
      <c r="T477">
        <v>180.267923</v>
      </c>
      <c r="U477">
        <v>39.760308000000002</v>
      </c>
      <c r="V477" t="s">
        <v>7</v>
      </c>
      <c r="W477">
        <v>171.472039</v>
      </c>
      <c r="X477">
        <v>43.013286000000001</v>
      </c>
      <c r="Y477" t="s">
        <v>8</v>
      </c>
      <c r="Z477">
        <v>201.17065500000001</v>
      </c>
      <c r="AA477">
        <v>299.95104700000002</v>
      </c>
      <c r="AB477" t="s">
        <v>9</v>
      </c>
      <c r="AC477">
        <v>1455.002573</v>
      </c>
      <c r="AD477">
        <v>2838.745199</v>
      </c>
      <c r="AE477" t="s">
        <v>10</v>
      </c>
      <c r="AF477">
        <v>1.23E-3</v>
      </c>
      <c r="AG477">
        <v>0</v>
      </c>
      <c r="AH477" t="s">
        <v>11</v>
      </c>
      <c r="AI477">
        <v>0.99957200000000002</v>
      </c>
      <c r="AJ477">
        <v>0</v>
      </c>
      <c r="AK477" t="s">
        <v>12</v>
      </c>
      <c r="AL477">
        <v>3.78</v>
      </c>
      <c r="AM477">
        <v>663.33159999999998</v>
      </c>
    </row>
    <row r="478" spans="1:39" x14ac:dyDescent="0.25">
      <c r="A478" t="s">
        <v>145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2995.3104539999999</v>
      </c>
      <c r="I478">
        <v>11544.840023999999</v>
      </c>
      <c r="J478" t="s">
        <v>3</v>
      </c>
      <c r="K478">
        <v>2993.3780270000002</v>
      </c>
      <c r="L478">
        <v>11530.392936</v>
      </c>
      <c r="M478" t="s">
        <v>4</v>
      </c>
      <c r="N478">
        <v>65.921035000000003</v>
      </c>
      <c r="O478">
        <v>15.343546</v>
      </c>
      <c r="P478" t="s">
        <v>5</v>
      </c>
      <c r="Q478">
        <v>1062.2638959999999</v>
      </c>
      <c r="R478">
        <v>1637.1313339999999</v>
      </c>
      <c r="S478" t="s">
        <v>6</v>
      </c>
      <c r="T478">
        <v>191.57047299999999</v>
      </c>
      <c r="U478">
        <v>43.715961</v>
      </c>
      <c r="V478" t="s">
        <v>7</v>
      </c>
      <c r="W478">
        <v>182.214395</v>
      </c>
      <c r="X478">
        <v>46.091532000000001</v>
      </c>
      <c r="Y478" t="s">
        <v>8</v>
      </c>
      <c r="Z478">
        <v>214.03875400000001</v>
      </c>
      <c r="AA478">
        <v>317.58552500000002</v>
      </c>
      <c r="AB478" t="s">
        <v>9</v>
      </c>
      <c r="AC478">
        <v>1546.220532</v>
      </c>
      <c r="AD478">
        <v>3120.027787</v>
      </c>
      <c r="AE478" t="s">
        <v>10</v>
      </c>
      <c r="AF478">
        <v>1.23E-3</v>
      </c>
      <c r="AG478">
        <v>0</v>
      </c>
      <c r="AH478" t="s">
        <v>11</v>
      </c>
      <c r="AI478">
        <v>0.99959299999999995</v>
      </c>
      <c r="AJ478">
        <v>0</v>
      </c>
      <c r="AK478" t="s">
        <v>12</v>
      </c>
      <c r="AL478">
        <v>3.78</v>
      </c>
      <c r="AM478">
        <v>663.33159999999998</v>
      </c>
    </row>
    <row r="479" spans="1:39" x14ac:dyDescent="0.25">
      <c r="A479" t="s">
        <v>145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3172.5613429999999</v>
      </c>
      <c r="I479">
        <v>12496.602712</v>
      </c>
      <c r="J479" t="s">
        <v>3</v>
      </c>
      <c r="K479">
        <v>3170.5149409999999</v>
      </c>
      <c r="L479">
        <v>12480.825083</v>
      </c>
      <c r="M479" t="s">
        <v>4</v>
      </c>
      <c r="N479">
        <v>69.847825999999998</v>
      </c>
      <c r="O479">
        <v>16.858512999999999</v>
      </c>
      <c r="P479" t="s">
        <v>5</v>
      </c>
      <c r="Q479">
        <v>1125.0786989999999</v>
      </c>
      <c r="R479">
        <v>1754.484987</v>
      </c>
      <c r="S479" t="s">
        <v>6</v>
      </c>
      <c r="T479">
        <v>202.88712000000001</v>
      </c>
      <c r="U479">
        <v>47.760590000000001</v>
      </c>
      <c r="V479" t="s">
        <v>7</v>
      </c>
      <c r="W479">
        <v>192.97510800000001</v>
      </c>
      <c r="X479">
        <v>49.541060000000002</v>
      </c>
      <c r="Y479" t="s">
        <v>8</v>
      </c>
      <c r="Z479">
        <v>226.868178</v>
      </c>
      <c r="AA479">
        <v>335.08074099999999</v>
      </c>
      <c r="AB479" t="s">
        <v>9</v>
      </c>
      <c r="AC479">
        <v>1637.717026</v>
      </c>
      <c r="AD479">
        <v>3390.3694660000001</v>
      </c>
      <c r="AE479" t="s">
        <v>10</v>
      </c>
      <c r="AF479">
        <v>1.23E-3</v>
      </c>
      <c r="AG479">
        <v>0</v>
      </c>
      <c r="AH479" t="s">
        <v>11</v>
      </c>
      <c r="AI479">
        <v>0.99959900000000002</v>
      </c>
      <c r="AJ479">
        <v>0</v>
      </c>
      <c r="AK479" t="s">
        <v>12</v>
      </c>
      <c r="AL479">
        <v>3.78</v>
      </c>
      <c r="AM479">
        <v>663.33159999999998</v>
      </c>
    </row>
    <row r="480" spans="1:39" x14ac:dyDescent="0.25">
      <c r="A480" t="s">
        <v>145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3350.3539890000002</v>
      </c>
      <c r="I480">
        <v>13617.684168</v>
      </c>
      <c r="J480" t="s">
        <v>3</v>
      </c>
      <c r="K480">
        <v>3348.1929150000001</v>
      </c>
      <c r="L480">
        <v>13600.427827</v>
      </c>
      <c r="M480" t="s">
        <v>4</v>
      </c>
      <c r="N480">
        <v>73.759325000000004</v>
      </c>
      <c r="O480">
        <v>18.528651</v>
      </c>
      <c r="P480" t="s">
        <v>5</v>
      </c>
      <c r="Q480">
        <v>1188.126675</v>
      </c>
      <c r="R480">
        <v>1886.1057290000001</v>
      </c>
      <c r="S480" t="s">
        <v>6</v>
      </c>
      <c r="T480">
        <v>214.37162699999999</v>
      </c>
      <c r="U480">
        <v>50.193361000000003</v>
      </c>
      <c r="V480" t="s">
        <v>7</v>
      </c>
      <c r="W480">
        <v>203.779155</v>
      </c>
      <c r="X480">
        <v>53.316355000000001</v>
      </c>
      <c r="Y480" t="s">
        <v>8</v>
      </c>
      <c r="Z480">
        <v>239.62075899999999</v>
      </c>
      <c r="AA480">
        <v>357.00943999999998</v>
      </c>
      <c r="AB480" t="s">
        <v>9</v>
      </c>
      <c r="AC480">
        <v>1729.4514549999999</v>
      </c>
      <c r="AD480">
        <v>3726.4727790000002</v>
      </c>
      <c r="AE480" t="s">
        <v>10</v>
      </c>
      <c r="AF480">
        <v>1.23E-3</v>
      </c>
      <c r="AG480">
        <v>0</v>
      </c>
      <c r="AH480" t="s">
        <v>11</v>
      </c>
      <c r="AI480">
        <v>0.99961</v>
      </c>
      <c r="AJ480">
        <v>0</v>
      </c>
      <c r="AK480" t="s">
        <v>12</v>
      </c>
      <c r="AL480">
        <v>3.78</v>
      </c>
      <c r="AM480">
        <v>663.33159999999998</v>
      </c>
    </row>
    <row r="481" spans="1:39" x14ac:dyDescent="0.25">
      <c r="A481" t="s">
        <v>145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3528.3138330000002</v>
      </c>
      <c r="I481">
        <v>15064.595558000001</v>
      </c>
      <c r="J481" t="s">
        <v>3</v>
      </c>
      <c r="K481">
        <v>3526.038086</v>
      </c>
      <c r="L481">
        <v>15045.291682999999</v>
      </c>
      <c r="M481" t="s">
        <v>4</v>
      </c>
      <c r="N481">
        <v>77.658878999999999</v>
      </c>
      <c r="O481">
        <v>20.462686999999999</v>
      </c>
      <c r="P481" t="s">
        <v>5</v>
      </c>
      <c r="Q481">
        <v>1251.1991579999999</v>
      </c>
      <c r="R481">
        <v>2102.6401080000001</v>
      </c>
      <c r="S481" t="s">
        <v>6</v>
      </c>
      <c r="T481">
        <v>225.72515300000001</v>
      </c>
      <c r="U481">
        <v>55.762489000000002</v>
      </c>
      <c r="V481" t="s">
        <v>7</v>
      </c>
      <c r="W481">
        <v>214.551028</v>
      </c>
      <c r="X481">
        <v>57.948478999999999</v>
      </c>
      <c r="Y481" t="s">
        <v>8</v>
      </c>
      <c r="Z481">
        <v>252.65242599999999</v>
      </c>
      <c r="AA481">
        <v>382.37910499999998</v>
      </c>
      <c r="AB481" t="s">
        <v>9</v>
      </c>
      <c r="AC481">
        <v>1821.32897</v>
      </c>
      <c r="AD481">
        <v>4078.8752460000001</v>
      </c>
      <c r="AE481" t="s">
        <v>10</v>
      </c>
      <c r="AF481">
        <v>1.23E-3</v>
      </c>
      <c r="AG481">
        <v>0</v>
      </c>
      <c r="AH481" t="s">
        <v>11</v>
      </c>
      <c r="AI481">
        <v>0.99961199999999995</v>
      </c>
      <c r="AJ481">
        <v>0</v>
      </c>
      <c r="AK481" t="s">
        <v>12</v>
      </c>
      <c r="AL481">
        <v>3.78</v>
      </c>
      <c r="AM481">
        <v>663.33159999999998</v>
      </c>
    </row>
    <row r="482" spans="1:39" x14ac:dyDescent="0.25">
      <c r="A482" t="s">
        <v>146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146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146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146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146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146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146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146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146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146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146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146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146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146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146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146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146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146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146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146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147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108.352002</v>
      </c>
      <c r="I502">
        <v>54.276637999999998</v>
      </c>
      <c r="J502" t="s">
        <v>3</v>
      </c>
      <c r="K502">
        <v>108.236745</v>
      </c>
      <c r="L502">
        <v>54.163038</v>
      </c>
      <c r="M502" t="s">
        <v>4</v>
      </c>
      <c r="N502">
        <v>3.9452530000000001</v>
      </c>
      <c r="O502">
        <v>0.103612</v>
      </c>
      <c r="P502" t="s">
        <v>5</v>
      </c>
      <c r="Q502">
        <v>0</v>
      </c>
      <c r="R502">
        <v>0</v>
      </c>
      <c r="S502" t="s">
        <v>6</v>
      </c>
      <c r="T502">
        <v>11.517737</v>
      </c>
      <c r="U502">
        <v>0.52605400000000002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1.2340000000000001E-3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0.99636499999999995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147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217.10191900000001</v>
      </c>
      <c r="I503">
        <v>200.07860600000001</v>
      </c>
      <c r="J503" t="s">
        <v>3</v>
      </c>
      <c r="K503">
        <v>216.87134499999999</v>
      </c>
      <c r="L503">
        <v>199.650283</v>
      </c>
      <c r="M503" t="s">
        <v>4</v>
      </c>
      <c r="N503">
        <v>7.9016409999999997</v>
      </c>
      <c r="O503">
        <v>0.39257999999999998</v>
      </c>
      <c r="P503" t="s">
        <v>5</v>
      </c>
      <c r="Q503">
        <v>0</v>
      </c>
      <c r="R503">
        <v>0</v>
      </c>
      <c r="S503" t="s">
        <v>6</v>
      </c>
      <c r="T503">
        <v>23.198188999999999</v>
      </c>
      <c r="U503">
        <v>2.9544570000000001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0.99703299999999995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147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325.67983900000002</v>
      </c>
      <c r="I504">
        <v>446.88880799999998</v>
      </c>
      <c r="J504" t="s">
        <v>3</v>
      </c>
      <c r="K504">
        <v>325.33467000000002</v>
      </c>
      <c r="L504">
        <v>445.954342</v>
      </c>
      <c r="M504" t="s">
        <v>4</v>
      </c>
      <c r="N504">
        <v>11.843788</v>
      </c>
      <c r="O504">
        <v>0.85087199999999996</v>
      </c>
      <c r="P504" t="s">
        <v>5</v>
      </c>
      <c r="Q504">
        <v>0</v>
      </c>
      <c r="R504">
        <v>0</v>
      </c>
      <c r="S504" t="s">
        <v>6</v>
      </c>
      <c r="T504">
        <v>34.881981000000003</v>
      </c>
      <c r="U504">
        <v>7.8822559999999999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0.99749900000000002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147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434.07109000000003</v>
      </c>
      <c r="I505">
        <v>791.60472000000004</v>
      </c>
      <c r="J505" t="s">
        <v>3</v>
      </c>
      <c r="K505">
        <v>433.61128400000001</v>
      </c>
      <c r="L505">
        <v>790.00984600000004</v>
      </c>
      <c r="M505" t="s">
        <v>4</v>
      </c>
      <c r="N505">
        <v>15.78003</v>
      </c>
      <c r="O505">
        <v>1.5076259999999999</v>
      </c>
      <c r="P505" t="s">
        <v>5</v>
      </c>
      <c r="Q505">
        <v>0</v>
      </c>
      <c r="R505">
        <v>0</v>
      </c>
      <c r="S505" t="s">
        <v>6</v>
      </c>
      <c r="T505">
        <v>46.374265999999999</v>
      </c>
      <c r="U505">
        <v>12.120900000000001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0.99795400000000001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147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542.54734699999995</v>
      </c>
      <c r="I506">
        <v>1191.237989</v>
      </c>
      <c r="J506" t="s">
        <v>3</v>
      </c>
      <c r="K506">
        <v>541.97278400000005</v>
      </c>
      <c r="L506">
        <v>1188.782884</v>
      </c>
      <c r="M506" t="s">
        <v>4</v>
      </c>
      <c r="N506">
        <v>19.846478000000001</v>
      </c>
      <c r="O506">
        <v>3.0719889999999999</v>
      </c>
      <c r="P506" t="s">
        <v>5</v>
      </c>
      <c r="Q506">
        <v>0</v>
      </c>
      <c r="R506">
        <v>0</v>
      </c>
      <c r="S506" t="s">
        <v>6</v>
      </c>
      <c r="T506">
        <v>57.871079999999999</v>
      </c>
      <c r="U506">
        <v>16.956354999999999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0.998421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147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652.02184</v>
      </c>
      <c r="I507">
        <v>1714.1603150000001</v>
      </c>
      <c r="J507" t="s">
        <v>3</v>
      </c>
      <c r="K507">
        <v>651.33147499999995</v>
      </c>
      <c r="L507">
        <v>1710.6572610000001</v>
      </c>
      <c r="M507" t="s">
        <v>4</v>
      </c>
      <c r="N507">
        <v>23.944472999999999</v>
      </c>
      <c r="O507">
        <v>5.1102869999999996</v>
      </c>
      <c r="P507" t="s">
        <v>5</v>
      </c>
      <c r="Q507">
        <v>0</v>
      </c>
      <c r="R507">
        <v>0</v>
      </c>
      <c r="S507" t="s">
        <v>6</v>
      </c>
      <c r="T507">
        <v>69.709967000000006</v>
      </c>
      <c r="U507">
        <v>25.987804000000001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0.998641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147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761.33732899999995</v>
      </c>
      <c r="I508">
        <v>2313.4992090000001</v>
      </c>
      <c r="J508" t="s">
        <v>3</v>
      </c>
      <c r="K508">
        <v>760.53154900000004</v>
      </c>
      <c r="L508">
        <v>2308.7327289999998</v>
      </c>
      <c r="M508" t="s">
        <v>4</v>
      </c>
      <c r="N508">
        <v>27.926898000000001</v>
      </c>
      <c r="O508">
        <v>6.3179040000000004</v>
      </c>
      <c r="P508" t="s">
        <v>5</v>
      </c>
      <c r="Q508">
        <v>0</v>
      </c>
      <c r="R508">
        <v>0</v>
      </c>
      <c r="S508" t="s">
        <v>6</v>
      </c>
      <c r="T508">
        <v>81.305891000000003</v>
      </c>
      <c r="U508">
        <v>33.263334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0.99875899999999995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147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869.99588100000005</v>
      </c>
      <c r="I509">
        <v>2959.7395999999999</v>
      </c>
      <c r="J509" t="s">
        <v>3</v>
      </c>
      <c r="K509">
        <v>869.07581500000003</v>
      </c>
      <c r="L509">
        <v>2953.604734</v>
      </c>
      <c r="M509" t="s">
        <v>4</v>
      </c>
      <c r="N509">
        <v>31.876576</v>
      </c>
      <c r="O509">
        <v>7.6650419999999997</v>
      </c>
      <c r="P509" t="s">
        <v>5</v>
      </c>
      <c r="Q509">
        <v>0</v>
      </c>
      <c r="R509">
        <v>0</v>
      </c>
      <c r="S509" t="s">
        <v>6</v>
      </c>
      <c r="T509">
        <v>92.831143999999995</v>
      </c>
      <c r="U509">
        <v>40.978524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0.99903500000000001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147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978.49115700000004</v>
      </c>
      <c r="I510">
        <v>3627.0495420000002</v>
      </c>
      <c r="J510" t="s">
        <v>3</v>
      </c>
      <c r="K510">
        <v>977.45599000000004</v>
      </c>
      <c r="L510">
        <v>3619.5411079999999</v>
      </c>
      <c r="M510" t="s">
        <v>4</v>
      </c>
      <c r="N510">
        <v>35.832233000000002</v>
      </c>
      <c r="O510">
        <v>9.0236260000000001</v>
      </c>
      <c r="P510" t="s">
        <v>5</v>
      </c>
      <c r="Q510">
        <v>0</v>
      </c>
      <c r="R510">
        <v>0</v>
      </c>
      <c r="S510" t="s">
        <v>6</v>
      </c>
      <c r="T510">
        <v>104.36515</v>
      </c>
      <c r="U510">
        <v>48.991978000000003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0.999108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147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1087.167285</v>
      </c>
      <c r="I511">
        <v>4319.0964249999997</v>
      </c>
      <c r="J511" t="s">
        <v>3</v>
      </c>
      <c r="K511">
        <v>1086.016337</v>
      </c>
      <c r="L511">
        <v>4310.1807419999996</v>
      </c>
      <c r="M511" t="s">
        <v>4</v>
      </c>
      <c r="N511">
        <v>39.780912000000001</v>
      </c>
      <c r="O511">
        <v>10.370882</v>
      </c>
      <c r="P511" t="s">
        <v>5</v>
      </c>
      <c r="Q511">
        <v>0</v>
      </c>
      <c r="R511">
        <v>0</v>
      </c>
      <c r="S511" t="s">
        <v>6</v>
      </c>
      <c r="T511">
        <v>115.89783199999999</v>
      </c>
      <c r="U511">
        <v>56.861505999999999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0.999135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147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1195.73137</v>
      </c>
      <c r="I512">
        <v>5046.5381470000002</v>
      </c>
      <c r="J512" t="s">
        <v>3</v>
      </c>
      <c r="K512">
        <v>1194.4653980000001</v>
      </c>
      <c r="L512">
        <v>5036.1155589999998</v>
      </c>
      <c r="M512" t="s">
        <v>4</v>
      </c>
      <c r="N512">
        <v>43.733471999999999</v>
      </c>
      <c r="O512">
        <v>11.820257</v>
      </c>
      <c r="P512" t="s">
        <v>5</v>
      </c>
      <c r="Q512">
        <v>0</v>
      </c>
      <c r="R512">
        <v>0</v>
      </c>
      <c r="S512" t="s">
        <v>6</v>
      </c>
      <c r="T512">
        <v>127.44461</v>
      </c>
      <c r="U512">
        <v>65.288757000000004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0.99915600000000004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147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1304.4803979999999</v>
      </c>
      <c r="I513">
        <v>5862.5965210000004</v>
      </c>
      <c r="J513" t="s">
        <v>3</v>
      </c>
      <c r="K513">
        <v>1303.09998</v>
      </c>
      <c r="L513">
        <v>5850.44578</v>
      </c>
      <c r="M513" t="s">
        <v>4</v>
      </c>
      <c r="N513">
        <v>47.677473999999997</v>
      </c>
      <c r="O513">
        <v>13.515268000000001</v>
      </c>
      <c r="P513" t="s">
        <v>5</v>
      </c>
      <c r="Q513">
        <v>0</v>
      </c>
      <c r="R513">
        <v>0</v>
      </c>
      <c r="S513" t="s">
        <v>6</v>
      </c>
      <c r="T513">
        <v>138.94694200000001</v>
      </c>
      <c r="U513">
        <v>74.459907999999999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0.99924100000000005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147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1412.768804</v>
      </c>
      <c r="I514">
        <v>6691.7282349999996</v>
      </c>
      <c r="J514" t="s">
        <v>3</v>
      </c>
      <c r="K514">
        <v>1411.2742330000001</v>
      </c>
      <c r="L514">
        <v>6677.8244780000005</v>
      </c>
      <c r="M514" t="s">
        <v>4</v>
      </c>
      <c r="N514">
        <v>51.615845</v>
      </c>
      <c r="O514">
        <v>15.384254</v>
      </c>
      <c r="P514" t="s">
        <v>5</v>
      </c>
      <c r="Q514">
        <v>0</v>
      </c>
      <c r="R514">
        <v>0</v>
      </c>
      <c r="S514" t="s">
        <v>6</v>
      </c>
      <c r="T514">
        <v>150.60904099999999</v>
      </c>
      <c r="U514">
        <v>83.945243000000005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0.99926099999999995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147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1521.3037079999999</v>
      </c>
      <c r="I515">
        <v>7629.2908740000003</v>
      </c>
      <c r="J515" t="s">
        <v>3</v>
      </c>
      <c r="K515">
        <v>1519.6945900000001</v>
      </c>
      <c r="L515">
        <v>7613.4183370000001</v>
      </c>
      <c r="M515" t="s">
        <v>4</v>
      </c>
      <c r="N515">
        <v>55.562865000000002</v>
      </c>
      <c r="O515">
        <v>17.314637000000001</v>
      </c>
      <c r="P515" t="s">
        <v>5</v>
      </c>
      <c r="Q515">
        <v>0</v>
      </c>
      <c r="R515">
        <v>0</v>
      </c>
      <c r="S515" t="s">
        <v>6</v>
      </c>
      <c r="T515">
        <v>162.13522499999999</v>
      </c>
      <c r="U515">
        <v>94.362763999999999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0.99935399999999996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147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1629.7714060000001</v>
      </c>
      <c r="I516">
        <v>8444.9131629999993</v>
      </c>
      <c r="J516" t="s">
        <v>3</v>
      </c>
      <c r="K516">
        <v>1628.047341</v>
      </c>
      <c r="L516">
        <v>8427.223602</v>
      </c>
      <c r="M516" t="s">
        <v>4</v>
      </c>
      <c r="N516">
        <v>59.498429000000002</v>
      </c>
      <c r="O516">
        <v>19.187180999999999</v>
      </c>
      <c r="P516" t="s">
        <v>5</v>
      </c>
      <c r="Q516">
        <v>0</v>
      </c>
      <c r="R516">
        <v>0</v>
      </c>
      <c r="S516" t="s">
        <v>6</v>
      </c>
      <c r="T516">
        <v>173.638488</v>
      </c>
      <c r="U516">
        <v>103.94980200000001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0.99938099999999996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147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1737.865278</v>
      </c>
      <c r="I517">
        <v>9346.3120899999994</v>
      </c>
      <c r="J517" t="s">
        <v>3</v>
      </c>
      <c r="K517">
        <v>1736.0268819999999</v>
      </c>
      <c r="L517">
        <v>9326.7302889999992</v>
      </c>
      <c r="M517" t="s">
        <v>4</v>
      </c>
      <c r="N517">
        <v>63.429001</v>
      </c>
      <c r="O517">
        <v>21.299986000000001</v>
      </c>
      <c r="P517" t="s">
        <v>5</v>
      </c>
      <c r="Q517">
        <v>0</v>
      </c>
      <c r="R517">
        <v>0</v>
      </c>
      <c r="S517" t="s">
        <v>6</v>
      </c>
      <c r="T517">
        <v>185.21751800000001</v>
      </c>
      <c r="U517">
        <v>111.157321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0.99940200000000001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147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1845.9993380000001</v>
      </c>
      <c r="I518">
        <v>10111.218629999999</v>
      </c>
      <c r="J518" t="s">
        <v>3</v>
      </c>
      <c r="K518">
        <v>1844.046394</v>
      </c>
      <c r="L518">
        <v>10089.969369</v>
      </c>
      <c r="M518" t="s">
        <v>4</v>
      </c>
      <c r="N518">
        <v>67.366641000000001</v>
      </c>
      <c r="O518">
        <v>23.365964999999999</v>
      </c>
      <c r="P518" t="s">
        <v>5</v>
      </c>
      <c r="Q518">
        <v>0</v>
      </c>
      <c r="R518">
        <v>0</v>
      </c>
      <c r="S518" t="s">
        <v>6</v>
      </c>
      <c r="T518">
        <v>196.69420400000001</v>
      </c>
      <c r="U518">
        <v>119.969392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0.99944200000000005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147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1954.4934249999999</v>
      </c>
      <c r="I519">
        <v>10791.247058999999</v>
      </c>
      <c r="J519" t="s">
        <v>3</v>
      </c>
      <c r="K519">
        <v>1952.425039</v>
      </c>
      <c r="L519">
        <v>10768.597102</v>
      </c>
      <c r="M519" t="s">
        <v>4</v>
      </c>
      <c r="N519">
        <v>71.307010000000005</v>
      </c>
      <c r="O519">
        <v>25.255472999999999</v>
      </c>
      <c r="P519" t="s">
        <v>5</v>
      </c>
      <c r="Q519">
        <v>0</v>
      </c>
      <c r="R519">
        <v>0</v>
      </c>
      <c r="S519" t="s">
        <v>6</v>
      </c>
      <c r="T519">
        <v>208.29060999999999</v>
      </c>
      <c r="U519">
        <v>122.540038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0.99946999999999997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147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2062.527043</v>
      </c>
      <c r="I520">
        <v>11480.853988000001</v>
      </c>
      <c r="J520" t="s">
        <v>3</v>
      </c>
      <c r="K520">
        <v>2060.3441090000001</v>
      </c>
      <c r="L520">
        <v>11456.703525000001</v>
      </c>
      <c r="M520" t="s">
        <v>4</v>
      </c>
      <c r="N520">
        <v>75.247591</v>
      </c>
      <c r="O520">
        <v>27.254165</v>
      </c>
      <c r="P520" t="s">
        <v>5</v>
      </c>
      <c r="Q520">
        <v>0</v>
      </c>
      <c r="R520">
        <v>0</v>
      </c>
      <c r="S520" t="s">
        <v>6</v>
      </c>
      <c r="T520">
        <v>219.775768</v>
      </c>
      <c r="U520">
        <v>129.33254700000001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0.99950099999999997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147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2170.5430419999998</v>
      </c>
      <c r="I521">
        <v>12244.271718</v>
      </c>
      <c r="J521" t="s">
        <v>3</v>
      </c>
      <c r="K521">
        <v>2168.2451099999998</v>
      </c>
      <c r="L521">
        <v>12218.413192</v>
      </c>
      <c r="M521" t="s">
        <v>4</v>
      </c>
      <c r="N521">
        <v>79.174025</v>
      </c>
      <c r="O521">
        <v>29.431789999999999</v>
      </c>
      <c r="P521" t="s">
        <v>5</v>
      </c>
      <c r="Q521">
        <v>0</v>
      </c>
      <c r="R521">
        <v>0</v>
      </c>
      <c r="S521" t="s">
        <v>6</v>
      </c>
      <c r="T521">
        <v>231.23954499999999</v>
      </c>
      <c r="U521">
        <v>136.38595599999999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0.99953099999999995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activeCell="E1" sqref="E1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24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1644.09</v>
      </c>
      <c r="C2">
        <v>160.41900000000001</v>
      </c>
      <c r="D2">
        <v>138.94399999999999</v>
      </c>
      <c r="E2">
        <v>134.67400000000001</v>
      </c>
      <c r="F2">
        <v>121.574</v>
      </c>
      <c r="G2">
        <v>0</v>
      </c>
      <c r="H2">
        <v>121.574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154.678</v>
      </c>
      <c r="C3">
        <v>153.33600000000001</v>
      </c>
      <c r="D3">
        <v>132.08199999999999</v>
      </c>
      <c r="E3">
        <v>128.065</v>
      </c>
      <c r="F3">
        <v>115.254</v>
      </c>
      <c r="G3">
        <v>0</v>
      </c>
      <c r="H3">
        <v>115.254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149.23400000000001</v>
      </c>
      <c r="C4">
        <v>147.89099999999999</v>
      </c>
      <c r="D4">
        <v>127.047</v>
      </c>
      <c r="E4">
        <v>123.211</v>
      </c>
      <c r="F4">
        <v>110.589</v>
      </c>
      <c r="G4">
        <v>0</v>
      </c>
      <c r="H4">
        <v>110.589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146.25</v>
      </c>
      <c r="C5">
        <v>144.93100000000001</v>
      </c>
      <c r="D5">
        <v>123.709</v>
      </c>
      <c r="E5">
        <v>119.931</v>
      </c>
      <c r="F5">
        <v>107.489</v>
      </c>
      <c r="G5">
        <v>0</v>
      </c>
      <c r="H5">
        <v>107.489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146.416</v>
      </c>
      <c r="C6">
        <v>145.12</v>
      </c>
      <c r="D6">
        <v>124.051</v>
      </c>
      <c r="E6">
        <v>120.291</v>
      </c>
      <c r="F6">
        <v>107.98</v>
      </c>
      <c r="G6">
        <v>0</v>
      </c>
      <c r="H6">
        <v>107.98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146.32499999999999</v>
      </c>
      <c r="C7">
        <v>144.99700000000001</v>
      </c>
      <c r="D7">
        <v>124.166</v>
      </c>
      <c r="E7">
        <v>120.372</v>
      </c>
      <c r="F7">
        <v>108.098</v>
      </c>
      <c r="G7">
        <v>0</v>
      </c>
      <c r="H7">
        <v>108.098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146.87100000000001</v>
      </c>
      <c r="C8">
        <v>145.577</v>
      </c>
      <c r="D8">
        <v>124.77</v>
      </c>
      <c r="E8">
        <v>121.004</v>
      </c>
      <c r="F8">
        <v>108.52500000000001</v>
      </c>
      <c r="G8">
        <v>0</v>
      </c>
      <c r="H8">
        <v>108.52500000000001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145.86500000000001</v>
      </c>
      <c r="C9">
        <v>144.57400000000001</v>
      </c>
      <c r="D9">
        <v>123.875</v>
      </c>
      <c r="E9">
        <v>120.093</v>
      </c>
      <c r="F9">
        <v>107.711</v>
      </c>
      <c r="G9">
        <v>0</v>
      </c>
      <c r="H9">
        <v>107.711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147.22800000000001</v>
      </c>
      <c r="C10">
        <v>145.94499999999999</v>
      </c>
      <c r="D10">
        <v>125.289</v>
      </c>
      <c r="E10">
        <v>121.492</v>
      </c>
      <c r="F10">
        <v>108.94</v>
      </c>
      <c r="G10">
        <v>0</v>
      </c>
      <c r="H10">
        <v>108.94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146.01</v>
      </c>
      <c r="C11">
        <v>144.70500000000001</v>
      </c>
      <c r="D11">
        <v>123.874</v>
      </c>
      <c r="E11">
        <v>120.09699999999999</v>
      </c>
      <c r="F11">
        <v>107.66200000000001</v>
      </c>
      <c r="G11">
        <v>0</v>
      </c>
      <c r="H11">
        <v>107.66200000000001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146.923</v>
      </c>
      <c r="C12">
        <v>145.63499999999999</v>
      </c>
      <c r="D12">
        <v>124.69799999999999</v>
      </c>
      <c r="E12">
        <v>120.93899999999999</v>
      </c>
      <c r="F12">
        <v>108.417</v>
      </c>
      <c r="G12">
        <v>0</v>
      </c>
      <c r="H12">
        <v>108.417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146.495</v>
      </c>
      <c r="C13">
        <v>145.19800000000001</v>
      </c>
      <c r="D13">
        <v>124.46899999999999</v>
      </c>
      <c r="E13">
        <v>120.693</v>
      </c>
      <c r="F13">
        <v>108.185</v>
      </c>
      <c r="G13">
        <v>0</v>
      </c>
      <c r="H13">
        <v>108.185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146.922</v>
      </c>
      <c r="C14">
        <v>145.61000000000001</v>
      </c>
      <c r="D14">
        <v>124.53700000000001</v>
      </c>
      <c r="E14">
        <v>120.755</v>
      </c>
      <c r="F14">
        <v>108.46299999999999</v>
      </c>
      <c r="G14">
        <v>0</v>
      </c>
      <c r="H14">
        <v>108.46299999999999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145.66800000000001</v>
      </c>
      <c r="C15">
        <v>144.376</v>
      </c>
      <c r="D15">
        <v>123.548</v>
      </c>
      <c r="E15">
        <v>119.78400000000001</v>
      </c>
      <c r="F15">
        <v>107.312</v>
      </c>
      <c r="G15">
        <v>0</v>
      </c>
      <c r="H15">
        <v>107.312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146.55199999999999</v>
      </c>
      <c r="C16">
        <v>145.285</v>
      </c>
      <c r="D16">
        <v>124.599</v>
      </c>
      <c r="E16">
        <v>120.822</v>
      </c>
      <c r="F16">
        <v>108.39400000000001</v>
      </c>
      <c r="G16">
        <v>0</v>
      </c>
      <c r="H16">
        <v>108.39400000000001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147.083</v>
      </c>
      <c r="C17">
        <v>145.70699999999999</v>
      </c>
      <c r="D17">
        <v>124.151</v>
      </c>
      <c r="E17">
        <v>120.36199999999999</v>
      </c>
      <c r="F17">
        <v>107.90300000000001</v>
      </c>
      <c r="G17">
        <v>0</v>
      </c>
      <c r="H17">
        <v>107.90300000000001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146.886</v>
      </c>
      <c r="C18">
        <v>145.60900000000001</v>
      </c>
      <c r="D18">
        <v>124.873</v>
      </c>
      <c r="E18">
        <v>121.08799999999999</v>
      </c>
      <c r="F18">
        <v>108.79600000000001</v>
      </c>
      <c r="G18">
        <v>0</v>
      </c>
      <c r="H18">
        <v>108.79600000000001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146.14599999999999</v>
      </c>
      <c r="C19">
        <v>144.864</v>
      </c>
      <c r="D19">
        <v>124.161</v>
      </c>
      <c r="E19">
        <v>120.376</v>
      </c>
      <c r="F19">
        <v>107.75700000000001</v>
      </c>
      <c r="G19">
        <v>0</v>
      </c>
      <c r="H19">
        <v>107.75700000000001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146.50200000000001</v>
      </c>
      <c r="C20">
        <v>145.209</v>
      </c>
      <c r="D20">
        <v>124.46</v>
      </c>
      <c r="E20">
        <v>120.68600000000001</v>
      </c>
      <c r="F20">
        <v>108.24</v>
      </c>
      <c r="G20">
        <v>0</v>
      </c>
      <c r="H20">
        <v>108.24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146.083</v>
      </c>
      <c r="C21">
        <v>144.77500000000001</v>
      </c>
      <c r="D21">
        <v>123.65900000000001</v>
      </c>
      <c r="E21">
        <v>119.887</v>
      </c>
      <c r="F21">
        <v>107.526</v>
      </c>
      <c r="G21">
        <v>0</v>
      </c>
      <c r="H21">
        <v>107.526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147.096</v>
      </c>
      <c r="C22">
        <v>145.786</v>
      </c>
      <c r="D22">
        <v>124.917</v>
      </c>
      <c r="E22">
        <v>121.137</v>
      </c>
      <c r="F22">
        <v>108.651</v>
      </c>
      <c r="G22">
        <v>0</v>
      </c>
      <c r="H22">
        <v>108.651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146.18299999999999</v>
      </c>
      <c r="C23">
        <v>144.898</v>
      </c>
      <c r="D23">
        <v>124.196</v>
      </c>
      <c r="E23">
        <v>120.399</v>
      </c>
      <c r="F23">
        <v>107.958</v>
      </c>
      <c r="G23">
        <v>0</v>
      </c>
      <c r="H23">
        <v>107.958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147.065</v>
      </c>
      <c r="C24">
        <v>145.791</v>
      </c>
      <c r="D24">
        <v>124.762</v>
      </c>
      <c r="E24">
        <v>120.986</v>
      </c>
      <c r="F24">
        <v>108.38800000000001</v>
      </c>
      <c r="G24">
        <v>0</v>
      </c>
      <c r="H24">
        <v>108.38800000000001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145.85900000000001</v>
      </c>
      <c r="C25">
        <v>144.54599999999999</v>
      </c>
      <c r="D25">
        <v>123.57</v>
      </c>
      <c r="E25">
        <v>119.819</v>
      </c>
      <c r="F25">
        <v>107.49</v>
      </c>
      <c r="G25">
        <v>0</v>
      </c>
      <c r="H25">
        <v>107.49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146.37100000000001</v>
      </c>
      <c r="C26">
        <v>145.08799999999999</v>
      </c>
      <c r="D26">
        <v>124.40300000000001</v>
      </c>
      <c r="E26">
        <v>120.64400000000001</v>
      </c>
      <c r="F26">
        <v>108.328</v>
      </c>
      <c r="G26">
        <v>0</v>
      </c>
      <c r="H26">
        <v>108.328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146.12200000000001</v>
      </c>
      <c r="C27">
        <v>144.83000000000001</v>
      </c>
      <c r="D27">
        <v>124.075</v>
      </c>
      <c r="E27">
        <v>120.304</v>
      </c>
      <c r="F27">
        <v>107.997</v>
      </c>
      <c r="G27">
        <v>0</v>
      </c>
      <c r="H27">
        <v>107.997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146.62799999999999</v>
      </c>
      <c r="C28">
        <v>145.328</v>
      </c>
      <c r="D28">
        <v>124.54</v>
      </c>
      <c r="E28">
        <v>120.749</v>
      </c>
      <c r="F28">
        <v>108.288</v>
      </c>
      <c r="G28">
        <v>0</v>
      </c>
      <c r="H28">
        <v>108.288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146.089</v>
      </c>
      <c r="C29">
        <v>144.78899999999999</v>
      </c>
      <c r="D29">
        <v>124.09399999999999</v>
      </c>
      <c r="E29">
        <v>120.318</v>
      </c>
      <c r="F29">
        <v>107.842</v>
      </c>
      <c r="G29">
        <v>0</v>
      </c>
      <c r="H29">
        <v>107.842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146.88399999999999</v>
      </c>
      <c r="C30">
        <v>145.60599999999999</v>
      </c>
      <c r="D30">
        <v>124.892</v>
      </c>
      <c r="E30">
        <v>121.083</v>
      </c>
      <c r="F30">
        <v>108.64100000000001</v>
      </c>
      <c r="G30">
        <v>0</v>
      </c>
      <c r="H30">
        <v>108.64100000000001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145.941</v>
      </c>
      <c r="C31">
        <v>144.631</v>
      </c>
      <c r="D31">
        <v>123.93600000000001</v>
      </c>
      <c r="E31">
        <v>120.15300000000001</v>
      </c>
      <c r="F31">
        <v>107.715</v>
      </c>
      <c r="G31">
        <v>0</v>
      </c>
      <c r="H31">
        <v>107.715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147.32</v>
      </c>
      <c r="C32">
        <v>146.02199999999999</v>
      </c>
      <c r="D32">
        <v>125.054</v>
      </c>
      <c r="E32">
        <v>121.265</v>
      </c>
      <c r="F32">
        <v>108.79600000000001</v>
      </c>
      <c r="G32">
        <v>0</v>
      </c>
      <c r="H32">
        <v>108.79600000000001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146.35900000000001</v>
      </c>
      <c r="C33">
        <v>145.053</v>
      </c>
      <c r="D33">
        <v>123.97199999999999</v>
      </c>
      <c r="E33">
        <v>120.155</v>
      </c>
      <c r="F33">
        <v>107.842</v>
      </c>
      <c r="G33">
        <v>0</v>
      </c>
      <c r="H33">
        <v>107.842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147.262</v>
      </c>
      <c r="C34">
        <v>145.959</v>
      </c>
      <c r="D34">
        <v>125.23399999999999</v>
      </c>
      <c r="E34">
        <v>121.45399999999999</v>
      </c>
      <c r="F34">
        <v>108.93300000000001</v>
      </c>
      <c r="G34">
        <v>0</v>
      </c>
      <c r="H34">
        <v>108.93300000000001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146.18100000000001</v>
      </c>
      <c r="C35">
        <v>144.869</v>
      </c>
      <c r="D35">
        <v>123.771</v>
      </c>
      <c r="E35">
        <v>119.98699999999999</v>
      </c>
      <c r="F35">
        <v>107.617</v>
      </c>
      <c r="G35">
        <v>0</v>
      </c>
      <c r="H35">
        <v>107.617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147.33699999999999</v>
      </c>
      <c r="C36">
        <v>146.047</v>
      </c>
      <c r="D36">
        <v>124.849</v>
      </c>
      <c r="E36">
        <v>121.06</v>
      </c>
      <c r="F36">
        <v>108.48</v>
      </c>
      <c r="G36">
        <v>0</v>
      </c>
      <c r="H36">
        <v>108.48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146.25800000000001</v>
      </c>
      <c r="C37">
        <v>144.953</v>
      </c>
      <c r="D37">
        <v>123.876</v>
      </c>
      <c r="E37">
        <v>120.105</v>
      </c>
      <c r="F37">
        <v>107.563</v>
      </c>
      <c r="G37">
        <v>0</v>
      </c>
      <c r="H37">
        <v>107.563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146.291</v>
      </c>
      <c r="C38">
        <v>145.035</v>
      </c>
      <c r="D38">
        <v>124.34</v>
      </c>
      <c r="E38">
        <v>120.545</v>
      </c>
      <c r="F38">
        <v>108.205</v>
      </c>
      <c r="G38">
        <v>0</v>
      </c>
      <c r="H38">
        <v>108.205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146.46700000000001</v>
      </c>
      <c r="C39">
        <v>145.179</v>
      </c>
      <c r="D39">
        <v>124.402</v>
      </c>
      <c r="E39">
        <v>120.63500000000001</v>
      </c>
      <c r="F39">
        <v>108.09</v>
      </c>
      <c r="G39">
        <v>0</v>
      </c>
      <c r="H39">
        <v>108.09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147.52199999999999</v>
      </c>
      <c r="C40">
        <v>146.244</v>
      </c>
      <c r="D40">
        <v>125.392</v>
      </c>
      <c r="E40">
        <v>121.63</v>
      </c>
      <c r="F40">
        <v>109.279</v>
      </c>
      <c r="G40">
        <v>0</v>
      </c>
      <c r="H40">
        <v>109.279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146.24299999999999</v>
      </c>
      <c r="C41">
        <v>144.93700000000001</v>
      </c>
      <c r="D41">
        <v>124.167</v>
      </c>
      <c r="E41">
        <v>120.39400000000001</v>
      </c>
      <c r="F41">
        <v>107.996</v>
      </c>
      <c r="G41">
        <v>0</v>
      </c>
      <c r="H41">
        <v>107.996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146.89699999999999</v>
      </c>
      <c r="C42">
        <v>145.59700000000001</v>
      </c>
      <c r="D42">
        <v>124.47799999999999</v>
      </c>
      <c r="E42">
        <v>120.714</v>
      </c>
      <c r="F42">
        <v>108.43</v>
      </c>
      <c r="G42">
        <v>0</v>
      </c>
      <c r="H42">
        <v>108.43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4479.82</v>
      </c>
      <c r="C43">
        <v>145.678</v>
      </c>
      <c r="D43">
        <v>124.334</v>
      </c>
      <c r="E43">
        <v>120.584</v>
      </c>
      <c r="F43">
        <v>107.92700000000001</v>
      </c>
      <c r="G43">
        <v>0</v>
      </c>
      <c r="H43">
        <v>107.92700000000001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4177.84</v>
      </c>
      <c r="C44">
        <v>167.667</v>
      </c>
      <c r="D44">
        <v>139.77000000000001</v>
      </c>
      <c r="E44">
        <v>135.03100000000001</v>
      </c>
      <c r="F44">
        <v>122.08799999999999</v>
      </c>
      <c r="G44">
        <v>0</v>
      </c>
      <c r="H44">
        <v>122.08799999999999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155.315</v>
      </c>
      <c r="C45">
        <v>153.899</v>
      </c>
      <c r="D45">
        <v>131.97800000000001</v>
      </c>
      <c r="E45">
        <v>127.935</v>
      </c>
      <c r="F45">
        <v>115.229</v>
      </c>
      <c r="G45">
        <v>0</v>
      </c>
      <c r="H45">
        <v>115.229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150.12</v>
      </c>
      <c r="C46">
        <v>148.82900000000001</v>
      </c>
      <c r="D46">
        <v>127.75700000000001</v>
      </c>
      <c r="E46">
        <v>123.916</v>
      </c>
      <c r="F46">
        <v>111.468</v>
      </c>
      <c r="G46">
        <v>0</v>
      </c>
      <c r="H46">
        <v>111.468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145.84100000000001</v>
      </c>
      <c r="C47">
        <v>144.55600000000001</v>
      </c>
      <c r="D47">
        <v>123.85</v>
      </c>
      <c r="E47">
        <v>120.089</v>
      </c>
      <c r="F47">
        <v>107.685</v>
      </c>
      <c r="G47">
        <v>0</v>
      </c>
      <c r="H47">
        <v>107.685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146.96600000000001</v>
      </c>
      <c r="C48">
        <v>145.67500000000001</v>
      </c>
      <c r="D48">
        <v>124.97499999999999</v>
      </c>
      <c r="E48">
        <v>121.206</v>
      </c>
      <c r="F48">
        <v>108.684</v>
      </c>
      <c r="G48">
        <v>0</v>
      </c>
      <c r="H48">
        <v>108.684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146.06</v>
      </c>
      <c r="C49">
        <v>144.77799999999999</v>
      </c>
      <c r="D49">
        <v>124.03</v>
      </c>
      <c r="E49">
        <v>120.26900000000001</v>
      </c>
      <c r="F49">
        <v>107.825</v>
      </c>
      <c r="G49">
        <v>0</v>
      </c>
      <c r="H49">
        <v>107.825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146.84299999999999</v>
      </c>
      <c r="C50">
        <v>145.547</v>
      </c>
      <c r="D50">
        <v>124.551</v>
      </c>
      <c r="E50">
        <v>120.77</v>
      </c>
      <c r="F50">
        <v>108.28400000000001</v>
      </c>
      <c r="G50">
        <v>0</v>
      </c>
      <c r="H50">
        <v>108.28400000000001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145.501</v>
      </c>
      <c r="C51">
        <v>144.22300000000001</v>
      </c>
      <c r="D51">
        <v>123.578</v>
      </c>
      <c r="E51">
        <v>119.789</v>
      </c>
      <c r="F51">
        <v>107.496</v>
      </c>
      <c r="G51">
        <v>0</v>
      </c>
      <c r="H51">
        <v>107.496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146.73599999999999</v>
      </c>
      <c r="C52">
        <v>145.43700000000001</v>
      </c>
      <c r="D52">
        <v>124.702</v>
      </c>
      <c r="E52">
        <v>120.962</v>
      </c>
      <c r="F52">
        <v>108.67100000000001</v>
      </c>
      <c r="G52">
        <v>0</v>
      </c>
      <c r="H52">
        <v>108.67100000000001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146.40299999999999</v>
      </c>
      <c r="C53">
        <v>145.09700000000001</v>
      </c>
      <c r="D53">
        <v>124.053</v>
      </c>
      <c r="E53">
        <v>120.31</v>
      </c>
      <c r="F53">
        <v>107.872</v>
      </c>
      <c r="G53">
        <v>0</v>
      </c>
      <c r="H53">
        <v>107.872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4111.25</v>
      </c>
      <c r="C54">
        <v>145.886</v>
      </c>
      <c r="D54">
        <v>124.434</v>
      </c>
      <c r="E54">
        <v>120.673</v>
      </c>
      <c r="F54">
        <v>108.14100000000001</v>
      </c>
      <c r="G54">
        <v>0</v>
      </c>
      <c r="H54">
        <v>108.14100000000001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4166.0200000000004</v>
      </c>
      <c r="C55">
        <v>153.048</v>
      </c>
      <c r="D55">
        <v>125.22199999999999</v>
      </c>
      <c r="E55">
        <v>120.845</v>
      </c>
      <c r="F55">
        <v>108.608</v>
      </c>
      <c r="G55">
        <v>0</v>
      </c>
      <c r="H55">
        <v>108.608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25" s="3" customFormat="1" x14ac:dyDescent="0.25">
      <c r="A56" s="3" t="s">
        <v>35</v>
      </c>
      <c r="B56" s="3">
        <v>146.655</v>
      </c>
      <c r="C56" s="3">
        <v>145.21100000000001</v>
      </c>
      <c r="D56" s="3">
        <v>123.096</v>
      </c>
      <c r="E56" s="3">
        <v>119.32299999999999</v>
      </c>
      <c r="F56" s="3">
        <v>106.949</v>
      </c>
      <c r="G56" s="3">
        <v>0</v>
      </c>
      <c r="H56" s="3">
        <v>106.949</v>
      </c>
      <c r="I56" s="3">
        <v>1</v>
      </c>
      <c r="J56" s="3">
        <v>1</v>
      </c>
      <c r="K56" s="3">
        <v>0</v>
      </c>
      <c r="P56"/>
      <c r="Q56"/>
      <c r="R56">
        <f>AVERAGE(B7:B56)</f>
        <v>473.74608000000001</v>
      </c>
      <c r="S56">
        <f>AVERAGE(C7:C56)</f>
        <v>146.09569999999997</v>
      </c>
      <c r="T56"/>
      <c r="U56">
        <f>_xlfn.VAR.P(B7:B56)</f>
        <v>1231014.9928903535</v>
      </c>
      <c r="V56">
        <f>_xlfn.VAR.P(C7:C56)</f>
        <v>12.528445489999999</v>
      </c>
      <c r="W56"/>
      <c r="X56">
        <f>1.96*SQRT(U56)/50</f>
        <v>43.492837096182086</v>
      </c>
      <c r="Y56">
        <f>1.96*SQRT(V56)/50</f>
        <v>0.1387505332521414</v>
      </c>
    </row>
    <row r="57" spans="1:25" x14ac:dyDescent="0.25">
      <c r="A57" t="s">
        <v>109</v>
      </c>
      <c r="B57">
        <v>23688.473914999999</v>
      </c>
      <c r="C57" t="s">
        <v>37</v>
      </c>
    </row>
    <row r="58" spans="1:25" x14ac:dyDescent="0.25">
      <c r="A58" t="s">
        <v>36</v>
      </c>
      <c r="B58">
        <v>137.626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137.54499999999999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137.79400000000001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137.148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138.24600000000001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136.27199999999999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138.35300000000001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136.87700000000001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138.08600000000001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136.82400000000001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137.96899999999999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136.553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4042.55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4149.6099999999997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138.06700000000001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137.667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136.75800000000001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137.709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136.52000000000001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137.369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136.74100000000001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137.09800000000001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136.214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137.96899999999999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136.857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137.708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136.64099999999999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4061.19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4151.91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138.578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138.19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136.322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137.94900000000001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136.38399999999999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137.756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136.72999999999999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137.90100000000001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135.66800000000001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138.238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136.15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137.94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135.71299999999999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4069.65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4159.41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148.48400000000001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140.048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137.52000000000001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136.102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138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136.059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138.24600000000001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136.26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137.36099999999999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136.06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137.31800000000001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613.6709800000001</v>
      </c>
      <c r="S112">
        <f>AVERAGE(C63:C112)</f>
        <v>0</v>
      </c>
      <c r="U112">
        <f>_xlfn.VAR.P(B63:B112)</f>
        <v>1663161.1378456189</v>
      </c>
      <c r="V112">
        <f>_xlfn.VAR.P(C63:C112)</f>
        <v>0</v>
      </c>
      <c r="X112">
        <f>1.96*SQRT(U112)/50</f>
        <v>50.553733105074372</v>
      </c>
      <c r="Y112">
        <f>1.96*SQRT(V112)/50</f>
        <v>0</v>
      </c>
    </row>
    <row r="113" spans="1:9" x14ac:dyDescent="0.25">
      <c r="A113" t="s">
        <v>36</v>
      </c>
      <c r="B113">
        <v>30684.308773000001</v>
      </c>
      <c r="C113" t="s">
        <v>37</v>
      </c>
    </row>
    <row r="114" spans="1:9" x14ac:dyDescent="0.25">
      <c r="A114" t="s">
        <v>38</v>
      </c>
      <c r="B114">
        <v>4313.3100000000004</v>
      </c>
      <c r="C114">
        <v>1535.58</v>
      </c>
      <c r="D114">
        <v>1514.44</v>
      </c>
      <c r="E114">
        <v>1510.78</v>
      </c>
      <c r="F114">
        <v>114.96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4010.5</v>
      </c>
      <c r="C115">
        <v>1647.6</v>
      </c>
      <c r="D115">
        <v>1625.63</v>
      </c>
      <c r="E115">
        <v>1621.95</v>
      </c>
      <c r="F115">
        <v>115.785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1572.17</v>
      </c>
      <c r="C116">
        <v>1571.76</v>
      </c>
      <c r="D116">
        <v>1550.59</v>
      </c>
      <c r="E116">
        <v>1546.92</v>
      </c>
      <c r="F116">
        <v>115.806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4421.3500000000004</v>
      </c>
      <c r="C117">
        <v>1539</v>
      </c>
      <c r="D117">
        <v>1517.87</v>
      </c>
      <c r="E117">
        <v>1514.19</v>
      </c>
      <c r="F117">
        <v>115.803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5622.06</v>
      </c>
      <c r="C118">
        <v>1611.06</v>
      </c>
      <c r="D118">
        <v>1589.63</v>
      </c>
      <c r="E118">
        <v>1585.94</v>
      </c>
      <c r="F118">
        <v>115.818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4374.18</v>
      </c>
      <c r="C119">
        <v>1551.64</v>
      </c>
      <c r="D119">
        <v>1530.44</v>
      </c>
      <c r="E119">
        <v>1526.78</v>
      </c>
      <c r="F119">
        <v>115.833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4005.69</v>
      </c>
      <c r="C120">
        <v>1765.88</v>
      </c>
      <c r="D120">
        <v>1743.74</v>
      </c>
      <c r="E120">
        <v>1740.06</v>
      </c>
      <c r="F120">
        <v>115.797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1712.66</v>
      </c>
      <c r="C121">
        <v>1712.15</v>
      </c>
      <c r="D121">
        <v>1690.26</v>
      </c>
      <c r="E121">
        <v>1686.58</v>
      </c>
      <c r="F121">
        <v>115.78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4285.99</v>
      </c>
      <c r="C122">
        <v>1556.83</v>
      </c>
      <c r="D122">
        <v>1535.6</v>
      </c>
      <c r="E122">
        <v>1531.95</v>
      </c>
      <c r="F122">
        <v>115.738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4008.61</v>
      </c>
      <c r="C123">
        <v>1670.8</v>
      </c>
      <c r="D123">
        <v>1648.99</v>
      </c>
      <c r="E123">
        <v>1645.3</v>
      </c>
      <c r="F123">
        <v>115.785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1585.83</v>
      </c>
      <c r="C124">
        <v>1585.42</v>
      </c>
      <c r="D124">
        <v>1564.17</v>
      </c>
      <c r="E124">
        <v>1560.49</v>
      </c>
      <c r="F124">
        <v>115.738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4402.8900000000003</v>
      </c>
      <c r="C125">
        <v>1560.38</v>
      </c>
      <c r="D125">
        <v>1539.06</v>
      </c>
      <c r="E125">
        <v>1535.41</v>
      </c>
      <c r="F125">
        <v>115.81699999999999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4010.61</v>
      </c>
      <c r="C126">
        <v>1797.22</v>
      </c>
      <c r="D126">
        <v>1774.7</v>
      </c>
      <c r="E126">
        <v>1770.85</v>
      </c>
      <c r="F126">
        <v>120.047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1619.68</v>
      </c>
      <c r="C127">
        <v>1619.25</v>
      </c>
      <c r="D127">
        <v>1597.48</v>
      </c>
      <c r="E127">
        <v>1593.35</v>
      </c>
      <c r="F127">
        <v>129.90799999999999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4374.83</v>
      </c>
      <c r="C128">
        <v>1570.53</v>
      </c>
      <c r="D128">
        <v>1549</v>
      </c>
      <c r="E128">
        <v>1544.88</v>
      </c>
      <c r="F128">
        <v>129.79900000000001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4007.8</v>
      </c>
      <c r="C129">
        <v>1689.32</v>
      </c>
      <c r="D129">
        <v>1667.22</v>
      </c>
      <c r="E129">
        <v>1663.08</v>
      </c>
      <c r="F129">
        <v>129.828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1577.08</v>
      </c>
      <c r="C130">
        <v>1576.64</v>
      </c>
      <c r="D130">
        <v>1554.9</v>
      </c>
      <c r="E130">
        <v>1550.77</v>
      </c>
      <c r="F130">
        <v>129.869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4408.3599999999997</v>
      </c>
      <c r="C131">
        <v>1582.19</v>
      </c>
      <c r="D131">
        <v>1560.53</v>
      </c>
      <c r="E131">
        <v>1556.41</v>
      </c>
      <c r="F131">
        <v>129.76900000000001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4010.58</v>
      </c>
      <c r="C132">
        <v>1873.02</v>
      </c>
      <c r="D132">
        <v>1849.74</v>
      </c>
      <c r="E132">
        <v>1845.55</v>
      </c>
      <c r="F132">
        <v>129.87100000000001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1625.94</v>
      </c>
      <c r="C133">
        <v>1625.52</v>
      </c>
      <c r="D133">
        <v>1603.74</v>
      </c>
      <c r="E133">
        <v>1599.59</v>
      </c>
      <c r="F133">
        <v>129.81100000000001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4368.68</v>
      </c>
      <c r="C134">
        <v>1566.77</v>
      </c>
      <c r="D134">
        <v>1545.07</v>
      </c>
      <c r="E134">
        <v>1540.95</v>
      </c>
      <c r="F134">
        <v>129.827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4009.59</v>
      </c>
      <c r="C135">
        <v>1670.23</v>
      </c>
      <c r="D135">
        <v>1648.07</v>
      </c>
      <c r="E135">
        <v>1643.93</v>
      </c>
      <c r="F135">
        <v>129.857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1580.85</v>
      </c>
      <c r="C136">
        <v>1580.44</v>
      </c>
      <c r="D136">
        <v>1558.66</v>
      </c>
      <c r="E136">
        <v>1554.53</v>
      </c>
      <c r="F136">
        <v>129.88999999999999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4407.21</v>
      </c>
      <c r="C137">
        <v>1563.67</v>
      </c>
      <c r="D137">
        <v>1542.01</v>
      </c>
      <c r="E137">
        <v>1537.89</v>
      </c>
      <c r="F137">
        <v>129.839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4005.98</v>
      </c>
      <c r="C138">
        <v>1685.48</v>
      </c>
      <c r="D138">
        <v>1663.27</v>
      </c>
      <c r="E138">
        <v>1659.11</v>
      </c>
      <c r="F138">
        <v>129.85499999999999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1731.82</v>
      </c>
      <c r="C139">
        <v>1731.41</v>
      </c>
      <c r="D139">
        <v>1709.21</v>
      </c>
      <c r="E139">
        <v>1705.07</v>
      </c>
      <c r="F139">
        <v>129.893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4266.0200000000004</v>
      </c>
      <c r="C140">
        <v>1602.59</v>
      </c>
      <c r="D140">
        <v>1580.78</v>
      </c>
      <c r="E140">
        <v>1576.66</v>
      </c>
      <c r="F140">
        <v>129.95500000000001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5632.94</v>
      </c>
      <c r="C141">
        <v>1624.18</v>
      </c>
      <c r="D141">
        <v>1602.3</v>
      </c>
      <c r="E141">
        <v>1598.15</v>
      </c>
      <c r="F141">
        <v>129.827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4362.32</v>
      </c>
      <c r="C142">
        <v>1570.07</v>
      </c>
      <c r="D142">
        <v>1548.43</v>
      </c>
      <c r="E142">
        <v>1544.27</v>
      </c>
      <c r="F142">
        <v>129.88800000000001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4010.35</v>
      </c>
      <c r="C143">
        <v>1787.69</v>
      </c>
      <c r="D143">
        <v>1764.82</v>
      </c>
      <c r="E143">
        <v>1760.66</v>
      </c>
      <c r="F143">
        <v>129.88900000000001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1623.91</v>
      </c>
      <c r="C144">
        <v>1623.4</v>
      </c>
      <c r="D144">
        <v>1601.54</v>
      </c>
      <c r="E144">
        <v>1597.36</v>
      </c>
      <c r="F144">
        <v>129.84299999999999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4370.95</v>
      </c>
      <c r="C145">
        <v>1571.38</v>
      </c>
      <c r="D145">
        <v>1549.64</v>
      </c>
      <c r="E145">
        <v>1545.5</v>
      </c>
      <c r="F145">
        <v>129.90700000000001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4009.81</v>
      </c>
      <c r="C146">
        <v>1812.02</v>
      </c>
      <c r="D146">
        <v>1789</v>
      </c>
      <c r="E146">
        <v>1784.84</v>
      </c>
      <c r="F146">
        <v>129.91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1579.74</v>
      </c>
      <c r="C147">
        <v>1579.07</v>
      </c>
      <c r="D147">
        <v>1557.28</v>
      </c>
      <c r="E147">
        <v>1553.14</v>
      </c>
      <c r="F147">
        <v>129.834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4405.55</v>
      </c>
      <c r="C148">
        <v>1569.07</v>
      </c>
      <c r="D148">
        <v>1547.39</v>
      </c>
      <c r="E148">
        <v>1543.27</v>
      </c>
      <c r="F148">
        <v>129.874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5604.65</v>
      </c>
      <c r="C149">
        <v>1597.15</v>
      </c>
      <c r="D149">
        <v>1575.21</v>
      </c>
      <c r="E149">
        <v>1571.07</v>
      </c>
      <c r="F149">
        <v>129.80699999999999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4399.6000000000004</v>
      </c>
      <c r="C150">
        <v>1561.92</v>
      </c>
      <c r="D150">
        <v>1540.29</v>
      </c>
      <c r="E150">
        <v>1536.17</v>
      </c>
      <c r="F150">
        <v>129.9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5612.23</v>
      </c>
      <c r="C151">
        <v>1604.09</v>
      </c>
      <c r="D151">
        <v>1582.05</v>
      </c>
      <c r="E151">
        <v>1577.89</v>
      </c>
      <c r="F151">
        <v>129.88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4383.03</v>
      </c>
      <c r="C152">
        <v>1554.69</v>
      </c>
      <c r="D152">
        <v>1533.05</v>
      </c>
      <c r="E152">
        <v>1528.92</v>
      </c>
      <c r="F152">
        <v>129.92500000000001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4010.19</v>
      </c>
      <c r="C153">
        <v>1795.79</v>
      </c>
      <c r="D153">
        <v>1772.97</v>
      </c>
      <c r="E153">
        <v>1768.8</v>
      </c>
      <c r="F153">
        <v>129.89599999999999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1587.33</v>
      </c>
      <c r="C154">
        <v>1586.89</v>
      </c>
      <c r="D154">
        <v>1565.02</v>
      </c>
      <c r="E154">
        <v>1560.89</v>
      </c>
      <c r="F154">
        <v>129.863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4408.68</v>
      </c>
      <c r="C155">
        <v>1568.83</v>
      </c>
      <c r="D155">
        <v>1547.23</v>
      </c>
      <c r="E155">
        <v>1543.11</v>
      </c>
      <c r="F155">
        <v>129.846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4008.53</v>
      </c>
      <c r="C156">
        <v>1834.94</v>
      </c>
      <c r="D156">
        <v>1811.93</v>
      </c>
      <c r="E156">
        <v>1807.76</v>
      </c>
      <c r="F156">
        <v>129.846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1616.72</v>
      </c>
      <c r="C157">
        <v>1616.3</v>
      </c>
      <c r="D157">
        <v>1594.56</v>
      </c>
      <c r="E157">
        <v>1590.44</v>
      </c>
      <c r="F157">
        <v>129.88999999999999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4370</v>
      </c>
      <c r="C158">
        <v>1563.16</v>
      </c>
      <c r="D158">
        <v>1541.47</v>
      </c>
      <c r="E158">
        <v>1537.36</v>
      </c>
      <c r="F158">
        <v>129.88999999999999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5598.18</v>
      </c>
      <c r="C159">
        <v>1587.07</v>
      </c>
      <c r="D159">
        <v>1565.11</v>
      </c>
      <c r="E159">
        <v>1560.96</v>
      </c>
      <c r="F159">
        <v>129.928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4403.6499999999996</v>
      </c>
      <c r="C160">
        <v>1560.74</v>
      </c>
      <c r="D160">
        <v>1539.18</v>
      </c>
      <c r="E160">
        <v>1535.05</v>
      </c>
      <c r="F160">
        <v>129.86000000000001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5630.37</v>
      </c>
      <c r="C161">
        <v>1618.79</v>
      </c>
      <c r="D161">
        <v>1596.83</v>
      </c>
      <c r="E161">
        <v>1592.67</v>
      </c>
      <c r="F161">
        <v>129.88399999999999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4367.28</v>
      </c>
      <c r="C162">
        <v>1571.69</v>
      </c>
      <c r="D162">
        <v>1550</v>
      </c>
      <c r="E162">
        <v>1545.85</v>
      </c>
      <c r="F162">
        <v>129.828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5650.59</v>
      </c>
      <c r="C163">
        <v>1642.74</v>
      </c>
      <c r="D163">
        <v>1620.86</v>
      </c>
      <c r="E163">
        <v>1616.7</v>
      </c>
      <c r="F163">
        <v>129.804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4356.63</v>
      </c>
      <c r="C164">
        <v>1569.88</v>
      </c>
      <c r="D164">
        <v>1548.22</v>
      </c>
      <c r="E164">
        <v>1544.1</v>
      </c>
      <c r="F164">
        <v>129.95500000000001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5606.26</v>
      </c>
      <c r="C165">
        <v>1595.08</v>
      </c>
      <c r="D165">
        <v>1573.09</v>
      </c>
      <c r="E165">
        <v>1568.94</v>
      </c>
      <c r="F165">
        <v>129.892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4387.87</v>
      </c>
      <c r="C166">
        <v>1544.52</v>
      </c>
      <c r="D166">
        <v>1522.81</v>
      </c>
      <c r="E166">
        <v>1518.67</v>
      </c>
      <c r="F166">
        <v>129.88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4007.43</v>
      </c>
      <c r="C167">
        <v>1716.83</v>
      </c>
      <c r="D167">
        <v>1694.45</v>
      </c>
      <c r="E167">
        <v>1690.31</v>
      </c>
      <c r="F167">
        <v>129.874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1572.89</v>
      </c>
      <c r="C168">
        <v>1572.32</v>
      </c>
      <c r="D168">
        <v>1550.39</v>
      </c>
      <c r="E168">
        <v>1546.26</v>
      </c>
      <c r="F168">
        <v>129.88499999999999</v>
      </c>
      <c r="G168">
        <v>1</v>
      </c>
      <c r="H168">
        <v>1</v>
      </c>
      <c r="I168">
        <v>0</v>
      </c>
      <c r="R168">
        <f>AVERAGE(B119:B168)</f>
        <v>3799.1712000000007</v>
      </c>
      <c r="S168">
        <f>AVERAGE(C119:C168)</f>
        <v>1630.7536000000007</v>
      </c>
      <c r="U168">
        <f>_xlfn.VAR.P(B119:B168)</f>
        <v>1742997.0821305541</v>
      </c>
      <c r="V168">
        <f>_xlfn.VAR.P(C119:C168)</f>
        <v>7353.0238870400008</v>
      </c>
      <c r="X168">
        <f>1.96*SQRT(U168)/50</f>
        <v>51.752865005573312</v>
      </c>
      <c r="Y168">
        <f>1.96*SQRT(V168)/50</f>
        <v>3.3613911741689844</v>
      </c>
    </row>
    <row r="169" spans="1:25" x14ac:dyDescent="0.25">
      <c r="A169" t="s">
        <v>38</v>
      </c>
      <c r="B169">
        <v>189954.252836</v>
      </c>
      <c r="C169" t="s">
        <v>37</v>
      </c>
    </row>
    <row r="170" spans="1:25" x14ac:dyDescent="0.25">
      <c r="A170" t="s">
        <v>95</v>
      </c>
      <c r="B170">
        <v>168.61</v>
      </c>
      <c r="C170">
        <v>167.40899999999999</v>
      </c>
      <c r="D170">
        <v>146.43700000000001</v>
      </c>
      <c r="E170">
        <v>142.523</v>
      </c>
      <c r="F170">
        <v>99.010300000000001</v>
      </c>
      <c r="G170">
        <v>1.2300600000000001E-3</v>
      </c>
      <c r="H170">
        <v>0.99994400000000006</v>
      </c>
      <c r="I170">
        <v>0</v>
      </c>
    </row>
    <row r="171" spans="1:25" x14ac:dyDescent="0.25">
      <c r="A171" t="s">
        <v>95</v>
      </c>
      <c r="B171">
        <v>157.10599999999999</v>
      </c>
      <c r="C171">
        <v>155.755</v>
      </c>
      <c r="D171">
        <v>135.09399999999999</v>
      </c>
      <c r="E171">
        <v>131.542</v>
      </c>
      <c r="F171">
        <v>91.459599999999995</v>
      </c>
      <c r="G171">
        <v>1.2300499999999999E-3</v>
      </c>
      <c r="H171">
        <v>0.99991300000000005</v>
      </c>
      <c r="I171">
        <v>0</v>
      </c>
    </row>
    <row r="172" spans="1:25" x14ac:dyDescent="0.25">
      <c r="A172" t="s">
        <v>95</v>
      </c>
      <c r="B172">
        <v>4096.34</v>
      </c>
      <c r="C172">
        <v>148.81700000000001</v>
      </c>
      <c r="D172">
        <v>127.767</v>
      </c>
      <c r="E172">
        <v>124.313</v>
      </c>
      <c r="F172">
        <v>86.453000000000003</v>
      </c>
      <c r="G172">
        <v>1.2300499999999999E-3</v>
      </c>
      <c r="H172">
        <v>0.99996099999999999</v>
      </c>
      <c r="I172">
        <v>0</v>
      </c>
    </row>
    <row r="173" spans="1:25" x14ac:dyDescent="0.25">
      <c r="A173" t="s">
        <v>95</v>
      </c>
      <c r="B173">
        <v>4179.42</v>
      </c>
      <c r="C173">
        <v>168.809</v>
      </c>
      <c r="D173">
        <v>142.126</v>
      </c>
      <c r="E173">
        <v>137.953</v>
      </c>
      <c r="F173">
        <v>95.880700000000004</v>
      </c>
      <c r="G173">
        <v>1.2300600000000001E-3</v>
      </c>
      <c r="H173">
        <v>0.99941000000000002</v>
      </c>
      <c r="I173">
        <v>0</v>
      </c>
    </row>
    <row r="174" spans="1:25" x14ac:dyDescent="0.25">
      <c r="A174" t="s">
        <v>95</v>
      </c>
      <c r="B174">
        <v>154.47800000000001</v>
      </c>
      <c r="C174">
        <v>153.07400000000001</v>
      </c>
      <c r="D174">
        <v>131.71700000000001</v>
      </c>
      <c r="E174">
        <v>128.227</v>
      </c>
      <c r="F174">
        <v>89.135999999999996</v>
      </c>
      <c r="G174">
        <v>1.2300600000000001E-3</v>
      </c>
      <c r="H174">
        <v>0.99981600000000004</v>
      </c>
      <c r="I174">
        <v>0</v>
      </c>
    </row>
    <row r="175" spans="1:25" x14ac:dyDescent="0.25">
      <c r="A175" t="s">
        <v>95</v>
      </c>
      <c r="B175">
        <v>148.29599999999999</v>
      </c>
      <c r="C175">
        <v>147.029</v>
      </c>
      <c r="D175">
        <v>126.498</v>
      </c>
      <c r="E175">
        <v>123.108</v>
      </c>
      <c r="F175">
        <v>85.663499999999999</v>
      </c>
      <c r="G175">
        <v>1.2300799999999999E-3</v>
      </c>
      <c r="H175">
        <v>0.99976299999999996</v>
      </c>
      <c r="I175">
        <v>0</v>
      </c>
    </row>
    <row r="176" spans="1:25" x14ac:dyDescent="0.25">
      <c r="A176" t="s">
        <v>95</v>
      </c>
      <c r="B176">
        <v>148.602</v>
      </c>
      <c r="C176">
        <v>147.334</v>
      </c>
      <c r="D176">
        <v>126.852</v>
      </c>
      <c r="E176">
        <v>123.44199999999999</v>
      </c>
      <c r="F176">
        <v>85.839699999999993</v>
      </c>
      <c r="G176">
        <v>1.2300600000000001E-3</v>
      </c>
      <c r="H176">
        <v>0.999722</v>
      </c>
      <c r="I176">
        <v>0</v>
      </c>
    </row>
    <row r="177" spans="1:9" x14ac:dyDescent="0.25">
      <c r="A177" t="s">
        <v>95</v>
      </c>
      <c r="B177">
        <v>148.333</v>
      </c>
      <c r="C177">
        <v>147.042</v>
      </c>
      <c r="D177">
        <v>126.527</v>
      </c>
      <c r="E177">
        <v>123.084</v>
      </c>
      <c r="F177">
        <v>85.647199999999998</v>
      </c>
      <c r="G177">
        <v>1.2300499999999999E-3</v>
      </c>
      <c r="H177">
        <v>0.99994400000000006</v>
      </c>
      <c r="I177">
        <v>0</v>
      </c>
    </row>
    <row r="178" spans="1:9" x14ac:dyDescent="0.25">
      <c r="A178" t="s">
        <v>95</v>
      </c>
      <c r="B178">
        <v>148.62899999999999</v>
      </c>
      <c r="C178">
        <v>147.33099999999999</v>
      </c>
      <c r="D178">
        <v>126.863</v>
      </c>
      <c r="E178">
        <v>123.462</v>
      </c>
      <c r="F178">
        <v>85.841800000000006</v>
      </c>
      <c r="G178">
        <v>1.23007E-3</v>
      </c>
      <c r="H178">
        <v>0.99937399999999998</v>
      </c>
      <c r="I178">
        <v>0</v>
      </c>
    </row>
    <row r="179" spans="1:9" x14ac:dyDescent="0.25">
      <c r="A179" t="s">
        <v>95</v>
      </c>
      <c r="B179">
        <v>148.279</v>
      </c>
      <c r="C179">
        <v>146.97</v>
      </c>
      <c r="D179">
        <v>126.541</v>
      </c>
      <c r="E179">
        <v>123.096</v>
      </c>
      <c r="F179">
        <v>85.651300000000006</v>
      </c>
      <c r="G179">
        <v>1.2300499999999999E-3</v>
      </c>
      <c r="H179">
        <v>0.99988699999999997</v>
      </c>
      <c r="I179">
        <v>0</v>
      </c>
    </row>
    <row r="180" spans="1:9" x14ac:dyDescent="0.25">
      <c r="A180" t="s">
        <v>95</v>
      </c>
      <c r="B180">
        <v>148.697</v>
      </c>
      <c r="C180">
        <v>147.405</v>
      </c>
      <c r="D180">
        <v>126.82</v>
      </c>
      <c r="E180">
        <v>123.4</v>
      </c>
      <c r="F180">
        <v>85.819199999999995</v>
      </c>
      <c r="G180">
        <v>1.2300499999999999E-3</v>
      </c>
      <c r="H180">
        <v>0.99976399999999999</v>
      </c>
      <c r="I180">
        <v>0</v>
      </c>
    </row>
    <row r="181" spans="1:9" x14ac:dyDescent="0.25">
      <c r="A181" t="s">
        <v>95</v>
      </c>
      <c r="B181">
        <v>148.369</v>
      </c>
      <c r="C181">
        <v>147.09200000000001</v>
      </c>
      <c r="D181">
        <v>126.547</v>
      </c>
      <c r="E181">
        <v>123.121</v>
      </c>
      <c r="F181">
        <v>85.656300000000002</v>
      </c>
      <c r="G181">
        <v>1.2300499999999999E-3</v>
      </c>
      <c r="H181">
        <v>0.99971399999999999</v>
      </c>
      <c r="I181">
        <v>0</v>
      </c>
    </row>
    <row r="182" spans="1:9" x14ac:dyDescent="0.25">
      <c r="A182" t="s">
        <v>95</v>
      </c>
      <c r="B182">
        <v>148.54900000000001</v>
      </c>
      <c r="C182">
        <v>147.27500000000001</v>
      </c>
      <c r="D182">
        <v>126.857</v>
      </c>
      <c r="E182">
        <v>123.45699999999999</v>
      </c>
      <c r="F182">
        <v>85.844800000000006</v>
      </c>
      <c r="G182">
        <v>1.2300499999999999E-3</v>
      </c>
      <c r="H182">
        <v>0.99978299999999998</v>
      </c>
      <c r="I182">
        <v>0</v>
      </c>
    </row>
    <row r="183" spans="1:9" x14ac:dyDescent="0.25">
      <c r="A183" t="s">
        <v>95</v>
      </c>
      <c r="B183">
        <v>148.39099999999999</v>
      </c>
      <c r="C183">
        <v>147.11500000000001</v>
      </c>
      <c r="D183">
        <v>126.55200000000001</v>
      </c>
      <c r="E183">
        <v>123.121</v>
      </c>
      <c r="F183">
        <v>85.665599999999998</v>
      </c>
      <c r="G183">
        <v>1.2300499999999999E-3</v>
      </c>
      <c r="H183">
        <v>0.999892</v>
      </c>
      <c r="I183">
        <v>0</v>
      </c>
    </row>
    <row r="184" spans="1:9" x14ac:dyDescent="0.25">
      <c r="A184" t="s">
        <v>95</v>
      </c>
      <c r="B184">
        <v>148.70099999999999</v>
      </c>
      <c r="C184">
        <v>147.428</v>
      </c>
      <c r="D184">
        <v>126.905</v>
      </c>
      <c r="E184">
        <v>123.491</v>
      </c>
      <c r="F184">
        <v>85.866399999999999</v>
      </c>
      <c r="G184">
        <v>1.2300600000000001E-3</v>
      </c>
      <c r="H184">
        <v>0.99968000000000001</v>
      </c>
      <c r="I184">
        <v>0</v>
      </c>
    </row>
    <row r="185" spans="1:9" x14ac:dyDescent="0.25">
      <c r="A185" t="s">
        <v>95</v>
      </c>
      <c r="B185">
        <v>148.30500000000001</v>
      </c>
      <c r="C185">
        <v>147.02000000000001</v>
      </c>
      <c r="D185">
        <v>126.51900000000001</v>
      </c>
      <c r="E185">
        <v>123.086</v>
      </c>
      <c r="F185">
        <v>85.648200000000003</v>
      </c>
      <c r="G185">
        <v>1.2300499999999999E-3</v>
      </c>
      <c r="H185">
        <v>0.99959200000000004</v>
      </c>
      <c r="I185">
        <v>0</v>
      </c>
    </row>
    <row r="186" spans="1:9" x14ac:dyDescent="0.25">
      <c r="A186" t="s">
        <v>95</v>
      </c>
      <c r="B186">
        <v>4030.9</v>
      </c>
      <c r="C186">
        <v>148</v>
      </c>
      <c r="D186">
        <v>126.854</v>
      </c>
      <c r="E186">
        <v>123.44</v>
      </c>
      <c r="F186">
        <v>85.818200000000004</v>
      </c>
      <c r="G186">
        <v>1.2300499999999999E-3</v>
      </c>
      <c r="H186">
        <v>0.99992999999999999</v>
      </c>
      <c r="I186">
        <v>0</v>
      </c>
    </row>
    <row r="187" spans="1:9" x14ac:dyDescent="0.25">
      <c r="A187" t="s">
        <v>95</v>
      </c>
      <c r="B187">
        <v>4163.4399999999996</v>
      </c>
      <c r="C187">
        <v>153.935</v>
      </c>
      <c r="D187">
        <v>126.304</v>
      </c>
      <c r="E187">
        <v>122.298</v>
      </c>
      <c r="F187">
        <v>84.966099999999997</v>
      </c>
      <c r="G187">
        <v>1.2300499999999999E-3</v>
      </c>
      <c r="H187">
        <v>0.99872300000000003</v>
      </c>
      <c r="I187">
        <v>0</v>
      </c>
    </row>
    <row r="188" spans="1:9" x14ac:dyDescent="0.25">
      <c r="A188" t="s">
        <v>95</v>
      </c>
      <c r="B188">
        <v>149.56899999999999</v>
      </c>
      <c r="C188">
        <v>148.11799999999999</v>
      </c>
      <c r="D188">
        <v>126.265</v>
      </c>
      <c r="E188">
        <v>122.85299999999999</v>
      </c>
      <c r="F188">
        <v>85.410600000000002</v>
      </c>
      <c r="G188">
        <v>1.2300600000000001E-3</v>
      </c>
      <c r="H188">
        <v>0.99990000000000001</v>
      </c>
      <c r="I188">
        <v>0</v>
      </c>
    </row>
    <row r="189" spans="1:9" x14ac:dyDescent="0.25">
      <c r="A189" t="s">
        <v>95</v>
      </c>
      <c r="B189">
        <v>148.14400000000001</v>
      </c>
      <c r="C189">
        <v>146.83699999999999</v>
      </c>
      <c r="D189">
        <v>125.965</v>
      </c>
      <c r="E189">
        <v>122.509</v>
      </c>
      <c r="F189">
        <v>85.223200000000006</v>
      </c>
      <c r="G189">
        <v>1.23007E-3</v>
      </c>
      <c r="H189">
        <v>0.99992599999999998</v>
      </c>
      <c r="I189">
        <v>0</v>
      </c>
    </row>
    <row r="190" spans="1:9" x14ac:dyDescent="0.25">
      <c r="A190" t="s">
        <v>95</v>
      </c>
      <c r="B190">
        <v>148.577</v>
      </c>
      <c r="C190">
        <v>147.268</v>
      </c>
      <c r="D190">
        <v>126.318</v>
      </c>
      <c r="E190">
        <v>122.886</v>
      </c>
      <c r="F190">
        <v>85.436199999999999</v>
      </c>
      <c r="G190">
        <v>1.2300499999999999E-3</v>
      </c>
      <c r="H190">
        <v>0.99944699999999997</v>
      </c>
      <c r="I190">
        <v>0</v>
      </c>
    </row>
    <row r="191" spans="1:9" x14ac:dyDescent="0.25">
      <c r="A191" t="s">
        <v>95</v>
      </c>
      <c r="B191">
        <v>148.19800000000001</v>
      </c>
      <c r="C191">
        <v>146.89099999999999</v>
      </c>
      <c r="D191">
        <v>125.964</v>
      </c>
      <c r="E191">
        <v>122.532</v>
      </c>
      <c r="F191">
        <v>85.246700000000004</v>
      </c>
      <c r="G191">
        <v>1.2300499999999999E-3</v>
      </c>
      <c r="H191">
        <v>0.99941599999999997</v>
      </c>
      <c r="I191">
        <v>0</v>
      </c>
    </row>
    <row r="192" spans="1:9" x14ac:dyDescent="0.25">
      <c r="A192" t="s">
        <v>95</v>
      </c>
      <c r="B192">
        <v>148.56800000000001</v>
      </c>
      <c r="C192">
        <v>147.26499999999999</v>
      </c>
      <c r="D192">
        <v>126.313</v>
      </c>
      <c r="E192">
        <v>122.878</v>
      </c>
      <c r="F192">
        <v>85.4208</v>
      </c>
      <c r="G192">
        <v>1.2300600000000001E-3</v>
      </c>
      <c r="H192">
        <v>0.99974200000000002</v>
      </c>
      <c r="I192">
        <v>0</v>
      </c>
    </row>
    <row r="193" spans="1:9" x14ac:dyDescent="0.25">
      <c r="A193" t="s">
        <v>95</v>
      </c>
      <c r="B193">
        <v>148.18899999999999</v>
      </c>
      <c r="C193">
        <v>146.876</v>
      </c>
      <c r="D193">
        <v>125.979</v>
      </c>
      <c r="E193">
        <v>122.553</v>
      </c>
      <c r="F193">
        <v>85.249799999999993</v>
      </c>
      <c r="G193">
        <v>1.2300600000000001E-3</v>
      </c>
      <c r="H193">
        <v>0.99989099999999997</v>
      </c>
      <c r="I193">
        <v>0</v>
      </c>
    </row>
    <row r="194" spans="1:9" x14ac:dyDescent="0.25">
      <c r="A194" t="s">
        <v>95</v>
      </c>
      <c r="B194">
        <v>148.53299999999999</v>
      </c>
      <c r="C194">
        <v>147.22800000000001</v>
      </c>
      <c r="D194">
        <v>126.276</v>
      </c>
      <c r="E194">
        <v>122.86499999999999</v>
      </c>
      <c r="F194">
        <v>85.417699999999996</v>
      </c>
      <c r="G194">
        <v>1.2300499999999999E-3</v>
      </c>
      <c r="H194">
        <v>0.99999400000000005</v>
      </c>
      <c r="I194">
        <v>0</v>
      </c>
    </row>
    <row r="195" spans="1:9" x14ac:dyDescent="0.25">
      <c r="A195" t="s">
        <v>95</v>
      </c>
      <c r="B195">
        <v>148.084</v>
      </c>
      <c r="C195">
        <v>146.79499999999999</v>
      </c>
      <c r="D195">
        <v>125.97</v>
      </c>
      <c r="E195">
        <v>122.548</v>
      </c>
      <c r="F195">
        <v>85.251900000000006</v>
      </c>
      <c r="G195">
        <v>1.2300499999999999E-3</v>
      </c>
      <c r="H195">
        <v>0.99981200000000003</v>
      </c>
      <c r="I195">
        <v>0</v>
      </c>
    </row>
    <row r="196" spans="1:9" x14ac:dyDescent="0.25">
      <c r="A196" t="s">
        <v>95</v>
      </c>
      <c r="B196">
        <v>148.024</v>
      </c>
      <c r="C196">
        <v>146.74799999999999</v>
      </c>
      <c r="D196">
        <v>126.273</v>
      </c>
      <c r="E196">
        <v>122.867</v>
      </c>
      <c r="F196">
        <v>85.433099999999996</v>
      </c>
      <c r="G196">
        <v>1.23007E-3</v>
      </c>
      <c r="H196">
        <v>0.99943000000000004</v>
      </c>
      <c r="I196">
        <v>0</v>
      </c>
    </row>
    <row r="197" spans="1:9" x14ac:dyDescent="0.25">
      <c r="A197" t="s">
        <v>95</v>
      </c>
      <c r="B197">
        <v>147.703</v>
      </c>
      <c r="C197">
        <v>146.423</v>
      </c>
      <c r="D197">
        <v>125.93</v>
      </c>
      <c r="E197">
        <v>122.535</v>
      </c>
      <c r="F197">
        <v>85.239599999999996</v>
      </c>
      <c r="G197">
        <v>1.2300600000000001E-3</v>
      </c>
      <c r="H197">
        <v>0.99982400000000005</v>
      </c>
      <c r="I197">
        <v>0</v>
      </c>
    </row>
    <row r="198" spans="1:9" x14ac:dyDescent="0.25">
      <c r="A198" t="s">
        <v>95</v>
      </c>
      <c r="B198">
        <v>148.05600000000001</v>
      </c>
      <c r="C198">
        <v>146.78100000000001</v>
      </c>
      <c r="D198">
        <v>126.265</v>
      </c>
      <c r="E198">
        <v>122.843</v>
      </c>
      <c r="F198">
        <v>85.438199999999995</v>
      </c>
      <c r="G198">
        <v>1.2300499999999999E-3</v>
      </c>
      <c r="H198">
        <v>0.999977</v>
      </c>
      <c r="I198">
        <v>0</v>
      </c>
    </row>
    <row r="199" spans="1:9" x14ac:dyDescent="0.25">
      <c r="A199" t="s">
        <v>95</v>
      </c>
      <c r="B199">
        <v>147.65700000000001</v>
      </c>
      <c r="C199">
        <v>146.37799999999999</v>
      </c>
      <c r="D199">
        <v>125.95</v>
      </c>
      <c r="E199">
        <v>122.541</v>
      </c>
      <c r="F199">
        <v>85.240600000000001</v>
      </c>
      <c r="G199">
        <v>1.2300499999999999E-3</v>
      </c>
      <c r="H199">
        <v>0.99983999999999995</v>
      </c>
      <c r="I199">
        <v>0</v>
      </c>
    </row>
    <row r="200" spans="1:9" x14ac:dyDescent="0.25">
      <c r="A200" t="s">
        <v>95</v>
      </c>
      <c r="B200">
        <v>8072.55</v>
      </c>
      <c r="C200">
        <v>146.958</v>
      </c>
      <c r="D200">
        <v>126.286</v>
      </c>
      <c r="E200">
        <v>122.88</v>
      </c>
      <c r="F200">
        <v>85.444400000000002</v>
      </c>
      <c r="G200">
        <v>1.2300499999999999E-3</v>
      </c>
      <c r="H200">
        <v>0.99996499999999999</v>
      </c>
      <c r="I200">
        <v>0</v>
      </c>
    </row>
    <row r="201" spans="1:9" x14ac:dyDescent="0.25">
      <c r="A201" t="s">
        <v>95</v>
      </c>
      <c r="B201">
        <v>156.38399999999999</v>
      </c>
      <c r="C201">
        <v>153.922</v>
      </c>
      <c r="D201">
        <v>126.414</v>
      </c>
      <c r="E201">
        <v>122.417</v>
      </c>
      <c r="F201">
        <v>85.072699999999998</v>
      </c>
      <c r="G201">
        <v>1.2300499999999999E-3</v>
      </c>
      <c r="H201">
        <v>0.99990199999999996</v>
      </c>
      <c r="I201">
        <v>0</v>
      </c>
    </row>
    <row r="202" spans="1:9" x14ac:dyDescent="0.25">
      <c r="A202" t="s">
        <v>95</v>
      </c>
      <c r="B202">
        <v>149.416</v>
      </c>
      <c r="C202">
        <v>147.99299999999999</v>
      </c>
      <c r="D202">
        <v>126.258</v>
      </c>
      <c r="E202">
        <v>122.86199999999999</v>
      </c>
      <c r="F202">
        <v>85.421800000000005</v>
      </c>
      <c r="G202">
        <v>1.2300499999999999E-3</v>
      </c>
      <c r="H202">
        <v>0.99985900000000005</v>
      </c>
      <c r="I202">
        <v>0</v>
      </c>
    </row>
    <row r="203" spans="1:9" x14ac:dyDescent="0.25">
      <c r="A203" t="s">
        <v>95</v>
      </c>
      <c r="B203">
        <v>148.24100000000001</v>
      </c>
      <c r="C203">
        <v>146.93</v>
      </c>
      <c r="D203">
        <v>125.97799999999999</v>
      </c>
      <c r="E203">
        <v>122.559</v>
      </c>
      <c r="F203">
        <v>85.247799999999998</v>
      </c>
      <c r="G203">
        <v>1.2300499999999999E-3</v>
      </c>
      <c r="H203">
        <v>0.99989600000000001</v>
      </c>
      <c r="I203">
        <v>0</v>
      </c>
    </row>
    <row r="204" spans="1:9" x14ac:dyDescent="0.25">
      <c r="A204" t="s">
        <v>95</v>
      </c>
      <c r="B204">
        <v>148.52500000000001</v>
      </c>
      <c r="C204">
        <v>147.22</v>
      </c>
      <c r="D204">
        <v>126.303</v>
      </c>
      <c r="E204">
        <v>122.855</v>
      </c>
      <c r="F204">
        <v>85.432100000000005</v>
      </c>
      <c r="G204">
        <v>1.23007E-3</v>
      </c>
      <c r="H204">
        <v>0.99941199999999997</v>
      </c>
      <c r="I204">
        <v>0</v>
      </c>
    </row>
    <row r="205" spans="1:9" x14ac:dyDescent="0.25">
      <c r="A205" t="s">
        <v>95</v>
      </c>
      <c r="B205">
        <v>148.221</v>
      </c>
      <c r="C205">
        <v>146.91900000000001</v>
      </c>
      <c r="D205">
        <v>125.97199999999999</v>
      </c>
      <c r="E205">
        <v>122.52800000000001</v>
      </c>
      <c r="F205">
        <v>85.234499999999997</v>
      </c>
      <c r="G205">
        <v>1.2300499999999999E-3</v>
      </c>
      <c r="H205">
        <v>0.99960599999999999</v>
      </c>
      <c r="I205">
        <v>0</v>
      </c>
    </row>
    <row r="206" spans="1:9" x14ac:dyDescent="0.25">
      <c r="A206" t="s">
        <v>95</v>
      </c>
      <c r="B206">
        <v>148.584</v>
      </c>
      <c r="C206">
        <v>147.255</v>
      </c>
      <c r="D206">
        <v>126.26300000000001</v>
      </c>
      <c r="E206">
        <v>122.846</v>
      </c>
      <c r="F206">
        <v>85.412599999999998</v>
      </c>
      <c r="G206">
        <v>1.2300499999999999E-3</v>
      </c>
      <c r="H206">
        <v>0.999529</v>
      </c>
      <c r="I206">
        <v>0</v>
      </c>
    </row>
    <row r="207" spans="1:9" x14ac:dyDescent="0.25">
      <c r="A207" t="s">
        <v>95</v>
      </c>
      <c r="B207">
        <v>148.19999999999999</v>
      </c>
      <c r="C207">
        <v>146.89400000000001</v>
      </c>
      <c r="D207">
        <v>125.946</v>
      </c>
      <c r="E207">
        <v>122.52</v>
      </c>
      <c r="F207">
        <v>85.236500000000007</v>
      </c>
      <c r="G207">
        <v>1.2300600000000001E-3</v>
      </c>
      <c r="H207">
        <v>0.99992099999999995</v>
      </c>
      <c r="I207">
        <v>0</v>
      </c>
    </row>
    <row r="208" spans="1:9" x14ac:dyDescent="0.25">
      <c r="A208" t="s">
        <v>95</v>
      </c>
      <c r="B208">
        <v>148.55699999999999</v>
      </c>
      <c r="C208">
        <v>147.24700000000001</v>
      </c>
      <c r="D208">
        <v>126.277</v>
      </c>
      <c r="E208">
        <v>122.86</v>
      </c>
      <c r="F208">
        <v>85.429000000000002</v>
      </c>
      <c r="G208">
        <v>1.2300499999999999E-3</v>
      </c>
      <c r="H208">
        <v>0.99992400000000004</v>
      </c>
      <c r="I208">
        <v>0</v>
      </c>
    </row>
    <row r="209" spans="1:25" x14ac:dyDescent="0.25">
      <c r="A209" t="s">
        <v>95</v>
      </c>
      <c r="B209">
        <v>148.16</v>
      </c>
      <c r="C209">
        <v>146.852</v>
      </c>
      <c r="D209">
        <v>125.947</v>
      </c>
      <c r="E209">
        <v>122.52200000000001</v>
      </c>
      <c r="F209">
        <v>85.240600000000001</v>
      </c>
      <c r="G209">
        <v>1.2300499999999999E-3</v>
      </c>
      <c r="H209">
        <v>0.99972899999999998</v>
      </c>
      <c r="I209">
        <v>0</v>
      </c>
    </row>
    <row r="210" spans="1:25" x14ac:dyDescent="0.25">
      <c r="A210" t="s">
        <v>95</v>
      </c>
      <c r="B210">
        <v>148.53700000000001</v>
      </c>
      <c r="C210">
        <v>147.23699999999999</v>
      </c>
      <c r="D210">
        <v>126.312</v>
      </c>
      <c r="E210">
        <v>122.88200000000001</v>
      </c>
      <c r="F210">
        <v>85.438199999999995</v>
      </c>
      <c r="G210">
        <v>1.2300600000000001E-3</v>
      </c>
      <c r="H210">
        <v>0.99946800000000002</v>
      </c>
      <c r="I210">
        <v>0</v>
      </c>
    </row>
    <row r="211" spans="1:25" x14ac:dyDescent="0.25">
      <c r="A211" t="s">
        <v>95</v>
      </c>
      <c r="B211">
        <v>148.161</v>
      </c>
      <c r="C211">
        <v>146.85</v>
      </c>
      <c r="D211">
        <v>125.937</v>
      </c>
      <c r="E211">
        <v>122.51600000000001</v>
      </c>
      <c r="F211">
        <v>85.233400000000003</v>
      </c>
      <c r="G211">
        <v>1.2300499999999999E-3</v>
      </c>
      <c r="H211">
        <v>0.99936199999999997</v>
      </c>
      <c r="I211">
        <v>0</v>
      </c>
    </row>
    <row r="212" spans="1:25" x14ac:dyDescent="0.25">
      <c r="A212" t="s">
        <v>95</v>
      </c>
      <c r="B212">
        <v>148.48500000000001</v>
      </c>
      <c r="C212">
        <v>147.19999999999999</v>
      </c>
      <c r="D212">
        <v>126.249</v>
      </c>
      <c r="E212">
        <v>122.842</v>
      </c>
      <c r="F212">
        <v>85.404399999999995</v>
      </c>
      <c r="G212">
        <v>1.2300499999999999E-3</v>
      </c>
      <c r="H212">
        <v>0.99998699999999996</v>
      </c>
      <c r="I212">
        <v>0</v>
      </c>
    </row>
    <row r="213" spans="1:25" x14ac:dyDescent="0.25">
      <c r="A213" t="s">
        <v>95</v>
      </c>
      <c r="B213">
        <v>147.80199999999999</v>
      </c>
      <c r="C213">
        <v>146.505</v>
      </c>
      <c r="D213">
        <v>125.929</v>
      </c>
      <c r="E213">
        <v>122.538</v>
      </c>
      <c r="F213">
        <v>85.245699999999999</v>
      </c>
      <c r="G213">
        <v>1.2300499999999999E-3</v>
      </c>
      <c r="H213">
        <v>0.99985800000000002</v>
      </c>
      <c r="I213">
        <v>0</v>
      </c>
    </row>
    <row r="214" spans="1:25" x14ac:dyDescent="0.25">
      <c r="A214" t="s">
        <v>95</v>
      </c>
      <c r="B214">
        <v>4046.91</v>
      </c>
      <c r="C214">
        <v>147.23599999999999</v>
      </c>
      <c r="D214">
        <v>126.27</v>
      </c>
      <c r="E214">
        <v>122.842</v>
      </c>
      <c r="F214">
        <v>85.412599999999998</v>
      </c>
      <c r="G214">
        <v>1.2300600000000001E-3</v>
      </c>
      <c r="H214">
        <v>0.99993399999999999</v>
      </c>
      <c r="I214">
        <v>0</v>
      </c>
    </row>
    <row r="215" spans="1:25" x14ac:dyDescent="0.25">
      <c r="A215" t="s">
        <v>95</v>
      </c>
      <c r="B215">
        <v>4159.45</v>
      </c>
      <c r="C215">
        <v>151.05199999999999</v>
      </c>
      <c r="D215">
        <v>125.94499999999999</v>
      </c>
      <c r="E215">
        <v>122.21899999999999</v>
      </c>
      <c r="F215">
        <v>84.964100000000002</v>
      </c>
      <c r="G215">
        <v>1.2300499999999999E-3</v>
      </c>
      <c r="H215">
        <v>0.99948899999999996</v>
      </c>
      <c r="I215">
        <v>0</v>
      </c>
    </row>
    <row r="216" spans="1:25" x14ac:dyDescent="0.25">
      <c r="A216" t="s">
        <v>95</v>
      </c>
      <c r="B216">
        <v>148.804</v>
      </c>
      <c r="C216">
        <v>147.41800000000001</v>
      </c>
      <c r="D216">
        <v>126.285</v>
      </c>
      <c r="E216">
        <v>122.883</v>
      </c>
      <c r="F216">
        <v>85.446399999999997</v>
      </c>
      <c r="G216">
        <v>1.2300499999999999E-3</v>
      </c>
      <c r="H216">
        <v>0.99824199999999996</v>
      </c>
      <c r="I216">
        <v>0</v>
      </c>
    </row>
    <row r="217" spans="1:25" x14ac:dyDescent="0.25">
      <c r="A217" t="s">
        <v>95</v>
      </c>
      <c r="B217">
        <v>147.798</v>
      </c>
      <c r="C217">
        <v>146.51300000000001</v>
      </c>
      <c r="D217">
        <v>125.996</v>
      </c>
      <c r="E217">
        <v>122.572</v>
      </c>
      <c r="F217">
        <v>85.254900000000006</v>
      </c>
      <c r="G217">
        <v>1.2300600000000001E-3</v>
      </c>
      <c r="H217">
        <v>0.999838</v>
      </c>
      <c r="I217">
        <v>0</v>
      </c>
    </row>
    <row r="218" spans="1:25" x14ac:dyDescent="0.25">
      <c r="A218" t="s">
        <v>95</v>
      </c>
      <c r="B218">
        <v>148.125</v>
      </c>
      <c r="C218">
        <v>146.84200000000001</v>
      </c>
      <c r="D218">
        <v>126.303</v>
      </c>
      <c r="E218">
        <v>122.874</v>
      </c>
      <c r="F218">
        <v>85.423900000000003</v>
      </c>
      <c r="G218">
        <v>1.2300499999999999E-3</v>
      </c>
      <c r="H218">
        <v>0.99924199999999996</v>
      </c>
      <c r="I218">
        <v>0</v>
      </c>
    </row>
    <row r="219" spans="1:25" x14ac:dyDescent="0.25">
      <c r="A219" t="s">
        <v>95</v>
      </c>
      <c r="B219">
        <v>147.685</v>
      </c>
      <c r="C219">
        <v>146.404</v>
      </c>
      <c r="D219">
        <v>125.91500000000001</v>
      </c>
      <c r="E219">
        <v>122.523</v>
      </c>
      <c r="F219">
        <v>85.238500000000002</v>
      </c>
      <c r="G219">
        <v>1.2300499999999999E-3</v>
      </c>
      <c r="H219">
        <v>0.99976799999999999</v>
      </c>
      <c r="I219">
        <v>0</v>
      </c>
    </row>
    <row r="220" spans="1:25" x14ac:dyDescent="0.25">
      <c r="A220" t="s">
        <v>95</v>
      </c>
      <c r="B220">
        <v>148.44800000000001</v>
      </c>
      <c r="C220">
        <v>147.15199999999999</v>
      </c>
      <c r="D220">
        <v>126.27800000000001</v>
      </c>
      <c r="E220">
        <v>122.88</v>
      </c>
      <c r="F220">
        <v>85.416700000000006</v>
      </c>
      <c r="G220">
        <v>1.2300600000000001E-3</v>
      </c>
      <c r="H220">
        <v>0.99990699999999999</v>
      </c>
      <c r="I220">
        <v>0</v>
      </c>
    </row>
    <row r="221" spans="1:25" x14ac:dyDescent="0.25">
      <c r="A221" t="s">
        <v>95</v>
      </c>
      <c r="B221">
        <v>148.18299999999999</v>
      </c>
      <c r="C221">
        <v>146.88200000000001</v>
      </c>
      <c r="D221">
        <v>125.958</v>
      </c>
      <c r="E221">
        <v>122.541</v>
      </c>
      <c r="F221">
        <v>85.250799999999998</v>
      </c>
      <c r="G221">
        <v>1.2300499999999999E-3</v>
      </c>
      <c r="H221">
        <v>0.999753</v>
      </c>
      <c r="I221">
        <v>0</v>
      </c>
    </row>
    <row r="222" spans="1:25" x14ac:dyDescent="0.25">
      <c r="A222" t="s">
        <v>95</v>
      </c>
      <c r="B222">
        <v>148.482</v>
      </c>
      <c r="C222">
        <v>147.16999999999999</v>
      </c>
      <c r="D222">
        <v>126.27</v>
      </c>
      <c r="E222">
        <v>122.867</v>
      </c>
      <c r="F222">
        <v>85.436199999999999</v>
      </c>
      <c r="G222">
        <v>1.2300600000000001E-3</v>
      </c>
      <c r="H222">
        <v>0.99954200000000004</v>
      </c>
      <c r="I222">
        <v>0</v>
      </c>
    </row>
    <row r="223" spans="1:25" x14ac:dyDescent="0.25">
      <c r="A223" t="s">
        <v>95</v>
      </c>
      <c r="B223">
        <v>148.22900000000001</v>
      </c>
      <c r="C223">
        <v>146.929</v>
      </c>
      <c r="D223">
        <v>125.96899999999999</v>
      </c>
      <c r="E223">
        <v>122.53</v>
      </c>
      <c r="F223">
        <v>85.248800000000003</v>
      </c>
      <c r="G223">
        <v>1.2300499999999999E-3</v>
      </c>
      <c r="H223">
        <v>0.999699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148.17400000000001</v>
      </c>
      <c r="C224">
        <v>146.892</v>
      </c>
      <c r="D224">
        <v>126.283</v>
      </c>
      <c r="E224">
        <v>122.86499999999999</v>
      </c>
      <c r="F224">
        <v>85.440299999999993</v>
      </c>
      <c r="G224">
        <v>1.2300499999999999E-3</v>
      </c>
      <c r="H224">
        <v>0.99968599999999996</v>
      </c>
      <c r="I224">
        <v>0</v>
      </c>
      <c r="R224">
        <f>AVERAGE(B175:B224)</f>
        <v>623.13808000000006</v>
      </c>
      <c r="S224">
        <f>AVERAGE(C175:C224)</f>
        <v>147.42112</v>
      </c>
      <c r="U224">
        <f>_xlfn.VAR.P(B175:B224)</f>
        <v>2280093.3157628332</v>
      </c>
      <c r="V224">
        <f>_xlfn.VAR.P(C175:C224)</f>
        <v>2.2020297055999993</v>
      </c>
      <c r="X224">
        <f>1.96*SQRT(U224)/50</f>
        <v>59.191913237652649</v>
      </c>
      <c r="Y224">
        <f>1.96*SQRT(V224)/50</f>
        <v>5.8169811129254859E-2</v>
      </c>
    </row>
    <row r="225" spans="1:9" x14ac:dyDescent="0.25">
      <c r="A225" t="s">
        <v>95</v>
      </c>
      <c r="B225">
        <v>31157.708746</v>
      </c>
      <c r="C225" t="s">
        <v>37</v>
      </c>
    </row>
    <row r="226" spans="1:9" x14ac:dyDescent="0.25">
      <c r="A226" t="s">
        <v>110</v>
      </c>
      <c r="B226">
        <v>153.09100000000001</v>
      </c>
      <c r="C226">
        <v>151.81299999999999</v>
      </c>
      <c r="D226">
        <v>131.26300000000001</v>
      </c>
      <c r="E226">
        <v>127.544</v>
      </c>
      <c r="F226">
        <v>90.255099999999999</v>
      </c>
      <c r="G226">
        <v>1.2300499999999999E-3</v>
      </c>
      <c r="H226">
        <v>0.99968599999999996</v>
      </c>
      <c r="I226">
        <v>0</v>
      </c>
    </row>
    <row r="227" spans="1:9" x14ac:dyDescent="0.25">
      <c r="A227" t="s">
        <v>110</v>
      </c>
      <c r="B227">
        <v>153.45099999999999</v>
      </c>
      <c r="C227">
        <v>152.15700000000001</v>
      </c>
      <c r="D227">
        <v>131.59899999999999</v>
      </c>
      <c r="E227">
        <v>127.97799999999999</v>
      </c>
      <c r="F227">
        <v>90.532700000000006</v>
      </c>
      <c r="G227">
        <v>1.2300600000000001E-3</v>
      </c>
      <c r="H227">
        <v>0.99985199999999996</v>
      </c>
      <c r="I227">
        <v>0</v>
      </c>
    </row>
    <row r="228" spans="1:9" x14ac:dyDescent="0.25">
      <c r="A228" t="s">
        <v>110</v>
      </c>
      <c r="B228">
        <v>152.88900000000001</v>
      </c>
      <c r="C228">
        <v>151.583</v>
      </c>
      <c r="D228">
        <v>131.08600000000001</v>
      </c>
      <c r="E228">
        <v>127.46899999999999</v>
      </c>
      <c r="F228">
        <v>90.1845</v>
      </c>
      <c r="G228">
        <v>1.2300499999999999E-3</v>
      </c>
      <c r="H228">
        <v>0.99990100000000004</v>
      </c>
      <c r="I228">
        <v>0</v>
      </c>
    </row>
    <row r="229" spans="1:9" x14ac:dyDescent="0.25">
      <c r="A229" t="s">
        <v>110</v>
      </c>
      <c r="B229">
        <v>4052.21</v>
      </c>
      <c r="C229">
        <v>152.77799999999999</v>
      </c>
      <c r="D229">
        <v>131.68199999999999</v>
      </c>
      <c r="E229">
        <v>128.042</v>
      </c>
      <c r="F229">
        <v>90.597300000000004</v>
      </c>
      <c r="G229">
        <v>1.2300499999999999E-3</v>
      </c>
      <c r="H229">
        <v>0.99991099999999999</v>
      </c>
      <c r="I229">
        <v>0</v>
      </c>
    </row>
    <row r="230" spans="1:9" x14ac:dyDescent="0.25">
      <c r="A230" t="s">
        <v>110</v>
      </c>
      <c r="B230">
        <v>4179.59</v>
      </c>
      <c r="C230">
        <v>171.39</v>
      </c>
      <c r="D230">
        <v>143.67699999999999</v>
      </c>
      <c r="E230">
        <v>139.19200000000001</v>
      </c>
      <c r="F230">
        <v>98.4054</v>
      </c>
      <c r="G230">
        <v>1.2300600000000001E-3</v>
      </c>
      <c r="H230">
        <v>0.999803</v>
      </c>
      <c r="I230">
        <v>0</v>
      </c>
    </row>
    <row r="231" spans="1:9" x14ac:dyDescent="0.25">
      <c r="A231" t="s">
        <v>110</v>
      </c>
      <c r="B231">
        <v>168.34299999999999</v>
      </c>
      <c r="C231">
        <v>166.82599999999999</v>
      </c>
      <c r="D231">
        <v>144.50800000000001</v>
      </c>
      <c r="E231">
        <v>140.625</v>
      </c>
      <c r="F231">
        <v>99.468000000000004</v>
      </c>
      <c r="G231">
        <v>1.2300499999999999E-3</v>
      </c>
      <c r="H231">
        <v>0.99956699999999998</v>
      </c>
      <c r="I231">
        <v>0</v>
      </c>
    </row>
    <row r="232" spans="1:9" x14ac:dyDescent="0.25">
      <c r="A232" t="s">
        <v>110</v>
      </c>
      <c r="B232">
        <v>158.047</v>
      </c>
      <c r="C232">
        <v>156.59100000000001</v>
      </c>
      <c r="D232">
        <v>134.51</v>
      </c>
      <c r="E232">
        <v>130.81399999999999</v>
      </c>
      <c r="F232">
        <v>92.546999999999997</v>
      </c>
      <c r="G232">
        <v>1.2300499999999999E-3</v>
      </c>
      <c r="H232">
        <v>0.99997899999999995</v>
      </c>
      <c r="I232">
        <v>0</v>
      </c>
    </row>
    <row r="233" spans="1:9" x14ac:dyDescent="0.25">
      <c r="A233" t="s">
        <v>110</v>
      </c>
      <c r="B233">
        <v>155.4</v>
      </c>
      <c r="C233">
        <v>153.97999999999999</v>
      </c>
      <c r="D233">
        <v>132.15100000000001</v>
      </c>
      <c r="E233">
        <v>128.52699999999999</v>
      </c>
      <c r="F233">
        <v>90.935599999999994</v>
      </c>
      <c r="G233">
        <v>1.2300499999999999E-3</v>
      </c>
      <c r="H233">
        <v>0.99946000000000002</v>
      </c>
      <c r="I233">
        <v>0</v>
      </c>
    </row>
    <row r="234" spans="1:9" x14ac:dyDescent="0.25">
      <c r="A234" t="s">
        <v>110</v>
      </c>
      <c r="B234">
        <v>154.303</v>
      </c>
      <c r="C234">
        <v>152.89400000000001</v>
      </c>
      <c r="D234">
        <v>131.64599999999999</v>
      </c>
      <c r="E234">
        <v>128.03200000000001</v>
      </c>
      <c r="F234">
        <v>90.5809</v>
      </c>
      <c r="G234">
        <v>1.2300499999999999E-3</v>
      </c>
      <c r="H234">
        <v>0.99997499999999995</v>
      </c>
      <c r="I234">
        <v>0</v>
      </c>
    </row>
    <row r="235" spans="1:9" x14ac:dyDescent="0.25">
      <c r="A235" t="s">
        <v>110</v>
      </c>
      <c r="B235">
        <v>154.74799999999999</v>
      </c>
      <c r="C235">
        <v>153.34299999999999</v>
      </c>
      <c r="D235">
        <v>132.148</v>
      </c>
      <c r="E235">
        <v>128.52699999999999</v>
      </c>
      <c r="F235">
        <v>90.906899999999993</v>
      </c>
      <c r="G235">
        <v>1.2300600000000001E-3</v>
      </c>
      <c r="H235">
        <v>0.99959500000000001</v>
      </c>
      <c r="I235">
        <v>0</v>
      </c>
    </row>
    <row r="236" spans="1:9" x14ac:dyDescent="0.25">
      <c r="A236" t="s">
        <v>110</v>
      </c>
      <c r="B236">
        <v>154.26499999999999</v>
      </c>
      <c r="C236">
        <v>152.87</v>
      </c>
      <c r="D236">
        <v>131.65299999999999</v>
      </c>
      <c r="E236">
        <v>128.024</v>
      </c>
      <c r="F236">
        <v>90.5655</v>
      </c>
      <c r="G236">
        <v>1.2300499999999999E-3</v>
      </c>
      <c r="H236">
        <v>0.99949900000000003</v>
      </c>
      <c r="I236">
        <v>0</v>
      </c>
    </row>
    <row r="237" spans="1:9" x14ac:dyDescent="0.25">
      <c r="A237" t="s">
        <v>110</v>
      </c>
      <c r="B237">
        <v>154.68600000000001</v>
      </c>
      <c r="C237">
        <v>153.32</v>
      </c>
      <c r="D237">
        <v>132.10499999999999</v>
      </c>
      <c r="E237">
        <v>128.47300000000001</v>
      </c>
      <c r="F237">
        <v>90.875100000000003</v>
      </c>
      <c r="G237">
        <v>1.2300499999999999E-3</v>
      </c>
      <c r="H237">
        <v>0.99994799999999995</v>
      </c>
      <c r="I237">
        <v>0</v>
      </c>
    </row>
    <row r="238" spans="1:9" x14ac:dyDescent="0.25">
      <c r="A238" t="s">
        <v>110</v>
      </c>
      <c r="B238">
        <v>154.291</v>
      </c>
      <c r="C238">
        <v>152.96</v>
      </c>
      <c r="D238">
        <v>131.61600000000001</v>
      </c>
      <c r="E238">
        <v>127.991</v>
      </c>
      <c r="F238">
        <v>90.548199999999994</v>
      </c>
      <c r="G238">
        <v>1.2300499999999999E-3</v>
      </c>
      <c r="H238">
        <v>0.99963000000000002</v>
      </c>
      <c r="I238">
        <v>0</v>
      </c>
    </row>
    <row r="239" spans="1:9" x14ac:dyDescent="0.25">
      <c r="A239" t="s">
        <v>110</v>
      </c>
      <c r="B239">
        <v>153.887</v>
      </c>
      <c r="C239">
        <v>152.61099999999999</v>
      </c>
      <c r="D239">
        <v>132.12</v>
      </c>
      <c r="E239">
        <v>128.49100000000001</v>
      </c>
      <c r="F239">
        <v>90.922200000000004</v>
      </c>
      <c r="G239">
        <v>1.2300499999999999E-3</v>
      </c>
      <c r="H239">
        <v>0.99995699999999998</v>
      </c>
      <c r="I239">
        <v>0</v>
      </c>
    </row>
    <row r="240" spans="1:9" x14ac:dyDescent="0.25">
      <c r="A240" t="s">
        <v>110</v>
      </c>
      <c r="B240">
        <v>153.71899999999999</v>
      </c>
      <c r="C240">
        <v>152.39099999999999</v>
      </c>
      <c r="D240">
        <v>131.67099999999999</v>
      </c>
      <c r="E240">
        <v>128.041</v>
      </c>
      <c r="F240">
        <v>90.579899999999995</v>
      </c>
      <c r="G240">
        <v>1.2300499999999999E-3</v>
      </c>
      <c r="H240">
        <v>0.99990699999999999</v>
      </c>
      <c r="I240">
        <v>0</v>
      </c>
    </row>
    <row r="241" spans="1:9" x14ac:dyDescent="0.25">
      <c r="A241" t="s">
        <v>110</v>
      </c>
      <c r="B241">
        <v>154.33600000000001</v>
      </c>
      <c r="C241">
        <v>153.03200000000001</v>
      </c>
      <c r="D241">
        <v>132.13999999999999</v>
      </c>
      <c r="E241">
        <v>128.5</v>
      </c>
      <c r="F241">
        <v>90.923299999999998</v>
      </c>
      <c r="G241">
        <v>1.2300499999999999E-3</v>
      </c>
      <c r="H241">
        <v>0.99996300000000005</v>
      </c>
      <c r="I241">
        <v>0</v>
      </c>
    </row>
    <row r="242" spans="1:9" x14ac:dyDescent="0.25">
      <c r="A242" t="s">
        <v>110</v>
      </c>
      <c r="B242">
        <v>4098.57</v>
      </c>
      <c r="C242">
        <v>152.75299999999999</v>
      </c>
      <c r="D242">
        <v>131.69</v>
      </c>
      <c r="E242">
        <v>128.06299999999999</v>
      </c>
      <c r="F242">
        <v>90.615700000000004</v>
      </c>
      <c r="G242">
        <v>1.23007E-3</v>
      </c>
      <c r="H242">
        <v>0.999884</v>
      </c>
      <c r="I242">
        <v>0</v>
      </c>
    </row>
    <row r="243" spans="1:9" x14ac:dyDescent="0.25">
      <c r="A243" t="s">
        <v>110</v>
      </c>
      <c r="B243">
        <v>4171.9399999999996</v>
      </c>
      <c r="C243">
        <v>159.749</v>
      </c>
      <c r="D243">
        <v>132.297</v>
      </c>
      <c r="E243">
        <v>128.02600000000001</v>
      </c>
      <c r="F243">
        <v>90.478899999999996</v>
      </c>
      <c r="G243">
        <v>1.2300499999999999E-3</v>
      </c>
      <c r="H243">
        <v>0.99973400000000001</v>
      </c>
      <c r="I243">
        <v>0</v>
      </c>
    </row>
    <row r="244" spans="1:9" x14ac:dyDescent="0.25">
      <c r="A244" t="s">
        <v>110</v>
      </c>
      <c r="B244">
        <v>155.30699999999999</v>
      </c>
      <c r="C244">
        <v>153.84800000000001</v>
      </c>
      <c r="D244">
        <v>132.19800000000001</v>
      </c>
      <c r="E244">
        <v>128.53800000000001</v>
      </c>
      <c r="F244">
        <v>91.099599999999995</v>
      </c>
      <c r="G244">
        <v>1.2300499999999999E-3</v>
      </c>
      <c r="H244">
        <v>0.999309</v>
      </c>
      <c r="I244">
        <v>0</v>
      </c>
    </row>
    <row r="245" spans="1:9" x14ac:dyDescent="0.25">
      <c r="A245" t="s">
        <v>110</v>
      </c>
      <c r="B245">
        <v>153.58500000000001</v>
      </c>
      <c r="C245">
        <v>152.31</v>
      </c>
      <c r="D245">
        <v>131.69499999999999</v>
      </c>
      <c r="E245">
        <v>128.07</v>
      </c>
      <c r="F245">
        <v>90.594200000000001</v>
      </c>
      <c r="G245">
        <v>1.2300499999999999E-3</v>
      </c>
      <c r="H245">
        <v>0.99978400000000001</v>
      </c>
      <c r="I245">
        <v>0</v>
      </c>
    </row>
    <row r="246" spans="1:9" x14ac:dyDescent="0.25">
      <c r="A246" t="s">
        <v>110</v>
      </c>
      <c r="B246">
        <v>154.30099999999999</v>
      </c>
      <c r="C246">
        <v>152.98400000000001</v>
      </c>
      <c r="D246">
        <v>132.559</v>
      </c>
      <c r="E246">
        <v>128.965</v>
      </c>
      <c r="F246">
        <v>91.224599999999995</v>
      </c>
      <c r="G246">
        <v>1.2300600000000001E-3</v>
      </c>
      <c r="H246">
        <v>0.99993299999999996</v>
      </c>
      <c r="I246">
        <v>0</v>
      </c>
    </row>
    <row r="247" spans="1:9" x14ac:dyDescent="0.25">
      <c r="A247" t="s">
        <v>110</v>
      </c>
      <c r="B247">
        <v>153.44</v>
      </c>
      <c r="C247">
        <v>152.149</v>
      </c>
      <c r="D247">
        <v>131.65700000000001</v>
      </c>
      <c r="E247">
        <v>128.036</v>
      </c>
      <c r="F247">
        <v>90.574799999999996</v>
      </c>
      <c r="G247">
        <v>1.2300799999999999E-3</v>
      </c>
      <c r="H247">
        <v>0.999359</v>
      </c>
      <c r="I247">
        <v>0</v>
      </c>
    </row>
    <row r="248" spans="1:9" x14ac:dyDescent="0.25">
      <c r="A248" t="s">
        <v>110</v>
      </c>
      <c r="B248">
        <v>154.33699999999999</v>
      </c>
      <c r="C248">
        <v>153.03299999999999</v>
      </c>
      <c r="D248">
        <v>132.51400000000001</v>
      </c>
      <c r="E248">
        <v>128.91</v>
      </c>
      <c r="F248">
        <v>91.224599999999995</v>
      </c>
      <c r="G248">
        <v>1.2300499999999999E-3</v>
      </c>
      <c r="H248">
        <v>0.99938400000000005</v>
      </c>
      <c r="I248">
        <v>0</v>
      </c>
    </row>
    <row r="249" spans="1:9" x14ac:dyDescent="0.25">
      <c r="A249" t="s">
        <v>110</v>
      </c>
      <c r="B249">
        <v>153.85400000000001</v>
      </c>
      <c r="C249">
        <v>152.571</v>
      </c>
      <c r="D249">
        <v>131.69900000000001</v>
      </c>
      <c r="E249">
        <v>128.06899999999999</v>
      </c>
      <c r="F249">
        <v>90.631100000000004</v>
      </c>
      <c r="G249">
        <v>1.23011E-3</v>
      </c>
      <c r="H249">
        <v>0.99938899999999997</v>
      </c>
      <c r="I249">
        <v>0</v>
      </c>
    </row>
    <row r="250" spans="1:9" x14ac:dyDescent="0.25">
      <c r="A250" t="s">
        <v>110</v>
      </c>
      <c r="B250">
        <v>154.72200000000001</v>
      </c>
      <c r="C250">
        <v>153.43799999999999</v>
      </c>
      <c r="D250">
        <v>132.54400000000001</v>
      </c>
      <c r="E250">
        <v>128.91399999999999</v>
      </c>
      <c r="F250">
        <v>91.218400000000003</v>
      </c>
      <c r="G250">
        <v>1.2300600000000001E-3</v>
      </c>
      <c r="H250">
        <v>0.99967799999999996</v>
      </c>
      <c r="I250">
        <v>0</v>
      </c>
    </row>
    <row r="251" spans="1:9" x14ac:dyDescent="0.25">
      <c r="A251" t="s">
        <v>110</v>
      </c>
      <c r="B251">
        <v>153.94200000000001</v>
      </c>
      <c r="C251">
        <v>152.65700000000001</v>
      </c>
      <c r="D251">
        <v>131.685</v>
      </c>
      <c r="E251">
        <v>128.03700000000001</v>
      </c>
      <c r="F251">
        <v>90.582899999999995</v>
      </c>
      <c r="G251">
        <v>1.23007E-3</v>
      </c>
      <c r="H251">
        <v>0.99978299999999998</v>
      </c>
      <c r="I251">
        <v>0</v>
      </c>
    </row>
    <row r="252" spans="1:9" x14ac:dyDescent="0.25">
      <c r="A252" t="s">
        <v>110</v>
      </c>
      <c r="B252">
        <v>154.62700000000001</v>
      </c>
      <c r="C252">
        <v>153.36500000000001</v>
      </c>
      <c r="D252">
        <v>132.62299999999999</v>
      </c>
      <c r="E252">
        <v>128.99100000000001</v>
      </c>
      <c r="F252">
        <v>91.290099999999995</v>
      </c>
      <c r="G252">
        <v>1.2300600000000001E-3</v>
      </c>
      <c r="H252">
        <v>0.99947200000000003</v>
      </c>
      <c r="I252">
        <v>0</v>
      </c>
    </row>
    <row r="253" spans="1:9" x14ac:dyDescent="0.25">
      <c r="A253" t="s">
        <v>110</v>
      </c>
      <c r="B253">
        <v>153.483</v>
      </c>
      <c r="C253">
        <v>152.173</v>
      </c>
      <c r="D253">
        <v>131.62700000000001</v>
      </c>
      <c r="E253">
        <v>128.01499999999999</v>
      </c>
      <c r="F253">
        <v>90.563500000000005</v>
      </c>
      <c r="G253">
        <v>1.2300499999999999E-3</v>
      </c>
      <c r="H253">
        <v>0.99955000000000005</v>
      </c>
      <c r="I253">
        <v>0</v>
      </c>
    </row>
    <row r="254" spans="1:9" x14ac:dyDescent="0.25">
      <c r="A254" t="s">
        <v>110</v>
      </c>
      <c r="B254">
        <v>154.33600000000001</v>
      </c>
      <c r="C254">
        <v>153.04</v>
      </c>
      <c r="D254">
        <v>132.49700000000001</v>
      </c>
      <c r="E254">
        <v>128.9</v>
      </c>
      <c r="F254">
        <v>91.211200000000005</v>
      </c>
      <c r="G254">
        <v>1.2300499999999999E-3</v>
      </c>
      <c r="H254">
        <v>0.999695</v>
      </c>
      <c r="I254">
        <v>0</v>
      </c>
    </row>
    <row r="255" spans="1:9" x14ac:dyDescent="0.25">
      <c r="A255" t="s">
        <v>110</v>
      </c>
      <c r="B255">
        <v>4137.34</v>
      </c>
      <c r="C255">
        <v>152.636</v>
      </c>
      <c r="D255">
        <v>131.703</v>
      </c>
      <c r="E255">
        <v>128.07599999999999</v>
      </c>
      <c r="F255">
        <v>90.607600000000005</v>
      </c>
      <c r="G255">
        <v>1.2300499999999999E-3</v>
      </c>
      <c r="H255">
        <v>0.99997999999999998</v>
      </c>
      <c r="I255">
        <v>0</v>
      </c>
    </row>
    <row r="256" spans="1:9" x14ac:dyDescent="0.25">
      <c r="A256" t="s">
        <v>110</v>
      </c>
      <c r="B256">
        <v>4172.3599999999997</v>
      </c>
      <c r="C256">
        <v>160.155</v>
      </c>
      <c r="D256">
        <v>132.715</v>
      </c>
      <c r="E256">
        <v>128.495</v>
      </c>
      <c r="F256">
        <v>90.816999999999993</v>
      </c>
      <c r="G256">
        <v>1.2300499999999999E-3</v>
      </c>
      <c r="H256">
        <v>0.99978800000000001</v>
      </c>
      <c r="I256">
        <v>0</v>
      </c>
    </row>
    <row r="257" spans="1:9" x14ac:dyDescent="0.25">
      <c r="A257" t="s">
        <v>110</v>
      </c>
      <c r="B257">
        <v>154.85400000000001</v>
      </c>
      <c r="C257">
        <v>153.39400000000001</v>
      </c>
      <c r="D257">
        <v>131.68899999999999</v>
      </c>
      <c r="E257">
        <v>128.04</v>
      </c>
      <c r="F257">
        <v>90.572800000000001</v>
      </c>
      <c r="G257">
        <v>1.2300600000000001E-3</v>
      </c>
      <c r="H257">
        <v>0.99997199999999997</v>
      </c>
      <c r="I257">
        <v>0</v>
      </c>
    </row>
    <row r="258" spans="1:9" x14ac:dyDescent="0.25">
      <c r="A258" t="s">
        <v>110</v>
      </c>
      <c r="B258">
        <v>154.88800000000001</v>
      </c>
      <c r="C258">
        <v>153.572</v>
      </c>
      <c r="D258">
        <v>132.53299999999999</v>
      </c>
      <c r="E258">
        <v>128.88399999999999</v>
      </c>
      <c r="F258">
        <v>91.200999999999993</v>
      </c>
      <c r="G258">
        <v>1.2300499999999999E-3</v>
      </c>
      <c r="H258">
        <v>0.99882300000000002</v>
      </c>
      <c r="I258">
        <v>0</v>
      </c>
    </row>
    <row r="259" spans="1:9" x14ac:dyDescent="0.25">
      <c r="A259" t="s">
        <v>110</v>
      </c>
      <c r="B259">
        <v>153.87299999999999</v>
      </c>
      <c r="C259">
        <v>152.57900000000001</v>
      </c>
      <c r="D259">
        <v>131.672</v>
      </c>
      <c r="E259">
        <v>128.035</v>
      </c>
      <c r="F259">
        <v>90.581999999999994</v>
      </c>
      <c r="G259">
        <v>1.2300499999999999E-3</v>
      </c>
      <c r="H259">
        <v>0.99948300000000001</v>
      </c>
      <c r="I259">
        <v>0</v>
      </c>
    </row>
    <row r="260" spans="1:9" x14ac:dyDescent="0.25">
      <c r="A260" t="s">
        <v>110</v>
      </c>
      <c r="B260">
        <v>154.65799999999999</v>
      </c>
      <c r="C260">
        <v>153.39400000000001</v>
      </c>
      <c r="D260">
        <v>132.55000000000001</v>
      </c>
      <c r="E260">
        <v>128.92400000000001</v>
      </c>
      <c r="F260">
        <v>91.2102</v>
      </c>
      <c r="G260">
        <v>1.2300499999999999E-3</v>
      </c>
      <c r="H260">
        <v>0.99973199999999995</v>
      </c>
      <c r="I260">
        <v>0</v>
      </c>
    </row>
    <row r="261" spans="1:9" x14ac:dyDescent="0.25">
      <c r="A261" t="s">
        <v>110</v>
      </c>
      <c r="B261">
        <v>153.547</v>
      </c>
      <c r="C261">
        <v>152.25</v>
      </c>
      <c r="D261">
        <v>131.73599999999999</v>
      </c>
      <c r="E261">
        <v>128.09399999999999</v>
      </c>
      <c r="F261">
        <v>90.6096</v>
      </c>
      <c r="G261">
        <v>1.2300499999999999E-3</v>
      </c>
      <c r="H261">
        <v>0.99926899999999996</v>
      </c>
      <c r="I261">
        <v>0</v>
      </c>
    </row>
    <row r="262" spans="1:9" x14ac:dyDescent="0.25">
      <c r="A262" t="s">
        <v>110</v>
      </c>
      <c r="B262">
        <v>154.70699999999999</v>
      </c>
      <c r="C262">
        <v>153.42500000000001</v>
      </c>
      <c r="D262">
        <v>132.51900000000001</v>
      </c>
      <c r="E262">
        <v>128.88900000000001</v>
      </c>
      <c r="F262">
        <v>91.171300000000002</v>
      </c>
      <c r="G262">
        <v>1.2300499999999999E-3</v>
      </c>
      <c r="H262">
        <v>0.99825600000000003</v>
      </c>
      <c r="I262">
        <v>0</v>
      </c>
    </row>
    <row r="263" spans="1:9" x14ac:dyDescent="0.25">
      <c r="A263" t="s">
        <v>110</v>
      </c>
      <c r="B263">
        <v>153.97300000000001</v>
      </c>
      <c r="C263">
        <v>152.672</v>
      </c>
      <c r="D263">
        <v>131.71199999999999</v>
      </c>
      <c r="E263">
        <v>128.05500000000001</v>
      </c>
      <c r="F263">
        <v>90.599400000000003</v>
      </c>
      <c r="G263">
        <v>1.2300499999999999E-3</v>
      </c>
      <c r="H263">
        <v>0.99979300000000004</v>
      </c>
      <c r="I263">
        <v>0</v>
      </c>
    </row>
    <row r="264" spans="1:9" x14ac:dyDescent="0.25">
      <c r="A264" t="s">
        <v>110</v>
      </c>
      <c r="B264">
        <v>154.78100000000001</v>
      </c>
      <c r="C264">
        <v>153.49700000000001</v>
      </c>
      <c r="D264">
        <v>132.595</v>
      </c>
      <c r="E264">
        <v>128.952</v>
      </c>
      <c r="F264">
        <v>91.258399999999995</v>
      </c>
      <c r="G264">
        <v>1.2300499999999999E-3</v>
      </c>
      <c r="H264">
        <v>0.99992599999999998</v>
      </c>
      <c r="I264">
        <v>0</v>
      </c>
    </row>
    <row r="265" spans="1:9" x14ac:dyDescent="0.25">
      <c r="A265" t="s">
        <v>110</v>
      </c>
      <c r="B265">
        <v>153.68799999999999</v>
      </c>
      <c r="C265">
        <v>152.422</v>
      </c>
      <c r="D265">
        <v>131.66200000000001</v>
      </c>
      <c r="E265">
        <v>128.03899999999999</v>
      </c>
      <c r="F265">
        <v>90.578900000000004</v>
      </c>
      <c r="G265">
        <v>1.2300499999999999E-3</v>
      </c>
      <c r="H265">
        <v>0.99958499999999995</v>
      </c>
      <c r="I265">
        <v>0</v>
      </c>
    </row>
    <row r="266" spans="1:9" x14ac:dyDescent="0.25">
      <c r="A266" t="s">
        <v>110</v>
      </c>
      <c r="B266">
        <v>154.26599999999999</v>
      </c>
      <c r="C266">
        <v>152.99</v>
      </c>
      <c r="D266">
        <v>132.53899999999999</v>
      </c>
      <c r="E266">
        <v>128.911</v>
      </c>
      <c r="F266">
        <v>91.206100000000006</v>
      </c>
      <c r="G266">
        <v>1.2300499999999999E-3</v>
      </c>
      <c r="H266">
        <v>0.99969300000000005</v>
      </c>
      <c r="I266">
        <v>0</v>
      </c>
    </row>
    <row r="267" spans="1:9" x14ac:dyDescent="0.25">
      <c r="A267" t="s">
        <v>110</v>
      </c>
      <c r="B267">
        <v>153.52099999999999</v>
      </c>
      <c r="C267">
        <v>152.232</v>
      </c>
      <c r="D267">
        <v>131.66300000000001</v>
      </c>
      <c r="E267">
        <v>128.05000000000001</v>
      </c>
      <c r="F267">
        <v>90.591200000000001</v>
      </c>
      <c r="G267">
        <v>1.2300600000000001E-3</v>
      </c>
      <c r="H267">
        <v>0.99989399999999995</v>
      </c>
      <c r="I267">
        <v>0</v>
      </c>
    </row>
    <row r="268" spans="1:9" x14ac:dyDescent="0.25">
      <c r="A268" t="s">
        <v>110</v>
      </c>
      <c r="B268">
        <v>4125.7299999999996</v>
      </c>
      <c r="C268">
        <v>153.43799999999999</v>
      </c>
      <c r="D268">
        <v>132.577</v>
      </c>
      <c r="E268">
        <v>128.94200000000001</v>
      </c>
      <c r="F268">
        <v>91.238900000000001</v>
      </c>
      <c r="G268">
        <v>1.2300499999999999E-3</v>
      </c>
      <c r="H268">
        <v>0.99963000000000002</v>
      </c>
      <c r="I268">
        <v>0</v>
      </c>
    </row>
    <row r="269" spans="1:9" x14ac:dyDescent="0.25">
      <c r="A269" t="s">
        <v>110</v>
      </c>
      <c r="B269">
        <v>4163.92</v>
      </c>
      <c r="C269">
        <v>157.03399999999999</v>
      </c>
      <c r="D269">
        <v>131.58699999999999</v>
      </c>
      <c r="E269">
        <v>127.57</v>
      </c>
      <c r="F269">
        <v>90.156000000000006</v>
      </c>
      <c r="G269">
        <v>1.2300600000000001E-3</v>
      </c>
      <c r="H269">
        <v>0.99943300000000002</v>
      </c>
      <c r="I269">
        <v>0</v>
      </c>
    </row>
    <row r="270" spans="1:9" x14ac:dyDescent="0.25">
      <c r="A270" t="s">
        <v>110</v>
      </c>
      <c r="B270">
        <v>155.67500000000001</v>
      </c>
      <c r="C270">
        <v>154.209</v>
      </c>
      <c r="D270">
        <v>132.14500000000001</v>
      </c>
      <c r="E270">
        <v>128.51599999999999</v>
      </c>
      <c r="F270">
        <v>90.927400000000006</v>
      </c>
      <c r="G270">
        <v>1.2300499999999999E-3</v>
      </c>
      <c r="H270">
        <v>0.99996099999999999</v>
      </c>
      <c r="I270">
        <v>0</v>
      </c>
    </row>
    <row r="271" spans="1:9" x14ac:dyDescent="0.25">
      <c r="A271" t="s">
        <v>110</v>
      </c>
      <c r="B271">
        <v>155.23599999999999</v>
      </c>
      <c r="C271">
        <v>153.77799999999999</v>
      </c>
      <c r="D271">
        <v>131.72200000000001</v>
      </c>
      <c r="E271">
        <v>128.1</v>
      </c>
      <c r="F271">
        <v>90.615799999999993</v>
      </c>
      <c r="G271">
        <v>1.2300600000000001E-3</v>
      </c>
      <c r="H271">
        <v>0.99967300000000003</v>
      </c>
      <c r="I271">
        <v>0</v>
      </c>
    </row>
    <row r="272" spans="1:9" x14ac:dyDescent="0.25">
      <c r="A272" t="s">
        <v>110</v>
      </c>
      <c r="B272">
        <v>155.10400000000001</v>
      </c>
      <c r="C272">
        <v>153.696</v>
      </c>
      <c r="D272">
        <v>132.16800000000001</v>
      </c>
      <c r="E272">
        <v>128.53200000000001</v>
      </c>
      <c r="F272">
        <v>90.928399999999996</v>
      </c>
      <c r="G272">
        <v>1.2300499999999999E-3</v>
      </c>
      <c r="H272">
        <v>0.99991300000000005</v>
      </c>
      <c r="I272">
        <v>0</v>
      </c>
    </row>
    <row r="273" spans="1:25" x14ac:dyDescent="0.25">
      <c r="A273" t="s">
        <v>110</v>
      </c>
      <c r="B273">
        <v>154.29300000000001</v>
      </c>
      <c r="C273">
        <v>152.928</v>
      </c>
      <c r="D273">
        <v>131.65600000000001</v>
      </c>
      <c r="E273">
        <v>128.035</v>
      </c>
      <c r="F273">
        <v>90.548100000000005</v>
      </c>
      <c r="G273">
        <v>1.2300499999999999E-3</v>
      </c>
      <c r="H273">
        <v>0.99943300000000002</v>
      </c>
      <c r="I273">
        <v>0</v>
      </c>
    </row>
    <row r="274" spans="1:25" x14ac:dyDescent="0.25">
      <c r="A274" t="s">
        <v>110</v>
      </c>
      <c r="B274">
        <v>154.696</v>
      </c>
      <c r="C274">
        <v>153.321</v>
      </c>
      <c r="D274">
        <v>132.14400000000001</v>
      </c>
      <c r="E274">
        <v>128.529</v>
      </c>
      <c r="F274">
        <v>90.915000000000006</v>
      </c>
      <c r="G274">
        <v>1.2300600000000001E-3</v>
      </c>
      <c r="H274">
        <v>0.99964600000000003</v>
      </c>
      <c r="I274">
        <v>0</v>
      </c>
    </row>
    <row r="275" spans="1:25" x14ac:dyDescent="0.25">
      <c r="A275" t="s">
        <v>110</v>
      </c>
      <c r="B275">
        <v>154.20599999999999</v>
      </c>
      <c r="C275">
        <v>152.84100000000001</v>
      </c>
      <c r="D275">
        <v>131.65100000000001</v>
      </c>
      <c r="E275">
        <v>128.012</v>
      </c>
      <c r="F275">
        <v>90.573700000000002</v>
      </c>
      <c r="G275">
        <v>1.2300499999999999E-3</v>
      </c>
      <c r="H275">
        <v>0.99996700000000005</v>
      </c>
      <c r="I275">
        <v>0</v>
      </c>
    </row>
    <row r="276" spans="1:25" x14ac:dyDescent="0.25">
      <c r="A276" t="s">
        <v>110</v>
      </c>
      <c r="B276">
        <v>154.65</v>
      </c>
      <c r="C276">
        <v>153.286</v>
      </c>
      <c r="D276">
        <v>132.125</v>
      </c>
      <c r="E276">
        <v>128.495</v>
      </c>
      <c r="F276">
        <v>90.921300000000002</v>
      </c>
      <c r="G276">
        <v>1.2300499999999999E-3</v>
      </c>
      <c r="H276">
        <v>0.99982199999999999</v>
      </c>
      <c r="I276">
        <v>0</v>
      </c>
    </row>
    <row r="277" spans="1:25" x14ac:dyDescent="0.25">
      <c r="A277" t="s">
        <v>110</v>
      </c>
      <c r="B277">
        <v>154.15100000000001</v>
      </c>
      <c r="C277">
        <v>152.791</v>
      </c>
      <c r="D277">
        <v>131.59299999999999</v>
      </c>
      <c r="E277">
        <v>127.96</v>
      </c>
      <c r="F277">
        <v>90.527600000000007</v>
      </c>
      <c r="G277">
        <v>1.2300600000000001E-3</v>
      </c>
      <c r="H277">
        <v>0.99967700000000004</v>
      </c>
      <c r="I277">
        <v>0</v>
      </c>
    </row>
    <row r="278" spans="1:25" x14ac:dyDescent="0.25">
      <c r="A278" t="s">
        <v>110</v>
      </c>
      <c r="B278">
        <v>154.66</v>
      </c>
      <c r="C278">
        <v>153.333</v>
      </c>
      <c r="D278">
        <v>132.16499999999999</v>
      </c>
      <c r="E278">
        <v>128.518</v>
      </c>
      <c r="F278">
        <v>90.933499999999995</v>
      </c>
      <c r="G278">
        <v>1.2300600000000001E-3</v>
      </c>
      <c r="H278">
        <v>0.99995199999999995</v>
      </c>
      <c r="I278">
        <v>0</v>
      </c>
    </row>
    <row r="279" spans="1:25" x14ac:dyDescent="0.25">
      <c r="A279" t="s">
        <v>110</v>
      </c>
      <c r="B279">
        <v>153.52799999999999</v>
      </c>
      <c r="C279">
        <v>152.202</v>
      </c>
      <c r="D279">
        <v>131.58699999999999</v>
      </c>
      <c r="E279">
        <v>127.967</v>
      </c>
      <c r="F279">
        <v>90.522499999999994</v>
      </c>
      <c r="G279">
        <v>1.2300499999999999E-3</v>
      </c>
      <c r="H279">
        <v>0.99980000000000002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154.32400000000001</v>
      </c>
      <c r="C280">
        <v>153.01499999999999</v>
      </c>
      <c r="D280">
        <v>132.12200000000001</v>
      </c>
      <c r="E280">
        <v>128.47499999999999</v>
      </c>
      <c r="F280">
        <v>90.902799999999999</v>
      </c>
      <c r="G280">
        <v>1.2300499999999999E-3</v>
      </c>
      <c r="H280">
        <v>0.99959399999999998</v>
      </c>
      <c r="I280">
        <v>0</v>
      </c>
      <c r="R280">
        <f>AVERAGE(B231:B280)</f>
        <v>633.58195999999987</v>
      </c>
      <c r="S280">
        <f>AVERAGE(C231:C280)</f>
        <v>153.71956</v>
      </c>
      <c r="U280">
        <f>_xlfn.VAR.P(B231:B280)</f>
        <v>1681441.6813537986</v>
      </c>
      <c r="V280">
        <f>_xlfn.VAR.P(C231:C280)</f>
        <v>6.0585622463999949</v>
      </c>
      <c r="X280">
        <f>1.96*SQRT(U280)/50</f>
        <v>50.83080311420921</v>
      </c>
      <c r="Y280">
        <f>1.96*SQRT(V280)/50</f>
        <v>9.6487455611121223E-2</v>
      </c>
    </row>
    <row r="281" spans="1:25" x14ac:dyDescent="0.25">
      <c r="A281" t="s">
        <v>110</v>
      </c>
      <c r="B281">
        <v>31679.864102</v>
      </c>
      <c r="C281" t="s">
        <v>37</v>
      </c>
    </row>
    <row r="282" spans="1:25" x14ac:dyDescent="0.25">
      <c r="A282" t="s">
        <v>96</v>
      </c>
      <c r="B282">
        <v>4140.29</v>
      </c>
      <c r="C282">
        <v>136.69300000000001</v>
      </c>
      <c r="D282">
        <v>115.69499999999999</v>
      </c>
      <c r="E282">
        <v>112.32</v>
      </c>
      <c r="F282">
        <v>85.524299999999997</v>
      </c>
      <c r="G282">
        <v>1.2300499999999999E-3</v>
      </c>
      <c r="H282">
        <v>0.99991300000000005</v>
      </c>
      <c r="I282">
        <v>0</v>
      </c>
    </row>
    <row r="283" spans="1:25" x14ac:dyDescent="0.25">
      <c r="A283" t="s">
        <v>96</v>
      </c>
      <c r="B283">
        <v>4154.8999999999996</v>
      </c>
      <c r="C283">
        <v>144.506</v>
      </c>
      <c r="D283">
        <v>116.589</v>
      </c>
      <c r="E283">
        <v>112.553</v>
      </c>
      <c r="F283">
        <v>85.581699999999998</v>
      </c>
      <c r="G283">
        <v>1.2300499999999999E-3</v>
      </c>
      <c r="H283">
        <v>0.99987599999999999</v>
      </c>
      <c r="I283">
        <v>0</v>
      </c>
    </row>
    <row r="284" spans="1:25" x14ac:dyDescent="0.25">
      <c r="A284" t="s">
        <v>96</v>
      </c>
      <c r="B284">
        <v>139.84299999999999</v>
      </c>
      <c r="C284">
        <v>138.37</v>
      </c>
      <c r="D284">
        <v>116.265</v>
      </c>
      <c r="E284">
        <v>112.864</v>
      </c>
      <c r="F284">
        <v>85.968999999999994</v>
      </c>
      <c r="G284">
        <v>1.2300499999999999E-3</v>
      </c>
      <c r="H284">
        <v>0.99996200000000002</v>
      </c>
      <c r="I284">
        <v>0</v>
      </c>
    </row>
    <row r="285" spans="1:25" x14ac:dyDescent="0.25">
      <c r="A285" t="s">
        <v>96</v>
      </c>
      <c r="B285">
        <v>137.85400000000001</v>
      </c>
      <c r="C285">
        <v>136.541</v>
      </c>
      <c r="D285">
        <v>115.596</v>
      </c>
      <c r="E285">
        <v>112.232</v>
      </c>
      <c r="F285">
        <v>85.492500000000007</v>
      </c>
      <c r="G285">
        <v>1.2300499999999999E-3</v>
      </c>
      <c r="H285">
        <v>0.99966100000000002</v>
      </c>
      <c r="I285">
        <v>0</v>
      </c>
    </row>
    <row r="286" spans="1:25" x14ac:dyDescent="0.25">
      <c r="A286" t="s">
        <v>96</v>
      </c>
      <c r="B286">
        <v>138.52199999999999</v>
      </c>
      <c r="C286">
        <v>137.24700000000001</v>
      </c>
      <c r="D286">
        <v>116.512</v>
      </c>
      <c r="E286">
        <v>113.128</v>
      </c>
      <c r="F286">
        <v>85.9709</v>
      </c>
      <c r="G286">
        <v>1.2300499999999999E-3</v>
      </c>
      <c r="H286">
        <v>0.99971900000000002</v>
      </c>
      <c r="I286">
        <v>0</v>
      </c>
    </row>
    <row r="287" spans="1:25" x14ac:dyDescent="0.25">
      <c r="A287" t="s">
        <v>96</v>
      </c>
      <c r="B287">
        <v>137.304</v>
      </c>
      <c r="C287">
        <v>136.042</v>
      </c>
      <c r="D287">
        <v>115.568</v>
      </c>
      <c r="E287">
        <v>112.209</v>
      </c>
      <c r="F287">
        <v>85.454599999999999</v>
      </c>
      <c r="G287">
        <v>1.2300499999999999E-3</v>
      </c>
      <c r="H287">
        <v>0.99999800000000005</v>
      </c>
      <c r="I287">
        <v>0</v>
      </c>
    </row>
    <row r="288" spans="1:25" x14ac:dyDescent="0.25">
      <c r="A288" t="s">
        <v>96</v>
      </c>
      <c r="B288">
        <v>138.459</v>
      </c>
      <c r="C288">
        <v>137.15600000000001</v>
      </c>
      <c r="D288">
        <v>116.477</v>
      </c>
      <c r="E288">
        <v>113.11</v>
      </c>
      <c r="F288">
        <v>85.954700000000003</v>
      </c>
      <c r="G288">
        <v>1.2300499999999999E-3</v>
      </c>
      <c r="H288">
        <v>0.99963100000000005</v>
      </c>
      <c r="I288">
        <v>0</v>
      </c>
    </row>
    <row r="289" spans="1:9" x14ac:dyDescent="0.25">
      <c r="A289" t="s">
        <v>96</v>
      </c>
      <c r="B289">
        <v>137.85400000000001</v>
      </c>
      <c r="C289">
        <v>136.55600000000001</v>
      </c>
      <c r="D289">
        <v>115.622</v>
      </c>
      <c r="E289">
        <v>112.21899999999999</v>
      </c>
      <c r="F289">
        <v>85.490499999999997</v>
      </c>
      <c r="G289">
        <v>1.2300499999999999E-3</v>
      </c>
      <c r="H289">
        <v>0.99978299999999998</v>
      </c>
      <c r="I289">
        <v>0</v>
      </c>
    </row>
    <row r="290" spans="1:9" x14ac:dyDescent="0.25">
      <c r="A290" t="s">
        <v>96</v>
      </c>
      <c r="B290">
        <v>138.672</v>
      </c>
      <c r="C290">
        <v>137.37799999999999</v>
      </c>
      <c r="D290">
        <v>116.54300000000001</v>
      </c>
      <c r="E290">
        <v>113.16500000000001</v>
      </c>
      <c r="F290">
        <v>86.018199999999993</v>
      </c>
      <c r="G290">
        <v>1.2300499999999999E-3</v>
      </c>
      <c r="H290">
        <v>0.99933700000000003</v>
      </c>
      <c r="I290">
        <v>0</v>
      </c>
    </row>
    <row r="291" spans="1:9" x14ac:dyDescent="0.25">
      <c r="A291" t="s">
        <v>96</v>
      </c>
      <c r="B291">
        <v>137.858</v>
      </c>
      <c r="C291">
        <v>136.578</v>
      </c>
      <c r="D291">
        <v>115.616</v>
      </c>
      <c r="E291">
        <v>112.26</v>
      </c>
      <c r="F291">
        <v>85.513000000000005</v>
      </c>
      <c r="G291">
        <v>1.2300499999999999E-3</v>
      </c>
      <c r="H291">
        <v>0.99995800000000001</v>
      </c>
      <c r="I291">
        <v>0</v>
      </c>
    </row>
    <row r="292" spans="1:9" x14ac:dyDescent="0.25">
      <c r="A292" t="s">
        <v>96</v>
      </c>
      <c r="B292">
        <v>138.73599999999999</v>
      </c>
      <c r="C292">
        <v>137.434</v>
      </c>
      <c r="D292">
        <v>116.559</v>
      </c>
      <c r="E292">
        <v>113.145</v>
      </c>
      <c r="F292">
        <v>86.012</v>
      </c>
      <c r="G292">
        <v>1.2300499999999999E-3</v>
      </c>
      <c r="H292">
        <v>0.99936499999999995</v>
      </c>
      <c r="I292">
        <v>0</v>
      </c>
    </row>
    <row r="293" spans="1:9" x14ac:dyDescent="0.25">
      <c r="A293" t="s">
        <v>96</v>
      </c>
      <c r="B293">
        <v>137.852</v>
      </c>
      <c r="C293">
        <v>136.553</v>
      </c>
      <c r="D293">
        <v>115.64400000000001</v>
      </c>
      <c r="E293">
        <v>112.286</v>
      </c>
      <c r="F293">
        <v>85.546800000000005</v>
      </c>
      <c r="G293">
        <v>1.2300600000000001E-3</v>
      </c>
      <c r="H293">
        <v>0.99995500000000004</v>
      </c>
      <c r="I293">
        <v>0</v>
      </c>
    </row>
    <row r="294" spans="1:9" x14ac:dyDescent="0.25">
      <c r="A294" t="s">
        <v>96</v>
      </c>
      <c r="B294">
        <v>138.667</v>
      </c>
      <c r="C294">
        <v>137.35900000000001</v>
      </c>
      <c r="D294">
        <v>116.456</v>
      </c>
      <c r="E294">
        <v>113.08499999999999</v>
      </c>
      <c r="F294">
        <v>85.9696</v>
      </c>
      <c r="G294">
        <v>1.2300499999999999E-3</v>
      </c>
      <c r="H294">
        <v>0.99987899999999996</v>
      </c>
      <c r="I294">
        <v>0</v>
      </c>
    </row>
    <row r="295" spans="1:9" x14ac:dyDescent="0.25">
      <c r="A295" t="s">
        <v>96</v>
      </c>
      <c r="B295">
        <v>137.29300000000001</v>
      </c>
      <c r="C295">
        <v>136.01900000000001</v>
      </c>
      <c r="D295">
        <v>115.11499999999999</v>
      </c>
      <c r="E295">
        <v>111.759</v>
      </c>
      <c r="F295">
        <v>85.117699999999999</v>
      </c>
      <c r="G295">
        <v>1.2300600000000001E-3</v>
      </c>
      <c r="H295">
        <v>0.99964500000000001</v>
      </c>
      <c r="I295">
        <v>0</v>
      </c>
    </row>
    <row r="296" spans="1:9" x14ac:dyDescent="0.25">
      <c r="A296" t="s">
        <v>96</v>
      </c>
      <c r="B296">
        <v>138.19800000000001</v>
      </c>
      <c r="C296">
        <v>136.91200000000001</v>
      </c>
      <c r="D296">
        <v>116.011</v>
      </c>
      <c r="E296">
        <v>112.66500000000001</v>
      </c>
      <c r="F296">
        <v>85.606200000000001</v>
      </c>
      <c r="G296">
        <v>1.2300499999999999E-3</v>
      </c>
      <c r="H296">
        <v>0.99994300000000003</v>
      </c>
      <c r="I296">
        <v>0</v>
      </c>
    </row>
    <row r="297" spans="1:9" x14ac:dyDescent="0.25">
      <c r="A297" t="s">
        <v>96</v>
      </c>
      <c r="B297">
        <v>4042.54</v>
      </c>
      <c r="C297">
        <v>136.351</v>
      </c>
      <c r="D297">
        <v>115.05500000000001</v>
      </c>
      <c r="E297">
        <v>111.70399999999999</v>
      </c>
      <c r="F297">
        <v>85.076800000000006</v>
      </c>
      <c r="G297">
        <v>1.2300499999999999E-3</v>
      </c>
      <c r="H297">
        <v>0.99850499999999998</v>
      </c>
      <c r="I297">
        <v>0</v>
      </c>
    </row>
    <row r="298" spans="1:9" x14ac:dyDescent="0.25">
      <c r="A298" t="s">
        <v>96</v>
      </c>
      <c r="B298">
        <v>4166.63</v>
      </c>
      <c r="C298">
        <v>154.93600000000001</v>
      </c>
      <c r="D298">
        <v>130.88300000000001</v>
      </c>
      <c r="E298">
        <v>127.06699999999999</v>
      </c>
      <c r="F298">
        <v>96.590299999999999</v>
      </c>
      <c r="G298">
        <v>1.2300499999999999E-3</v>
      </c>
      <c r="H298">
        <v>0.99998299999999996</v>
      </c>
      <c r="I298">
        <v>0</v>
      </c>
    </row>
    <row r="299" spans="1:9" x14ac:dyDescent="0.25">
      <c r="A299" t="s">
        <v>96</v>
      </c>
      <c r="B299">
        <v>143.13999999999999</v>
      </c>
      <c r="C299">
        <v>141.80000000000001</v>
      </c>
      <c r="D299">
        <v>120.601</v>
      </c>
      <c r="E299">
        <v>117.13</v>
      </c>
      <c r="F299">
        <v>89.225999999999999</v>
      </c>
      <c r="G299">
        <v>1.2300499999999999E-3</v>
      </c>
      <c r="H299">
        <v>0.99895800000000001</v>
      </c>
      <c r="I299">
        <v>0</v>
      </c>
    </row>
    <row r="300" spans="1:9" x14ac:dyDescent="0.25">
      <c r="A300" t="s">
        <v>96</v>
      </c>
      <c r="B300">
        <v>138.648</v>
      </c>
      <c r="C300">
        <v>137.33199999999999</v>
      </c>
      <c r="D300">
        <v>116.492</v>
      </c>
      <c r="E300">
        <v>113.124</v>
      </c>
      <c r="F300">
        <v>86.002799999999993</v>
      </c>
      <c r="G300">
        <v>1.2300600000000001E-3</v>
      </c>
      <c r="H300">
        <v>0.99980000000000002</v>
      </c>
      <c r="I300">
        <v>0</v>
      </c>
    </row>
    <row r="301" spans="1:9" x14ac:dyDescent="0.25">
      <c r="A301" t="s">
        <v>96</v>
      </c>
      <c r="B301">
        <v>137.82300000000001</v>
      </c>
      <c r="C301">
        <v>136.548</v>
      </c>
      <c r="D301">
        <v>115.61199999999999</v>
      </c>
      <c r="E301">
        <v>112.242</v>
      </c>
      <c r="F301">
        <v>85.501800000000003</v>
      </c>
      <c r="G301">
        <v>1.2300499999999999E-3</v>
      </c>
      <c r="H301">
        <v>0.99956100000000003</v>
      </c>
      <c r="I301">
        <v>0</v>
      </c>
    </row>
    <row r="302" spans="1:9" x14ac:dyDescent="0.25">
      <c r="A302" t="s">
        <v>96</v>
      </c>
      <c r="B302">
        <v>138.357</v>
      </c>
      <c r="C302">
        <v>137.05799999999999</v>
      </c>
      <c r="D302">
        <v>116.568</v>
      </c>
      <c r="E302">
        <v>113.18300000000001</v>
      </c>
      <c r="F302">
        <v>86.032600000000002</v>
      </c>
      <c r="G302">
        <v>1.2300499999999999E-3</v>
      </c>
      <c r="H302">
        <v>0.99970899999999996</v>
      </c>
      <c r="I302">
        <v>0</v>
      </c>
    </row>
    <row r="303" spans="1:9" x14ac:dyDescent="0.25">
      <c r="A303" t="s">
        <v>96</v>
      </c>
      <c r="B303">
        <v>137.44200000000001</v>
      </c>
      <c r="C303">
        <v>136.17500000000001</v>
      </c>
      <c r="D303">
        <v>115.70099999999999</v>
      </c>
      <c r="E303">
        <v>112.316</v>
      </c>
      <c r="F303">
        <v>85.558099999999996</v>
      </c>
      <c r="G303">
        <v>1.2300499999999999E-3</v>
      </c>
      <c r="H303">
        <v>0.99979200000000001</v>
      </c>
      <c r="I303">
        <v>0</v>
      </c>
    </row>
    <row r="304" spans="1:9" x14ac:dyDescent="0.25">
      <c r="A304" t="s">
        <v>96</v>
      </c>
      <c r="B304">
        <v>138.358</v>
      </c>
      <c r="C304">
        <v>137.06</v>
      </c>
      <c r="D304">
        <v>116.41200000000001</v>
      </c>
      <c r="E304">
        <v>113.06</v>
      </c>
      <c r="F304">
        <v>85.952100000000002</v>
      </c>
      <c r="G304">
        <v>1.2300499999999999E-3</v>
      </c>
      <c r="H304">
        <v>0.99946000000000002</v>
      </c>
      <c r="I304">
        <v>0</v>
      </c>
    </row>
    <row r="305" spans="1:9" x14ac:dyDescent="0.25">
      <c r="A305" t="s">
        <v>96</v>
      </c>
      <c r="B305">
        <v>137.26</v>
      </c>
      <c r="C305">
        <v>135.95699999999999</v>
      </c>
      <c r="D305">
        <v>115.10599999999999</v>
      </c>
      <c r="E305">
        <v>111.723</v>
      </c>
      <c r="F305">
        <v>85.105400000000003</v>
      </c>
      <c r="G305">
        <v>1.2300600000000001E-3</v>
      </c>
      <c r="H305">
        <v>0.99993900000000002</v>
      </c>
      <c r="I305">
        <v>0</v>
      </c>
    </row>
    <row r="306" spans="1:9" x14ac:dyDescent="0.25">
      <c r="A306" t="s">
        <v>96</v>
      </c>
      <c r="B306">
        <v>138.12899999999999</v>
      </c>
      <c r="C306">
        <v>136.84399999999999</v>
      </c>
      <c r="D306">
        <v>115.97499999999999</v>
      </c>
      <c r="E306">
        <v>112.61499999999999</v>
      </c>
      <c r="F306">
        <v>85.589799999999997</v>
      </c>
      <c r="G306">
        <v>1.2300499999999999E-3</v>
      </c>
      <c r="H306">
        <v>0.99937500000000001</v>
      </c>
      <c r="I306">
        <v>0</v>
      </c>
    </row>
    <row r="307" spans="1:9" x14ac:dyDescent="0.25">
      <c r="A307" t="s">
        <v>96</v>
      </c>
      <c r="B307">
        <v>137.268</v>
      </c>
      <c r="C307">
        <v>135.965</v>
      </c>
      <c r="D307">
        <v>115.099</v>
      </c>
      <c r="E307">
        <v>111.724</v>
      </c>
      <c r="F307">
        <v>85.106399999999994</v>
      </c>
      <c r="G307">
        <v>1.2300499999999999E-3</v>
      </c>
      <c r="H307">
        <v>0.99677899999999997</v>
      </c>
      <c r="I307">
        <v>0</v>
      </c>
    </row>
    <row r="308" spans="1:9" x14ac:dyDescent="0.25">
      <c r="A308" t="s">
        <v>96</v>
      </c>
      <c r="B308">
        <v>138.26300000000001</v>
      </c>
      <c r="C308">
        <v>136.98500000000001</v>
      </c>
      <c r="D308">
        <v>116.029</v>
      </c>
      <c r="E308">
        <v>112.64</v>
      </c>
      <c r="F308">
        <v>85.599000000000004</v>
      </c>
      <c r="G308">
        <v>1.2300499999999999E-3</v>
      </c>
      <c r="H308">
        <v>0.99934400000000001</v>
      </c>
      <c r="I308">
        <v>0</v>
      </c>
    </row>
    <row r="309" spans="1:9" x14ac:dyDescent="0.25">
      <c r="A309" t="s">
        <v>96</v>
      </c>
      <c r="B309">
        <v>136.96</v>
      </c>
      <c r="C309">
        <v>135.67699999999999</v>
      </c>
      <c r="D309">
        <v>115.151</v>
      </c>
      <c r="E309">
        <v>111.758</v>
      </c>
      <c r="F309">
        <v>85.129000000000005</v>
      </c>
      <c r="G309">
        <v>1.2300600000000001E-3</v>
      </c>
      <c r="H309">
        <v>0.99935700000000005</v>
      </c>
      <c r="I309">
        <v>0</v>
      </c>
    </row>
    <row r="310" spans="1:9" x14ac:dyDescent="0.25">
      <c r="A310" t="s">
        <v>96</v>
      </c>
      <c r="B310">
        <v>137.74600000000001</v>
      </c>
      <c r="C310">
        <v>136.453</v>
      </c>
      <c r="D310">
        <v>115.999</v>
      </c>
      <c r="E310">
        <v>112.631</v>
      </c>
      <c r="F310">
        <v>85.605099999999993</v>
      </c>
      <c r="G310">
        <v>1.2300499999999999E-3</v>
      </c>
      <c r="H310">
        <v>0.99965000000000004</v>
      </c>
      <c r="I310">
        <v>0</v>
      </c>
    </row>
    <row r="311" spans="1:9" x14ac:dyDescent="0.25">
      <c r="A311" t="s">
        <v>96</v>
      </c>
      <c r="B311">
        <v>136.81899999999999</v>
      </c>
      <c r="C311">
        <v>135.52000000000001</v>
      </c>
      <c r="D311">
        <v>115.104</v>
      </c>
      <c r="E311">
        <v>111.72799999999999</v>
      </c>
      <c r="F311">
        <v>85.116699999999994</v>
      </c>
      <c r="G311">
        <v>1.2300499999999999E-3</v>
      </c>
      <c r="H311">
        <v>0.99907599999999996</v>
      </c>
      <c r="I311">
        <v>0</v>
      </c>
    </row>
    <row r="312" spans="1:9" x14ac:dyDescent="0.25">
      <c r="A312" t="s">
        <v>96</v>
      </c>
      <c r="B312">
        <v>4042.04</v>
      </c>
      <c r="C312">
        <v>137.09</v>
      </c>
      <c r="D312">
        <v>115.991</v>
      </c>
      <c r="E312">
        <v>112.629</v>
      </c>
      <c r="F312">
        <v>85.603099999999998</v>
      </c>
      <c r="G312">
        <v>1.2300499999999999E-3</v>
      </c>
      <c r="H312">
        <v>0.99980199999999997</v>
      </c>
      <c r="I312">
        <v>0</v>
      </c>
    </row>
    <row r="313" spans="1:9" x14ac:dyDescent="0.25">
      <c r="A313" t="s">
        <v>96</v>
      </c>
      <c r="B313">
        <v>4151.38</v>
      </c>
      <c r="C313">
        <v>143.66</v>
      </c>
      <c r="D313">
        <v>115.67700000000001</v>
      </c>
      <c r="E313">
        <v>111.63500000000001</v>
      </c>
      <c r="F313">
        <v>84.963099999999997</v>
      </c>
      <c r="G313">
        <v>1.2300499999999999E-3</v>
      </c>
      <c r="H313">
        <v>0.99987099999999995</v>
      </c>
      <c r="I313">
        <v>0</v>
      </c>
    </row>
    <row r="314" spans="1:9" x14ac:dyDescent="0.25">
      <c r="A314" t="s">
        <v>96</v>
      </c>
      <c r="B314">
        <v>139.511</v>
      </c>
      <c r="C314">
        <v>137.92699999999999</v>
      </c>
      <c r="D314">
        <v>115.504</v>
      </c>
      <c r="E314">
        <v>112.105</v>
      </c>
      <c r="F314">
        <v>85.289699999999996</v>
      </c>
      <c r="G314">
        <v>1.2300600000000001E-3</v>
      </c>
      <c r="H314">
        <v>0.99991099999999999</v>
      </c>
      <c r="I314">
        <v>0</v>
      </c>
    </row>
    <row r="315" spans="1:9" x14ac:dyDescent="0.25">
      <c r="A315" t="s">
        <v>96</v>
      </c>
      <c r="B315">
        <v>138.60400000000001</v>
      </c>
      <c r="C315">
        <v>137.173</v>
      </c>
      <c r="D315">
        <v>115.11</v>
      </c>
      <c r="E315">
        <v>111.753</v>
      </c>
      <c r="F315">
        <v>85.093100000000007</v>
      </c>
      <c r="G315">
        <v>1.2300499999999999E-3</v>
      </c>
      <c r="H315">
        <v>0.99999899999999997</v>
      </c>
      <c r="I315">
        <v>0</v>
      </c>
    </row>
    <row r="316" spans="1:9" x14ac:dyDescent="0.25">
      <c r="A316" t="s">
        <v>96</v>
      </c>
      <c r="B316">
        <v>138.94999999999999</v>
      </c>
      <c r="C316">
        <v>137.494</v>
      </c>
      <c r="D316">
        <v>115.479</v>
      </c>
      <c r="E316">
        <v>112.111</v>
      </c>
      <c r="F316">
        <v>85.307199999999995</v>
      </c>
      <c r="G316">
        <v>1.2300499999999999E-3</v>
      </c>
      <c r="H316">
        <v>0.99996499999999999</v>
      </c>
      <c r="I316">
        <v>0</v>
      </c>
    </row>
    <row r="317" spans="1:9" x14ac:dyDescent="0.25">
      <c r="A317" t="s">
        <v>96</v>
      </c>
      <c r="B317">
        <v>138.613</v>
      </c>
      <c r="C317">
        <v>137.15299999999999</v>
      </c>
      <c r="D317">
        <v>115.11</v>
      </c>
      <c r="E317">
        <v>111.759</v>
      </c>
      <c r="F317">
        <v>85.105400000000003</v>
      </c>
      <c r="G317">
        <v>1.2300499999999999E-3</v>
      </c>
      <c r="H317">
        <v>0.99988100000000002</v>
      </c>
      <c r="I317">
        <v>0</v>
      </c>
    </row>
    <row r="318" spans="1:9" x14ac:dyDescent="0.25">
      <c r="A318" t="s">
        <v>96</v>
      </c>
      <c r="B318">
        <v>139.00200000000001</v>
      </c>
      <c r="C318">
        <v>137.52600000000001</v>
      </c>
      <c r="D318">
        <v>115.51900000000001</v>
      </c>
      <c r="E318">
        <v>112.152</v>
      </c>
      <c r="F318">
        <v>85.331699999999998</v>
      </c>
      <c r="G318">
        <v>1.2300499999999999E-3</v>
      </c>
      <c r="H318">
        <v>0.99890299999999999</v>
      </c>
      <c r="I318">
        <v>0</v>
      </c>
    </row>
    <row r="319" spans="1:9" x14ac:dyDescent="0.25">
      <c r="A319" t="s">
        <v>96</v>
      </c>
      <c r="B319">
        <v>138.547</v>
      </c>
      <c r="C319">
        <v>137.143</v>
      </c>
      <c r="D319">
        <v>115.10599999999999</v>
      </c>
      <c r="E319">
        <v>111.729</v>
      </c>
      <c r="F319">
        <v>85.1023</v>
      </c>
      <c r="G319">
        <v>1.2300499999999999E-3</v>
      </c>
      <c r="H319">
        <v>0.99955899999999998</v>
      </c>
      <c r="I319">
        <v>0</v>
      </c>
    </row>
    <row r="320" spans="1:9" x14ac:dyDescent="0.25">
      <c r="A320" t="s">
        <v>96</v>
      </c>
      <c r="B320">
        <v>137.94900000000001</v>
      </c>
      <c r="C320">
        <v>136.535</v>
      </c>
      <c r="D320">
        <v>115.45399999999999</v>
      </c>
      <c r="E320">
        <v>112.114</v>
      </c>
      <c r="F320">
        <v>85.291799999999995</v>
      </c>
      <c r="G320">
        <v>1.2300499999999999E-3</v>
      </c>
      <c r="H320">
        <v>0.99994400000000006</v>
      </c>
      <c r="I320">
        <v>0</v>
      </c>
    </row>
    <row r="321" spans="1:25" x14ac:dyDescent="0.25">
      <c r="A321" t="s">
        <v>96</v>
      </c>
      <c r="B321">
        <v>137.69900000000001</v>
      </c>
      <c r="C321">
        <v>136.28</v>
      </c>
      <c r="D321">
        <v>115.053</v>
      </c>
      <c r="E321">
        <v>111.72</v>
      </c>
      <c r="F321">
        <v>85.074700000000007</v>
      </c>
      <c r="G321">
        <v>1.2300600000000001E-3</v>
      </c>
      <c r="H321">
        <v>0.99995400000000001</v>
      </c>
      <c r="I321">
        <v>0</v>
      </c>
    </row>
    <row r="322" spans="1:25" x14ac:dyDescent="0.25">
      <c r="A322" t="s">
        <v>96</v>
      </c>
      <c r="B322">
        <v>137.982</v>
      </c>
      <c r="C322">
        <v>136.59100000000001</v>
      </c>
      <c r="D322">
        <v>115.452</v>
      </c>
      <c r="E322">
        <v>112.14</v>
      </c>
      <c r="F322">
        <v>85.311199999999999</v>
      </c>
      <c r="G322">
        <v>1.2300499999999999E-3</v>
      </c>
      <c r="H322">
        <v>0.99994700000000003</v>
      </c>
      <c r="I322">
        <v>0</v>
      </c>
    </row>
    <row r="323" spans="1:25" x14ac:dyDescent="0.25">
      <c r="A323" t="s">
        <v>96</v>
      </c>
      <c r="B323">
        <v>137.58500000000001</v>
      </c>
      <c r="C323">
        <v>136.19300000000001</v>
      </c>
      <c r="D323">
        <v>115.054</v>
      </c>
      <c r="E323">
        <v>111.71899999999999</v>
      </c>
      <c r="F323">
        <v>85.094200000000001</v>
      </c>
      <c r="G323">
        <v>1.2300499999999999E-3</v>
      </c>
      <c r="H323">
        <v>0.99996700000000005</v>
      </c>
      <c r="I323">
        <v>0</v>
      </c>
    </row>
    <row r="324" spans="1:25" x14ac:dyDescent="0.25">
      <c r="A324" t="s">
        <v>96</v>
      </c>
      <c r="B324">
        <v>138.07400000000001</v>
      </c>
      <c r="C324">
        <v>136.75</v>
      </c>
      <c r="D324">
        <v>115.474</v>
      </c>
      <c r="E324">
        <v>112.14400000000001</v>
      </c>
      <c r="F324">
        <v>85.320499999999996</v>
      </c>
      <c r="G324">
        <v>1.2300600000000001E-3</v>
      </c>
      <c r="H324">
        <v>0.99974700000000005</v>
      </c>
      <c r="I324">
        <v>0</v>
      </c>
    </row>
    <row r="325" spans="1:25" x14ac:dyDescent="0.25">
      <c r="A325" t="s">
        <v>96</v>
      </c>
      <c r="B325">
        <v>137.23599999999999</v>
      </c>
      <c r="C325">
        <v>135.95500000000001</v>
      </c>
      <c r="D325">
        <v>115.087</v>
      </c>
      <c r="E325">
        <v>111.727</v>
      </c>
      <c r="F325">
        <v>85.107500000000002</v>
      </c>
      <c r="G325">
        <v>1.2300499999999999E-3</v>
      </c>
      <c r="H325">
        <v>0.99951400000000001</v>
      </c>
      <c r="I325">
        <v>0</v>
      </c>
    </row>
    <row r="326" spans="1:25" x14ac:dyDescent="0.25">
      <c r="A326" t="s">
        <v>96</v>
      </c>
      <c r="B326">
        <v>137.69999999999999</v>
      </c>
      <c r="C326">
        <v>136.398</v>
      </c>
      <c r="D326">
        <v>115.53700000000001</v>
      </c>
      <c r="E326">
        <v>112.18600000000001</v>
      </c>
      <c r="F326">
        <v>85.359399999999994</v>
      </c>
      <c r="G326">
        <v>1.2300499999999999E-3</v>
      </c>
      <c r="H326">
        <v>0.99996700000000005</v>
      </c>
      <c r="I326">
        <v>0</v>
      </c>
    </row>
    <row r="327" spans="1:25" x14ac:dyDescent="0.25">
      <c r="A327" t="s">
        <v>96</v>
      </c>
      <c r="B327">
        <v>4045.62</v>
      </c>
      <c r="C327">
        <v>136.16499999999999</v>
      </c>
      <c r="D327">
        <v>115.114</v>
      </c>
      <c r="E327">
        <v>111.753</v>
      </c>
      <c r="F327">
        <v>85.1126</v>
      </c>
      <c r="G327">
        <v>1.2300499999999999E-3</v>
      </c>
      <c r="H327">
        <v>0.99998500000000001</v>
      </c>
      <c r="I327">
        <v>0</v>
      </c>
    </row>
    <row r="328" spans="1:25" x14ac:dyDescent="0.25">
      <c r="A328" t="s">
        <v>96</v>
      </c>
      <c r="B328">
        <v>4149.18</v>
      </c>
      <c r="C328">
        <v>141.32499999999999</v>
      </c>
      <c r="D328">
        <v>115.718</v>
      </c>
      <c r="E328">
        <v>111.958</v>
      </c>
      <c r="F328">
        <v>85.203699999999998</v>
      </c>
      <c r="G328">
        <v>1.2300600000000001E-3</v>
      </c>
      <c r="H328">
        <v>0.99932500000000002</v>
      </c>
      <c r="I328">
        <v>0</v>
      </c>
    </row>
    <row r="329" spans="1:25" x14ac:dyDescent="0.25">
      <c r="A329" t="s">
        <v>96</v>
      </c>
      <c r="B329">
        <v>138.54499999999999</v>
      </c>
      <c r="C329">
        <v>137.13499999999999</v>
      </c>
      <c r="D329">
        <v>115.72799999999999</v>
      </c>
      <c r="E329">
        <v>112.37</v>
      </c>
      <c r="F329">
        <v>85.583699999999993</v>
      </c>
      <c r="G329">
        <v>1.2300499999999999E-3</v>
      </c>
      <c r="H329">
        <v>0.99993799999999999</v>
      </c>
      <c r="I329">
        <v>0</v>
      </c>
    </row>
    <row r="330" spans="1:25" x14ac:dyDescent="0.25">
      <c r="A330" t="s">
        <v>96</v>
      </c>
      <c r="B330">
        <v>136.83199999999999</v>
      </c>
      <c r="C330">
        <v>135.541</v>
      </c>
      <c r="D330">
        <v>115.084</v>
      </c>
      <c r="E330">
        <v>111.709</v>
      </c>
      <c r="F330">
        <v>85.087000000000003</v>
      </c>
      <c r="G330">
        <v>1.2300900000000001E-3</v>
      </c>
      <c r="H330">
        <v>0.99994000000000005</v>
      </c>
      <c r="I330">
        <v>0</v>
      </c>
    </row>
    <row r="331" spans="1:25" x14ac:dyDescent="0.25">
      <c r="A331" t="s">
        <v>96</v>
      </c>
      <c r="B331">
        <v>137.96299999999999</v>
      </c>
      <c r="C331">
        <v>136.66200000000001</v>
      </c>
      <c r="D331">
        <v>115.964</v>
      </c>
      <c r="E331">
        <v>112.602</v>
      </c>
      <c r="F331">
        <v>85.559100000000001</v>
      </c>
      <c r="G331">
        <v>1.2300600000000001E-3</v>
      </c>
      <c r="H331">
        <v>0.99987400000000004</v>
      </c>
      <c r="I331">
        <v>0</v>
      </c>
    </row>
    <row r="332" spans="1:25" x14ac:dyDescent="0.25">
      <c r="A332" t="s">
        <v>96</v>
      </c>
      <c r="B332">
        <v>137.154</v>
      </c>
      <c r="C332">
        <v>135.86699999999999</v>
      </c>
      <c r="D332">
        <v>115.107</v>
      </c>
      <c r="E332">
        <v>111.726</v>
      </c>
      <c r="F332">
        <v>85.091099999999997</v>
      </c>
      <c r="G332">
        <v>1.2300499999999999E-3</v>
      </c>
      <c r="H332">
        <v>0.99987099999999995</v>
      </c>
      <c r="I332">
        <v>0</v>
      </c>
    </row>
    <row r="333" spans="1:25" x14ac:dyDescent="0.25">
      <c r="A333" t="s">
        <v>96</v>
      </c>
      <c r="B333">
        <v>137.785</v>
      </c>
      <c r="C333">
        <v>136.48699999999999</v>
      </c>
      <c r="D333">
        <v>115.97199999999999</v>
      </c>
      <c r="E333">
        <v>112.599</v>
      </c>
      <c r="F333">
        <v>85.572400000000002</v>
      </c>
      <c r="G333">
        <v>1.2300499999999999E-3</v>
      </c>
      <c r="H333">
        <v>0.99996799999999997</v>
      </c>
      <c r="I333">
        <v>0</v>
      </c>
    </row>
    <row r="334" spans="1:25" x14ac:dyDescent="0.25">
      <c r="A334" t="s">
        <v>96</v>
      </c>
      <c r="B334">
        <v>136.79499999999999</v>
      </c>
      <c r="C334">
        <v>135.49799999999999</v>
      </c>
      <c r="D334">
        <v>115.102</v>
      </c>
      <c r="E334">
        <v>111.718</v>
      </c>
      <c r="F334">
        <v>85.088999999999999</v>
      </c>
      <c r="G334">
        <v>1.2300499999999999E-3</v>
      </c>
      <c r="H334">
        <v>0.99986699999999995</v>
      </c>
      <c r="I334">
        <v>0</v>
      </c>
    </row>
    <row r="335" spans="1:25" x14ac:dyDescent="0.25">
      <c r="A335" t="s">
        <v>96</v>
      </c>
      <c r="B335">
        <v>137.78299999999999</v>
      </c>
      <c r="C335">
        <v>136.50700000000001</v>
      </c>
      <c r="D335">
        <v>116.023</v>
      </c>
      <c r="E335">
        <v>112.628</v>
      </c>
      <c r="F335">
        <v>85.594899999999996</v>
      </c>
      <c r="G335">
        <v>1.2300499999999999E-3</v>
      </c>
      <c r="H335">
        <v>0.99958499999999995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137.15199999999999</v>
      </c>
      <c r="C336">
        <v>135.85</v>
      </c>
      <c r="D336">
        <v>115.081</v>
      </c>
      <c r="E336">
        <v>111.727</v>
      </c>
      <c r="F336">
        <v>85.079800000000006</v>
      </c>
      <c r="G336">
        <v>1.2300499999999999E-3</v>
      </c>
      <c r="H336">
        <v>0.99995400000000001</v>
      </c>
      <c r="I336">
        <v>0</v>
      </c>
      <c r="R336">
        <f>AVERAGE(B287:B336)</f>
        <v>613.43913999999984</v>
      </c>
      <c r="S336">
        <f>AVERAGE(C287:C336)</f>
        <v>137.31106000000003</v>
      </c>
      <c r="U336">
        <f>_xlfn.VAR.P(B287:B336)</f>
        <v>1657620.4919969211</v>
      </c>
      <c r="V336">
        <f>_xlfn.VAR.P(C287:C336)</f>
        <v>8.5323289764000023</v>
      </c>
      <c r="X336">
        <f>1.96*SQRT(U336)/50</f>
        <v>50.469455642221355</v>
      </c>
      <c r="Y336">
        <f>1.96*SQRT(V336)/50</f>
        <v>0.11450379032283298</v>
      </c>
    </row>
    <row r="337" spans="1:9" x14ac:dyDescent="0.25">
      <c r="A337" t="s">
        <v>96</v>
      </c>
      <c r="B337">
        <v>30672.759118999998</v>
      </c>
      <c r="C337" t="s">
        <v>37</v>
      </c>
    </row>
    <row r="338" spans="1:9" x14ac:dyDescent="0.25">
      <c r="A338" t="s">
        <v>111</v>
      </c>
      <c r="B338">
        <v>173.85599999999999</v>
      </c>
      <c r="C338">
        <v>172.56100000000001</v>
      </c>
      <c r="D338">
        <v>154.30799999999999</v>
      </c>
      <c r="E338">
        <v>152.57599999999999</v>
      </c>
      <c r="F338">
        <v>77.763300000000001</v>
      </c>
      <c r="G338">
        <v>1.2300499999999999E-3</v>
      </c>
      <c r="H338">
        <v>0.99990100000000004</v>
      </c>
      <c r="I338">
        <v>0</v>
      </c>
    </row>
    <row r="339" spans="1:9" x14ac:dyDescent="0.25">
      <c r="A339" t="s">
        <v>111</v>
      </c>
      <c r="B339">
        <v>173.44900000000001</v>
      </c>
      <c r="C339">
        <v>172.15100000000001</v>
      </c>
      <c r="D339">
        <v>153.941</v>
      </c>
      <c r="E339">
        <v>152.184</v>
      </c>
      <c r="F339">
        <v>77.725700000000003</v>
      </c>
      <c r="G339">
        <v>1.2300499999999999E-3</v>
      </c>
      <c r="H339">
        <v>0.99996499999999999</v>
      </c>
      <c r="I339">
        <v>0</v>
      </c>
    </row>
    <row r="340" spans="1:9" x14ac:dyDescent="0.25">
      <c r="A340" t="s">
        <v>111</v>
      </c>
      <c r="B340">
        <v>171.73599999999999</v>
      </c>
      <c r="C340">
        <v>170.459</v>
      </c>
      <c r="D340">
        <v>152.483</v>
      </c>
      <c r="E340">
        <v>150.77000000000001</v>
      </c>
      <c r="F340">
        <v>76.205399999999997</v>
      </c>
      <c r="G340">
        <v>1.2300499999999999E-3</v>
      </c>
      <c r="H340">
        <v>0.99960000000000004</v>
      </c>
      <c r="I340">
        <v>0</v>
      </c>
    </row>
    <row r="341" spans="1:9" x14ac:dyDescent="0.25">
      <c r="A341" t="s">
        <v>111</v>
      </c>
      <c r="B341">
        <v>169.976</v>
      </c>
      <c r="C341">
        <v>168.64099999999999</v>
      </c>
      <c r="D341">
        <v>150.77799999999999</v>
      </c>
      <c r="E341">
        <v>149.08500000000001</v>
      </c>
      <c r="F341">
        <v>75.1143</v>
      </c>
      <c r="G341">
        <v>1.2300600000000001E-3</v>
      </c>
      <c r="H341">
        <v>0.999533</v>
      </c>
      <c r="I341">
        <v>0</v>
      </c>
    </row>
    <row r="342" spans="1:9" x14ac:dyDescent="0.25">
      <c r="A342" t="s">
        <v>111</v>
      </c>
      <c r="B342">
        <v>4066.83</v>
      </c>
      <c r="C342">
        <v>177.55500000000001</v>
      </c>
      <c r="D342">
        <v>158.91300000000001</v>
      </c>
      <c r="E342">
        <v>157.06899999999999</v>
      </c>
      <c r="F342">
        <v>81.825699999999998</v>
      </c>
      <c r="G342">
        <v>1.2300499999999999E-3</v>
      </c>
      <c r="H342">
        <v>0.99964500000000001</v>
      </c>
      <c r="I342">
        <v>0</v>
      </c>
    </row>
    <row r="343" spans="1:9" x14ac:dyDescent="0.25">
      <c r="A343" t="s">
        <v>111</v>
      </c>
      <c r="B343">
        <v>4247.7</v>
      </c>
      <c r="C343">
        <v>238.173</v>
      </c>
      <c r="D343">
        <v>216.44300000000001</v>
      </c>
      <c r="E343">
        <v>213.30799999999999</v>
      </c>
      <c r="F343">
        <v>131.11500000000001</v>
      </c>
      <c r="G343">
        <v>1.2300499999999999E-3</v>
      </c>
      <c r="H343">
        <v>0.99979899999999999</v>
      </c>
      <c r="I343">
        <v>0</v>
      </c>
    </row>
    <row r="344" spans="1:9" x14ac:dyDescent="0.25">
      <c r="A344" t="s">
        <v>111</v>
      </c>
      <c r="B344">
        <v>175.411</v>
      </c>
      <c r="C344">
        <v>174.053</v>
      </c>
      <c r="D344">
        <v>155.63499999999999</v>
      </c>
      <c r="E344">
        <v>153.80600000000001</v>
      </c>
      <c r="F344">
        <v>79.054100000000005</v>
      </c>
      <c r="G344">
        <v>1.2300600000000001E-3</v>
      </c>
      <c r="H344">
        <v>0.99934500000000004</v>
      </c>
      <c r="I344">
        <v>0</v>
      </c>
    </row>
    <row r="345" spans="1:9" x14ac:dyDescent="0.25">
      <c r="A345" t="s">
        <v>111</v>
      </c>
      <c r="B345">
        <v>174.60499999999999</v>
      </c>
      <c r="C345">
        <v>173.27500000000001</v>
      </c>
      <c r="D345">
        <v>155.01499999999999</v>
      </c>
      <c r="E345">
        <v>153.23699999999999</v>
      </c>
      <c r="F345">
        <v>78.718500000000006</v>
      </c>
      <c r="G345">
        <v>1.2300499999999999E-3</v>
      </c>
      <c r="H345">
        <v>0.99973199999999995</v>
      </c>
      <c r="I345">
        <v>0</v>
      </c>
    </row>
    <row r="346" spans="1:9" x14ac:dyDescent="0.25">
      <c r="A346" t="s">
        <v>111</v>
      </c>
      <c r="B346">
        <v>174.10599999999999</v>
      </c>
      <c r="C346">
        <v>172.75800000000001</v>
      </c>
      <c r="D346">
        <v>154.49799999999999</v>
      </c>
      <c r="E346">
        <v>152.74100000000001</v>
      </c>
      <c r="F346">
        <v>78.1113</v>
      </c>
      <c r="G346">
        <v>1.2300499999999999E-3</v>
      </c>
      <c r="H346">
        <v>0.99999499999999997</v>
      </c>
      <c r="I346">
        <v>0</v>
      </c>
    </row>
    <row r="347" spans="1:9" x14ac:dyDescent="0.25">
      <c r="A347" t="s">
        <v>111</v>
      </c>
      <c r="B347">
        <v>173.416</v>
      </c>
      <c r="C347">
        <v>172.108</v>
      </c>
      <c r="D347">
        <v>153.88499999999999</v>
      </c>
      <c r="E347">
        <v>152.11600000000001</v>
      </c>
      <c r="F347">
        <v>77.685299999999998</v>
      </c>
      <c r="G347">
        <v>1.2300499999999999E-3</v>
      </c>
      <c r="H347">
        <v>0.99958999999999998</v>
      </c>
      <c r="I347">
        <v>0</v>
      </c>
    </row>
    <row r="348" spans="1:9" x14ac:dyDescent="0.25">
      <c r="A348" t="s">
        <v>111</v>
      </c>
      <c r="B348">
        <v>173.571</v>
      </c>
      <c r="C348">
        <v>172.26900000000001</v>
      </c>
      <c r="D348">
        <v>154.05000000000001</v>
      </c>
      <c r="E348">
        <v>152.28299999999999</v>
      </c>
      <c r="F348">
        <v>77.713800000000006</v>
      </c>
      <c r="G348">
        <v>1.2300499999999999E-3</v>
      </c>
      <c r="H348">
        <v>0.999865</v>
      </c>
      <c r="I348">
        <v>0</v>
      </c>
    </row>
    <row r="349" spans="1:9" x14ac:dyDescent="0.25">
      <c r="A349" t="s">
        <v>111</v>
      </c>
      <c r="B349">
        <v>173.38300000000001</v>
      </c>
      <c r="C349">
        <v>172.08600000000001</v>
      </c>
      <c r="D349">
        <v>153.899</v>
      </c>
      <c r="E349">
        <v>152.13900000000001</v>
      </c>
      <c r="F349">
        <v>77.728899999999996</v>
      </c>
      <c r="G349">
        <v>1.2300499999999999E-3</v>
      </c>
      <c r="H349">
        <v>0.99997499999999995</v>
      </c>
      <c r="I349">
        <v>0</v>
      </c>
    </row>
    <row r="350" spans="1:9" x14ac:dyDescent="0.25">
      <c r="A350" t="s">
        <v>111</v>
      </c>
      <c r="B350">
        <v>173.637</v>
      </c>
      <c r="C350">
        <v>172.31899999999999</v>
      </c>
      <c r="D350">
        <v>154.14500000000001</v>
      </c>
      <c r="E350">
        <v>152.375</v>
      </c>
      <c r="F350">
        <v>77.800399999999996</v>
      </c>
      <c r="G350">
        <v>1.2300499999999999E-3</v>
      </c>
      <c r="H350">
        <v>0.99989799999999995</v>
      </c>
      <c r="I350">
        <v>0</v>
      </c>
    </row>
    <row r="351" spans="1:9" x14ac:dyDescent="0.25">
      <c r="A351" t="s">
        <v>111</v>
      </c>
      <c r="B351">
        <v>173.429</v>
      </c>
      <c r="C351">
        <v>172.14</v>
      </c>
      <c r="D351">
        <v>153.916</v>
      </c>
      <c r="E351">
        <v>152.13900000000001</v>
      </c>
      <c r="F351">
        <v>77.686899999999994</v>
      </c>
      <c r="G351">
        <v>1.2300499999999999E-3</v>
      </c>
      <c r="H351">
        <v>0.99998900000000002</v>
      </c>
      <c r="I351">
        <v>0</v>
      </c>
    </row>
    <row r="352" spans="1:9" x14ac:dyDescent="0.25">
      <c r="A352" t="s">
        <v>111</v>
      </c>
      <c r="B352">
        <v>170.84</v>
      </c>
      <c r="C352">
        <v>169.55600000000001</v>
      </c>
      <c r="D352">
        <v>151.70400000000001</v>
      </c>
      <c r="E352">
        <v>149.99700000000001</v>
      </c>
      <c r="F352">
        <v>75.842699999999994</v>
      </c>
      <c r="G352">
        <v>1.2300499999999999E-3</v>
      </c>
      <c r="H352">
        <v>0.99980100000000005</v>
      </c>
      <c r="I352">
        <v>0</v>
      </c>
    </row>
    <row r="353" spans="1:9" x14ac:dyDescent="0.25">
      <c r="A353" t="s">
        <v>111</v>
      </c>
      <c r="B353">
        <v>170.262</v>
      </c>
      <c r="C353">
        <v>168.911</v>
      </c>
      <c r="D353">
        <v>151.244</v>
      </c>
      <c r="E353">
        <v>149.49</v>
      </c>
      <c r="F353">
        <v>75.475800000000007</v>
      </c>
      <c r="G353">
        <v>1.2300499999999999E-3</v>
      </c>
      <c r="H353">
        <v>0.99995900000000004</v>
      </c>
      <c r="I353">
        <v>0</v>
      </c>
    </row>
    <row r="354" spans="1:9" x14ac:dyDescent="0.25">
      <c r="A354" t="s">
        <v>111</v>
      </c>
      <c r="B354">
        <v>4015.07</v>
      </c>
      <c r="C354">
        <v>174.09</v>
      </c>
      <c r="D354">
        <v>155.66999999999999</v>
      </c>
      <c r="E354">
        <v>153.87700000000001</v>
      </c>
      <c r="F354">
        <v>79.140100000000004</v>
      </c>
      <c r="G354">
        <v>1.2300499999999999E-3</v>
      </c>
      <c r="H354">
        <v>0.99875000000000003</v>
      </c>
      <c r="I354">
        <v>0</v>
      </c>
    </row>
    <row r="355" spans="1:9" x14ac:dyDescent="0.25">
      <c r="A355" t="s">
        <v>111</v>
      </c>
      <c r="B355">
        <v>4224.3500000000004</v>
      </c>
      <c r="C355">
        <v>217.51300000000001</v>
      </c>
      <c r="D355">
        <v>196.874</v>
      </c>
      <c r="E355">
        <v>194.126</v>
      </c>
      <c r="F355">
        <v>114.843</v>
      </c>
      <c r="G355">
        <v>1.2300499999999999E-3</v>
      </c>
      <c r="H355">
        <v>0.99975899999999995</v>
      </c>
      <c r="I355">
        <v>0</v>
      </c>
    </row>
    <row r="356" spans="1:9" x14ac:dyDescent="0.25">
      <c r="A356" t="s">
        <v>111</v>
      </c>
      <c r="B356">
        <v>173.851</v>
      </c>
      <c r="C356">
        <v>172.51499999999999</v>
      </c>
      <c r="D356">
        <v>154.29499999999999</v>
      </c>
      <c r="E356">
        <v>152.518</v>
      </c>
      <c r="F356">
        <v>77.920900000000003</v>
      </c>
      <c r="G356">
        <v>1.23007E-3</v>
      </c>
      <c r="H356">
        <v>0.99941800000000003</v>
      </c>
      <c r="I356">
        <v>0</v>
      </c>
    </row>
    <row r="357" spans="1:9" x14ac:dyDescent="0.25">
      <c r="A357" t="s">
        <v>111</v>
      </c>
      <c r="B357">
        <v>173.45400000000001</v>
      </c>
      <c r="C357">
        <v>172.136</v>
      </c>
      <c r="D357">
        <v>153.94200000000001</v>
      </c>
      <c r="E357">
        <v>152.16499999999999</v>
      </c>
      <c r="F357">
        <v>77.720600000000005</v>
      </c>
      <c r="G357">
        <v>1.2300499999999999E-3</v>
      </c>
      <c r="H357">
        <v>0.99994400000000006</v>
      </c>
      <c r="I357">
        <v>0</v>
      </c>
    </row>
    <row r="358" spans="1:9" x14ac:dyDescent="0.25">
      <c r="A358" t="s">
        <v>111</v>
      </c>
      <c r="B358">
        <v>172.21100000000001</v>
      </c>
      <c r="C358">
        <v>170.93</v>
      </c>
      <c r="D358">
        <v>152.898</v>
      </c>
      <c r="E358">
        <v>151.14699999999999</v>
      </c>
      <c r="F358">
        <v>76.730900000000005</v>
      </c>
      <c r="G358">
        <v>1.2300499999999999E-3</v>
      </c>
      <c r="H358">
        <v>0.99973299999999998</v>
      </c>
      <c r="I358">
        <v>0</v>
      </c>
    </row>
    <row r="359" spans="1:9" x14ac:dyDescent="0.25">
      <c r="A359" t="s">
        <v>111</v>
      </c>
      <c r="B359">
        <v>168.917</v>
      </c>
      <c r="C359">
        <v>167.614</v>
      </c>
      <c r="D359">
        <v>149.86799999999999</v>
      </c>
      <c r="E359">
        <v>148.15299999999999</v>
      </c>
      <c r="F359">
        <v>74.302000000000007</v>
      </c>
      <c r="G359">
        <v>1.2300499999999999E-3</v>
      </c>
      <c r="H359">
        <v>0.99906399999999995</v>
      </c>
      <c r="I359">
        <v>0</v>
      </c>
    </row>
    <row r="360" spans="1:9" x14ac:dyDescent="0.25">
      <c r="A360" t="s">
        <v>111</v>
      </c>
      <c r="B360">
        <v>172.119</v>
      </c>
      <c r="C360">
        <v>170.78200000000001</v>
      </c>
      <c r="D360">
        <v>152.738</v>
      </c>
      <c r="E360">
        <v>150.989</v>
      </c>
      <c r="F360">
        <v>76.615300000000005</v>
      </c>
      <c r="G360">
        <v>1.2300499999999999E-3</v>
      </c>
      <c r="H360">
        <v>0.999529</v>
      </c>
      <c r="I360">
        <v>0</v>
      </c>
    </row>
    <row r="361" spans="1:9" x14ac:dyDescent="0.25">
      <c r="A361" t="s">
        <v>111</v>
      </c>
      <c r="B361">
        <v>173.48699999999999</v>
      </c>
      <c r="C361">
        <v>172.18899999999999</v>
      </c>
      <c r="D361">
        <v>154.006</v>
      </c>
      <c r="E361">
        <v>152.21899999999999</v>
      </c>
      <c r="F361">
        <v>77.744799999999998</v>
      </c>
      <c r="G361">
        <v>1.2300499999999999E-3</v>
      </c>
      <c r="H361">
        <v>0.99995800000000001</v>
      </c>
      <c r="I361">
        <v>0</v>
      </c>
    </row>
    <row r="362" spans="1:9" x14ac:dyDescent="0.25">
      <c r="A362" t="s">
        <v>111</v>
      </c>
      <c r="B362">
        <v>173.74799999999999</v>
      </c>
      <c r="C362">
        <v>172.45</v>
      </c>
      <c r="D362">
        <v>154.25299999999999</v>
      </c>
      <c r="E362">
        <v>152.47200000000001</v>
      </c>
      <c r="F362">
        <v>77.811400000000006</v>
      </c>
      <c r="G362">
        <v>1.2300499999999999E-3</v>
      </c>
      <c r="H362">
        <v>0.999973</v>
      </c>
      <c r="I362">
        <v>0</v>
      </c>
    </row>
    <row r="363" spans="1:9" x14ac:dyDescent="0.25">
      <c r="A363" t="s">
        <v>111</v>
      </c>
      <c r="B363">
        <v>173.56299999999999</v>
      </c>
      <c r="C363">
        <v>172.24299999999999</v>
      </c>
      <c r="D363">
        <v>154.02699999999999</v>
      </c>
      <c r="E363">
        <v>152.249</v>
      </c>
      <c r="F363">
        <v>77.847099999999998</v>
      </c>
      <c r="G363">
        <v>1.2300499999999999E-3</v>
      </c>
      <c r="H363">
        <v>0.99960800000000005</v>
      </c>
      <c r="I363">
        <v>0</v>
      </c>
    </row>
    <row r="364" spans="1:9" x14ac:dyDescent="0.25">
      <c r="A364" t="s">
        <v>111</v>
      </c>
      <c r="B364">
        <v>171.24799999999999</v>
      </c>
      <c r="C364">
        <v>169.96100000000001</v>
      </c>
      <c r="D364">
        <v>152.01499999999999</v>
      </c>
      <c r="E364">
        <v>150.28200000000001</v>
      </c>
      <c r="F364">
        <v>76.080100000000002</v>
      </c>
      <c r="G364">
        <v>1.2300499999999999E-3</v>
      </c>
      <c r="H364">
        <v>0.99853499999999995</v>
      </c>
      <c r="I364">
        <v>0</v>
      </c>
    </row>
    <row r="365" spans="1:9" x14ac:dyDescent="0.25">
      <c r="A365" t="s">
        <v>111</v>
      </c>
      <c r="B365">
        <v>169.523</v>
      </c>
      <c r="C365">
        <v>168.21100000000001</v>
      </c>
      <c r="D365">
        <v>150.39500000000001</v>
      </c>
      <c r="E365">
        <v>148.70500000000001</v>
      </c>
      <c r="F365">
        <v>74.807500000000005</v>
      </c>
      <c r="G365">
        <v>1.2300499999999999E-3</v>
      </c>
      <c r="H365">
        <v>0.99941400000000002</v>
      </c>
      <c r="I365">
        <v>0</v>
      </c>
    </row>
    <row r="366" spans="1:9" x14ac:dyDescent="0.25">
      <c r="A366" t="s">
        <v>111</v>
      </c>
      <c r="B366">
        <v>4054.23</v>
      </c>
      <c r="C366">
        <v>173.59100000000001</v>
      </c>
      <c r="D366">
        <v>155.30099999999999</v>
      </c>
      <c r="E366">
        <v>153.52500000000001</v>
      </c>
      <c r="F366">
        <v>78.731099999999998</v>
      </c>
      <c r="G366">
        <v>1.2300600000000001E-3</v>
      </c>
      <c r="H366">
        <v>0.999834</v>
      </c>
      <c r="I366">
        <v>0</v>
      </c>
    </row>
    <row r="367" spans="1:9" x14ac:dyDescent="0.25">
      <c r="A367" t="s">
        <v>111</v>
      </c>
      <c r="B367">
        <v>4254.1000000000004</v>
      </c>
      <c r="C367">
        <v>243.81</v>
      </c>
      <c r="D367">
        <v>221.73099999999999</v>
      </c>
      <c r="E367">
        <v>218.63</v>
      </c>
      <c r="F367">
        <v>129.98599999999999</v>
      </c>
      <c r="G367">
        <v>1.2300499999999999E-3</v>
      </c>
      <c r="H367">
        <v>0.99987099999999995</v>
      </c>
      <c r="I367">
        <v>0</v>
      </c>
    </row>
    <row r="368" spans="1:9" x14ac:dyDescent="0.25">
      <c r="A368" t="s">
        <v>111</v>
      </c>
      <c r="B368">
        <v>182.005</v>
      </c>
      <c r="C368">
        <v>180.62100000000001</v>
      </c>
      <c r="D368">
        <v>162.16900000000001</v>
      </c>
      <c r="E368">
        <v>160.38499999999999</v>
      </c>
      <c r="F368">
        <v>79.150000000000006</v>
      </c>
      <c r="G368">
        <v>1.2300600000000001E-3</v>
      </c>
      <c r="H368">
        <v>0.99990400000000002</v>
      </c>
      <c r="I368">
        <v>0</v>
      </c>
    </row>
    <row r="369" spans="1:9" x14ac:dyDescent="0.25">
      <c r="A369" t="s">
        <v>111</v>
      </c>
      <c r="B369">
        <v>180.178</v>
      </c>
      <c r="C369">
        <v>178.86199999999999</v>
      </c>
      <c r="D369">
        <v>160.465</v>
      </c>
      <c r="E369">
        <v>158.69399999999999</v>
      </c>
      <c r="F369">
        <v>77.851500000000001</v>
      </c>
      <c r="G369">
        <v>1.2300499999999999E-3</v>
      </c>
      <c r="H369">
        <v>0.99992700000000001</v>
      </c>
      <c r="I369">
        <v>0</v>
      </c>
    </row>
    <row r="370" spans="1:9" x14ac:dyDescent="0.25">
      <c r="A370" t="s">
        <v>111</v>
      </c>
      <c r="B370">
        <v>180.202</v>
      </c>
      <c r="C370">
        <v>178.89099999999999</v>
      </c>
      <c r="D370">
        <v>160.512</v>
      </c>
      <c r="E370">
        <v>158.739</v>
      </c>
      <c r="F370">
        <v>77.664199999999994</v>
      </c>
      <c r="G370">
        <v>1.2300499999999999E-3</v>
      </c>
      <c r="H370">
        <v>0.99974300000000005</v>
      </c>
      <c r="I370">
        <v>0</v>
      </c>
    </row>
    <row r="371" spans="1:9" x14ac:dyDescent="0.25">
      <c r="A371" t="s">
        <v>111</v>
      </c>
      <c r="B371">
        <v>178.01</v>
      </c>
      <c r="C371">
        <v>176.69800000000001</v>
      </c>
      <c r="D371">
        <v>158.41300000000001</v>
      </c>
      <c r="E371">
        <v>156.69200000000001</v>
      </c>
      <c r="F371">
        <v>75.774199999999993</v>
      </c>
      <c r="G371">
        <v>1.2300499999999999E-3</v>
      </c>
      <c r="H371">
        <v>0.99935799999999997</v>
      </c>
      <c r="I371">
        <v>0</v>
      </c>
    </row>
    <row r="372" spans="1:9" x14ac:dyDescent="0.25">
      <c r="A372" t="s">
        <v>111</v>
      </c>
      <c r="B372">
        <v>177.20599999999999</v>
      </c>
      <c r="C372">
        <v>175.911</v>
      </c>
      <c r="D372">
        <v>157.71199999999999</v>
      </c>
      <c r="E372">
        <v>156.01400000000001</v>
      </c>
      <c r="F372">
        <v>74.963800000000006</v>
      </c>
      <c r="G372">
        <v>1.2300499999999999E-3</v>
      </c>
      <c r="H372">
        <v>0.99901099999999998</v>
      </c>
      <c r="I372">
        <v>0</v>
      </c>
    </row>
    <row r="373" spans="1:9" x14ac:dyDescent="0.25">
      <c r="A373" t="s">
        <v>111</v>
      </c>
      <c r="B373">
        <v>177.279</v>
      </c>
      <c r="C373">
        <v>175.95599999999999</v>
      </c>
      <c r="D373">
        <v>157.74100000000001</v>
      </c>
      <c r="E373">
        <v>156.06100000000001</v>
      </c>
      <c r="F373">
        <v>75.171499999999995</v>
      </c>
      <c r="G373">
        <v>1.2300799999999999E-3</v>
      </c>
      <c r="H373">
        <v>0.99989099999999997</v>
      </c>
      <c r="I373">
        <v>0</v>
      </c>
    </row>
    <row r="374" spans="1:9" x14ac:dyDescent="0.25">
      <c r="A374" t="s">
        <v>111</v>
      </c>
      <c r="B374">
        <v>180.702</v>
      </c>
      <c r="C374">
        <v>179.38300000000001</v>
      </c>
      <c r="D374">
        <v>160.99600000000001</v>
      </c>
      <c r="E374">
        <v>159.24199999999999</v>
      </c>
      <c r="F374">
        <v>77.994</v>
      </c>
      <c r="G374">
        <v>1.2300499999999999E-3</v>
      </c>
      <c r="H374">
        <v>0.999942</v>
      </c>
      <c r="I374">
        <v>0</v>
      </c>
    </row>
    <row r="375" spans="1:9" x14ac:dyDescent="0.25">
      <c r="A375" t="s">
        <v>111</v>
      </c>
      <c r="B375">
        <v>180.136</v>
      </c>
      <c r="C375">
        <v>178.85499999999999</v>
      </c>
      <c r="D375">
        <v>160.50899999999999</v>
      </c>
      <c r="E375">
        <v>158.727</v>
      </c>
      <c r="F375">
        <v>77.7059</v>
      </c>
      <c r="G375">
        <v>1.2300499999999999E-3</v>
      </c>
      <c r="H375">
        <v>0.99997800000000003</v>
      </c>
      <c r="I375">
        <v>0</v>
      </c>
    </row>
    <row r="376" spans="1:9" x14ac:dyDescent="0.25">
      <c r="A376" t="s">
        <v>111</v>
      </c>
      <c r="B376">
        <v>180.441</v>
      </c>
      <c r="C376">
        <v>179.12700000000001</v>
      </c>
      <c r="D376">
        <v>160.81800000000001</v>
      </c>
      <c r="E376">
        <v>159.04499999999999</v>
      </c>
      <c r="F376">
        <v>77.864199999999997</v>
      </c>
      <c r="G376">
        <v>1.2300499999999999E-3</v>
      </c>
      <c r="H376">
        <v>0.99929100000000004</v>
      </c>
      <c r="I376">
        <v>0</v>
      </c>
    </row>
    <row r="377" spans="1:9" x14ac:dyDescent="0.25">
      <c r="A377" t="s">
        <v>111</v>
      </c>
      <c r="B377">
        <v>4128.79</v>
      </c>
      <c r="C377">
        <v>180.97800000000001</v>
      </c>
      <c r="D377">
        <v>162.44800000000001</v>
      </c>
      <c r="E377">
        <v>160.65899999999999</v>
      </c>
      <c r="F377">
        <v>79.416600000000003</v>
      </c>
      <c r="G377">
        <v>1.2300499999999999E-3</v>
      </c>
      <c r="H377">
        <v>0.99985299999999999</v>
      </c>
      <c r="I377">
        <v>0</v>
      </c>
    </row>
    <row r="378" spans="1:9" x14ac:dyDescent="0.25">
      <c r="A378" t="s">
        <v>111</v>
      </c>
      <c r="B378">
        <v>4238.29</v>
      </c>
      <c r="C378">
        <v>231.58600000000001</v>
      </c>
      <c r="D378">
        <v>210.11</v>
      </c>
      <c r="E378">
        <v>207.33199999999999</v>
      </c>
      <c r="F378">
        <v>120.288</v>
      </c>
      <c r="G378">
        <v>1.2300499999999999E-3</v>
      </c>
      <c r="H378">
        <v>0.99978999999999996</v>
      </c>
      <c r="I378">
        <v>0</v>
      </c>
    </row>
    <row r="379" spans="1:9" x14ac:dyDescent="0.25">
      <c r="A379" t="s">
        <v>111</v>
      </c>
      <c r="B379">
        <v>200.697</v>
      </c>
      <c r="C379">
        <v>199.22300000000001</v>
      </c>
      <c r="D379">
        <v>179.75299999999999</v>
      </c>
      <c r="E379">
        <v>177.54</v>
      </c>
      <c r="F379">
        <v>94.594499999999996</v>
      </c>
      <c r="G379">
        <v>1.2300499999999999E-3</v>
      </c>
      <c r="H379">
        <v>0.99940899999999999</v>
      </c>
      <c r="I379">
        <v>0</v>
      </c>
    </row>
    <row r="380" spans="1:9" x14ac:dyDescent="0.25">
      <c r="A380" t="s">
        <v>111</v>
      </c>
      <c r="B380">
        <v>200.61699999999999</v>
      </c>
      <c r="C380">
        <v>199.15799999999999</v>
      </c>
      <c r="D380">
        <v>179.71700000000001</v>
      </c>
      <c r="E380">
        <v>177.501</v>
      </c>
      <c r="F380">
        <v>94.588200000000001</v>
      </c>
      <c r="G380">
        <v>1.2300499999999999E-3</v>
      </c>
      <c r="H380">
        <v>0.99996799999999997</v>
      </c>
      <c r="I380">
        <v>0</v>
      </c>
    </row>
    <row r="381" spans="1:9" x14ac:dyDescent="0.25">
      <c r="A381" t="s">
        <v>111</v>
      </c>
      <c r="B381">
        <v>198.21700000000001</v>
      </c>
      <c r="C381">
        <v>196.78800000000001</v>
      </c>
      <c r="D381">
        <v>177.417</v>
      </c>
      <c r="E381">
        <v>175.273</v>
      </c>
      <c r="F381">
        <v>92.325100000000006</v>
      </c>
      <c r="G381">
        <v>1.2300499999999999E-3</v>
      </c>
      <c r="H381">
        <v>0.99976900000000002</v>
      </c>
      <c r="I381">
        <v>0</v>
      </c>
    </row>
    <row r="382" spans="1:9" x14ac:dyDescent="0.25">
      <c r="A382" t="s">
        <v>111</v>
      </c>
      <c r="B382">
        <v>191.727</v>
      </c>
      <c r="C382">
        <v>190.303</v>
      </c>
      <c r="D382">
        <v>170.73400000000001</v>
      </c>
      <c r="E382">
        <v>168.74799999999999</v>
      </c>
      <c r="F382">
        <v>86.484499999999997</v>
      </c>
      <c r="G382">
        <v>1.2300499999999999E-3</v>
      </c>
      <c r="H382">
        <v>0.99970999999999999</v>
      </c>
      <c r="I382">
        <v>0</v>
      </c>
    </row>
    <row r="383" spans="1:9" x14ac:dyDescent="0.25">
      <c r="A383" t="s">
        <v>111</v>
      </c>
      <c r="B383">
        <v>192.393</v>
      </c>
      <c r="C383">
        <v>190.96600000000001</v>
      </c>
      <c r="D383">
        <v>171.35900000000001</v>
      </c>
      <c r="E383">
        <v>169.36500000000001</v>
      </c>
      <c r="F383">
        <v>86.720699999999994</v>
      </c>
      <c r="G383">
        <v>1.2300499999999999E-3</v>
      </c>
      <c r="H383">
        <v>0.99998399999999998</v>
      </c>
      <c r="I383">
        <v>0</v>
      </c>
    </row>
    <row r="384" spans="1:9" x14ac:dyDescent="0.25">
      <c r="A384" t="s">
        <v>111</v>
      </c>
      <c r="B384">
        <v>192.21199999999999</v>
      </c>
      <c r="C384">
        <v>190.78</v>
      </c>
      <c r="D384">
        <v>171.14500000000001</v>
      </c>
      <c r="E384">
        <v>169.126</v>
      </c>
      <c r="F384">
        <v>86.802800000000005</v>
      </c>
      <c r="G384">
        <v>1.2300499999999999E-3</v>
      </c>
      <c r="H384">
        <v>0.99980199999999997</v>
      </c>
      <c r="I384">
        <v>0</v>
      </c>
    </row>
    <row r="385" spans="1:25" x14ac:dyDescent="0.25">
      <c r="A385" t="s">
        <v>111</v>
      </c>
      <c r="B385">
        <v>186.35900000000001</v>
      </c>
      <c r="C385">
        <v>184.99799999999999</v>
      </c>
      <c r="D385">
        <v>165.98400000000001</v>
      </c>
      <c r="E385">
        <v>164.11799999999999</v>
      </c>
      <c r="F385">
        <v>82.281999999999996</v>
      </c>
      <c r="G385">
        <v>1.2300499999999999E-3</v>
      </c>
      <c r="H385">
        <v>0.99961800000000001</v>
      </c>
      <c r="I385">
        <v>0</v>
      </c>
    </row>
    <row r="386" spans="1:25" x14ac:dyDescent="0.25">
      <c r="A386" t="s">
        <v>111</v>
      </c>
      <c r="B386">
        <v>179.137</v>
      </c>
      <c r="C386">
        <v>177.81200000000001</v>
      </c>
      <c r="D386">
        <v>159.48400000000001</v>
      </c>
      <c r="E386">
        <v>157.733</v>
      </c>
      <c r="F386">
        <v>76.745699999999999</v>
      </c>
      <c r="G386">
        <v>1.23018E-3</v>
      </c>
      <c r="H386">
        <v>0.99977000000000005</v>
      </c>
      <c r="I386">
        <v>0</v>
      </c>
    </row>
    <row r="387" spans="1:25" x14ac:dyDescent="0.25">
      <c r="A387" t="s">
        <v>111</v>
      </c>
      <c r="B387">
        <v>176.952</v>
      </c>
      <c r="C387">
        <v>175.64099999999999</v>
      </c>
      <c r="D387">
        <v>157.44</v>
      </c>
      <c r="E387">
        <v>155.733</v>
      </c>
      <c r="F387">
        <v>74.709000000000003</v>
      </c>
      <c r="G387">
        <v>1.2300499999999999E-3</v>
      </c>
      <c r="H387">
        <v>0.99998699999999996</v>
      </c>
      <c r="I387">
        <v>0</v>
      </c>
    </row>
    <row r="388" spans="1:25" x14ac:dyDescent="0.25">
      <c r="A388" t="s">
        <v>111</v>
      </c>
      <c r="B388">
        <v>4047.87</v>
      </c>
      <c r="C388">
        <v>181.404</v>
      </c>
      <c r="D388">
        <v>162.74600000000001</v>
      </c>
      <c r="E388">
        <v>160.94900000000001</v>
      </c>
      <c r="F388">
        <v>79.6614</v>
      </c>
      <c r="G388">
        <v>1.2300600000000001E-3</v>
      </c>
      <c r="H388">
        <v>0.99984499999999998</v>
      </c>
      <c r="I388">
        <v>0</v>
      </c>
    </row>
    <row r="389" spans="1:25" x14ac:dyDescent="0.25">
      <c r="A389" t="s">
        <v>111</v>
      </c>
      <c r="B389">
        <v>4257.3500000000004</v>
      </c>
      <c r="C389">
        <v>244.00399999999999</v>
      </c>
      <c r="D389">
        <v>221.77799999999999</v>
      </c>
      <c r="E389">
        <v>218.655</v>
      </c>
      <c r="F389">
        <v>130.00399999999999</v>
      </c>
      <c r="G389">
        <v>1.2300499999999999E-3</v>
      </c>
      <c r="H389">
        <v>0.99989499999999998</v>
      </c>
      <c r="I389">
        <v>0</v>
      </c>
    </row>
    <row r="390" spans="1:25" x14ac:dyDescent="0.25">
      <c r="A390" t="s">
        <v>111</v>
      </c>
      <c r="B390">
        <v>180.90199999999999</v>
      </c>
      <c r="C390">
        <v>179.54499999999999</v>
      </c>
      <c r="D390">
        <v>161.14599999999999</v>
      </c>
      <c r="E390">
        <v>159.34</v>
      </c>
      <c r="F390">
        <v>78.259399999999999</v>
      </c>
      <c r="G390">
        <v>1.2300499999999999E-3</v>
      </c>
      <c r="H390">
        <v>0.99999700000000002</v>
      </c>
      <c r="I390">
        <v>0</v>
      </c>
    </row>
    <row r="391" spans="1:25" x14ac:dyDescent="0.25">
      <c r="A391" t="s">
        <v>111</v>
      </c>
      <c r="B391">
        <v>180.02199999999999</v>
      </c>
      <c r="C391">
        <v>178.7</v>
      </c>
      <c r="D391">
        <v>160.38499999999999</v>
      </c>
      <c r="E391">
        <v>158.6</v>
      </c>
      <c r="F391">
        <v>77.802000000000007</v>
      </c>
      <c r="G391">
        <v>1.2300499999999999E-3</v>
      </c>
      <c r="H391">
        <v>0.99985299999999999</v>
      </c>
      <c r="I391">
        <v>0</v>
      </c>
      <c r="R391" t="s">
        <v>68</v>
      </c>
      <c r="U391" t="s">
        <v>67</v>
      </c>
      <c r="X391" t="s">
        <v>65</v>
      </c>
    </row>
    <row r="392" spans="1:25" s="3" customFormat="1" x14ac:dyDescent="0.25">
      <c r="A392" s="3" t="s">
        <v>111</v>
      </c>
      <c r="B392" s="3">
        <v>178.35</v>
      </c>
      <c r="C392" s="3">
        <v>177.02699999999999</v>
      </c>
      <c r="D392" s="3">
        <v>158.75800000000001</v>
      </c>
      <c r="E392" s="3">
        <v>157.05000000000001</v>
      </c>
      <c r="F392" s="3">
        <v>76.055400000000006</v>
      </c>
      <c r="G392" s="3">
        <v>1.2300499999999999E-3</v>
      </c>
      <c r="H392" s="3">
        <v>0.99983200000000005</v>
      </c>
      <c r="I392" s="3">
        <v>0</v>
      </c>
      <c r="P392"/>
      <c r="Q392"/>
      <c r="R392">
        <f>AVERAGE(B343:B392)</f>
        <v>895.9254999999996</v>
      </c>
      <c r="S392">
        <f>AVERAGE(C343:C392)</f>
        <v>183.17800000000005</v>
      </c>
      <c r="T392"/>
      <c r="U392">
        <f>_xlfn.VAR.P(B343:B392)</f>
        <v>2344837.4268738916</v>
      </c>
      <c r="V392">
        <f>_xlfn.VAR.P(C343:C392)</f>
        <v>363.8293847199738</v>
      </c>
      <c r="W392"/>
      <c r="X392">
        <f>1.96*SQRT(U392)/50</f>
        <v>60.026419047212009</v>
      </c>
      <c r="Y392">
        <f>1.96*SQRT(V392)/50</f>
        <v>0.74771303702429892</v>
      </c>
    </row>
    <row r="393" spans="1:25" x14ac:dyDescent="0.25">
      <c r="A393" t="s">
        <v>111</v>
      </c>
      <c r="B393">
        <v>44796.677893</v>
      </c>
      <c r="C393" t="s">
        <v>37</v>
      </c>
    </row>
    <row r="394" spans="1:25" x14ac:dyDescent="0.25">
      <c r="A394" t="s">
        <v>112</v>
      </c>
      <c r="B394">
        <v>153.744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0.99995500000000004</v>
      </c>
      <c r="I394">
        <v>0</v>
      </c>
    </row>
    <row r="395" spans="1:25" x14ac:dyDescent="0.25">
      <c r="A395" t="s">
        <v>112</v>
      </c>
      <c r="B395">
        <v>153.89400000000001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0.99988699999999997</v>
      </c>
      <c r="I395">
        <v>0</v>
      </c>
    </row>
    <row r="396" spans="1:25" x14ac:dyDescent="0.25">
      <c r="A396" t="s">
        <v>112</v>
      </c>
      <c r="B396">
        <v>155.93700000000001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0.99966500000000003</v>
      </c>
      <c r="I396">
        <v>0</v>
      </c>
    </row>
    <row r="397" spans="1:25" x14ac:dyDescent="0.25">
      <c r="A397" t="s">
        <v>112</v>
      </c>
      <c r="B397">
        <v>157.05099999999999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0.99996399999999996</v>
      </c>
      <c r="I397">
        <v>0</v>
      </c>
    </row>
    <row r="398" spans="1:25" x14ac:dyDescent="0.25">
      <c r="A398" t="s">
        <v>112</v>
      </c>
      <c r="B398">
        <v>156.977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0.99948999999999999</v>
      </c>
      <c r="I398">
        <v>0</v>
      </c>
    </row>
    <row r="399" spans="1:25" x14ac:dyDescent="0.25">
      <c r="A399" t="s">
        <v>112</v>
      </c>
      <c r="B399">
        <v>155.66499999999999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0.99989099999999997</v>
      </c>
      <c r="I399">
        <v>0</v>
      </c>
    </row>
    <row r="400" spans="1:25" x14ac:dyDescent="0.25">
      <c r="A400" t="s">
        <v>112</v>
      </c>
      <c r="B400">
        <v>154.40899999999999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0.99999400000000005</v>
      </c>
      <c r="I400">
        <v>0</v>
      </c>
    </row>
    <row r="401" spans="1:9" x14ac:dyDescent="0.25">
      <c r="A401" t="s">
        <v>112</v>
      </c>
      <c r="B401">
        <v>4110.3900000000003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0.99854900000000002</v>
      </c>
      <c r="I401">
        <v>0</v>
      </c>
    </row>
    <row r="402" spans="1:9" x14ac:dyDescent="0.25">
      <c r="A402" t="s">
        <v>112</v>
      </c>
      <c r="B402">
        <v>4230.1400000000003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0.99959699999999996</v>
      </c>
      <c r="I402">
        <v>0</v>
      </c>
    </row>
    <row r="403" spans="1:9" x14ac:dyDescent="0.25">
      <c r="A403" t="s">
        <v>112</v>
      </c>
      <c r="B403">
        <v>176.47499999999999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0.99983200000000005</v>
      </c>
      <c r="I403">
        <v>0</v>
      </c>
    </row>
    <row r="404" spans="1:9" x14ac:dyDescent="0.25">
      <c r="A404" t="s">
        <v>112</v>
      </c>
      <c r="B404">
        <v>176.30600000000001</v>
      </c>
      <c r="C404">
        <v>0</v>
      </c>
      <c r="D404">
        <v>0</v>
      </c>
      <c r="E404">
        <v>0</v>
      </c>
      <c r="F404">
        <v>0</v>
      </c>
      <c r="G404">
        <v>1.2300600000000001E-3</v>
      </c>
      <c r="H404">
        <v>0.99986600000000003</v>
      </c>
      <c r="I404">
        <v>0</v>
      </c>
    </row>
    <row r="405" spans="1:9" x14ac:dyDescent="0.25">
      <c r="A405" t="s">
        <v>112</v>
      </c>
      <c r="B405">
        <v>169.16200000000001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0.99933300000000003</v>
      </c>
      <c r="I405">
        <v>0</v>
      </c>
    </row>
    <row r="406" spans="1:9" x14ac:dyDescent="0.25">
      <c r="A406" t="s">
        <v>112</v>
      </c>
      <c r="B406">
        <v>162.83500000000001</v>
      </c>
      <c r="C406">
        <v>0</v>
      </c>
      <c r="D406">
        <v>0</v>
      </c>
      <c r="E406">
        <v>0</v>
      </c>
      <c r="F406">
        <v>0</v>
      </c>
      <c r="G406">
        <v>1.2300600000000001E-3</v>
      </c>
      <c r="H406">
        <v>0.99817800000000001</v>
      </c>
      <c r="I406">
        <v>0</v>
      </c>
    </row>
    <row r="407" spans="1:9" x14ac:dyDescent="0.25">
      <c r="A407" t="s">
        <v>112</v>
      </c>
      <c r="B407">
        <v>160.94300000000001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0.99583500000000003</v>
      </c>
      <c r="I407">
        <v>0</v>
      </c>
    </row>
    <row r="408" spans="1:9" x14ac:dyDescent="0.25">
      <c r="A408" t="s">
        <v>112</v>
      </c>
      <c r="B408">
        <v>160.21299999999999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0.99997899999999995</v>
      </c>
      <c r="I408">
        <v>0</v>
      </c>
    </row>
    <row r="409" spans="1:9" x14ac:dyDescent="0.25">
      <c r="A409" t="s">
        <v>112</v>
      </c>
      <c r="B409">
        <v>160.762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0.99989499999999998</v>
      </c>
      <c r="I409">
        <v>0</v>
      </c>
    </row>
    <row r="410" spans="1:9" x14ac:dyDescent="0.25">
      <c r="A410" t="s">
        <v>112</v>
      </c>
      <c r="B410">
        <v>159.35400000000001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0.99993900000000002</v>
      </c>
      <c r="I410">
        <v>0</v>
      </c>
    </row>
    <row r="411" spans="1:9" x14ac:dyDescent="0.25">
      <c r="A411" t="s">
        <v>112</v>
      </c>
      <c r="B411">
        <v>155.077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0.99976299999999996</v>
      </c>
      <c r="I411">
        <v>0</v>
      </c>
    </row>
    <row r="412" spans="1:9" x14ac:dyDescent="0.25">
      <c r="A412" t="s">
        <v>112</v>
      </c>
      <c r="B412">
        <v>157.054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0.99974700000000005</v>
      </c>
      <c r="I412">
        <v>0</v>
      </c>
    </row>
    <row r="413" spans="1:9" x14ac:dyDescent="0.25">
      <c r="A413" t="s">
        <v>112</v>
      </c>
      <c r="B413">
        <v>4133.8</v>
      </c>
      <c r="C413">
        <v>0</v>
      </c>
      <c r="D413">
        <v>0</v>
      </c>
      <c r="E413">
        <v>0</v>
      </c>
      <c r="F413">
        <v>0</v>
      </c>
      <c r="G413">
        <v>1.2300600000000001E-3</v>
      </c>
      <c r="H413">
        <v>0.99826599999999999</v>
      </c>
      <c r="I413">
        <v>0</v>
      </c>
    </row>
    <row r="414" spans="1:9" x14ac:dyDescent="0.25">
      <c r="A414" t="s">
        <v>112</v>
      </c>
      <c r="B414">
        <v>4202.7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0.99926599999999999</v>
      </c>
      <c r="I414">
        <v>0</v>
      </c>
    </row>
    <row r="415" spans="1:9" x14ac:dyDescent="0.25">
      <c r="A415" t="s">
        <v>112</v>
      </c>
      <c r="B415">
        <v>159.477</v>
      </c>
      <c r="C415">
        <v>0</v>
      </c>
      <c r="D415">
        <v>0</v>
      </c>
      <c r="E415">
        <v>0</v>
      </c>
      <c r="F415">
        <v>0</v>
      </c>
      <c r="G415">
        <v>1.2300600000000001E-3</v>
      </c>
      <c r="H415">
        <v>0.99988699999999997</v>
      </c>
      <c r="I415">
        <v>0</v>
      </c>
    </row>
    <row r="416" spans="1:9" x14ac:dyDescent="0.25">
      <c r="A416" t="s">
        <v>112</v>
      </c>
      <c r="B416">
        <v>158.03899999999999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0.999919</v>
      </c>
      <c r="I416">
        <v>0</v>
      </c>
    </row>
    <row r="417" spans="1:9" x14ac:dyDescent="0.25">
      <c r="A417" t="s">
        <v>112</v>
      </c>
      <c r="B417">
        <v>157.24299999999999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0.999861</v>
      </c>
      <c r="I417">
        <v>0</v>
      </c>
    </row>
    <row r="418" spans="1:9" x14ac:dyDescent="0.25">
      <c r="A418" t="s">
        <v>112</v>
      </c>
      <c r="B418">
        <v>156.874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0.99986900000000001</v>
      </c>
      <c r="I418">
        <v>0</v>
      </c>
    </row>
    <row r="419" spans="1:9" x14ac:dyDescent="0.25">
      <c r="A419" t="s">
        <v>112</v>
      </c>
      <c r="B419">
        <v>153.625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0.99991600000000003</v>
      </c>
      <c r="I419">
        <v>0</v>
      </c>
    </row>
    <row r="420" spans="1:9" x14ac:dyDescent="0.25">
      <c r="A420" t="s">
        <v>112</v>
      </c>
      <c r="B420">
        <v>154.244</v>
      </c>
      <c r="C420">
        <v>0</v>
      </c>
      <c r="D420">
        <v>0</v>
      </c>
      <c r="E420">
        <v>0</v>
      </c>
      <c r="F420">
        <v>0</v>
      </c>
      <c r="G420">
        <v>1.2301E-3</v>
      </c>
      <c r="H420">
        <v>0.99988999999999995</v>
      </c>
      <c r="I420">
        <v>0</v>
      </c>
    </row>
    <row r="421" spans="1:9" x14ac:dyDescent="0.25">
      <c r="A421" t="s">
        <v>112</v>
      </c>
      <c r="B421">
        <v>157.02799999999999</v>
      </c>
      <c r="C421">
        <v>0</v>
      </c>
      <c r="D421">
        <v>0</v>
      </c>
      <c r="E421">
        <v>0</v>
      </c>
      <c r="F421">
        <v>0</v>
      </c>
      <c r="G421">
        <v>1.2300600000000001E-3</v>
      </c>
      <c r="H421">
        <v>0.99998399999999998</v>
      </c>
      <c r="I421">
        <v>0</v>
      </c>
    </row>
    <row r="422" spans="1:9" x14ac:dyDescent="0.25">
      <c r="A422" t="s">
        <v>112</v>
      </c>
      <c r="B422">
        <v>156.95099999999999</v>
      </c>
      <c r="C422">
        <v>0</v>
      </c>
      <c r="D422">
        <v>0</v>
      </c>
      <c r="E422">
        <v>0</v>
      </c>
      <c r="F422">
        <v>0</v>
      </c>
      <c r="G422">
        <v>1.2300799999999999E-3</v>
      </c>
      <c r="H422">
        <v>0.99983699999999998</v>
      </c>
      <c r="I422">
        <v>0</v>
      </c>
    </row>
    <row r="423" spans="1:9" x14ac:dyDescent="0.25">
      <c r="A423" t="s">
        <v>112</v>
      </c>
      <c r="B423">
        <v>156.96899999999999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0.99965800000000005</v>
      </c>
      <c r="I423">
        <v>0</v>
      </c>
    </row>
    <row r="424" spans="1:9" x14ac:dyDescent="0.25">
      <c r="A424" t="s">
        <v>112</v>
      </c>
      <c r="B424">
        <v>156.96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0.99978100000000003</v>
      </c>
      <c r="I424">
        <v>0</v>
      </c>
    </row>
    <row r="425" spans="1:9" x14ac:dyDescent="0.25">
      <c r="A425" t="s">
        <v>112</v>
      </c>
      <c r="B425">
        <v>155.982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0.99973400000000001</v>
      </c>
      <c r="I425">
        <v>0</v>
      </c>
    </row>
    <row r="426" spans="1:9" x14ac:dyDescent="0.25">
      <c r="A426" t="s">
        <v>112</v>
      </c>
      <c r="B426">
        <v>4070.99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0.99987599999999999</v>
      </c>
      <c r="I426">
        <v>0</v>
      </c>
    </row>
    <row r="427" spans="1:9" x14ac:dyDescent="0.25">
      <c r="A427" t="s">
        <v>112</v>
      </c>
      <c r="B427">
        <v>4213.12</v>
      </c>
      <c r="C427">
        <v>0</v>
      </c>
      <c r="D427">
        <v>0</v>
      </c>
      <c r="E427">
        <v>0</v>
      </c>
      <c r="F427">
        <v>0</v>
      </c>
      <c r="G427">
        <v>1.2300600000000001E-3</v>
      </c>
      <c r="H427">
        <v>0.999722</v>
      </c>
      <c r="I427">
        <v>0</v>
      </c>
    </row>
    <row r="428" spans="1:9" x14ac:dyDescent="0.25">
      <c r="A428" t="s">
        <v>112</v>
      </c>
      <c r="B428">
        <v>167.17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0.99978599999999995</v>
      </c>
      <c r="I428">
        <v>0</v>
      </c>
    </row>
    <row r="429" spans="1:9" x14ac:dyDescent="0.25">
      <c r="A429" t="s">
        <v>112</v>
      </c>
      <c r="B429">
        <v>167.02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0.99999099999999996</v>
      </c>
      <c r="I429">
        <v>0</v>
      </c>
    </row>
    <row r="430" spans="1:9" x14ac:dyDescent="0.25">
      <c r="A430" t="s">
        <v>112</v>
      </c>
      <c r="B430">
        <v>164.82400000000001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0.99990199999999996</v>
      </c>
      <c r="I430">
        <v>0</v>
      </c>
    </row>
    <row r="431" spans="1:9" x14ac:dyDescent="0.25">
      <c r="A431" t="s">
        <v>112</v>
      </c>
      <c r="B431">
        <v>160.42599999999999</v>
      </c>
      <c r="C431">
        <v>0</v>
      </c>
      <c r="D431">
        <v>0</v>
      </c>
      <c r="E431">
        <v>0</v>
      </c>
      <c r="F431">
        <v>0</v>
      </c>
      <c r="G431">
        <v>1.2301199999999999E-3</v>
      </c>
      <c r="H431">
        <v>0.99964299999999995</v>
      </c>
      <c r="I431">
        <v>0</v>
      </c>
    </row>
    <row r="432" spans="1:9" x14ac:dyDescent="0.25">
      <c r="A432" t="s">
        <v>112</v>
      </c>
      <c r="B432">
        <v>159.43799999999999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0.99909599999999998</v>
      </c>
      <c r="I432">
        <v>0</v>
      </c>
    </row>
    <row r="433" spans="1:25" x14ac:dyDescent="0.25">
      <c r="A433" t="s">
        <v>112</v>
      </c>
      <c r="B433">
        <v>159.476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0.99996799999999997</v>
      </c>
      <c r="I433">
        <v>0</v>
      </c>
    </row>
    <row r="434" spans="1:25" x14ac:dyDescent="0.25">
      <c r="A434" t="s">
        <v>112</v>
      </c>
      <c r="B434">
        <v>159.655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0.999915</v>
      </c>
      <c r="I434">
        <v>0</v>
      </c>
    </row>
    <row r="435" spans="1:25" x14ac:dyDescent="0.25">
      <c r="A435" t="s">
        <v>112</v>
      </c>
      <c r="B435">
        <v>160.34899999999999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0.99967600000000001</v>
      </c>
      <c r="I435">
        <v>0</v>
      </c>
    </row>
    <row r="436" spans="1:25" x14ac:dyDescent="0.25">
      <c r="A436" t="s">
        <v>112</v>
      </c>
      <c r="B436">
        <v>157.34800000000001</v>
      </c>
      <c r="C436">
        <v>0</v>
      </c>
      <c r="D436">
        <v>0</v>
      </c>
      <c r="E436">
        <v>0</v>
      </c>
      <c r="F436">
        <v>0</v>
      </c>
      <c r="G436">
        <v>1.23007E-3</v>
      </c>
      <c r="H436">
        <v>0.99964600000000003</v>
      </c>
      <c r="I436">
        <v>0</v>
      </c>
    </row>
    <row r="437" spans="1:25" x14ac:dyDescent="0.25">
      <c r="A437" t="s">
        <v>112</v>
      </c>
      <c r="B437">
        <v>157.273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0.99966100000000002</v>
      </c>
      <c r="I437">
        <v>0</v>
      </c>
    </row>
    <row r="438" spans="1:25" x14ac:dyDescent="0.25">
      <c r="A438" t="s">
        <v>112</v>
      </c>
      <c r="B438">
        <v>156.464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0.99956199999999995</v>
      </c>
      <c r="I438">
        <v>0</v>
      </c>
    </row>
    <row r="439" spans="1:25" x14ac:dyDescent="0.25">
      <c r="A439" t="s">
        <v>112</v>
      </c>
      <c r="B439">
        <v>4023.04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0.99989600000000001</v>
      </c>
      <c r="I439">
        <v>0</v>
      </c>
    </row>
    <row r="440" spans="1:25" x14ac:dyDescent="0.25">
      <c r="A440" t="s">
        <v>112</v>
      </c>
      <c r="B440">
        <v>4230.87</v>
      </c>
      <c r="C440">
        <v>0</v>
      </c>
      <c r="D440">
        <v>0</v>
      </c>
      <c r="E440">
        <v>0</v>
      </c>
      <c r="F440">
        <v>0</v>
      </c>
      <c r="G440">
        <v>1.2300600000000001E-3</v>
      </c>
      <c r="H440">
        <v>0.99987199999999998</v>
      </c>
      <c r="I440">
        <v>0</v>
      </c>
    </row>
    <row r="441" spans="1:25" x14ac:dyDescent="0.25">
      <c r="A441" t="s">
        <v>112</v>
      </c>
      <c r="B441">
        <v>177.00399999999999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0.99953899999999996</v>
      </c>
      <c r="I441">
        <v>0</v>
      </c>
    </row>
    <row r="442" spans="1:25" x14ac:dyDescent="0.25">
      <c r="A442" t="s">
        <v>112</v>
      </c>
      <c r="B442">
        <v>176.93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0.99981900000000001</v>
      </c>
      <c r="I442">
        <v>0</v>
      </c>
    </row>
    <row r="443" spans="1:25" x14ac:dyDescent="0.25">
      <c r="A443" t="s">
        <v>112</v>
      </c>
      <c r="B443">
        <v>176.82599999999999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0.99940399999999996</v>
      </c>
      <c r="I443">
        <v>0</v>
      </c>
    </row>
    <row r="444" spans="1:25" x14ac:dyDescent="0.25">
      <c r="A444" t="s">
        <v>112</v>
      </c>
      <c r="B444">
        <v>172.84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0.99951000000000001</v>
      </c>
      <c r="I444">
        <v>0</v>
      </c>
    </row>
    <row r="445" spans="1:25" x14ac:dyDescent="0.25">
      <c r="A445" t="s">
        <v>112</v>
      </c>
      <c r="B445">
        <v>167.583</v>
      </c>
      <c r="C445">
        <v>0</v>
      </c>
      <c r="D445">
        <v>0</v>
      </c>
      <c r="E445">
        <v>0</v>
      </c>
      <c r="F445">
        <v>0</v>
      </c>
      <c r="G445">
        <v>1.2300600000000001E-3</v>
      </c>
      <c r="H445">
        <v>0.99947600000000003</v>
      </c>
      <c r="I445">
        <v>0</v>
      </c>
    </row>
    <row r="446" spans="1:25" x14ac:dyDescent="0.25">
      <c r="A446" t="s">
        <v>112</v>
      </c>
      <c r="B446">
        <v>167.90299999999999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0.99945499999999998</v>
      </c>
      <c r="I446">
        <v>0</v>
      </c>
    </row>
    <row r="447" spans="1:25" x14ac:dyDescent="0.25">
      <c r="A447" t="s">
        <v>112</v>
      </c>
      <c r="B447">
        <v>168.029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0.99887899999999996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167.66399999999999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0.99964900000000001</v>
      </c>
      <c r="I448">
        <v>0</v>
      </c>
      <c r="R448">
        <f>AVERAGE(B399:B448)</f>
        <v>800.61837999999977</v>
      </c>
      <c r="S448">
        <f>AVERAGE(C399:C448)</f>
        <v>0</v>
      </c>
      <c r="U448">
        <f>_xlfn.VAR.P(B399:B448)</f>
        <v>2140150.0235725571</v>
      </c>
      <c r="V448">
        <f>_xlfn.VAR.P(C399:C448)</f>
        <v>0</v>
      </c>
      <c r="X448">
        <f>1.96*SQRT(U448)/50</f>
        <v>57.346666269474937</v>
      </c>
      <c r="Y448">
        <f>1.96*SQRT(V448)/50</f>
        <v>0</v>
      </c>
    </row>
    <row r="449" spans="1:9" x14ac:dyDescent="0.25">
      <c r="A449" t="s">
        <v>112</v>
      </c>
      <c r="B449">
        <v>40031.480581000003</v>
      </c>
      <c r="C449" t="s">
        <v>37</v>
      </c>
    </row>
    <row r="450" spans="1:9" x14ac:dyDescent="0.25">
      <c r="A450" t="s">
        <v>113</v>
      </c>
      <c r="B450">
        <v>180.04499999999999</v>
      </c>
      <c r="C450">
        <v>178.64699999999999</v>
      </c>
      <c r="D450">
        <v>159.05199999999999</v>
      </c>
      <c r="E450">
        <v>157.02500000000001</v>
      </c>
      <c r="F450">
        <v>86.717500000000001</v>
      </c>
      <c r="G450">
        <v>1.2300499999999999E-3</v>
      </c>
      <c r="H450">
        <v>0.99949699999999997</v>
      </c>
      <c r="I450">
        <v>0</v>
      </c>
    </row>
    <row r="451" spans="1:9" x14ac:dyDescent="0.25">
      <c r="A451" t="s">
        <v>113</v>
      </c>
      <c r="B451">
        <v>177.92500000000001</v>
      </c>
      <c r="C451">
        <v>176.566</v>
      </c>
      <c r="D451">
        <v>157.125</v>
      </c>
      <c r="E451">
        <v>155.15100000000001</v>
      </c>
      <c r="F451">
        <v>85.240899999999996</v>
      </c>
      <c r="G451">
        <v>1.2300499999999999E-3</v>
      </c>
      <c r="H451">
        <v>0.99980800000000003</v>
      </c>
      <c r="I451">
        <v>0</v>
      </c>
    </row>
    <row r="452" spans="1:9" x14ac:dyDescent="0.25">
      <c r="A452" t="s">
        <v>113</v>
      </c>
      <c r="B452">
        <v>4030.54</v>
      </c>
      <c r="C452">
        <v>170.023</v>
      </c>
      <c r="D452">
        <v>151.43799999999999</v>
      </c>
      <c r="E452">
        <v>149.59899999999999</v>
      </c>
      <c r="F452">
        <v>80.046000000000006</v>
      </c>
      <c r="G452">
        <v>1.2300499999999999E-3</v>
      </c>
      <c r="H452">
        <v>0.99999499999999997</v>
      </c>
      <c r="I452">
        <v>0</v>
      </c>
    </row>
    <row r="453" spans="1:9" x14ac:dyDescent="0.25">
      <c r="A453" t="s">
        <v>113</v>
      </c>
      <c r="B453">
        <v>4211.2700000000004</v>
      </c>
      <c r="C453">
        <v>203.798</v>
      </c>
      <c r="D453">
        <v>183.05500000000001</v>
      </c>
      <c r="E453">
        <v>180.495</v>
      </c>
      <c r="F453">
        <v>107.852</v>
      </c>
      <c r="G453">
        <v>1.2300499999999999E-3</v>
      </c>
      <c r="H453">
        <v>0.99975999999999998</v>
      </c>
      <c r="I453">
        <v>0</v>
      </c>
    </row>
    <row r="454" spans="1:9" x14ac:dyDescent="0.25">
      <c r="A454" t="s">
        <v>113</v>
      </c>
      <c r="B454">
        <v>168.16499999999999</v>
      </c>
      <c r="C454">
        <v>166.85300000000001</v>
      </c>
      <c r="D454">
        <v>148.54900000000001</v>
      </c>
      <c r="E454">
        <v>146.78299999999999</v>
      </c>
      <c r="F454">
        <v>77.588499999999996</v>
      </c>
      <c r="G454">
        <v>1.2300499999999999E-3</v>
      </c>
      <c r="H454">
        <v>0.99987599999999999</v>
      </c>
      <c r="I454">
        <v>0</v>
      </c>
    </row>
    <row r="455" spans="1:9" x14ac:dyDescent="0.25">
      <c r="A455" t="s">
        <v>113</v>
      </c>
      <c r="B455">
        <v>167.86699999999999</v>
      </c>
      <c r="C455">
        <v>166.54499999999999</v>
      </c>
      <c r="D455">
        <v>148.166</v>
      </c>
      <c r="E455">
        <v>146.38</v>
      </c>
      <c r="F455">
        <v>77.502899999999997</v>
      </c>
      <c r="G455">
        <v>1.2300499999999999E-3</v>
      </c>
      <c r="H455">
        <v>0.99996499999999999</v>
      </c>
      <c r="I455">
        <v>0</v>
      </c>
    </row>
    <row r="456" spans="1:9" x14ac:dyDescent="0.25">
      <c r="A456" t="s">
        <v>113</v>
      </c>
      <c r="B456">
        <v>167.13800000000001</v>
      </c>
      <c r="C456">
        <v>165.83</v>
      </c>
      <c r="D456">
        <v>147.68299999999999</v>
      </c>
      <c r="E456">
        <v>145.923</v>
      </c>
      <c r="F456">
        <v>76.861999999999995</v>
      </c>
      <c r="G456">
        <v>1.2300499999999999E-3</v>
      </c>
      <c r="H456">
        <v>0.99983200000000005</v>
      </c>
      <c r="I456">
        <v>0</v>
      </c>
    </row>
    <row r="457" spans="1:9" x14ac:dyDescent="0.25">
      <c r="A457" t="s">
        <v>113</v>
      </c>
      <c r="B457">
        <v>165.88900000000001</v>
      </c>
      <c r="C457">
        <v>164.55799999999999</v>
      </c>
      <c r="D457">
        <v>146.44800000000001</v>
      </c>
      <c r="E457">
        <v>144.69</v>
      </c>
      <c r="F457">
        <v>75.886700000000005</v>
      </c>
      <c r="G457">
        <v>1.2300499999999999E-3</v>
      </c>
      <c r="H457">
        <v>0.99892400000000003</v>
      </c>
      <c r="I457">
        <v>0</v>
      </c>
    </row>
    <row r="458" spans="1:9" x14ac:dyDescent="0.25">
      <c r="A458" t="s">
        <v>113</v>
      </c>
      <c r="B458">
        <v>165.541</v>
      </c>
      <c r="C458">
        <v>164.226</v>
      </c>
      <c r="D458">
        <v>146.19300000000001</v>
      </c>
      <c r="E458">
        <v>144.489</v>
      </c>
      <c r="F458">
        <v>75.336500000000001</v>
      </c>
      <c r="G458">
        <v>1.2300499999999999E-3</v>
      </c>
      <c r="H458">
        <v>0.99992099999999995</v>
      </c>
      <c r="I458">
        <v>0</v>
      </c>
    </row>
    <row r="459" spans="1:9" x14ac:dyDescent="0.25">
      <c r="A459" t="s">
        <v>113</v>
      </c>
      <c r="B459">
        <v>166.00800000000001</v>
      </c>
      <c r="C459">
        <v>164.703</v>
      </c>
      <c r="D459">
        <v>146.63999999999999</v>
      </c>
      <c r="E459">
        <v>144.91800000000001</v>
      </c>
      <c r="F459">
        <v>75.977800000000002</v>
      </c>
      <c r="G459">
        <v>1.2300799999999999E-3</v>
      </c>
      <c r="H459">
        <v>0.99979099999999999</v>
      </c>
      <c r="I459">
        <v>0</v>
      </c>
    </row>
    <row r="460" spans="1:9" x14ac:dyDescent="0.25">
      <c r="A460" t="s">
        <v>113</v>
      </c>
      <c r="B460">
        <v>168.018</v>
      </c>
      <c r="C460">
        <v>166.71899999999999</v>
      </c>
      <c r="D460">
        <v>148.44499999999999</v>
      </c>
      <c r="E460">
        <v>146.65799999999999</v>
      </c>
      <c r="F460">
        <v>77.532700000000006</v>
      </c>
      <c r="G460">
        <v>1.2300499999999999E-3</v>
      </c>
      <c r="H460">
        <v>0.99992499999999995</v>
      </c>
      <c r="I460">
        <v>0</v>
      </c>
    </row>
    <row r="461" spans="1:9" x14ac:dyDescent="0.25">
      <c r="A461" t="s">
        <v>113</v>
      </c>
      <c r="B461">
        <v>168.40100000000001</v>
      </c>
      <c r="C461">
        <v>167.11099999999999</v>
      </c>
      <c r="D461">
        <v>148.733</v>
      </c>
      <c r="E461">
        <v>146.935</v>
      </c>
      <c r="F461">
        <v>77.825800000000001</v>
      </c>
      <c r="G461">
        <v>1.2300600000000001E-3</v>
      </c>
      <c r="H461">
        <v>0.99982899999999997</v>
      </c>
      <c r="I461">
        <v>0</v>
      </c>
    </row>
    <row r="462" spans="1:9" x14ac:dyDescent="0.25">
      <c r="A462" t="s">
        <v>113</v>
      </c>
      <c r="B462">
        <v>168.166</v>
      </c>
      <c r="C462">
        <v>166.83799999999999</v>
      </c>
      <c r="D462">
        <v>148.542</v>
      </c>
      <c r="E462">
        <v>146.76400000000001</v>
      </c>
      <c r="F462">
        <v>77.623699999999999</v>
      </c>
      <c r="G462">
        <v>1.2300499999999999E-3</v>
      </c>
      <c r="H462">
        <v>0.99954299999999996</v>
      </c>
      <c r="I462">
        <v>0</v>
      </c>
    </row>
    <row r="463" spans="1:9" x14ac:dyDescent="0.25">
      <c r="A463" t="s">
        <v>113</v>
      </c>
      <c r="B463">
        <v>168.30600000000001</v>
      </c>
      <c r="C463">
        <v>167.011</v>
      </c>
      <c r="D463">
        <v>148.60599999999999</v>
      </c>
      <c r="E463">
        <v>146.81399999999999</v>
      </c>
      <c r="F463">
        <v>77.748400000000004</v>
      </c>
      <c r="G463">
        <v>1.2300499999999999E-3</v>
      </c>
      <c r="H463">
        <v>0.99934500000000004</v>
      </c>
      <c r="I463">
        <v>0</v>
      </c>
    </row>
    <row r="464" spans="1:9" x14ac:dyDescent="0.25">
      <c r="A464" t="s">
        <v>113</v>
      </c>
      <c r="B464">
        <v>4119.21</v>
      </c>
      <c r="C464">
        <v>168.47200000000001</v>
      </c>
      <c r="D464">
        <v>149.971</v>
      </c>
      <c r="E464">
        <v>148.16499999999999</v>
      </c>
      <c r="F464">
        <v>78.875500000000002</v>
      </c>
      <c r="G464">
        <v>1.2300499999999999E-3</v>
      </c>
      <c r="H464">
        <v>0.99987000000000004</v>
      </c>
      <c r="I464">
        <v>0</v>
      </c>
    </row>
    <row r="465" spans="1:9" x14ac:dyDescent="0.25">
      <c r="A465" t="s">
        <v>113</v>
      </c>
      <c r="B465">
        <v>4228.4399999999996</v>
      </c>
      <c r="C465">
        <v>217.911</v>
      </c>
      <c r="D465">
        <v>196.583</v>
      </c>
      <c r="E465">
        <v>193.71600000000001</v>
      </c>
      <c r="F465">
        <v>119.465</v>
      </c>
      <c r="G465">
        <v>1.2300600000000001E-3</v>
      </c>
      <c r="H465">
        <v>0.99945099999999998</v>
      </c>
      <c r="I465">
        <v>0</v>
      </c>
    </row>
    <row r="466" spans="1:9" x14ac:dyDescent="0.25">
      <c r="A466" t="s">
        <v>113</v>
      </c>
      <c r="B466">
        <v>169.07300000000001</v>
      </c>
      <c r="C466">
        <v>167.72399999999999</v>
      </c>
      <c r="D466">
        <v>149.24199999999999</v>
      </c>
      <c r="E466">
        <v>147.434</v>
      </c>
      <c r="F466">
        <v>78.192599999999999</v>
      </c>
      <c r="G466">
        <v>1.2300499999999999E-3</v>
      </c>
      <c r="H466">
        <v>0.998506</v>
      </c>
      <c r="I466">
        <v>0</v>
      </c>
    </row>
    <row r="467" spans="1:9" x14ac:dyDescent="0.25">
      <c r="A467" t="s">
        <v>113</v>
      </c>
      <c r="B467">
        <v>168.57900000000001</v>
      </c>
      <c r="C467">
        <v>167.28299999999999</v>
      </c>
      <c r="D467">
        <v>148.88900000000001</v>
      </c>
      <c r="E467">
        <v>147.107</v>
      </c>
      <c r="F467">
        <v>78.167900000000003</v>
      </c>
      <c r="G467">
        <v>1.2300499999999999E-3</v>
      </c>
      <c r="H467">
        <v>0.99889099999999997</v>
      </c>
      <c r="I467">
        <v>0</v>
      </c>
    </row>
    <row r="468" spans="1:9" x14ac:dyDescent="0.25">
      <c r="A468" t="s">
        <v>113</v>
      </c>
      <c r="B468">
        <v>168.15199999999999</v>
      </c>
      <c r="C468">
        <v>166.84100000000001</v>
      </c>
      <c r="D468">
        <v>148.53</v>
      </c>
      <c r="E468">
        <v>146.74799999999999</v>
      </c>
      <c r="F468">
        <v>77.537599999999998</v>
      </c>
      <c r="G468">
        <v>1.2300499999999999E-3</v>
      </c>
      <c r="H468">
        <v>0.99990900000000005</v>
      </c>
      <c r="I468">
        <v>0</v>
      </c>
    </row>
    <row r="469" spans="1:9" x14ac:dyDescent="0.25">
      <c r="A469" t="s">
        <v>113</v>
      </c>
      <c r="B469">
        <v>168.386</v>
      </c>
      <c r="C469">
        <v>167.06800000000001</v>
      </c>
      <c r="D469">
        <v>148.67099999999999</v>
      </c>
      <c r="E469">
        <v>146.876</v>
      </c>
      <c r="F469">
        <v>77.915800000000004</v>
      </c>
      <c r="G469">
        <v>1.2300499999999999E-3</v>
      </c>
      <c r="H469">
        <v>0.99995599999999996</v>
      </c>
      <c r="I469">
        <v>0</v>
      </c>
    </row>
    <row r="470" spans="1:9" x14ac:dyDescent="0.25">
      <c r="A470" t="s">
        <v>113</v>
      </c>
      <c r="B470">
        <v>165.167</v>
      </c>
      <c r="C470">
        <v>163.83799999999999</v>
      </c>
      <c r="D470">
        <v>145.85900000000001</v>
      </c>
      <c r="E470">
        <v>144.15700000000001</v>
      </c>
      <c r="F470">
        <v>75.126400000000004</v>
      </c>
      <c r="G470">
        <v>1.2300499999999999E-3</v>
      </c>
      <c r="H470">
        <v>0.99969699999999995</v>
      </c>
      <c r="I470">
        <v>0</v>
      </c>
    </row>
    <row r="471" spans="1:9" x14ac:dyDescent="0.25">
      <c r="A471" t="s">
        <v>113</v>
      </c>
      <c r="B471">
        <v>166.988</v>
      </c>
      <c r="C471">
        <v>165.673</v>
      </c>
      <c r="D471">
        <v>147.47800000000001</v>
      </c>
      <c r="E471">
        <v>145.714</v>
      </c>
      <c r="F471">
        <v>76.648499999999999</v>
      </c>
      <c r="G471">
        <v>1.2300600000000001E-3</v>
      </c>
      <c r="H471">
        <v>0.99912599999999996</v>
      </c>
      <c r="I471">
        <v>0</v>
      </c>
    </row>
    <row r="472" spans="1:9" x14ac:dyDescent="0.25">
      <c r="A472" t="s">
        <v>113</v>
      </c>
      <c r="B472">
        <v>168.33500000000001</v>
      </c>
      <c r="C472">
        <v>167.02</v>
      </c>
      <c r="D472">
        <v>148.667</v>
      </c>
      <c r="E472">
        <v>146.87299999999999</v>
      </c>
      <c r="F472">
        <v>77.664199999999994</v>
      </c>
      <c r="G472">
        <v>1.2300499999999999E-3</v>
      </c>
      <c r="H472">
        <v>0.99995800000000001</v>
      </c>
      <c r="I472">
        <v>0</v>
      </c>
    </row>
    <row r="473" spans="1:9" x14ac:dyDescent="0.25">
      <c r="A473" t="s">
        <v>113</v>
      </c>
      <c r="B473">
        <v>168.22399999999999</v>
      </c>
      <c r="C473">
        <v>166.928</v>
      </c>
      <c r="D473">
        <v>148.44300000000001</v>
      </c>
      <c r="E473">
        <v>146.67500000000001</v>
      </c>
      <c r="F473">
        <v>77.841999999999999</v>
      </c>
      <c r="G473">
        <v>1.2300499999999999E-3</v>
      </c>
      <c r="H473">
        <v>0.99965999999999999</v>
      </c>
      <c r="I473">
        <v>0</v>
      </c>
    </row>
    <row r="474" spans="1:9" x14ac:dyDescent="0.25">
      <c r="A474" t="s">
        <v>113</v>
      </c>
      <c r="B474">
        <v>168.048</v>
      </c>
      <c r="C474">
        <v>166.72499999999999</v>
      </c>
      <c r="D474">
        <v>148.471</v>
      </c>
      <c r="E474">
        <v>146.68</v>
      </c>
      <c r="F474">
        <v>77.481300000000005</v>
      </c>
      <c r="G474">
        <v>1.2300499999999999E-3</v>
      </c>
      <c r="H474">
        <v>0.99863900000000005</v>
      </c>
      <c r="I474">
        <v>0</v>
      </c>
    </row>
    <row r="475" spans="1:9" x14ac:dyDescent="0.25">
      <c r="A475" t="s">
        <v>113</v>
      </c>
      <c r="B475">
        <v>168.27799999999999</v>
      </c>
      <c r="C475">
        <v>166.98599999999999</v>
      </c>
      <c r="D475">
        <v>148.642</v>
      </c>
      <c r="E475">
        <v>146.86199999999999</v>
      </c>
      <c r="F475">
        <v>77.667400000000001</v>
      </c>
      <c r="G475">
        <v>1.2300499999999999E-3</v>
      </c>
      <c r="H475">
        <v>0.99973400000000001</v>
      </c>
      <c r="I475">
        <v>0</v>
      </c>
    </row>
    <row r="476" spans="1:9" x14ac:dyDescent="0.25">
      <c r="A476" t="s">
        <v>113</v>
      </c>
      <c r="B476">
        <v>4089.19</v>
      </c>
      <c r="C476">
        <v>169.28299999999999</v>
      </c>
      <c r="D476">
        <v>150.74700000000001</v>
      </c>
      <c r="E476">
        <v>148.929</v>
      </c>
      <c r="F476">
        <v>79.566400000000002</v>
      </c>
      <c r="G476">
        <v>1.2300499999999999E-3</v>
      </c>
      <c r="H476">
        <v>0.99990599999999996</v>
      </c>
      <c r="I476">
        <v>0</v>
      </c>
    </row>
    <row r="477" spans="1:9" x14ac:dyDescent="0.25">
      <c r="A477" t="s">
        <v>113</v>
      </c>
      <c r="B477">
        <v>4225.78</v>
      </c>
      <c r="C477">
        <v>219.16499999999999</v>
      </c>
      <c r="D477">
        <v>197.76499999999999</v>
      </c>
      <c r="E477">
        <v>194.91</v>
      </c>
      <c r="F477">
        <v>120.581</v>
      </c>
      <c r="G477">
        <v>1.2300600000000001E-3</v>
      </c>
      <c r="H477">
        <v>0.99986600000000003</v>
      </c>
      <c r="I477">
        <v>0</v>
      </c>
    </row>
    <row r="478" spans="1:9" x14ac:dyDescent="0.25">
      <c r="A478" t="s">
        <v>113</v>
      </c>
      <c r="B478">
        <v>188.96299999999999</v>
      </c>
      <c r="C478">
        <v>187.48599999999999</v>
      </c>
      <c r="D478">
        <v>168.041</v>
      </c>
      <c r="E478">
        <v>165.81200000000001</v>
      </c>
      <c r="F478">
        <v>94.966899999999995</v>
      </c>
      <c r="G478">
        <v>1.23007E-3</v>
      </c>
      <c r="H478">
        <v>0.99980800000000003</v>
      </c>
      <c r="I478">
        <v>0</v>
      </c>
    </row>
    <row r="479" spans="1:9" x14ac:dyDescent="0.25">
      <c r="A479" t="s">
        <v>113</v>
      </c>
      <c r="B479">
        <v>181.94499999999999</v>
      </c>
      <c r="C479">
        <v>180.52099999999999</v>
      </c>
      <c r="D479">
        <v>161.02199999999999</v>
      </c>
      <c r="E479">
        <v>158.971</v>
      </c>
      <c r="F479">
        <v>88.799300000000002</v>
      </c>
      <c r="G479">
        <v>1.2300499999999999E-3</v>
      </c>
      <c r="H479">
        <v>0.99988500000000002</v>
      </c>
      <c r="I479">
        <v>0</v>
      </c>
    </row>
    <row r="480" spans="1:9" x14ac:dyDescent="0.25">
      <c r="A480" t="s">
        <v>113</v>
      </c>
      <c r="B480">
        <v>180.773</v>
      </c>
      <c r="C480">
        <v>179.35</v>
      </c>
      <c r="D480">
        <v>159.786</v>
      </c>
      <c r="E480">
        <v>157.74</v>
      </c>
      <c r="F480">
        <v>87.346500000000006</v>
      </c>
      <c r="G480">
        <v>1.2300499999999999E-3</v>
      </c>
      <c r="H480">
        <v>0.99961900000000004</v>
      </c>
      <c r="I480">
        <v>0</v>
      </c>
    </row>
    <row r="481" spans="1:9" x14ac:dyDescent="0.25">
      <c r="A481" t="s">
        <v>113</v>
      </c>
      <c r="B481">
        <v>178.81200000000001</v>
      </c>
      <c r="C481">
        <v>177.464</v>
      </c>
      <c r="D481">
        <v>157.95699999999999</v>
      </c>
      <c r="E481">
        <v>155.95400000000001</v>
      </c>
      <c r="F481">
        <v>86.022900000000007</v>
      </c>
      <c r="G481">
        <v>1.2300499999999999E-3</v>
      </c>
      <c r="H481">
        <v>0.99966500000000003</v>
      </c>
      <c r="I481">
        <v>0</v>
      </c>
    </row>
    <row r="482" spans="1:9" x14ac:dyDescent="0.25">
      <c r="A482" t="s">
        <v>113</v>
      </c>
      <c r="B482">
        <v>165.328</v>
      </c>
      <c r="C482">
        <v>164.03399999999999</v>
      </c>
      <c r="D482">
        <v>146.02199999999999</v>
      </c>
      <c r="E482">
        <v>144.31</v>
      </c>
      <c r="F482">
        <v>75.242699999999999</v>
      </c>
      <c r="G482">
        <v>1.2300499999999999E-3</v>
      </c>
      <c r="H482">
        <v>0.99999800000000005</v>
      </c>
      <c r="I482">
        <v>0</v>
      </c>
    </row>
    <row r="483" spans="1:9" x14ac:dyDescent="0.25">
      <c r="A483" t="s">
        <v>113</v>
      </c>
      <c r="B483">
        <v>164.80699999999999</v>
      </c>
      <c r="C483">
        <v>163.501</v>
      </c>
      <c r="D483">
        <v>145.44200000000001</v>
      </c>
      <c r="E483">
        <v>143.73599999999999</v>
      </c>
      <c r="F483">
        <v>74.89</v>
      </c>
      <c r="G483">
        <v>1.2300499999999999E-3</v>
      </c>
      <c r="H483">
        <v>0.99915100000000001</v>
      </c>
      <c r="I483">
        <v>0</v>
      </c>
    </row>
    <row r="484" spans="1:9" x14ac:dyDescent="0.25">
      <c r="A484" t="s">
        <v>113</v>
      </c>
      <c r="B484">
        <v>165.45099999999999</v>
      </c>
      <c r="C484">
        <v>164.17099999999999</v>
      </c>
      <c r="D484">
        <v>146.11500000000001</v>
      </c>
      <c r="E484">
        <v>144.435</v>
      </c>
      <c r="F484">
        <v>75.3249</v>
      </c>
      <c r="G484">
        <v>1.2300900000000001E-3</v>
      </c>
      <c r="H484">
        <v>0.99987599999999999</v>
      </c>
      <c r="I484">
        <v>0</v>
      </c>
    </row>
    <row r="485" spans="1:9" x14ac:dyDescent="0.25">
      <c r="A485" t="s">
        <v>113</v>
      </c>
      <c r="B485">
        <v>165.00800000000001</v>
      </c>
      <c r="C485">
        <v>163.71799999999999</v>
      </c>
      <c r="D485">
        <v>145.666</v>
      </c>
      <c r="E485">
        <v>143.95400000000001</v>
      </c>
      <c r="F485">
        <v>75.046099999999996</v>
      </c>
      <c r="G485">
        <v>1.2300499999999999E-3</v>
      </c>
      <c r="H485">
        <v>0.99911399999999995</v>
      </c>
      <c r="I485">
        <v>0</v>
      </c>
    </row>
    <row r="486" spans="1:9" x14ac:dyDescent="0.25">
      <c r="A486" t="s">
        <v>113</v>
      </c>
      <c r="B486">
        <v>167.81899999999999</v>
      </c>
      <c r="C486">
        <v>166.50800000000001</v>
      </c>
      <c r="D486">
        <v>148.16499999999999</v>
      </c>
      <c r="E486">
        <v>146.38800000000001</v>
      </c>
      <c r="F486">
        <v>77.228700000000003</v>
      </c>
      <c r="G486">
        <v>1.2300499999999999E-3</v>
      </c>
      <c r="H486">
        <v>0.99946299999999999</v>
      </c>
      <c r="I486">
        <v>0</v>
      </c>
    </row>
    <row r="487" spans="1:9" x14ac:dyDescent="0.25">
      <c r="A487" t="s">
        <v>113</v>
      </c>
      <c r="B487">
        <v>168.39400000000001</v>
      </c>
      <c r="C487">
        <v>167.102</v>
      </c>
      <c r="D487">
        <v>148.71799999999999</v>
      </c>
      <c r="E487">
        <v>146.93199999999999</v>
      </c>
      <c r="F487">
        <v>78.069800000000001</v>
      </c>
      <c r="G487">
        <v>1.2300499999999999E-3</v>
      </c>
      <c r="H487">
        <v>0.99999000000000005</v>
      </c>
      <c r="I487">
        <v>0</v>
      </c>
    </row>
    <row r="488" spans="1:9" x14ac:dyDescent="0.25">
      <c r="A488" t="s">
        <v>113</v>
      </c>
      <c r="B488">
        <v>4050.08</v>
      </c>
      <c r="C488">
        <v>169.316</v>
      </c>
      <c r="D488">
        <v>150.75200000000001</v>
      </c>
      <c r="E488">
        <v>148.899</v>
      </c>
      <c r="F488">
        <v>79.430800000000005</v>
      </c>
      <c r="G488">
        <v>1.2300499999999999E-3</v>
      </c>
      <c r="H488">
        <v>0.99983200000000005</v>
      </c>
      <c r="I488">
        <v>0</v>
      </c>
    </row>
    <row r="489" spans="1:9" x14ac:dyDescent="0.25">
      <c r="A489" t="s">
        <v>113</v>
      </c>
      <c r="B489">
        <v>4189.63</v>
      </c>
      <c r="C489">
        <v>177.64699999999999</v>
      </c>
      <c r="D489">
        <v>158.535</v>
      </c>
      <c r="E489">
        <v>156.49700000000001</v>
      </c>
      <c r="F489">
        <v>86.487899999999996</v>
      </c>
      <c r="G489">
        <v>1.2300499999999999E-3</v>
      </c>
      <c r="H489">
        <v>0.99979499999999999</v>
      </c>
      <c r="I489">
        <v>0</v>
      </c>
    </row>
    <row r="490" spans="1:9" x14ac:dyDescent="0.25">
      <c r="A490" t="s">
        <v>113</v>
      </c>
      <c r="B490">
        <v>167.34700000000001</v>
      </c>
      <c r="C490">
        <v>166.053</v>
      </c>
      <c r="D490">
        <v>147.82400000000001</v>
      </c>
      <c r="E490">
        <v>146.05199999999999</v>
      </c>
      <c r="F490">
        <v>76.862300000000005</v>
      </c>
      <c r="G490">
        <v>1.2300600000000001E-3</v>
      </c>
      <c r="H490">
        <v>0.99984499999999998</v>
      </c>
      <c r="I490">
        <v>0</v>
      </c>
    </row>
    <row r="491" spans="1:9" x14ac:dyDescent="0.25">
      <c r="A491" t="s">
        <v>113</v>
      </c>
      <c r="B491">
        <v>164.55600000000001</v>
      </c>
      <c r="C491">
        <v>163.23099999999999</v>
      </c>
      <c r="D491">
        <v>145.28</v>
      </c>
      <c r="E491">
        <v>143.577</v>
      </c>
      <c r="F491">
        <v>74.686199999999999</v>
      </c>
      <c r="G491">
        <v>1.2300499999999999E-3</v>
      </c>
      <c r="H491">
        <v>0.99985800000000002</v>
      </c>
      <c r="I491">
        <v>0</v>
      </c>
    </row>
    <row r="492" spans="1:9" x14ac:dyDescent="0.25">
      <c r="A492" t="s">
        <v>113</v>
      </c>
      <c r="B492">
        <v>164.65299999999999</v>
      </c>
      <c r="C492">
        <v>163.33600000000001</v>
      </c>
      <c r="D492">
        <v>145.40199999999999</v>
      </c>
      <c r="E492">
        <v>143.68899999999999</v>
      </c>
      <c r="F492">
        <v>74.572000000000003</v>
      </c>
      <c r="G492">
        <v>1.2300499999999999E-3</v>
      </c>
      <c r="H492">
        <v>0.99994000000000005</v>
      </c>
      <c r="I492">
        <v>0</v>
      </c>
    </row>
    <row r="493" spans="1:9" x14ac:dyDescent="0.25">
      <c r="A493" t="s">
        <v>113</v>
      </c>
      <c r="B493">
        <v>164.74199999999999</v>
      </c>
      <c r="C493">
        <v>163.44</v>
      </c>
      <c r="D493">
        <v>145.464</v>
      </c>
      <c r="E493">
        <v>143.756</v>
      </c>
      <c r="F493">
        <v>74.840999999999994</v>
      </c>
      <c r="G493">
        <v>1.2300499999999999E-3</v>
      </c>
      <c r="H493">
        <v>0.99995400000000001</v>
      </c>
      <c r="I493">
        <v>0</v>
      </c>
    </row>
    <row r="494" spans="1:9" x14ac:dyDescent="0.25">
      <c r="A494" t="s">
        <v>113</v>
      </c>
      <c r="B494">
        <v>165.69800000000001</v>
      </c>
      <c r="C494">
        <v>164.37299999999999</v>
      </c>
      <c r="D494">
        <v>146.30199999999999</v>
      </c>
      <c r="E494">
        <v>144.578</v>
      </c>
      <c r="F494">
        <v>75.429000000000002</v>
      </c>
      <c r="G494">
        <v>1.2300499999999999E-3</v>
      </c>
      <c r="H494">
        <v>0.99987999999999999</v>
      </c>
      <c r="I494">
        <v>0</v>
      </c>
    </row>
    <row r="495" spans="1:9" x14ac:dyDescent="0.25">
      <c r="A495" t="s">
        <v>113</v>
      </c>
      <c r="B495">
        <v>165.78700000000001</v>
      </c>
      <c r="C495">
        <v>164.47399999999999</v>
      </c>
      <c r="D495">
        <v>146.375</v>
      </c>
      <c r="E495">
        <v>144.66</v>
      </c>
      <c r="F495">
        <v>75.715299999999999</v>
      </c>
      <c r="G495">
        <v>1.2300499999999999E-3</v>
      </c>
      <c r="H495">
        <v>0.99977000000000005</v>
      </c>
      <c r="I495">
        <v>0</v>
      </c>
    </row>
    <row r="496" spans="1:9" x14ac:dyDescent="0.25">
      <c r="A496" t="s">
        <v>113</v>
      </c>
      <c r="B496">
        <v>168.37100000000001</v>
      </c>
      <c r="C496">
        <v>167.077</v>
      </c>
      <c r="D496">
        <v>148.67400000000001</v>
      </c>
      <c r="E496">
        <v>146.89400000000001</v>
      </c>
      <c r="F496">
        <v>77.741699999999994</v>
      </c>
      <c r="G496">
        <v>1.2300499999999999E-3</v>
      </c>
      <c r="H496">
        <v>0.99995900000000004</v>
      </c>
      <c r="I496">
        <v>0</v>
      </c>
    </row>
    <row r="497" spans="1:25" x14ac:dyDescent="0.25">
      <c r="A497" t="s">
        <v>113</v>
      </c>
      <c r="B497">
        <v>168.23099999999999</v>
      </c>
      <c r="C497">
        <v>166.917</v>
      </c>
      <c r="D497">
        <v>148.61600000000001</v>
      </c>
      <c r="E497">
        <v>146.81700000000001</v>
      </c>
      <c r="F497">
        <v>77.736199999999997</v>
      </c>
      <c r="G497">
        <v>1.2300499999999999E-3</v>
      </c>
      <c r="H497">
        <v>0.99970599999999998</v>
      </c>
      <c r="I497">
        <v>0</v>
      </c>
    </row>
    <row r="498" spans="1:25" x14ac:dyDescent="0.25">
      <c r="A498" t="s">
        <v>113</v>
      </c>
      <c r="B498">
        <v>168.321</v>
      </c>
      <c r="C498">
        <v>167.02699999999999</v>
      </c>
      <c r="D498">
        <v>148.708</v>
      </c>
      <c r="E498">
        <v>146.90299999999999</v>
      </c>
      <c r="F498">
        <v>77.711100000000002</v>
      </c>
      <c r="G498">
        <v>1.2300600000000001E-3</v>
      </c>
      <c r="H498">
        <v>0.99947600000000003</v>
      </c>
      <c r="I498">
        <v>0</v>
      </c>
    </row>
    <row r="499" spans="1:25" x14ac:dyDescent="0.25">
      <c r="A499" t="s">
        <v>113</v>
      </c>
      <c r="B499">
        <v>168.298</v>
      </c>
      <c r="C499">
        <v>166.99600000000001</v>
      </c>
      <c r="D499">
        <v>148.64099999999999</v>
      </c>
      <c r="E499">
        <v>146.86199999999999</v>
      </c>
      <c r="F499">
        <v>77.876400000000004</v>
      </c>
      <c r="G499">
        <v>1.2300499999999999E-3</v>
      </c>
      <c r="H499">
        <v>0.99989799999999995</v>
      </c>
      <c r="I499">
        <v>0</v>
      </c>
    </row>
    <row r="500" spans="1:25" x14ac:dyDescent="0.25">
      <c r="A500" t="s">
        <v>113</v>
      </c>
      <c r="B500">
        <v>4138.74</v>
      </c>
      <c r="C500">
        <v>169.268</v>
      </c>
      <c r="D500">
        <v>150.64599999999999</v>
      </c>
      <c r="E500">
        <v>148.78800000000001</v>
      </c>
      <c r="F500">
        <v>79.421199999999999</v>
      </c>
      <c r="G500">
        <v>1.2300499999999999E-3</v>
      </c>
      <c r="H500">
        <v>0.99983699999999998</v>
      </c>
      <c r="I500">
        <v>0</v>
      </c>
    </row>
    <row r="501" spans="1:25" x14ac:dyDescent="0.25">
      <c r="A501" t="s">
        <v>113</v>
      </c>
      <c r="B501">
        <v>4239.42</v>
      </c>
      <c r="C501">
        <v>227.50800000000001</v>
      </c>
      <c r="D501">
        <v>205.583</v>
      </c>
      <c r="E501">
        <v>202.548</v>
      </c>
      <c r="F501">
        <v>127.048</v>
      </c>
      <c r="G501">
        <v>1.2300499999999999E-3</v>
      </c>
      <c r="H501">
        <v>0.999803</v>
      </c>
      <c r="I501">
        <v>0</v>
      </c>
    </row>
    <row r="502" spans="1:25" x14ac:dyDescent="0.25">
      <c r="A502" t="s">
        <v>113</v>
      </c>
      <c r="B502">
        <v>169.38</v>
      </c>
      <c r="C502">
        <v>168.006</v>
      </c>
      <c r="D502">
        <v>149.595</v>
      </c>
      <c r="E502">
        <v>147.77699999999999</v>
      </c>
      <c r="F502">
        <v>78.406000000000006</v>
      </c>
      <c r="G502">
        <v>1.2300499999999999E-3</v>
      </c>
      <c r="H502">
        <v>0.99979099999999999</v>
      </c>
      <c r="I502">
        <v>0</v>
      </c>
    </row>
    <row r="503" spans="1:25" x14ac:dyDescent="0.25">
      <c r="A503" t="s">
        <v>113</v>
      </c>
      <c r="B503">
        <v>168.08199999999999</v>
      </c>
      <c r="C503">
        <v>166.76</v>
      </c>
      <c r="D503">
        <v>148.05500000000001</v>
      </c>
      <c r="E503">
        <v>146.267</v>
      </c>
      <c r="F503">
        <v>77.445599999999999</v>
      </c>
      <c r="G503">
        <v>1.2300600000000001E-3</v>
      </c>
      <c r="H503">
        <v>0.99895699999999998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168.75</v>
      </c>
      <c r="C504">
        <v>167.44200000000001</v>
      </c>
      <c r="D504">
        <v>149.108</v>
      </c>
      <c r="E504">
        <v>147.32599999999999</v>
      </c>
      <c r="F504">
        <v>78.23</v>
      </c>
      <c r="G504">
        <v>1.2300499999999999E-3</v>
      </c>
      <c r="H504">
        <v>0.99977400000000005</v>
      </c>
      <c r="I504">
        <v>0</v>
      </c>
      <c r="R504">
        <f>AVERAGE(B455:B504)</f>
        <v>807.29139999999995</v>
      </c>
      <c r="S504">
        <f>AVERAGE(C455:C504)</f>
        <v>170.94368000000003</v>
      </c>
      <c r="U504">
        <f>_xlfn.VAR.P(B455:B504)</f>
        <v>2141883.5759546789</v>
      </c>
      <c r="V504">
        <f>_xlfn.VAR.P(C455:C504)</f>
        <v>186.42785201759995</v>
      </c>
      <c r="X504">
        <f>1.96*SQRT(U504)/50</f>
        <v>57.369887381404169</v>
      </c>
      <c r="Y504">
        <f>1.96*SQRT(V504)/50</f>
        <v>0.53523125331423305</v>
      </c>
    </row>
    <row r="505" spans="1:25" x14ac:dyDescent="0.25">
      <c r="A505" t="s">
        <v>113</v>
      </c>
      <c r="B505">
        <v>40365.188652999997</v>
      </c>
      <c r="C505" t="s">
        <v>37</v>
      </c>
    </row>
    <row r="506" spans="1:25" x14ac:dyDescent="0.25">
      <c r="A506" t="s">
        <v>114</v>
      </c>
      <c r="B506">
        <v>5259.73</v>
      </c>
      <c r="C506">
        <v>1843.09</v>
      </c>
      <c r="D506">
        <v>1835.44</v>
      </c>
      <c r="E506">
        <v>1831.43</v>
      </c>
      <c r="F506">
        <v>105.205</v>
      </c>
      <c r="G506">
        <v>1.2300499999999999E-3</v>
      </c>
      <c r="H506">
        <v>0.99981500000000001</v>
      </c>
      <c r="I506">
        <v>0</v>
      </c>
    </row>
    <row r="507" spans="1:25" x14ac:dyDescent="0.25">
      <c r="A507" t="s">
        <v>114</v>
      </c>
      <c r="B507">
        <v>5955.11</v>
      </c>
      <c r="C507">
        <v>1946.91</v>
      </c>
      <c r="D507">
        <v>1939.19</v>
      </c>
      <c r="E507">
        <v>1935.16</v>
      </c>
      <c r="F507">
        <v>105.274</v>
      </c>
      <c r="G507">
        <v>1.2300499999999999E-3</v>
      </c>
      <c r="H507">
        <v>0.99992300000000001</v>
      </c>
      <c r="I507">
        <v>92</v>
      </c>
    </row>
    <row r="508" spans="1:25" x14ac:dyDescent="0.25">
      <c r="A508" t="s">
        <v>114</v>
      </c>
      <c r="B508">
        <v>8050.91</v>
      </c>
      <c r="C508">
        <v>2140.25</v>
      </c>
      <c r="D508">
        <v>2132.3000000000002</v>
      </c>
      <c r="E508">
        <v>2128.2800000000002</v>
      </c>
      <c r="F508">
        <v>105.264</v>
      </c>
      <c r="G508">
        <v>1.2300499999999999E-3</v>
      </c>
      <c r="H508">
        <v>0.99916300000000002</v>
      </c>
      <c r="I508">
        <v>0</v>
      </c>
    </row>
    <row r="509" spans="1:25" x14ac:dyDescent="0.25">
      <c r="A509" t="s">
        <v>114</v>
      </c>
      <c r="B509">
        <v>1908.6</v>
      </c>
      <c r="C509">
        <v>1799.62</v>
      </c>
      <c r="D509">
        <v>1792.03</v>
      </c>
      <c r="E509">
        <v>1788.03</v>
      </c>
      <c r="F509">
        <v>105.285</v>
      </c>
      <c r="G509">
        <v>1.2300499999999999E-3</v>
      </c>
      <c r="H509">
        <v>0.99978400000000001</v>
      </c>
      <c r="I509">
        <v>0</v>
      </c>
    </row>
    <row r="510" spans="1:25" x14ac:dyDescent="0.25">
      <c r="A510" t="s">
        <v>114</v>
      </c>
      <c r="B510">
        <v>8094.76</v>
      </c>
      <c r="C510">
        <v>2034.67</v>
      </c>
      <c r="D510">
        <v>2026.78</v>
      </c>
      <c r="E510">
        <v>2022.76</v>
      </c>
      <c r="F510">
        <v>105.283</v>
      </c>
      <c r="G510">
        <v>1.2300499999999999E-3</v>
      </c>
      <c r="H510">
        <v>0.99953800000000004</v>
      </c>
      <c r="I510">
        <v>0</v>
      </c>
    </row>
    <row r="511" spans="1:25" x14ac:dyDescent="0.25">
      <c r="A511" t="s">
        <v>114</v>
      </c>
      <c r="B511">
        <v>5985.54</v>
      </c>
      <c r="C511">
        <v>1825.85</v>
      </c>
      <c r="D511">
        <v>1818.24</v>
      </c>
      <c r="E511">
        <v>1814.23</v>
      </c>
      <c r="F511">
        <v>105.252</v>
      </c>
      <c r="G511">
        <v>1.2300499999999999E-3</v>
      </c>
      <c r="H511">
        <v>0.99980599999999997</v>
      </c>
      <c r="I511">
        <v>0</v>
      </c>
    </row>
    <row r="512" spans="1:25" x14ac:dyDescent="0.25">
      <c r="A512" t="s">
        <v>114</v>
      </c>
      <c r="B512">
        <v>5874.44</v>
      </c>
      <c r="C512">
        <v>1863.23</v>
      </c>
      <c r="D512">
        <v>1855.54</v>
      </c>
      <c r="E512">
        <v>1851.52</v>
      </c>
      <c r="F512">
        <v>105.223</v>
      </c>
      <c r="G512">
        <v>1.2300499999999999E-3</v>
      </c>
      <c r="H512">
        <v>0.99976799999999999</v>
      </c>
      <c r="I512">
        <v>0</v>
      </c>
    </row>
    <row r="513" spans="1:9" x14ac:dyDescent="0.25">
      <c r="A513" t="s">
        <v>114</v>
      </c>
      <c r="B513">
        <v>4130.8100000000004</v>
      </c>
      <c r="C513">
        <v>1889.54</v>
      </c>
      <c r="D513">
        <v>1881.85</v>
      </c>
      <c r="E513">
        <v>1877.85</v>
      </c>
      <c r="F513">
        <v>105.217</v>
      </c>
      <c r="G513">
        <v>1.2301E-3</v>
      </c>
      <c r="H513">
        <v>0.99921199999999999</v>
      </c>
      <c r="I513">
        <v>0</v>
      </c>
    </row>
    <row r="514" spans="1:9" x14ac:dyDescent="0.25">
      <c r="A514" t="s">
        <v>114</v>
      </c>
      <c r="B514">
        <v>5888.5</v>
      </c>
      <c r="C514">
        <v>1879.57</v>
      </c>
      <c r="D514">
        <v>1871.87</v>
      </c>
      <c r="E514">
        <v>1867.89</v>
      </c>
      <c r="F514">
        <v>105.247</v>
      </c>
      <c r="G514">
        <v>1.2300499999999999E-3</v>
      </c>
      <c r="H514">
        <v>0.99966200000000005</v>
      </c>
      <c r="I514">
        <v>0</v>
      </c>
    </row>
    <row r="515" spans="1:9" x14ac:dyDescent="0.25">
      <c r="A515" t="s">
        <v>114</v>
      </c>
      <c r="B515">
        <v>8116.67</v>
      </c>
      <c r="C515">
        <v>2278.44</v>
      </c>
      <c r="D515">
        <v>2270.34</v>
      </c>
      <c r="E515">
        <v>2266.3200000000002</v>
      </c>
      <c r="F515">
        <v>105.25700000000001</v>
      </c>
      <c r="G515">
        <v>1.2300499999999999E-3</v>
      </c>
      <c r="H515">
        <v>0.99886600000000003</v>
      </c>
      <c r="I515">
        <v>0</v>
      </c>
    </row>
    <row r="516" spans="1:9" x14ac:dyDescent="0.25">
      <c r="A516" t="s">
        <v>114</v>
      </c>
      <c r="B516">
        <v>1948.51</v>
      </c>
      <c r="C516">
        <v>1840.46</v>
      </c>
      <c r="D516">
        <v>1832.82</v>
      </c>
      <c r="E516">
        <v>1828.82</v>
      </c>
      <c r="F516">
        <v>105.242</v>
      </c>
      <c r="G516">
        <v>1.2300499999999999E-3</v>
      </c>
      <c r="H516">
        <v>0.99994499999999997</v>
      </c>
      <c r="I516">
        <v>0</v>
      </c>
    </row>
    <row r="517" spans="1:9" x14ac:dyDescent="0.25">
      <c r="A517" t="s">
        <v>114</v>
      </c>
      <c r="B517">
        <v>8056.61</v>
      </c>
      <c r="C517">
        <v>2102.37</v>
      </c>
      <c r="D517">
        <v>2094.2800000000002</v>
      </c>
      <c r="E517">
        <v>2090.23</v>
      </c>
      <c r="F517">
        <v>105.30200000000001</v>
      </c>
      <c r="G517">
        <v>1.2300499999999999E-3</v>
      </c>
      <c r="H517">
        <v>0.99976600000000004</v>
      </c>
      <c r="I517">
        <v>0</v>
      </c>
    </row>
    <row r="518" spans="1:9" x14ac:dyDescent="0.25">
      <c r="A518" t="s">
        <v>114</v>
      </c>
      <c r="B518">
        <v>5987.53</v>
      </c>
      <c r="C518">
        <v>1831.03</v>
      </c>
      <c r="D518">
        <v>1823.39</v>
      </c>
      <c r="E518">
        <v>1819.4</v>
      </c>
      <c r="F518">
        <v>105.24</v>
      </c>
      <c r="G518">
        <v>1.2300499999999999E-3</v>
      </c>
      <c r="H518">
        <v>0.99986299999999995</v>
      </c>
      <c r="I518">
        <v>0</v>
      </c>
    </row>
    <row r="519" spans="1:9" x14ac:dyDescent="0.25">
      <c r="A519" t="s">
        <v>114</v>
      </c>
      <c r="B519">
        <v>5915.49</v>
      </c>
      <c r="C519">
        <v>1907.8</v>
      </c>
      <c r="D519">
        <v>1900.1</v>
      </c>
      <c r="E519">
        <v>1896.1</v>
      </c>
      <c r="F519">
        <v>105.239</v>
      </c>
      <c r="G519">
        <v>1.2300499999999999E-3</v>
      </c>
      <c r="H519">
        <v>0.99997100000000005</v>
      </c>
      <c r="I519">
        <v>0</v>
      </c>
    </row>
    <row r="520" spans="1:9" x14ac:dyDescent="0.25">
      <c r="A520" t="s">
        <v>114</v>
      </c>
      <c r="B520">
        <v>8095.54</v>
      </c>
      <c r="C520">
        <v>1999.24</v>
      </c>
      <c r="D520">
        <v>1991.47</v>
      </c>
      <c r="E520">
        <v>1987.45</v>
      </c>
      <c r="F520">
        <v>105.289</v>
      </c>
      <c r="G520">
        <v>1.2300499999999999E-3</v>
      </c>
      <c r="H520">
        <v>0.99973599999999996</v>
      </c>
      <c r="I520">
        <v>0</v>
      </c>
    </row>
    <row r="521" spans="1:9" x14ac:dyDescent="0.25">
      <c r="A521" t="s">
        <v>114</v>
      </c>
      <c r="B521">
        <v>5990.97</v>
      </c>
      <c r="C521">
        <v>1857.05</v>
      </c>
      <c r="D521">
        <v>1849.37</v>
      </c>
      <c r="E521">
        <v>1845.4</v>
      </c>
      <c r="F521">
        <v>105.197</v>
      </c>
      <c r="G521">
        <v>1.2300900000000001E-3</v>
      </c>
      <c r="H521">
        <v>0.99994899999999998</v>
      </c>
      <c r="I521">
        <v>0</v>
      </c>
    </row>
    <row r="522" spans="1:9" x14ac:dyDescent="0.25">
      <c r="A522" t="s">
        <v>114</v>
      </c>
      <c r="B522">
        <v>5938.45</v>
      </c>
      <c r="C522">
        <v>1930.77</v>
      </c>
      <c r="D522">
        <v>1923.05</v>
      </c>
      <c r="E522">
        <v>1919.04</v>
      </c>
      <c r="F522">
        <v>105.25700000000001</v>
      </c>
      <c r="G522">
        <v>1.2300499999999999E-3</v>
      </c>
      <c r="H522">
        <v>0.999919</v>
      </c>
      <c r="I522">
        <v>0</v>
      </c>
    </row>
    <row r="523" spans="1:9" x14ac:dyDescent="0.25">
      <c r="A523" t="s">
        <v>114</v>
      </c>
      <c r="B523">
        <v>9969.5</v>
      </c>
      <c r="C523">
        <v>1899.59</v>
      </c>
      <c r="D523">
        <v>1891.86</v>
      </c>
      <c r="E523">
        <v>1887.81</v>
      </c>
      <c r="F523">
        <v>105.295</v>
      </c>
      <c r="G523">
        <v>1.2300499999999999E-3</v>
      </c>
      <c r="H523">
        <v>0.99989600000000001</v>
      </c>
      <c r="I523">
        <v>0</v>
      </c>
    </row>
    <row r="524" spans="1:9" x14ac:dyDescent="0.25">
      <c r="A524" t="s">
        <v>114</v>
      </c>
      <c r="B524">
        <v>8096.09</v>
      </c>
      <c r="C524">
        <v>2141.8000000000002</v>
      </c>
      <c r="D524">
        <v>2133.81</v>
      </c>
      <c r="E524">
        <v>2129.79</v>
      </c>
      <c r="F524">
        <v>105.251</v>
      </c>
      <c r="G524">
        <v>1.2300499999999999E-3</v>
      </c>
      <c r="H524">
        <v>0.999857</v>
      </c>
      <c r="I524">
        <v>0</v>
      </c>
    </row>
    <row r="525" spans="1:9" x14ac:dyDescent="0.25">
      <c r="A525" t="s">
        <v>114</v>
      </c>
      <c r="B525">
        <v>6000.5</v>
      </c>
      <c r="C525">
        <v>2059.88</v>
      </c>
      <c r="D525">
        <v>2051.96</v>
      </c>
      <c r="E525">
        <v>2047.97</v>
      </c>
      <c r="F525">
        <v>105.254</v>
      </c>
      <c r="G525">
        <v>1.2300499999999999E-3</v>
      </c>
      <c r="H525">
        <v>0.99989499999999998</v>
      </c>
      <c r="I525">
        <v>0</v>
      </c>
    </row>
    <row r="526" spans="1:9" x14ac:dyDescent="0.25">
      <c r="A526" t="s">
        <v>114</v>
      </c>
      <c r="B526">
        <v>5907.42</v>
      </c>
      <c r="C526">
        <v>1896.42</v>
      </c>
      <c r="D526">
        <v>1888.74</v>
      </c>
      <c r="E526">
        <v>1884.71</v>
      </c>
      <c r="F526">
        <v>105.251</v>
      </c>
      <c r="G526">
        <v>1.2300499999999999E-3</v>
      </c>
      <c r="H526">
        <v>1</v>
      </c>
      <c r="I526">
        <v>0</v>
      </c>
    </row>
    <row r="527" spans="1:9" x14ac:dyDescent="0.25">
      <c r="A527" t="s">
        <v>114</v>
      </c>
      <c r="B527">
        <v>8091.38</v>
      </c>
      <c r="C527">
        <v>2141.15</v>
      </c>
      <c r="D527">
        <v>2133.1799999999998</v>
      </c>
      <c r="E527">
        <v>2129.15</v>
      </c>
      <c r="F527">
        <v>105.208</v>
      </c>
      <c r="G527">
        <v>1.2300499999999999E-3</v>
      </c>
      <c r="H527">
        <v>0.99971399999999999</v>
      </c>
      <c r="I527">
        <v>0</v>
      </c>
    </row>
    <row r="528" spans="1:9" x14ac:dyDescent="0.25">
      <c r="A528" t="s">
        <v>114</v>
      </c>
      <c r="B528">
        <v>5999.69</v>
      </c>
      <c r="C528">
        <v>1964.53</v>
      </c>
      <c r="D528">
        <v>1956.74</v>
      </c>
      <c r="E528">
        <v>1952.75</v>
      </c>
      <c r="F528">
        <v>105.20099999999999</v>
      </c>
      <c r="G528">
        <v>1.2300600000000001E-3</v>
      </c>
      <c r="H528">
        <v>0.99939999999999996</v>
      </c>
      <c r="I528">
        <v>0</v>
      </c>
    </row>
    <row r="529" spans="1:9" x14ac:dyDescent="0.25">
      <c r="A529" t="s">
        <v>114</v>
      </c>
      <c r="B529">
        <v>5887.87</v>
      </c>
      <c r="C529">
        <v>1878.74</v>
      </c>
      <c r="D529">
        <v>1871.06</v>
      </c>
      <c r="E529">
        <v>1867.08</v>
      </c>
      <c r="F529">
        <v>105.23</v>
      </c>
      <c r="G529">
        <v>1.2300499999999999E-3</v>
      </c>
      <c r="H529">
        <v>0.99853499999999995</v>
      </c>
      <c r="I529">
        <v>0</v>
      </c>
    </row>
    <row r="530" spans="1:9" x14ac:dyDescent="0.25">
      <c r="A530" t="s">
        <v>114</v>
      </c>
      <c r="B530">
        <v>8119.91</v>
      </c>
      <c r="C530">
        <v>2073.29</v>
      </c>
      <c r="D530">
        <v>2065.4</v>
      </c>
      <c r="E530">
        <v>2061.36</v>
      </c>
      <c r="F530">
        <v>105.256</v>
      </c>
      <c r="G530">
        <v>1.2300499999999999E-3</v>
      </c>
      <c r="H530">
        <v>0.99996300000000005</v>
      </c>
      <c r="I530">
        <v>0</v>
      </c>
    </row>
    <row r="531" spans="1:9" x14ac:dyDescent="0.25">
      <c r="A531" t="s">
        <v>114</v>
      </c>
      <c r="B531">
        <v>1940.74</v>
      </c>
      <c r="C531">
        <v>1834.27</v>
      </c>
      <c r="D531">
        <v>1826.63</v>
      </c>
      <c r="E531">
        <v>1822.64</v>
      </c>
      <c r="F531">
        <v>105.18300000000001</v>
      </c>
      <c r="G531">
        <v>1.23007E-3</v>
      </c>
      <c r="H531">
        <v>0.99889499999999998</v>
      </c>
      <c r="I531">
        <v>0</v>
      </c>
    </row>
    <row r="532" spans="1:9" x14ac:dyDescent="0.25">
      <c r="A532" t="s">
        <v>114</v>
      </c>
      <c r="B532">
        <v>8066.25</v>
      </c>
      <c r="C532">
        <v>2070.14</v>
      </c>
      <c r="D532">
        <v>2062.2399999999998</v>
      </c>
      <c r="E532">
        <v>2058.16</v>
      </c>
      <c r="F532">
        <v>105.235</v>
      </c>
      <c r="G532">
        <v>1.2300499999999999E-3</v>
      </c>
      <c r="H532">
        <v>0.99957700000000005</v>
      </c>
      <c r="I532">
        <v>0</v>
      </c>
    </row>
    <row r="533" spans="1:9" x14ac:dyDescent="0.25">
      <c r="A533" t="s">
        <v>114</v>
      </c>
      <c r="B533">
        <v>5981.93</v>
      </c>
      <c r="C533">
        <v>1830.64</v>
      </c>
      <c r="D533">
        <v>1823.02</v>
      </c>
      <c r="E533">
        <v>1819.02</v>
      </c>
      <c r="F533">
        <v>105.197</v>
      </c>
      <c r="G533">
        <v>1.2300600000000001E-3</v>
      </c>
      <c r="H533">
        <v>0.99927299999999997</v>
      </c>
      <c r="I533">
        <v>0</v>
      </c>
    </row>
    <row r="534" spans="1:9" x14ac:dyDescent="0.25">
      <c r="A534" t="s">
        <v>114</v>
      </c>
      <c r="B534">
        <v>5875.61</v>
      </c>
      <c r="C534">
        <v>1865.85</v>
      </c>
      <c r="D534">
        <v>1858.22</v>
      </c>
      <c r="E534">
        <v>1854.21</v>
      </c>
      <c r="F534">
        <v>105.241</v>
      </c>
      <c r="G534">
        <v>1.2300499999999999E-3</v>
      </c>
      <c r="H534">
        <v>0.99995000000000001</v>
      </c>
      <c r="I534">
        <v>0</v>
      </c>
    </row>
    <row r="535" spans="1:9" x14ac:dyDescent="0.25">
      <c r="A535" t="s">
        <v>114</v>
      </c>
      <c r="B535">
        <v>4129.7700000000004</v>
      </c>
      <c r="C535">
        <v>1960.23</v>
      </c>
      <c r="D535">
        <v>1952.43</v>
      </c>
      <c r="E535">
        <v>1948.44</v>
      </c>
      <c r="F535">
        <v>105.241</v>
      </c>
      <c r="G535">
        <v>1.2300499999999999E-3</v>
      </c>
      <c r="H535">
        <v>0.99794300000000002</v>
      </c>
      <c r="I535">
        <v>19</v>
      </c>
    </row>
    <row r="536" spans="1:9" x14ac:dyDescent="0.25">
      <c r="A536" t="s">
        <v>114</v>
      </c>
      <c r="B536">
        <v>5931.97</v>
      </c>
      <c r="C536">
        <v>1920.61</v>
      </c>
      <c r="D536">
        <v>1912.87</v>
      </c>
      <c r="E536">
        <v>1908.83</v>
      </c>
      <c r="F536">
        <v>105.286</v>
      </c>
      <c r="G536">
        <v>1.2300600000000001E-3</v>
      </c>
      <c r="H536">
        <v>0.99974600000000002</v>
      </c>
      <c r="I536">
        <v>0</v>
      </c>
    </row>
    <row r="537" spans="1:9" x14ac:dyDescent="0.25">
      <c r="A537" t="s">
        <v>114</v>
      </c>
      <c r="B537">
        <v>8070.77</v>
      </c>
      <c r="C537">
        <v>1989.65</v>
      </c>
      <c r="D537">
        <v>1981.83</v>
      </c>
      <c r="E537">
        <v>1977.82</v>
      </c>
      <c r="F537">
        <v>105.286</v>
      </c>
      <c r="G537">
        <v>1.2300499999999999E-3</v>
      </c>
      <c r="H537">
        <v>0.99992700000000001</v>
      </c>
      <c r="I537">
        <v>0</v>
      </c>
    </row>
    <row r="538" spans="1:9" x14ac:dyDescent="0.25">
      <c r="A538" t="s">
        <v>114</v>
      </c>
      <c r="B538">
        <v>10008.4</v>
      </c>
      <c r="C538">
        <v>1841.5</v>
      </c>
      <c r="D538">
        <v>1833.81</v>
      </c>
      <c r="E538">
        <v>1829.83</v>
      </c>
      <c r="F538">
        <v>105.217</v>
      </c>
      <c r="G538">
        <v>1.2300499999999999E-3</v>
      </c>
      <c r="H538">
        <v>0.999753</v>
      </c>
      <c r="I538">
        <v>0</v>
      </c>
    </row>
    <row r="539" spans="1:9" x14ac:dyDescent="0.25">
      <c r="A539" t="s">
        <v>114</v>
      </c>
      <c r="B539">
        <v>5984.72</v>
      </c>
      <c r="C539">
        <v>1835.1</v>
      </c>
      <c r="D539">
        <v>1827.47</v>
      </c>
      <c r="E539">
        <v>1823.47</v>
      </c>
      <c r="F539">
        <v>105.248</v>
      </c>
      <c r="G539">
        <v>1.2300600000000001E-3</v>
      </c>
      <c r="H539">
        <v>0.99978100000000003</v>
      </c>
      <c r="I539">
        <v>0</v>
      </c>
    </row>
    <row r="540" spans="1:9" x14ac:dyDescent="0.25">
      <c r="A540" t="s">
        <v>114</v>
      </c>
      <c r="B540">
        <v>10004.299999999999</v>
      </c>
      <c r="C540">
        <v>2038.6</v>
      </c>
      <c r="D540">
        <v>2030.7</v>
      </c>
      <c r="E540">
        <v>2026.69</v>
      </c>
      <c r="F540">
        <v>105.256</v>
      </c>
      <c r="G540">
        <v>1.23007E-3</v>
      </c>
      <c r="H540">
        <v>0.99992999999999999</v>
      </c>
      <c r="I540">
        <v>0</v>
      </c>
    </row>
    <row r="541" spans="1:9" x14ac:dyDescent="0.25">
      <c r="A541" t="s">
        <v>114</v>
      </c>
      <c r="B541">
        <v>5931.26</v>
      </c>
      <c r="C541">
        <v>1920.61</v>
      </c>
      <c r="D541">
        <v>1912.9</v>
      </c>
      <c r="E541">
        <v>1908.86</v>
      </c>
      <c r="F541">
        <v>105.196</v>
      </c>
      <c r="G541">
        <v>1.2300499999999999E-3</v>
      </c>
      <c r="H541">
        <v>0.99982599999999999</v>
      </c>
      <c r="I541">
        <v>0</v>
      </c>
    </row>
    <row r="542" spans="1:9" x14ac:dyDescent="0.25">
      <c r="A542" t="s">
        <v>114</v>
      </c>
      <c r="B542">
        <v>8072.32</v>
      </c>
      <c r="C542">
        <v>2085.54</v>
      </c>
      <c r="D542">
        <v>2077.64</v>
      </c>
      <c r="E542">
        <v>2073.63</v>
      </c>
      <c r="F542">
        <v>105.273</v>
      </c>
      <c r="G542">
        <v>1.2300499999999999E-3</v>
      </c>
      <c r="H542">
        <v>0.99936800000000003</v>
      </c>
      <c r="I542">
        <v>0</v>
      </c>
    </row>
    <row r="543" spans="1:9" x14ac:dyDescent="0.25">
      <c r="A543" t="s">
        <v>114</v>
      </c>
      <c r="B543">
        <v>1945.33</v>
      </c>
      <c r="C543">
        <v>1837.49</v>
      </c>
      <c r="D543">
        <v>1829.85</v>
      </c>
      <c r="E543">
        <v>1825.87</v>
      </c>
      <c r="F543">
        <v>105.211</v>
      </c>
      <c r="G543">
        <v>1.2300499999999999E-3</v>
      </c>
      <c r="H543">
        <v>0.99947799999999998</v>
      </c>
      <c r="I543">
        <v>0</v>
      </c>
    </row>
    <row r="544" spans="1:9" x14ac:dyDescent="0.25">
      <c r="A544" t="s">
        <v>114</v>
      </c>
      <c r="B544">
        <v>9964.1200000000008</v>
      </c>
      <c r="C544">
        <v>1905.55</v>
      </c>
      <c r="D544">
        <v>1897.85</v>
      </c>
      <c r="E544">
        <v>1893.84</v>
      </c>
      <c r="F544">
        <v>105.23</v>
      </c>
      <c r="G544">
        <v>1.2300799999999999E-3</v>
      </c>
      <c r="H544">
        <v>0.99844900000000003</v>
      </c>
      <c r="I544">
        <v>0</v>
      </c>
    </row>
    <row r="545" spans="1:25" x14ac:dyDescent="0.25">
      <c r="A545" t="s">
        <v>114</v>
      </c>
      <c r="B545">
        <v>8091.92</v>
      </c>
      <c r="C545">
        <v>1971.93</v>
      </c>
      <c r="D545">
        <v>1964.18</v>
      </c>
      <c r="E545">
        <v>1960.16</v>
      </c>
      <c r="F545">
        <v>105.253</v>
      </c>
      <c r="G545">
        <v>1.2300499999999999E-3</v>
      </c>
      <c r="H545">
        <v>0.99997400000000003</v>
      </c>
      <c r="I545">
        <v>0</v>
      </c>
    </row>
    <row r="546" spans="1:25" x14ac:dyDescent="0.25">
      <c r="A546" t="s">
        <v>114</v>
      </c>
      <c r="B546">
        <v>1956.89</v>
      </c>
      <c r="C546">
        <v>1808.74</v>
      </c>
      <c r="D546">
        <v>1801.07</v>
      </c>
      <c r="E546">
        <v>1797.08</v>
      </c>
      <c r="F546">
        <v>105.227</v>
      </c>
      <c r="G546">
        <v>1.2300499999999999E-3</v>
      </c>
      <c r="H546">
        <v>0.99655199999999999</v>
      </c>
      <c r="I546">
        <v>0</v>
      </c>
    </row>
    <row r="547" spans="1:25" x14ac:dyDescent="0.25">
      <c r="A547" t="s">
        <v>114</v>
      </c>
      <c r="B547">
        <v>8047.12</v>
      </c>
      <c r="C547">
        <v>2140.09</v>
      </c>
      <c r="D547">
        <v>2132.14</v>
      </c>
      <c r="E547">
        <v>2128.1</v>
      </c>
      <c r="F547">
        <v>105.26900000000001</v>
      </c>
      <c r="G547">
        <v>1.2300499999999999E-3</v>
      </c>
      <c r="H547">
        <v>0.99920200000000003</v>
      </c>
      <c r="I547">
        <v>0</v>
      </c>
    </row>
    <row r="548" spans="1:25" x14ac:dyDescent="0.25">
      <c r="A548" t="s">
        <v>114</v>
      </c>
      <c r="B548">
        <v>9997.7999999999993</v>
      </c>
      <c r="C548">
        <v>1840.66</v>
      </c>
      <c r="D548">
        <v>1833.04</v>
      </c>
      <c r="E548">
        <v>1829.03</v>
      </c>
      <c r="F548">
        <v>105.203</v>
      </c>
      <c r="G548">
        <v>1.2300499999999999E-3</v>
      </c>
      <c r="H548">
        <v>0.99859200000000004</v>
      </c>
      <c r="I548">
        <v>0</v>
      </c>
    </row>
    <row r="549" spans="1:25" x14ac:dyDescent="0.25">
      <c r="A549" t="s">
        <v>114</v>
      </c>
      <c r="B549">
        <v>10003.200000000001</v>
      </c>
      <c r="C549">
        <v>1846.73</v>
      </c>
      <c r="D549">
        <v>1839.07</v>
      </c>
      <c r="E549">
        <v>1835.07</v>
      </c>
      <c r="F549">
        <v>105.232</v>
      </c>
      <c r="G549">
        <v>1.2301E-3</v>
      </c>
      <c r="H549">
        <v>0.99885000000000002</v>
      </c>
      <c r="I549">
        <v>0</v>
      </c>
    </row>
    <row r="550" spans="1:25" x14ac:dyDescent="0.25">
      <c r="A550" t="s">
        <v>114</v>
      </c>
      <c r="B550">
        <v>5987.23</v>
      </c>
      <c r="C550">
        <v>1863.55</v>
      </c>
      <c r="D550">
        <v>1855.86</v>
      </c>
      <c r="E550">
        <v>1851.86</v>
      </c>
      <c r="F550">
        <v>105.238</v>
      </c>
      <c r="G550">
        <v>1.2300499999999999E-3</v>
      </c>
      <c r="H550">
        <v>0.99971299999999996</v>
      </c>
      <c r="I550">
        <v>0</v>
      </c>
    </row>
    <row r="551" spans="1:25" x14ac:dyDescent="0.25">
      <c r="A551" t="s">
        <v>114</v>
      </c>
      <c r="B551">
        <v>5902.92</v>
      </c>
      <c r="C551">
        <v>1890.87</v>
      </c>
      <c r="D551">
        <v>1883.14</v>
      </c>
      <c r="E551">
        <v>1879.11</v>
      </c>
      <c r="F551">
        <v>105.226</v>
      </c>
      <c r="G551">
        <v>1.23007E-3</v>
      </c>
      <c r="H551">
        <v>0.99656</v>
      </c>
      <c r="I551">
        <v>0</v>
      </c>
    </row>
    <row r="552" spans="1:25" x14ac:dyDescent="0.25">
      <c r="A552" t="s">
        <v>114</v>
      </c>
      <c r="B552">
        <v>8111.59</v>
      </c>
      <c r="C552">
        <v>2111.0700000000002</v>
      </c>
      <c r="D552">
        <v>2103.09</v>
      </c>
      <c r="E552">
        <v>2099.06</v>
      </c>
      <c r="F552">
        <v>105.28100000000001</v>
      </c>
      <c r="G552">
        <v>1.2300499999999999E-3</v>
      </c>
      <c r="H552">
        <v>0.99885199999999996</v>
      </c>
      <c r="I552">
        <v>0</v>
      </c>
    </row>
    <row r="553" spans="1:25" x14ac:dyDescent="0.25">
      <c r="A553" t="s">
        <v>114</v>
      </c>
      <c r="B553">
        <v>9996.4599999999991</v>
      </c>
      <c r="C553">
        <v>1849.7</v>
      </c>
      <c r="D553">
        <v>1842.02</v>
      </c>
      <c r="E553">
        <v>1838.01</v>
      </c>
      <c r="F553">
        <v>105.211</v>
      </c>
      <c r="G553">
        <v>1.2300499999999999E-3</v>
      </c>
      <c r="H553">
        <v>0.99998500000000001</v>
      </c>
      <c r="I553">
        <v>0</v>
      </c>
    </row>
    <row r="554" spans="1:25" x14ac:dyDescent="0.25">
      <c r="A554" t="s">
        <v>114</v>
      </c>
      <c r="B554">
        <v>10003.799999999999</v>
      </c>
      <c r="C554">
        <v>1877.51</v>
      </c>
      <c r="D554">
        <v>1869.82</v>
      </c>
      <c r="E554">
        <v>1865.8</v>
      </c>
      <c r="F554">
        <v>105.258</v>
      </c>
      <c r="G554">
        <v>1.2300499999999999E-3</v>
      </c>
      <c r="H554">
        <v>0.99984700000000004</v>
      </c>
      <c r="I554">
        <v>0</v>
      </c>
    </row>
    <row r="555" spans="1:25" x14ac:dyDescent="0.25">
      <c r="A555" t="s">
        <v>114</v>
      </c>
      <c r="B555">
        <v>5986.46</v>
      </c>
      <c r="C555">
        <v>1830.06</v>
      </c>
      <c r="D555">
        <v>1822.38</v>
      </c>
      <c r="E555">
        <v>1818.37</v>
      </c>
      <c r="F555">
        <v>105.256</v>
      </c>
      <c r="G555">
        <v>1.2300600000000001E-3</v>
      </c>
      <c r="H555">
        <v>0.99980100000000005</v>
      </c>
      <c r="I555">
        <v>0</v>
      </c>
    </row>
    <row r="556" spans="1:25" x14ac:dyDescent="0.25">
      <c r="A556" t="s">
        <v>114</v>
      </c>
      <c r="B556">
        <v>5916.94</v>
      </c>
      <c r="C556">
        <v>1904.42</v>
      </c>
      <c r="D556">
        <v>1896.7</v>
      </c>
      <c r="E556">
        <v>1892.66</v>
      </c>
      <c r="F556">
        <v>105.271</v>
      </c>
      <c r="G556">
        <v>1.2300499999999999E-3</v>
      </c>
      <c r="H556">
        <v>0.99983999999999995</v>
      </c>
      <c r="I556">
        <v>0</v>
      </c>
    </row>
    <row r="557" spans="1:25" x14ac:dyDescent="0.25">
      <c r="A557" t="s">
        <v>114</v>
      </c>
      <c r="B557">
        <v>10027.4</v>
      </c>
      <c r="C557">
        <v>1927.04</v>
      </c>
      <c r="D557">
        <v>1919.28</v>
      </c>
      <c r="E557">
        <v>1915.25</v>
      </c>
      <c r="F557">
        <v>105.253</v>
      </c>
      <c r="G557">
        <v>1.2300499999999999E-3</v>
      </c>
      <c r="H557">
        <v>0.99996099999999999</v>
      </c>
      <c r="I557">
        <v>0</v>
      </c>
    </row>
    <row r="558" spans="1:25" x14ac:dyDescent="0.25">
      <c r="A558" t="s">
        <v>114</v>
      </c>
      <c r="B558">
        <v>9965.76</v>
      </c>
      <c r="C558">
        <v>1899.86</v>
      </c>
      <c r="D558">
        <v>1892.14</v>
      </c>
      <c r="E558">
        <v>1888.12</v>
      </c>
      <c r="F558">
        <v>105.262</v>
      </c>
      <c r="G558">
        <v>1.2300499999999999E-3</v>
      </c>
      <c r="H558">
        <v>0.99999899999999997</v>
      </c>
      <c r="I558">
        <v>0</v>
      </c>
    </row>
    <row r="559" spans="1:25" x14ac:dyDescent="0.25">
      <c r="A559" t="s">
        <v>114</v>
      </c>
      <c r="B559">
        <v>9987.48</v>
      </c>
      <c r="C559">
        <v>1878.23</v>
      </c>
      <c r="D559">
        <v>1870.55</v>
      </c>
      <c r="E559">
        <v>1866.52</v>
      </c>
      <c r="F559">
        <v>105.249</v>
      </c>
      <c r="G559">
        <v>1.2300499999999999E-3</v>
      </c>
      <c r="H559">
        <v>0.99957600000000002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8115.21</v>
      </c>
      <c r="C560">
        <v>1991.7</v>
      </c>
      <c r="D560">
        <v>1983.87</v>
      </c>
      <c r="E560">
        <v>1979.83</v>
      </c>
      <c r="F560">
        <v>105.20699999999999</v>
      </c>
      <c r="G560">
        <v>1.2300499999999999E-3</v>
      </c>
      <c r="H560">
        <v>0.99996399999999996</v>
      </c>
      <c r="I560">
        <v>0</v>
      </c>
      <c r="R560">
        <f>AVERAGE(B511:B560)</f>
        <v>7000.1418000000003</v>
      </c>
      <c r="S560">
        <f>AVERAGE(C511:C560)</f>
        <v>1936.5737999999994</v>
      </c>
      <c r="U560">
        <f>_xlfn.VAR.P(B511:B560)</f>
        <v>5098082.2669547731</v>
      </c>
      <c r="V560">
        <f>_xlfn.VAR.P(C511:C560)</f>
        <v>11610.076911560005</v>
      </c>
      <c r="X560">
        <f>1.96*SQRT(U560)/50</f>
        <v>88.509418338916802</v>
      </c>
      <c r="Y560">
        <f>1.96*SQRT(V560)/50</f>
        <v>4.2238026214987325</v>
      </c>
    </row>
    <row r="561" spans="1:9" x14ac:dyDescent="0.25">
      <c r="A561" t="s">
        <v>115</v>
      </c>
      <c r="B561">
        <v>349996.74218900001</v>
      </c>
      <c r="C561" t="s">
        <v>37</v>
      </c>
    </row>
    <row r="562" spans="1:9" x14ac:dyDescent="0.25">
      <c r="A562" t="s">
        <v>39</v>
      </c>
      <c r="B562">
        <v>165.02699999999999</v>
      </c>
      <c r="C562">
        <v>0</v>
      </c>
      <c r="D562">
        <v>0</v>
      </c>
      <c r="E562">
        <v>0</v>
      </c>
      <c r="F562">
        <v>0</v>
      </c>
      <c r="G562">
        <v>2.4033800000000001E-2</v>
      </c>
      <c r="H562">
        <v>1</v>
      </c>
      <c r="I562">
        <v>0</v>
      </c>
    </row>
    <row r="563" spans="1:9" x14ac:dyDescent="0.25">
      <c r="A563" t="s">
        <v>39</v>
      </c>
      <c r="B563">
        <v>142.29</v>
      </c>
      <c r="C563">
        <v>0</v>
      </c>
      <c r="D563">
        <v>0</v>
      </c>
      <c r="E563">
        <v>0</v>
      </c>
      <c r="F563">
        <v>0</v>
      </c>
      <c r="G563">
        <v>2.4033800000000001E-2</v>
      </c>
      <c r="H563">
        <v>1</v>
      </c>
      <c r="I563">
        <v>0</v>
      </c>
    </row>
    <row r="564" spans="1:9" x14ac:dyDescent="0.25">
      <c r="A564" t="s">
        <v>39</v>
      </c>
      <c r="B564">
        <v>139.142</v>
      </c>
      <c r="C564">
        <v>0</v>
      </c>
      <c r="D564">
        <v>0</v>
      </c>
      <c r="E564">
        <v>0</v>
      </c>
      <c r="F564">
        <v>0</v>
      </c>
      <c r="G564">
        <v>2.4033800000000001E-2</v>
      </c>
      <c r="H564">
        <v>1</v>
      </c>
      <c r="I564">
        <v>0</v>
      </c>
    </row>
    <row r="565" spans="1:9" x14ac:dyDescent="0.25">
      <c r="A565" t="s">
        <v>39</v>
      </c>
      <c r="B565">
        <v>136.90100000000001</v>
      </c>
      <c r="C565">
        <v>0</v>
      </c>
      <c r="D565">
        <v>0</v>
      </c>
      <c r="E565">
        <v>0</v>
      </c>
      <c r="F565">
        <v>0</v>
      </c>
      <c r="G565">
        <v>2.4033800000000001E-2</v>
      </c>
      <c r="H565">
        <v>1</v>
      </c>
      <c r="I565">
        <v>0</v>
      </c>
    </row>
    <row r="566" spans="1:9" x14ac:dyDescent="0.25">
      <c r="A566" t="s">
        <v>39</v>
      </c>
      <c r="B566">
        <v>137.54900000000001</v>
      </c>
      <c r="C566">
        <v>0</v>
      </c>
      <c r="D566">
        <v>0</v>
      </c>
      <c r="E566">
        <v>0</v>
      </c>
      <c r="F566">
        <v>0</v>
      </c>
      <c r="G566">
        <v>4.3416499999999997E-2</v>
      </c>
      <c r="H566">
        <v>1</v>
      </c>
      <c r="I566">
        <v>0</v>
      </c>
    </row>
    <row r="567" spans="1:9" x14ac:dyDescent="0.25">
      <c r="A567" t="s">
        <v>39</v>
      </c>
      <c r="B567">
        <v>136.96</v>
      </c>
      <c r="C567">
        <v>0</v>
      </c>
      <c r="D567">
        <v>0</v>
      </c>
      <c r="E567">
        <v>0</v>
      </c>
      <c r="F567">
        <v>0</v>
      </c>
      <c r="G567">
        <v>2.4033800000000001E-2</v>
      </c>
      <c r="H567">
        <v>1</v>
      </c>
      <c r="I567">
        <v>0</v>
      </c>
    </row>
    <row r="568" spans="1:9" x14ac:dyDescent="0.25">
      <c r="A568" t="s">
        <v>39</v>
      </c>
      <c r="B568">
        <v>138.31800000000001</v>
      </c>
      <c r="C568">
        <v>0</v>
      </c>
      <c r="D568">
        <v>0</v>
      </c>
      <c r="E568">
        <v>0</v>
      </c>
      <c r="F568">
        <v>0</v>
      </c>
      <c r="G568">
        <v>2.4033800000000001E-2</v>
      </c>
      <c r="H568">
        <v>1</v>
      </c>
      <c r="I568">
        <v>0</v>
      </c>
    </row>
    <row r="569" spans="1:9" x14ac:dyDescent="0.25">
      <c r="A569" t="s">
        <v>39</v>
      </c>
      <c r="B569">
        <v>136.62200000000001</v>
      </c>
      <c r="C569">
        <v>0</v>
      </c>
      <c r="D569">
        <v>0</v>
      </c>
      <c r="E569">
        <v>0</v>
      </c>
      <c r="F569">
        <v>0</v>
      </c>
      <c r="G569">
        <v>2.4033800000000001E-2</v>
      </c>
      <c r="H569">
        <v>1</v>
      </c>
      <c r="I569">
        <v>0</v>
      </c>
    </row>
    <row r="570" spans="1:9" x14ac:dyDescent="0.25">
      <c r="A570" t="s">
        <v>39</v>
      </c>
      <c r="B570">
        <v>137.53399999999999</v>
      </c>
      <c r="C570">
        <v>0</v>
      </c>
      <c r="D570">
        <v>0</v>
      </c>
      <c r="E570">
        <v>0</v>
      </c>
      <c r="F570">
        <v>0</v>
      </c>
      <c r="G570">
        <v>2.4033800000000001E-2</v>
      </c>
      <c r="H570">
        <v>1</v>
      </c>
      <c r="I570">
        <v>0</v>
      </c>
    </row>
    <row r="571" spans="1:9" x14ac:dyDescent="0.25">
      <c r="A571" t="s">
        <v>39</v>
      </c>
      <c r="B571">
        <v>137.41900000000001</v>
      </c>
      <c r="C571">
        <v>0</v>
      </c>
      <c r="D571">
        <v>0</v>
      </c>
      <c r="E571">
        <v>0</v>
      </c>
      <c r="F571">
        <v>0</v>
      </c>
      <c r="G571">
        <v>2.4033800000000001E-2</v>
      </c>
      <c r="H571">
        <v>1</v>
      </c>
      <c r="I571">
        <v>0</v>
      </c>
    </row>
    <row r="572" spans="1:9" x14ac:dyDescent="0.25">
      <c r="A572" t="s">
        <v>39</v>
      </c>
      <c r="B572">
        <v>137.87799999999999</v>
      </c>
      <c r="C572">
        <v>0</v>
      </c>
      <c r="D572">
        <v>0</v>
      </c>
      <c r="E572">
        <v>0</v>
      </c>
      <c r="F572">
        <v>0</v>
      </c>
      <c r="G572">
        <v>4.3416499999999997E-2</v>
      </c>
      <c r="H572">
        <v>1</v>
      </c>
      <c r="I572">
        <v>0</v>
      </c>
    </row>
    <row r="573" spans="1:9" x14ac:dyDescent="0.25">
      <c r="A573" t="s">
        <v>39</v>
      </c>
      <c r="B573">
        <v>137.143</v>
      </c>
      <c r="C573">
        <v>0</v>
      </c>
      <c r="D573">
        <v>0</v>
      </c>
      <c r="E573">
        <v>0</v>
      </c>
      <c r="F573">
        <v>0</v>
      </c>
      <c r="G573">
        <v>2.4033800000000001E-2</v>
      </c>
      <c r="H573">
        <v>1</v>
      </c>
      <c r="I573">
        <v>0</v>
      </c>
    </row>
    <row r="574" spans="1:9" x14ac:dyDescent="0.25">
      <c r="A574" t="s">
        <v>39</v>
      </c>
      <c r="B574">
        <v>137.833</v>
      </c>
      <c r="C574">
        <v>0</v>
      </c>
      <c r="D574">
        <v>0</v>
      </c>
      <c r="E574">
        <v>0</v>
      </c>
      <c r="F574">
        <v>0</v>
      </c>
      <c r="G574">
        <v>2.4033800000000001E-2</v>
      </c>
      <c r="H574">
        <v>1</v>
      </c>
      <c r="I574">
        <v>0</v>
      </c>
    </row>
    <row r="575" spans="1:9" x14ac:dyDescent="0.25">
      <c r="A575" t="s">
        <v>39</v>
      </c>
      <c r="B575">
        <v>136.55799999999999</v>
      </c>
      <c r="C575">
        <v>0</v>
      </c>
      <c r="D575">
        <v>0</v>
      </c>
      <c r="E575">
        <v>0</v>
      </c>
      <c r="F575">
        <v>0</v>
      </c>
      <c r="G575">
        <v>2.4033800000000001E-2</v>
      </c>
      <c r="H575">
        <v>1</v>
      </c>
      <c r="I575">
        <v>0</v>
      </c>
    </row>
    <row r="576" spans="1:9" x14ac:dyDescent="0.25">
      <c r="A576" t="s">
        <v>39</v>
      </c>
      <c r="B576">
        <v>8047.13</v>
      </c>
      <c r="C576">
        <v>0</v>
      </c>
      <c r="D576">
        <v>0</v>
      </c>
      <c r="E576">
        <v>0</v>
      </c>
      <c r="F576">
        <v>0</v>
      </c>
      <c r="G576">
        <v>4.3416499999999997E-2</v>
      </c>
      <c r="H576">
        <v>1</v>
      </c>
      <c r="I576">
        <v>0</v>
      </c>
    </row>
    <row r="577" spans="1:9" x14ac:dyDescent="0.25">
      <c r="A577" t="s">
        <v>39</v>
      </c>
      <c r="B577">
        <v>154.15600000000001</v>
      </c>
      <c r="C577">
        <v>0</v>
      </c>
      <c r="D577">
        <v>0</v>
      </c>
      <c r="E577">
        <v>0</v>
      </c>
      <c r="F577">
        <v>0</v>
      </c>
      <c r="G577">
        <v>2.4033800000000001E-2</v>
      </c>
      <c r="H577">
        <v>1</v>
      </c>
      <c r="I577">
        <v>0</v>
      </c>
    </row>
    <row r="578" spans="1:9" x14ac:dyDescent="0.25">
      <c r="A578" t="s">
        <v>39</v>
      </c>
      <c r="B578">
        <v>144.971</v>
      </c>
      <c r="C578">
        <v>0</v>
      </c>
      <c r="D578">
        <v>0</v>
      </c>
      <c r="E578">
        <v>0</v>
      </c>
      <c r="F578">
        <v>0</v>
      </c>
      <c r="G578">
        <v>2.4033800000000001E-2</v>
      </c>
      <c r="H578">
        <v>1</v>
      </c>
      <c r="I578">
        <v>0</v>
      </c>
    </row>
    <row r="579" spans="1:9" x14ac:dyDescent="0.25">
      <c r="A579" t="s">
        <v>39</v>
      </c>
      <c r="B579">
        <v>138.887</v>
      </c>
      <c r="C579">
        <v>0</v>
      </c>
      <c r="D579">
        <v>0</v>
      </c>
      <c r="E579">
        <v>0</v>
      </c>
      <c r="F579">
        <v>0</v>
      </c>
      <c r="G579">
        <v>2.4033800000000001E-2</v>
      </c>
      <c r="H579">
        <v>1</v>
      </c>
      <c r="I579">
        <v>0</v>
      </c>
    </row>
    <row r="580" spans="1:9" x14ac:dyDescent="0.25">
      <c r="A580" t="s">
        <v>39</v>
      </c>
      <c r="B580">
        <v>137.5</v>
      </c>
      <c r="C580">
        <v>0</v>
      </c>
      <c r="D580">
        <v>0</v>
      </c>
      <c r="E580">
        <v>0</v>
      </c>
      <c r="F580">
        <v>0</v>
      </c>
      <c r="G580">
        <v>2.4033800000000001E-2</v>
      </c>
      <c r="H580">
        <v>1</v>
      </c>
      <c r="I580">
        <v>0</v>
      </c>
    </row>
    <row r="581" spans="1:9" x14ac:dyDescent="0.25">
      <c r="A581" t="s">
        <v>39</v>
      </c>
      <c r="B581">
        <v>136.804</v>
      </c>
      <c r="C581">
        <v>0</v>
      </c>
      <c r="D581">
        <v>0</v>
      </c>
      <c r="E581">
        <v>0</v>
      </c>
      <c r="F581">
        <v>0</v>
      </c>
      <c r="G581">
        <v>2.4033800000000001E-2</v>
      </c>
      <c r="H581">
        <v>1</v>
      </c>
      <c r="I581">
        <v>0</v>
      </c>
    </row>
    <row r="582" spans="1:9" x14ac:dyDescent="0.25">
      <c r="A582" t="s">
        <v>39</v>
      </c>
      <c r="B582">
        <v>137.816</v>
      </c>
      <c r="C582">
        <v>0</v>
      </c>
      <c r="D582">
        <v>0</v>
      </c>
      <c r="E582">
        <v>0</v>
      </c>
      <c r="F582">
        <v>0</v>
      </c>
      <c r="G582">
        <v>2.4033800000000001E-2</v>
      </c>
      <c r="H582">
        <v>1</v>
      </c>
      <c r="I582">
        <v>0</v>
      </c>
    </row>
    <row r="583" spans="1:9" x14ac:dyDescent="0.25">
      <c r="A583" t="s">
        <v>39</v>
      </c>
      <c r="B583">
        <v>136.78399999999999</v>
      </c>
      <c r="C583">
        <v>0</v>
      </c>
      <c r="D583">
        <v>0</v>
      </c>
      <c r="E583">
        <v>0</v>
      </c>
      <c r="F583">
        <v>0</v>
      </c>
      <c r="G583">
        <v>2.4033800000000001E-2</v>
      </c>
      <c r="H583">
        <v>1</v>
      </c>
      <c r="I583">
        <v>0</v>
      </c>
    </row>
    <row r="584" spans="1:9" x14ac:dyDescent="0.25">
      <c r="A584" t="s">
        <v>39</v>
      </c>
      <c r="B584">
        <v>137.816</v>
      </c>
      <c r="C584">
        <v>0</v>
      </c>
      <c r="D584">
        <v>0</v>
      </c>
      <c r="E584">
        <v>0</v>
      </c>
      <c r="F584">
        <v>0</v>
      </c>
      <c r="G584">
        <v>2.4033800000000001E-2</v>
      </c>
      <c r="H584">
        <v>1</v>
      </c>
      <c r="I584">
        <v>0</v>
      </c>
    </row>
    <row r="585" spans="1:9" x14ac:dyDescent="0.25">
      <c r="A585" t="s">
        <v>39</v>
      </c>
      <c r="B585">
        <v>137.06700000000001</v>
      </c>
      <c r="C585">
        <v>0</v>
      </c>
      <c r="D585">
        <v>0</v>
      </c>
      <c r="E585">
        <v>0</v>
      </c>
      <c r="F585">
        <v>0</v>
      </c>
      <c r="G585">
        <v>2.4033800000000001E-2</v>
      </c>
      <c r="H585">
        <v>1</v>
      </c>
      <c r="I585">
        <v>0</v>
      </c>
    </row>
    <row r="586" spans="1:9" x14ac:dyDescent="0.25">
      <c r="A586" t="s">
        <v>39</v>
      </c>
      <c r="B586">
        <v>138.02500000000001</v>
      </c>
      <c r="C586">
        <v>0</v>
      </c>
      <c r="D586">
        <v>0</v>
      </c>
      <c r="E586">
        <v>0</v>
      </c>
      <c r="F586">
        <v>0</v>
      </c>
      <c r="G586">
        <v>2.4033800000000001E-2</v>
      </c>
      <c r="H586">
        <v>1</v>
      </c>
      <c r="I586">
        <v>0</v>
      </c>
    </row>
    <row r="587" spans="1:9" x14ac:dyDescent="0.25">
      <c r="A587" t="s">
        <v>39</v>
      </c>
      <c r="B587">
        <v>136.97300000000001</v>
      </c>
      <c r="C587">
        <v>0</v>
      </c>
      <c r="D587">
        <v>0</v>
      </c>
      <c r="E587">
        <v>0</v>
      </c>
      <c r="F587">
        <v>0</v>
      </c>
      <c r="G587">
        <v>2.4033800000000001E-2</v>
      </c>
      <c r="H587">
        <v>1</v>
      </c>
      <c r="I587">
        <v>0</v>
      </c>
    </row>
    <row r="588" spans="1:9" x14ac:dyDescent="0.25">
      <c r="A588" t="s">
        <v>39</v>
      </c>
      <c r="B588">
        <v>137.51499999999999</v>
      </c>
      <c r="C588">
        <v>0</v>
      </c>
      <c r="D588">
        <v>0</v>
      </c>
      <c r="E588">
        <v>0</v>
      </c>
      <c r="F588">
        <v>0</v>
      </c>
      <c r="G588">
        <v>4.3416499999999997E-2</v>
      </c>
      <c r="H588">
        <v>1</v>
      </c>
      <c r="I588">
        <v>0</v>
      </c>
    </row>
    <row r="589" spans="1:9" x14ac:dyDescent="0.25">
      <c r="A589" t="s">
        <v>39</v>
      </c>
      <c r="B589">
        <v>136.88999999999999</v>
      </c>
      <c r="C589">
        <v>0</v>
      </c>
      <c r="D589">
        <v>0</v>
      </c>
      <c r="E589">
        <v>0</v>
      </c>
      <c r="F589">
        <v>0</v>
      </c>
      <c r="G589">
        <v>2.4033800000000001E-2</v>
      </c>
      <c r="H589">
        <v>1</v>
      </c>
      <c r="I589">
        <v>0</v>
      </c>
    </row>
    <row r="590" spans="1:9" x14ac:dyDescent="0.25">
      <c r="A590" t="s">
        <v>39</v>
      </c>
      <c r="B590">
        <v>138.262</v>
      </c>
      <c r="C590">
        <v>0</v>
      </c>
      <c r="D590">
        <v>0</v>
      </c>
      <c r="E590">
        <v>0</v>
      </c>
      <c r="F590">
        <v>0</v>
      </c>
      <c r="G590">
        <v>2.4033800000000001E-2</v>
      </c>
      <c r="H590">
        <v>1</v>
      </c>
      <c r="I590">
        <v>0</v>
      </c>
    </row>
    <row r="591" spans="1:9" x14ac:dyDescent="0.25">
      <c r="A591" t="s">
        <v>39</v>
      </c>
      <c r="B591">
        <v>8046.51</v>
      </c>
      <c r="C591">
        <v>0</v>
      </c>
      <c r="D591">
        <v>0</v>
      </c>
      <c r="E591">
        <v>0</v>
      </c>
      <c r="F591">
        <v>0</v>
      </c>
      <c r="G591">
        <v>2.4033800000000001E-2</v>
      </c>
      <c r="H591">
        <v>1</v>
      </c>
      <c r="I591">
        <v>0</v>
      </c>
    </row>
    <row r="592" spans="1:9" x14ac:dyDescent="0.25">
      <c r="A592" t="s">
        <v>39</v>
      </c>
      <c r="B592">
        <v>144.83500000000001</v>
      </c>
      <c r="C592">
        <v>0</v>
      </c>
      <c r="D592">
        <v>0</v>
      </c>
      <c r="E592">
        <v>0</v>
      </c>
      <c r="F592">
        <v>0</v>
      </c>
      <c r="G592">
        <v>2.4033800000000001E-2</v>
      </c>
      <c r="H592">
        <v>1</v>
      </c>
      <c r="I592">
        <v>0</v>
      </c>
    </row>
    <row r="593" spans="1:9" x14ac:dyDescent="0.25">
      <c r="A593" t="s">
        <v>39</v>
      </c>
      <c r="B593">
        <v>138.328</v>
      </c>
      <c r="C593">
        <v>0</v>
      </c>
      <c r="D593">
        <v>0</v>
      </c>
      <c r="E593">
        <v>0</v>
      </c>
      <c r="F593">
        <v>0</v>
      </c>
      <c r="G593">
        <v>2.4033800000000001E-2</v>
      </c>
      <c r="H593">
        <v>1</v>
      </c>
      <c r="I593">
        <v>0</v>
      </c>
    </row>
    <row r="594" spans="1:9" x14ac:dyDescent="0.25">
      <c r="A594" t="s">
        <v>39</v>
      </c>
      <c r="B594">
        <v>137.28700000000001</v>
      </c>
      <c r="C594">
        <v>0</v>
      </c>
      <c r="D594">
        <v>0</v>
      </c>
      <c r="E594">
        <v>0</v>
      </c>
      <c r="F594">
        <v>0</v>
      </c>
      <c r="G594">
        <v>2.4033800000000001E-2</v>
      </c>
      <c r="H594">
        <v>1</v>
      </c>
      <c r="I594">
        <v>0</v>
      </c>
    </row>
    <row r="595" spans="1:9" x14ac:dyDescent="0.25">
      <c r="A595" t="s">
        <v>39</v>
      </c>
      <c r="B595">
        <v>145.33199999999999</v>
      </c>
      <c r="C595">
        <v>0</v>
      </c>
      <c r="D595">
        <v>0</v>
      </c>
      <c r="E595">
        <v>0</v>
      </c>
      <c r="F595">
        <v>0</v>
      </c>
      <c r="G595">
        <v>2.4033800000000001E-2</v>
      </c>
      <c r="H595">
        <v>1</v>
      </c>
      <c r="I595">
        <v>0</v>
      </c>
    </row>
    <row r="596" spans="1:9" x14ac:dyDescent="0.25">
      <c r="A596" t="s">
        <v>39</v>
      </c>
      <c r="B596">
        <v>138.083</v>
      </c>
      <c r="C596">
        <v>0</v>
      </c>
      <c r="D596">
        <v>0</v>
      </c>
      <c r="E596">
        <v>0</v>
      </c>
      <c r="F596">
        <v>0</v>
      </c>
      <c r="G596">
        <v>4.3416499999999997E-2</v>
      </c>
      <c r="H596">
        <v>1</v>
      </c>
      <c r="I596">
        <v>0</v>
      </c>
    </row>
    <row r="597" spans="1:9" x14ac:dyDescent="0.25">
      <c r="A597" t="s">
        <v>39</v>
      </c>
      <c r="B597">
        <v>136.59200000000001</v>
      </c>
      <c r="C597">
        <v>0</v>
      </c>
      <c r="D597">
        <v>0</v>
      </c>
      <c r="E597">
        <v>0</v>
      </c>
      <c r="F597">
        <v>0</v>
      </c>
      <c r="G597">
        <v>2.4033800000000001E-2</v>
      </c>
      <c r="H597">
        <v>1</v>
      </c>
      <c r="I597">
        <v>0</v>
      </c>
    </row>
    <row r="598" spans="1:9" x14ac:dyDescent="0.25">
      <c r="A598" t="s">
        <v>39</v>
      </c>
      <c r="B598">
        <v>137.495</v>
      </c>
      <c r="C598">
        <v>0</v>
      </c>
      <c r="D598">
        <v>0</v>
      </c>
      <c r="E598">
        <v>0</v>
      </c>
      <c r="F598">
        <v>0</v>
      </c>
      <c r="G598">
        <v>2.4033800000000001E-2</v>
      </c>
      <c r="H598">
        <v>1</v>
      </c>
      <c r="I598">
        <v>0</v>
      </c>
    </row>
    <row r="599" spans="1:9" x14ac:dyDescent="0.25">
      <c r="A599" t="s">
        <v>39</v>
      </c>
      <c r="B599">
        <v>137.26300000000001</v>
      </c>
      <c r="C599">
        <v>0</v>
      </c>
      <c r="D599">
        <v>0</v>
      </c>
      <c r="E599">
        <v>0</v>
      </c>
      <c r="F599">
        <v>0</v>
      </c>
      <c r="G599">
        <v>2.4033800000000001E-2</v>
      </c>
      <c r="H599">
        <v>1</v>
      </c>
      <c r="I599">
        <v>0</v>
      </c>
    </row>
    <row r="600" spans="1:9" x14ac:dyDescent="0.25">
      <c r="A600" t="s">
        <v>39</v>
      </c>
      <c r="B600">
        <v>137.95500000000001</v>
      </c>
      <c r="C600">
        <v>0</v>
      </c>
      <c r="D600">
        <v>0</v>
      </c>
      <c r="E600">
        <v>0</v>
      </c>
      <c r="F600">
        <v>0</v>
      </c>
      <c r="G600">
        <v>2.4033800000000001E-2</v>
      </c>
      <c r="H600">
        <v>1</v>
      </c>
      <c r="I600">
        <v>0</v>
      </c>
    </row>
    <row r="601" spans="1:9" x14ac:dyDescent="0.25">
      <c r="A601" t="s">
        <v>39</v>
      </c>
      <c r="B601">
        <v>136.92099999999999</v>
      </c>
      <c r="C601">
        <v>0</v>
      </c>
      <c r="D601">
        <v>0</v>
      </c>
      <c r="E601">
        <v>0</v>
      </c>
      <c r="F601">
        <v>0</v>
      </c>
      <c r="G601">
        <v>4.3416499999999997E-2</v>
      </c>
      <c r="H601">
        <v>1</v>
      </c>
      <c r="I601">
        <v>0</v>
      </c>
    </row>
    <row r="602" spans="1:9" x14ac:dyDescent="0.25">
      <c r="A602" t="s">
        <v>39</v>
      </c>
      <c r="B602">
        <v>137.869</v>
      </c>
      <c r="C602">
        <v>0</v>
      </c>
      <c r="D602">
        <v>0</v>
      </c>
      <c r="E602">
        <v>0</v>
      </c>
      <c r="F602">
        <v>0</v>
      </c>
      <c r="G602">
        <v>2.4033800000000001E-2</v>
      </c>
      <c r="H602">
        <v>1</v>
      </c>
      <c r="I602">
        <v>0</v>
      </c>
    </row>
    <row r="603" spans="1:9" x14ac:dyDescent="0.25">
      <c r="A603" t="s">
        <v>39</v>
      </c>
      <c r="B603">
        <v>136.21600000000001</v>
      </c>
      <c r="C603">
        <v>0</v>
      </c>
      <c r="D603">
        <v>0</v>
      </c>
      <c r="E603">
        <v>0</v>
      </c>
      <c r="F603">
        <v>0</v>
      </c>
      <c r="G603">
        <v>2.4033800000000001E-2</v>
      </c>
      <c r="H603">
        <v>1</v>
      </c>
      <c r="I603">
        <v>0</v>
      </c>
    </row>
    <row r="604" spans="1:9" x14ac:dyDescent="0.25">
      <c r="A604" t="s">
        <v>39</v>
      </c>
      <c r="B604">
        <v>137.94200000000001</v>
      </c>
      <c r="C604">
        <v>0</v>
      </c>
      <c r="D604">
        <v>0</v>
      </c>
      <c r="E604">
        <v>0</v>
      </c>
      <c r="F604">
        <v>0</v>
      </c>
      <c r="G604">
        <v>2.4033800000000001E-2</v>
      </c>
      <c r="H604">
        <v>1</v>
      </c>
      <c r="I604">
        <v>0</v>
      </c>
    </row>
    <row r="605" spans="1:9" x14ac:dyDescent="0.25">
      <c r="A605" t="s">
        <v>39</v>
      </c>
      <c r="B605">
        <v>137.45599999999999</v>
      </c>
      <c r="C605">
        <v>0</v>
      </c>
      <c r="D605">
        <v>0</v>
      </c>
      <c r="E605">
        <v>0</v>
      </c>
      <c r="F605">
        <v>0</v>
      </c>
      <c r="G605">
        <v>2.4033800000000001E-2</v>
      </c>
      <c r="H605">
        <v>1</v>
      </c>
      <c r="I605">
        <v>0</v>
      </c>
    </row>
    <row r="606" spans="1:9" x14ac:dyDescent="0.25">
      <c r="A606" t="s">
        <v>39</v>
      </c>
      <c r="B606">
        <v>8063.82</v>
      </c>
      <c r="C606">
        <v>0</v>
      </c>
      <c r="D606">
        <v>0</v>
      </c>
      <c r="E606">
        <v>0</v>
      </c>
      <c r="F606">
        <v>0</v>
      </c>
      <c r="G606">
        <v>4.3416499999999997E-2</v>
      </c>
      <c r="H606">
        <v>1</v>
      </c>
      <c r="I606">
        <v>0</v>
      </c>
    </row>
    <row r="607" spans="1:9" x14ac:dyDescent="0.25">
      <c r="A607" t="s">
        <v>39</v>
      </c>
      <c r="B607">
        <v>142.39500000000001</v>
      </c>
      <c r="C607">
        <v>0</v>
      </c>
      <c r="D607">
        <v>0</v>
      </c>
      <c r="E607">
        <v>0</v>
      </c>
      <c r="F607">
        <v>0</v>
      </c>
      <c r="G607">
        <v>4.3416499999999997E-2</v>
      </c>
      <c r="H607">
        <v>1</v>
      </c>
      <c r="I607">
        <v>0</v>
      </c>
    </row>
    <row r="608" spans="1:9" x14ac:dyDescent="0.25">
      <c r="A608" t="s">
        <v>39</v>
      </c>
      <c r="B608">
        <v>137.702</v>
      </c>
      <c r="C608">
        <v>0</v>
      </c>
      <c r="D608">
        <v>0</v>
      </c>
      <c r="E608">
        <v>0</v>
      </c>
      <c r="F608">
        <v>0</v>
      </c>
      <c r="G608">
        <v>2.4033800000000001E-2</v>
      </c>
      <c r="H608">
        <v>1</v>
      </c>
      <c r="I608">
        <v>0</v>
      </c>
    </row>
    <row r="609" spans="1:25" x14ac:dyDescent="0.25">
      <c r="A609" t="s">
        <v>39</v>
      </c>
      <c r="B609">
        <v>136.06</v>
      </c>
      <c r="C609">
        <v>0</v>
      </c>
      <c r="D609">
        <v>0</v>
      </c>
      <c r="E609">
        <v>0</v>
      </c>
      <c r="F609">
        <v>0</v>
      </c>
      <c r="G609">
        <v>2.4033800000000001E-2</v>
      </c>
      <c r="H609">
        <v>1</v>
      </c>
      <c r="I609">
        <v>0</v>
      </c>
    </row>
    <row r="610" spans="1:25" x14ac:dyDescent="0.25">
      <c r="A610" t="s">
        <v>39</v>
      </c>
      <c r="B610">
        <v>137.346</v>
      </c>
      <c r="C610">
        <v>0</v>
      </c>
      <c r="D610">
        <v>0</v>
      </c>
      <c r="E610">
        <v>0</v>
      </c>
      <c r="F610">
        <v>0</v>
      </c>
      <c r="G610">
        <v>2.4033800000000001E-2</v>
      </c>
      <c r="H610">
        <v>1</v>
      </c>
      <c r="I610">
        <v>0</v>
      </c>
    </row>
    <row r="611" spans="1:25" x14ac:dyDescent="0.25">
      <c r="A611" t="s">
        <v>39</v>
      </c>
      <c r="B611">
        <v>136.55000000000001</v>
      </c>
      <c r="C611">
        <v>0</v>
      </c>
      <c r="D611">
        <v>0</v>
      </c>
      <c r="E611">
        <v>0</v>
      </c>
      <c r="F611">
        <v>0</v>
      </c>
      <c r="G611">
        <v>4.3416499999999997E-2</v>
      </c>
      <c r="H611">
        <v>1</v>
      </c>
      <c r="I611">
        <v>0</v>
      </c>
    </row>
    <row r="612" spans="1:25" x14ac:dyDescent="0.25">
      <c r="A612" t="s">
        <v>39</v>
      </c>
      <c r="B612">
        <v>136.89099999999999</v>
      </c>
      <c r="C612">
        <v>0</v>
      </c>
      <c r="D612">
        <v>0</v>
      </c>
      <c r="E612">
        <v>0</v>
      </c>
      <c r="F612">
        <v>0</v>
      </c>
      <c r="G612">
        <v>2.4033800000000001E-2</v>
      </c>
      <c r="H612">
        <v>1</v>
      </c>
      <c r="I612">
        <v>0</v>
      </c>
    </row>
    <row r="613" spans="1:25" x14ac:dyDescent="0.25">
      <c r="A613" t="s">
        <v>39</v>
      </c>
      <c r="B613">
        <v>136.24600000000001</v>
      </c>
      <c r="C613">
        <v>0</v>
      </c>
      <c r="D613">
        <v>0</v>
      </c>
      <c r="E613">
        <v>0</v>
      </c>
      <c r="F613">
        <v>0</v>
      </c>
      <c r="G613">
        <v>4.3416499999999997E-2</v>
      </c>
      <c r="H613">
        <v>1</v>
      </c>
      <c r="I613">
        <v>0</v>
      </c>
    </row>
    <row r="614" spans="1:25" x14ac:dyDescent="0.25">
      <c r="A614" t="s">
        <v>39</v>
      </c>
      <c r="B614">
        <v>137.73599999999999</v>
      </c>
      <c r="C614">
        <v>0</v>
      </c>
      <c r="D614">
        <v>0</v>
      </c>
      <c r="E614">
        <v>0</v>
      </c>
      <c r="F614">
        <v>0</v>
      </c>
      <c r="G614">
        <v>4.3416499999999997E-2</v>
      </c>
      <c r="H614">
        <v>1</v>
      </c>
      <c r="I614">
        <v>0</v>
      </c>
    </row>
    <row r="615" spans="1:25" x14ac:dyDescent="0.25">
      <c r="A615" t="s">
        <v>39</v>
      </c>
      <c r="B615">
        <v>136.71799999999999</v>
      </c>
      <c r="C615">
        <v>0</v>
      </c>
      <c r="D615">
        <v>0</v>
      </c>
      <c r="E615">
        <v>0</v>
      </c>
      <c r="F615">
        <v>0</v>
      </c>
      <c r="G615">
        <v>4.3416499999999997E-2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138.23400000000001</v>
      </c>
      <c r="C616">
        <v>0</v>
      </c>
      <c r="D616">
        <v>0</v>
      </c>
      <c r="E616">
        <v>0</v>
      </c>
      <c r="F616">
        <v>0</v>
      </c>
      <c r="G616">
        <v>2.4033800000000001E-2</v>
      </c>
      <c r="H616">
        <v>1</v>
      </c>
      <c r="I616">
        <v>0</v>
      </c>
      <c r="R616">
        <f>AVERAGE(B567:B616)</f>
        <v>613.17286000000001</v>
      </c>
      <c r="S616">
        <f>AVERAGE(C567:C616)</f>
        <v>0</v>
      </c>
      <c r="U616">
        <f>_xlfn.VAR.P(B567:B616)</f>
        <v>3532569.84004348</v>
      </c>
      <c r="V616">
        <f>_xlfn.VAR.P(C567:C616)</f>
        <v>0</v>
      </c>
      <c r="X616">
        <f>1.96*SQRT(U616)/50</f>
        <v>73.67691713830331</v>
      </c>
      <c r="Y616">
        <f>1.96*SQRT(V616)/50</f>
        <v>0</v>
      </c>
    </row>
    <row r="617" spans="1:25" x14ac:dyDescent="0.25">
      <c r="A617" t="s">
        <v>39</v>
      </c>
      <c r="B617">
        <v>30659.405965999998</v>
      </c>
      <c r="C617" t="s">
        <v>37</v>
      </c>
    </row>
    <row r="618" spans="1:25" x14ac:dyDescent="0.25">
      <c r="A618" t="s">
        <v>40</v>
      </c>
      <c r="B618">
        <v>143.37799999999999</v>
      </c>
      <c r="C618">
        <v>141.125</v>
      </c>
      <c r="D618">
        <v>121.249</v>
      </c>
      <c r="E618">
        <v>12.3659</v>
      </c>
      <c r="F618">
        <v>0</v>
      </c>
      <c r="G618">
        <v>2.4033800000000001E-2</v>
      </c>
      <c r="H618">
        <v>1</v>
      </c>
      <c r="I618">
        <v>0</v>
      </c>
    </row>
    <row r="619" spans="1:25" x14ac:dyDescent="0.25">
      <c r="A619" t="s">
        <v>40</v>
      </c>
      <c r="B619">
        <v>144.01400000000001</v>
      </c>
      <c r="C619">
        <v>142.596</v>
      </c>
      <c r="D619">
        <v>122.616</v>
      </c>
      <c r="E619">
        <v>12.587</v>
      </c>
      <c r="F619">
        <v>0</v>
      </c>
      <c r="G619">
        <v>2.4033800000000001E-2</v>
      </c>
      <c r="H619">
        <v>1</v>
      </c>
      <c r="I619">
        <v>0</v>
      </c>
    </row>
    <row r="620" spans="1:25" x14ac:dyDescent="0.25">
      <c r="A620" t="s">
        <v>40</v>
      </c>
      <c r="B620">
        <v>142.601</v>
      </c>
      <c r="C620">
        <v>141.18</v>
      </c>
      <c r="D620">
        <v>121.23699999999999</v>
      </c>
      <c r="E620">
        <v>12.331</v>
      </c>
      <c r="F620">
        <v>0</v>
      </c>
      <c r="G620">
        <v>2.4033800000000001E-2</v>
      </c>
      <c r="H620">
        <v>1</v>
      </c>
      <c r="I620">
        <v>0</v>
      </c>
    </row>
    <row r="621" spans="1:25" x14ac:dyDescent="0.25">
      <c r="A621" t="s">
        <v>40</v>
      </c>
      <c r="B621">
        <v>144.00299999999999</v>
      </c>
      <c r="C621">
        <v>142.59899999999999</v>
      </c>
      <c r="D621">
        <v>122.786</v>
      </c>
      <c r="E621">
        <v>12.4201</v>
      </c>
      <c r="F621">
        <v>0</v>
      </c>
      <c r="G621">
        <v>2.4033800000000001E-2</v>
      </c>
      <c r="H621">
        <v>1</v>
      </c>
      <c r="I621">
        <v>0</v>
      </c>
    </row>
    <row r="622" spans="1:25" x14ac:dyDescent="0.25">
      <c r="A622" t="s">
        <v>40</v>
      </c>
      <c r="B622">
        <v>8045.29</v>
      </c>
      <c r="C622">
        <v>141.749</v>
      </c>
      <c r="D622">
        <v>121.145</v>
      </c>
      <c r="E622">
        <v>12.5328</v>
      </c>
      <c r="F622">
        <v>0</v>
      </c>
      <c r="G622">
        <v>2.4033800000000001E-2</v>
      </c>
      <c r="H622">
        <v>1</v>
      </c>
      <c r="I622">
        <v>0</v>
      </c>
    </row>
    <row r="623" spans="1:25" x14ac:dyDescent="0.25">
      <c r="A623" t="s">
        <v>40</v>
      </c>
      <c r="B623">
        <v>147.18799999999999</v>
      </c>
      <c r="C623">
        <v>144.803</v>
      </c>
      <c r="D623">
        <v>122.76300000000001</v>
      </c>
      <c r="E623">
        <v>12.4437</v>
      </c>
      <c r="F623">
        <v>0</v>
      </c>
      <c r="G623">
        <v>4.3416499999999997E-2</v>
      </c>
      <c r="H623">
        <v>1</v>
      </c>
      <c r="I623">
        <v>0</v>
      </c>
    </row>
    <row r="624" spans="1:25" x14ac:dyDescent="0.25">
      <c r="A624" t="s">
        <v>40</v>
      </c>
      <c r="B624">
        <v>142.82499999999999</v>
      </c>
      <c r="C624">
        <v>141.43600000000001</v>
      </c>
      <c r="D624">
        <v>121.53700000000001</v>
      </c>
      <c r="E624">
        <v>12.4611</v>
      </c>
      <c r="F624">
        <v>0</v>
      </c>
      <c r="G624">
        <v>4.3416499999999997E-2</v>
      </c>
      <c r="H624">
        <v>1</v>
      </c>
      <c r="I624">
        <v>0</v>
      </c>
    </row>
    <row r="625" spans="1:9" x14ac:dyDescent="0.25">
      <c r="A625" t="s">
        <v>40</v>
      </c>
      <c r="B625">
        <v>144.83000000000001</v>
      </c>
      <c r="C625">
        <v>143.40700000000001</v>
      </c>
      <c r="D625">
        <v>123.15900000000001</v>
      </c>
      <c r="E625">
        <v>12.3505</v>
      </c>
      <c r="F625">
        <v>0</v>
      </c>
      <c r="G625">
        <v>2.4033800000000001E-2</v>
      </c>
      <c r="H625">
        <v>1</v>
      </c>
      <c r="I625">
        <v>0</v>
      </c>
    </row>
    <row r="626" spans="1:9" x14ac:dyDescent="0.25">
      <c r="A626" t="s">
        <v>40</v>
      </c>
      <c r="B626">
        <v>143.35</v>
      </c>
      <c r="C626">
        <v>141.93199999999999</v>
      </c>
      <c r="D626">
        <v>121.77800000000001</v>
      </c>
      <c r="E626">
        <v>12.5471</v>
      </c>
      <c r="F626">
        <v>0</v>
      </c>
      <c r="G626">
        <v>2.4033800000000001E-2</v>
      </c>
      <c r="H626">
        <v>1</v>
      </c>
      <c r="I626">
        <v>0</v>
      </c>
    </row>
    <row r="627" spans="1:9" x14ac:dyDescent="0.25">
      <c r="A627" t="s">
        <v>40</v>
      </c>
      <c r="B627">
        <v>144.39699999999999</v>
      </c>
      <c r="C627">
        <v>142.97399999999999</v>
      </c>
      <c r="D627">
        <v>122.97499999999999</v>
      </c>
      <c r="E627">
        <v>12.3925</v>
      </c>
      <c r="F627">
        <v>0</v>
      </c>
      <c r="G627">
        <v>2.4033800000000001E-2</v>
      </c>
      <c r="H627">
        <v>1</v>
      </c>
      <c r="I627">
        <v>0</v>
      </c>
    </row>
    <row r="628" spans="1:9" x14ac:dyDescent="0.25">
      <c r="A628" t="s">
        <v>40</v>
      </c>
      <c r="B628">
        <v>143.077</v>
      </c>
      <c r="C628">
        <v>141.67400000000001</v>
      </c>
      <c r="D628">
        <v>121.857</v>
      </c>
      <c r="E628">
        <v>12.636200000000001</v>
      </c>
      <c r="F628">
        <v>0</v>
      </c>
      <c r="G628">
        <v>2.4033800000000001E-2</v>
      </c>
      <c r="H628">
        <v>1</v>
      </c>
      <c r="I628">
        <v>0</v>
      </c>
    </row>
    <row r="629" spans="1:9" x14ac:dyDescent="0.25">
      <c r="A629" t="s">
        <v>40</v>
      </c>
      <c r="B629">
        <v>144.04</v>
      </c>
      <c r="C629">
        <v>142.636</v>
      </c>
      <c r="D629">
        <v>122.72199999999999</v>
      </c>
      <c r="E629">
        <v>12.5471</v>
      </c>
      <c r="F629">
        <v>0</v>
      </c>
      <c r="G629">
        <v>2.4033800000000001E-2</v>
      </c>
      <c r="H629">
        <v>1</v>
      </c>
      <c r="I629">
        <v>0</v>
      </c>
    </row>
    <row r="630" spans="1:9" x14ac:dyDescent="0.25">
      <c r="A630" t="s">
        <v>40</v>
      </c>
      <c r="B630">
        <v>143.20599999999999</v>
      </c>
      <c r="C630">
        <v>141.803</v>
      </c>
      <c r="D630">
        <v>122.04</v>
      </c>
      <c r="E630">
        <v>12.441599999999999</v>
      </c>
      <c r="F630">
        <v>0</v>
      </c>
      <c r="G630">
        <v>2.4033800000000001E-2</v>
      </c>
      <c r="H630">
        <v>1</v>
      </c>
      <c r="I630">
        <v>0</v>
      </c>
    </row>
    <row r="631" spans="1:9" x14ac:dyDescent="0.25">
      <c r="A631" t="s">
        <v>40</v>
      </c>
      <c r="B631">
        <v>143.971</v>
      </c>
      <c r="C631">
        <v>142.59200000000001</v>
      </c>
      <c r="D631">
        <v>122.756</v>
      </c>
      <c r="E631">
        <v>12.3812</v>
      </c>
      <c r="F631">
        <v>0</v>
      </c>
      <c r="G631">
        <v>4.3416499999999997E-2</v>
      </c>
      <c r="H631">
        <v>1</v>
      </c>
      <c r="I631">
        <v>0</v>
      </c>
    </row>
    <row r="632" spans="1:9" x14ac:dyDescent="0.25">
      <c r="A632" t="s">
        <v>40</v>
      </c>
      <c r="B632">
        <v>144.614</v>
      </c>
      <c r="C632">
        <v>143.17699999999999</v>
      </c>
      <c r="D632">
        <v>122.035</v>
      </c>
      <c r="E632">
        <v>12.3863</v>
      </c>
      <c r="F632">
        <v>0</v>
      </c>
      <c r="G632">
        <v>4.3416499999999997E-2</v>
      </c>
      <c r="H632">
        <v>1</v>
      </c>
      <c r="I632">
        <v>0</v>
      </c>
    </row>
    <row r="633" spans="1:9" x14ac:dyDescent="0.25">
      <c r="A633" t="s">
        <v>40</v>
      </c>
      <c r="B633">
        <v>144.67099999999999</v>
      </c>
      <c r="C633">
        <v>143.24700000000001</v>
      </c>
      <c r="D633">
        <v>123.029</v>
      </c>
      <c r="E633">
        <v>12.5604</v>
      </c>
      <c r="F633">
        <v>0</v>
      </c>
      <c r="G633">
        <v>2.4033800000000001E-2</v>
      </c>
      <c r="H633">
        <v>1</v>
      </c>
      <c r="I633">
        <v>0</v>
      </c>
    </row>
    <row r="634" spans="1:9" x14ac:dyDescent="0.25">
      <c r="A634" t="s">
        <v>40</v>
      </c>
      <c r="B634">
        <v>143.208</v>
      </c>
      <c r="C634">
        <v>141.77699999999999</v>
      </c>
      <c r="D634">
        <v>121.611</v>
      </c>
      <c r="E634">
        <v>12.463100000000001</v>
      </c>
      <c r="F634">
        <v>0</v>
      </c>
      <c r="G634">
        <v>2.4033800000000001E-2</v>
      </c>
      <c r="H634">
        <v>1</v>
      </c>
      <c r="I634">
        <v>0</v>
      </c>
    </row>
    <row r="635" spans="1:9" x14ac:dyDescent="0.25">
      <c r="A635" t="s">
        <v>40</v>
      </c>
      <c r="B635">
        <v>143.89500000000001</v>
      </c>
      <c r="C635">
        <v>142.501</v>
      </c>
      <c r="D635">
        <v>122.50700000000001</v>
      </c>
      <c r="E635">
        <v>12.3157</v>
      </c>
      <c r="F635">
        <v>0</v>
      </c>
      <c r="G635">
        <v>2.4033800000000001E-2</v>
      </c>
      <c r="H635">
        <v>1</v>
      </c>
      <c r="I635">
        <v>0</v>
      </c>
    </row>
    <row r="636" spans="1:9" x14ac:dyDescent="0.25">
      <c r="A636" t="s">
        <v>40</v>
      </c>
      <c r="B636">
        <v>8139.72</v>
      </c>
      <c r="C636">
        <v>141.68899999999999</v>
      </c>
      <c r="D636">
        <v>121.443</v>
      </c>
      <c r="E636">
        <v>12.421200000000001</v>
      </c>
      <c r="F636">
        <v>0</v>
      </c>
      <c r="G636">
        <v>2.4033800000000001E-2</v>
      </c>
      <c r="H636">
        <v>1</v>
      </c>
      <c r="I636">
        <v>0</v>
      </c>
    </row>
    <row r="637" spans="1:9" x14ac:dyDescent="0.25">
      <c r="A637" t="s">
        <v>40</v>
      </c>
      <c r="B637">
        <v>162.61000000000001</v>
      </c>
      <c r="C637">
        <v>160.23500000000001</v>
      </c>
      <c r="D637">
        <v>136.17599999999999</v>
      </c>
      <c r="E637">
        <v>12.951599999999999</v>
      </c>
      <c r="F637">
        <v>0</v>
      </c>
      <c r="G637">
        <v>4.3416499999999997E-2</v>
      </c>
      <c r="H637">
        <v>1</v>
      </c>
      <c r="I637">
        <v>0</v>
      </c>
    </row>
    <row r="638" spans="1:9" x14ac:dyDescent="0.25">
      <c r="A638" t="s">
        <v>40</v>
      </c>
      <c r="B638">
        <v>151.523</v>
      </c>
      <c r="C638">
        <v>149.066</v>
      </c>
      <c r="D638">
        <v>128.512</v>
      </c>
      <c r="E638">
        <v>13.013</v>
      </c>
      <c r="F638">
        <v>0</v>
      </c>
      <c r="G638">
        <v>2.4033800000000001E-2</v>
      </c>
      <c r="H638">
        <v>1</v>
      </c>
      <c r="I638">
        <v>0</v>
      </c>
    </row>
    <row r="639" spans="1:9" x14ac:dyDescent="0.25">
      <c r="A639" t="s">
        <v>40</v>
      </c>
      <c r="B639">
        <v>145.82300000000001</v>
      </c>
      <c r="C639">
        <v>144.393</v>
      </c>
      <c r="D639">
        <v>124.202</v>
      </c>
      <c r="E639">
        <v>12.5021</v>
      </c>
      <c r="F639">
        <v>0</v>
      </c>
      <c r="G639">
        <v>4.3416499999999997E-2</v>
      </c>
      <c r="H639">
        <v>1</v>
      </c>
      <c r="I639">
        <v>0</v>
      </c>
    </row>
    <row r="640" spans="1:9" x14ac:dyDescent="0.25">
      <c r="A640" t="s">
        <v>40</v>
      </c>
      <c r="B640">
        <v>143.44999999999999</v>
      </c>
      <c r="C640">
        <v>142.047</v>
      </c>
      <c r="D640">
        <v>122.23699999999999</v>
      </c>
      <c r="E640">
        <v>12.4693</v>
      </c>
      <c r="F640">
        <v>0</v>
      </c>
      <c r="G640">
        <v>2.4033800000000001E-2</v>
      </c>
      <c r="H640">
        <v>1</v>
      </c>
      <c r="I640">
        <v>0</v>
      </c>
    </row>
    <row r="641" spans="1:9" x14ac:dyDescent="0.25">
      <c r="A641" t="s">
        <v>40</v>
      </c>
      <c r="B641">
        <v>144.559</v>
      </c>
      <c r="C641">
        <v>143.154</v>
      </c>
      <c r="D641">
        <v>123.276</v>
      </c>
      <c r="E641">
        <v>12.5215</v>
      </c>
      <c r="F641">
        <v>0</v>
      </c>
      <c r="G641">
        <v>2.4033800000000001E-2</v>
      </c>
      <c r="H641">
        <v>1</v>
      </c>
      <c r="I641">
        <v>0</v>
      </c>
    </row>
    <row r="642" spans="1:9" x14ac:dyDescent="0.25">
      <c r="A642" t="s">
        <v>40</v>
      </c>
      <c r="B642">
        <v>143.28800000000001</v>
      </c>
      <c r="C642">
        <v>141.88</v>
      </c>
      <c r="D642">
        <v>122.104</v>
      </c>
      <c r="E642">
        <v>12.7529</v>
      </c>
      <c r="F642">
        <v>0</v>
      </c>
      <c r="G642">
        <v>2.4033800000000001E-2</v>
      </c>
      <c r="H642">
        <v>1</v>
      </c>
      <c r="I642">
        <v>0</v>
      </c>
    </row>
    <row r="643" spans="1:9" x14ac:dyDescent="0.25">
      <c r="A643" t="s">
        <v>40</v>
      </c>
      <c r="B643">
        <v>144.99299999999999</v>
      </c>
      <c r="C643">
        <v>143.58600000000001</v>
      </c>
      <c r="D643">
        <v>123.773</v>
      </c>
      <c r="E643">
        <v>12.489800000000001</v>
      </c>
      <c r="F643">
        <v>0</v>
      </c>
      <c r="G643">
        <v>2.4033800000000001E-2</v>
      </c>
      <c r="H643">
        <v>1</v>
      </c>
      <c r="I643">
        <v>0</v>
      </c>
    </row>
    <row r="644" spans="1:9" x14ac:dyDescent="0.25">
      <c r="A644" t="s">
        <v>40</v>
      </c>
      <c r="B644">
        <v>143.57900000000001</v>
      </c>
      <c r="C644">
        <v>142.16200000000001</v>
      </c>
      <c r="D644">
        <v>122.246</v>
      </c>
      <c r="E644">
        <v>12.495900000000001</v>
      </c>
      <c r="F644">
        <v>0</v>
      </c>
      <c r="G644">
        <v>2.4033800000000001E-2</v>
      </c>
      <c r="H644">
        <v>1</v>
      </c>
      <c r="I644">
        <v>0</v>
      </c>
    </row>
    <row r="645" spans="1:9" x14ac:dyDescent="0.25">
      <c r="A645" t="s">
        <v>40</v>
      </c>
      <c r="B645">
        <v>144.21100000000001</v>
      </c>
      <c r="C645">
        <v>142.779</v>
      </c>
      <c r="D645">
        <v>122.54600000000001</v>
      </c>
      <c r="E645">
        <v>12.608499999999999</v>
      </c>
      <c r="F645">
        <v>0</v>
      </c>
      <c r="G645">
        <v>2.4033800000000001E-2</v>
      </c>
      <c r="H645">
        <v>1</v>
      </c>
      <c r="I645">
        <v>0</v>
      </c>
    </row>
    <row r="646" spans="1:9" x14ac:dyDescent="0.25">
      <c r="A646" t="s">
        <v>40</v>
      </c>
      <c r="B646">
        <v>144.13800000000001</v>
      </c>
      <c r="C646">
        <v>142.71700000000001</v>
      </c>
      <c r="D646">
        <v>122.562</v>
      </c>
      <c r="E646">
        <v>12.6587</v>
      </c>
      <c r="F646">
        <v>0</v>
      </c>
      <c r="G646">
        <v>4.3416499999999997E-2</v>
      </c>
      <c r="H646">
        <v>1</v>
      </c>
      <c r="I646">
        <v>0</v>
      </c>
    </row>
    <row r="647" spans="1:9" x14ac:dyDescent="0.25">
      <c r="A647" t="s">
        <v>40</v>
      </c>
      <c r="B647">
        <v>144.77600000000001</v>
      </c>
      <c r="C647">
        <v>143.35499999999999</v>
      </c>
      <c r="D647">
        <v>123.126</v>
      </c>
      <c r="E647">
        <v>12.4252</v>
      </c>
      <c r="F647">
        <v>0</v>
      </c>
      <c r="G647">
        <v>4.3416499999999997E-2</v>
      </c>
      <c r="H647">
        <v>1</v>
      </c>
      <c r="I647">
        <v>0</v>
      </c>
    </row>
    <row r="648" spans="1:9" x14ac:dyDescent="0.25">
      <c r="A648" t="s">
        <v>40</v>
      </c>
      <c r="B648">
        <v>144.667</v>
      </c>
      <c r="C648">
        <v>143.23599999999999</v>
      </c>
      <c r="D648">
        <v>122.94199999999999</v>
      </c>
      <c r="E648">
        <v>12.8195</v>
      </c>
      <c r="F648">
        <v>0</v>
      </c>
      <c r="G648">
        <v>2.4033800000000001E-2</v>
      </c>
      <c r="H648">
        <v>1</v>
      </c>
      <c r="I648">
        <v>0</v>
      </c>
    </row>
    <row r="649" spans="1:9" x14ac:dyDescent="0.25">
      <c r="A649" t="s">
        <v>40</v>
      </c>
      <c r="B649">
        <v>144.48500000000001</v>
      </c>
      <c r="C649">
        <v>143.048</v>
      </c>
      <c r="D649">
        <v>123.092</v>
      </c>
      <c r="E649">
        <v>12.5143</v>
      </c>
      <c r="F649">
        <v>0</v>
      </c>
      <c r="G649">
        <v>2.4033800000000001E-2</v>
      </c>
      <c r="H649">
        <v>1</v>
      </c>
      <c r="I649">
        <v>0</v>
      </c>
    </row>
    <row r="650" spans="1:9" x14ac:dyDescent="0.25">
      <c r="A650" t="s">
        <v>40</v>
      </c>
      <c r="B650">
        <v>8079.58</v>
      </c>
      <c r="C650">
        <v>142.09899999999999</v>
      </c>
      <c r="D650">
        <v>121.806</v>
      </c>
      <c r="E650">
        <v>12.426299999999999</v>
      </c>
      <c r="F650">
        <v>0</v>
      </c>
      <c r="G650">
        <v>2.4033800000000001E-2</v>
      </c>
      <c r="H650">
        <v>1</v>
      </c>
      <c r="I650">
        <v>0</v>
      </c>
    </row>
    <row r="651" spans="1:9" x14ac:dyDescent="0.25">
      <c r="A651" t="s">
        <v>40</v>
      </c>
      <c r="B651">
        <v>150.74799999999999</v>
      </c>
      <c r="C651">
        <v>148.215</v>
      </c>
      <c r="D651">
        <v>123.366</v>
      </c>
      <c r="E651">
        <v>12.457000000000001</v>
      </c>
      <c r="F651">
        <v>0</v>
      </c>
      <c r="G651">
        <v>4.3416499999999997E-2</v>
      </c>
      <c r="H651">
        <v>1</v>
      </c>
      <c r="I651">
        <v>0</v>
      </c>
    </row>
    <row r="652" spans="1:9" x14ac:dyDescent="0.25">
      <c r="A652" t="s">
        <v>40</v>
      </c>
      <c r="B652">
        <v>146.21299999999999</v>
      </c>
      <c r="C652">
        <v>143.685</v>
      </c>
      <c r="D652">
        <v>122.419</v>
      </c>
      <c r="E652">
        <v>12.500999999999999</v>
      </c>
      <c r="F652">
        <v>0</v>
      </c>
      <c r="G652">
        <v>2.4033800000000001E-2</v>
      </c>
      <c r="H652">
        <v>1</v>
      </c>
      <c r="I652">
        <v>0</v>
      </c>
    </row>
    <row r="653" spans="1:9" x14ac:dyDescent="0.25">
      <c r="A653" t="s">
        <v>40</v>
      </c>
      <c r="B653">
        <v>146.328</v>
      </c>
      <c r="C653">
        <v>143.78399999999999</v>
      </c>
      <c r="D653">
        <v>122.51</v>
      </c>
      <c r="E653">
        <v>12.4335</v>
      </c>
      <c r="F653">
        <v>0</v>
      </c>
      <c r="G653">
        <v>4.3416499999999997E-2</v>
      </c>
      <c r="H653">
        <v>1</v>
      </c>
      <c r="I653">
        <v>0</v>
      </c>
    </row>
    <row r="654" spans="1:9" x14ac:dyDescent="0.25">
      <c r="A654" t="s">
        <v>40</v>
      </c>
      <c r="B654">
        <v>145.92400000000001</v>
      </c>
      <c r="C654">
        <v>143.39099999999999</v>
      </c>
      <c r="D654">
        <v>122.15900000000001</v>
      </c>
      <c r="E654">
        <v>12.5625</v>
      </c>
      <c r="F654">
        <v>0</v>
      </c>
      <c r="G654">
        <v>4.3416499999999997E-2</v>
      </c>
      <c r="H654">
        <v>1</v>
      </c>
      <c r="I654">
        <v>0</v>
      </c>
    </row>
    <row r="655" spans="1:9" x14ac:dyDescent="0.25">
      <c r="A655" t="s">
        <v>40</v>
      </c>
      <c r="B655">
        <v>153.00399999999999</v>
      </c>
      <c r="C655">
        <v>150.44999999999999</v>
      </c>
      <c r="D655">
        <v>122.575</v>
      </c>
      <c r="E655">
        <v>12.301299999999999</v>
      </c>
      <c r="F655">
        <v>0</v>
      </c>
      <c r="G655">
        <v>2.4033800000000001E-2</v>
      </c>
      <c r="H655">
        <v>1</v>
      </c>
      <c r="I655">
        <v>0</v>
      </c>
    </row>
    <row r="656" spans="1:9" x14ac:dyDescent="0.25">
      <c r="A656" t="s">
        <v>40</v>
      </c>
      <c r="B656">
        <v>145.96600000000001</v>
      </c>
      <c r="C656">
        <v>143.43</v>
      </c>
      <c r="D656">
        <v>122.17700000000001</v>
      </c>
      <c r="E656">
        <v>12.4109</v>
      </c>
      <c r="F656">
        <v>0</v>
      </c>
      <c r="G656">
        <v>2.4033800000000001E-2</v>
      </c>
      <c r="H656">
        <v>1</v>
      </c>
      <c r="I656">
        <v>0</v>
      </c>
    </row>
    <row r="657" spans="1:25" x14ac:dyDescent="0.25">
      <c r="A657" t="s">
        <v>40</v>
      </c>
      <c r="B657">
        <v>146.232</v>
      </c>
      <c r="C657">
        <v>143.68600000000001</v>
      </c>
      <c r="D657">
        <v>122.506</v>
      </c>
      <c r="E657">
        <v>12.346399999999999</v>
      </c>
      <c r="F657">
        <v>0</v>
      </c>
      <c r="G657">
        <v>2.4033800000000001E-2</v>
      </c>
      <c r="H657">
        <v>1</v>
      </c>
      <c r="I657">
        <v>0</v>
      </c>
    </row>
    <row r="658" spans="1:25" x14ac:dyDescent="0.25">
      <c r="A658" t="s">
        <v>40</v>
      </c>
      <c r="B658">
        <v>145.86699999999999</v>
      </c>
      <c r="C658">
        <v>143.32599999999999</v>
      </c>
      <c r="D658">
        <v>122.139</v>
      </c>
      <c r="E658">
        <v>12.3484</v>
      </c>
      <c r="F658">
        <v>0</v>
      </c>
      <c r="G658">
        <v>2.4033800000000001E-2</v>
      </c>
      <c r="H658">
        <v>1</v>
      </c>
      <c r="I658">
        <v>0</v>
      </c>
    </row>
    <row r="659" spans="1:25" x14ac:dyDescent="0.25">
      <c r="A659" t="s">
        <v>40</v>
      </c>
      <c r="B659">
        <v>145.94999999999999</v>
      </c>
      <c r="C659">
        <v>143.399</v>
      </c>
      <c r="D659">
        <v>122.209</v>
      </c>
      <c r="E659">
        <v>12.335100000000001</v>
      </c>
      <c r="F659">
        <v>0</v>
      </c>
      <c r="G659">
        <v>2.4033800000000001E-2</v>
      </c>
      <c r="H659">
        <v>1</v>
      </c>
      <c r="I659">
        <v>0</v>
      </c>
    </row>
    <row r="660" spans="1:25" x14ac:dyDescent="0.25">
      <c r="A660" t="s">
        <v>40</v>
      </c>
      <c r="B660">
        <v>145.59200000000001</v>
      </c>
      <c r="C660">
        <v>143.05199999999999</v>
      </c>
      <c r="D660">
        <v>121.76300000000001</v>
      </c>
      <c r="E660">
        <v>12.5328</v>
      </c>
      <c r="F660">
        <v>0</v>
      </c>
      <c r="G660">
        <v>4.3416499999999997E-2</v>
      </c>
      <c r="H660">
        <v>1</v>
      </c>
      <c r="I660">
        <v>0</v>
      </c>
    </row>
    <row r="661" spans="1:25" x14ac:dyDescent="0.25">
      <c r="A661" t="s">
        <v>40</v>
      </c>
      <c r="B661">
        <v>146.55500000000001</v>
      </c>
      <c r="C661">
        <v>144.053</v>
      </c>
      <c r="D661">
        <v>122.899</v>
      </c>
      <c r="E661">
        <v>12.427300000000001</v>
      </c>
      <c r="F661">
        <v>0</v>
      </c>
      <c r="G661">
        <v>4.3416499999999997E-2</v>
      </c>
      <c r="H661">
        <v>1</v>
      </c>
      <c r="I661">
        <v>0</v>
      </c>
    </row>
    <row r="662" spans="1:25" x14ac:dyDescent="0.25">
      <c r="A662" t="s">
        <v>40</v>
      </c>
      <c r="B662">
        <v>145.583</v>
      </c>
      <c r="C662">
        <v>143.03</v>
      </c>
      <c r="D662">
        <v>122.02200000000001</v>
      </c>
      <c r="E662">
        <v>12.5318</v>
      </c>
      <c r="F662">
        <v>0</v>
      </c>
      <c r="G662">
        <v>4.3416499999999997E-2</v>
      </c>
      <c r="H662">
        <v>1</v>
      </c>
      <c r="I662">
        <v>0</v>
      </c>
    </row>
    <row r="663" spans="1:25" x14ac:dyDescent="0.25">
      <c r="A663" t="s">
        <v>40</v>
      </c>
      <c r="B663">
        <v>146.06800000000001</v>
      </c>
      <c r="C663">
        <v>143.63200000000001</v>
      </c>
      <c r="D663">
        <v>123.232</v>
      </c>
      <c r="E663">
        <v>12.483599999999999</v>
      </c>
      <c r="F663">
        <v>0</v>
      </c>
      <c r="G663">
        <v>2.4033800000000001E-2</v>
      </c>
      <c r="H663">
        <v>1</v>
      </c>
      <c r="I663">
        <v>0</v>
      </c>
    </row>
    <row r="664" spans="1:25" x14ac:dyDescent="0.25">
      <c r="A664" t="s">
        <v>40</v>
      </c>
      <c r="B664">
        <v>8097.95</v>
      </c>
      <c r="C664">
        <v>142.30500000000001</v>
      </c>
      <c r="D664">
        <v>122.07299999999999</v>
      </c>
      <c r="E664">
        <v>12.605499999999999</v>
      </c>
      <c r="F664">
        <v>0</v>
      </c>
      <c r="G664">
        <v>2.4033800000000001E-2</v>
      </c>
      <c r="H664">
        <v>1</v>
      </c>
      <c r="I664">
        <v>0</v>
      </c>
    </row>
    <row r="665" spans="1:25" x14ac:dyDescent="0.25">
      <c r="A665" t="s">
        <v>40</v>
      </c>
      <c r="B665">
        <v>154.00700000000001</v>
      </c>
      <c r="C665">
        <v>150.63900000000001</v>
      </c>
      <c r="D665">
        <v>124.068</v>
      </c>
      <c r="E665">
        <v>12.591100000000001</v>
      </c>
      <c r="F665">
        <v>0</v>
      </c>
      <c r="G665">
        <v>2.4033800000000001E-2</v>
      </c>
      <c r="H665">
        <v>1</v>
      </c>
      <c r="I665">
        <v>0</v>
      </c>
    </row>
    <row r="666" spans="1:25" x14ac:dyDescent="0.25">
      <c r="A666" t="s">
        <v>40</v>
      </c>
      <c r="B666">
        <v>145.75200000000001</v>
      </c>
      <c r="C666">
        <v>143.31299999999999</v>
      </c>
      <c r="D666">
        <v>122.108</v>
      </c>
      <c r="E666">
        <v>12.305400000000001</v>
      </c>
      <c r="F666">
        <v>0</v>
      </c>
      <c r="G666">
        <v>4.3416499999999997E-2</v>
      </c>
      <c r="H666">
        <v>1</v>
      </c>
      <c r="I666">
        <v>0</v>
      </c>
    </row>
    <row r="667" spans="1:25" x14ac:dyDescent="0.25">
      <c r="A667" t="s">
        <v>40</v>
      </c>
      <c r="B667">
        <v>144.69900000000001</v>
      </c>
      <c r="C667">
        <v>143.28399999999999</v>
      </c>
      <c r="D667">
        <v>123.187</v>
      </c>
      <c r="E667">
        <v>12.385300000000001</v>
      </c>
      <c r="F667">
        <v>0</v>
      </c>
      <c r="G667">
        <v>2.4033800000000001E-2</v>
      </c>
      <c r="H667">
        <v>1</v>
      </c>
      <c r="I667">
        <v>0</v>
      </c>
    </row>
    <row r="668" spans="1:25" x14ac:dyDescent="0.25">
      <c r="A668" t="s">
        <v>40</v>
      </c>
      <c r="B668">
        <v>150.62</v>
      </c>
      <c r="C668">
        <v>149.078</v>
      </c>
      <c r="D668">
        <v>122.517</v>
      </c>
      <c r="E668">
        <v>12.5799</v>
      </c>
      <c r="F668">
        <v>0</v>
      </c>
      <c r="G668">
        <v>2.4033800000000001E-2</v>
      </c>
      <c r="H668">
        <v>1</v>
      </c>
      <c r="I668">
        <v>0</v>
      </c>
    </row>
    <row r="669" spans="1:25" x14ac:dyDescent="0.25">
      <c r="A669" t="s">
        <v>40</v>
      </c>
      <c r="B669">
        <v>145.626</v>
      </c>
      <c r="C669">
        <v>143.17699999999999</v>
      </c>
      <c r="D669">
        <v>122.973</v>
      </c>
      <c r="E669">
        <v>12.3362</v>
      </c>
      <c r="F669">
        <v>0</v>
      </c>
      <c r="G669">
        <v>2.4033800000000001E-2</v>
      </c>
      <c r="H669">
        <v>1</v>
      </c>
      <c r="I669">
        <v>0</v>
      </c>
    </row>
    <row r="670" spans="1:25" x14ac:dyDescent="0.25">
      <c r="A670" t="s">
        <v>40</v>
      </c>
      <c r="B670">
        <v>144.06800000000001</v>
      </c>
      <c r="C670">
        <v>142.64699999999999</v>
      </c>
      <c r="D670">
        <v>122.426</v>
      </c>
      <c r="E670">
        <v>12.6485</v>
      </c>
      <c r="F670">
        <v>0</v>
      </c>
      <c r="G670">
        <v>2.4033800000000001E-2</v>
      </c>
      <c r="H670">
        <v>1</v>
      </c>
      <c r="I670">
        <v>0</v>
      </c>
    </row>
    <row r="671" spans="1:25" x14ac:dyDescent="0.25">
      <c r="A671" t="s">
        <v>40</v>
      </c>
      <c r="B671">
        <v>144.238</v>
      </c>
      <c r="C671">
        <v>142.83000000000001</v>
      </c>
      <c r="D671">
        <v>122.955</v>
      </c>
      <c r="E671">
        <v>12.447800000000001</v>
      </c>
      <c r="F671">
        <v>0</v>
      </c>
      <c r="G671">
        <v>2.4033800000000001E-2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143.72300000000001</v>
      </c>
      <c r="C672">
        <v>142.298</v>
      </c>
      <c r="D672">
        <v>122.366</v>
      </c>
      <c r="E672">
        <v>12.5533</v>
      </c>
      <c r="F672">
        <v>0</v>
      </c>
      <c r="G672">
        <v>2.4033800000000001E-2</v>
      </c>
      <c r="H672">
        <v>1</v>
      </c>
      <c r="I672">
        <v>0</v>
      </c>
      <c r="R672">
        <f>AVERAGE(B623:B672)</f>
        <v>623.50774000000001</v>
      </c>
      <c r="S672">
        <f>AVERAGE(C623:C672)</f>
        <v>143.92217999999997</v>
      </c>
      <c r="U672">
        <f>_xlfn.VAR.P(B623:B672)</f>
        <v>3573493.0755497916</v>
      </c>
      <c r="V672">
        <f>_xlfn.VAR.P(C623:C672)</f>
        <v>9.893432707600013</v>
      </c>
      <c r="X672">
        <f>1.96*SQRT(U672)/50</f>
        <v>74.102445301169595</v>
      </c>
      <c r="Y672">
        <f>1.96*SQRT(V672)/50</f>
        <v>0.12329900419632951</v>
      </c>
    </row>
    <row r="673" spans="1:9" x14ac:dyDescent="0.25">
      <c r="A673" t="s">
        <v>39</v>
      </c>
      <c r="B673">
        <v>31176.27578</v>
      </c>
      <c r="C673" t="s">
        <v>37</v>
      </c>
    </row>
    <row r="674" spans="1:9" x14ac:dyDescent="0.25">
      <c r="A674" t="s">
        <v>41</v>
      </c>
      <c r="B674">
        <v>151.32300000000001</v>
      </c>
      <c r="C674">
        <v>150.33000000000001</v>
      </c>
      <c r="D674">
        <v>130.209</v>
      </c>
      <c r="E674">
        <v>10.363899999999999</v>
      </c>
      <c r="F674">
        <v>0</v>
      </c>
      <c r="G674">
        <v>2.4033800000000001E-2</v>
      </c>
      <c r="H674">
        <v>1</v>
      </c>
      <c r="I674">
        <v>0</v>
      </c>
    </row>
    <row r="675" spans="1:9" x14ac:dyDescent="0.25">
      <c r="A675" t="s">
        <v>41</v>
      </c>
      <c r="B675">
        <v>150.453</v>
      </c>
      <c r="C675">
        <v>150.001</v>
      </c>
      <c r="D675">
        <v>129.87799999999999</v>
      </c>
      <c r="E675">
        <v>10.301500000000001</v>
      </c>
      <c r="F675">
        <v>0</v>
      </c>
      <c r="G675">
        <v>2.4033800000000001E-2</v>
      </c>
      <c r="H675">
        <v>1</v>
      </c>
      <c r="I675">
        <v>0</v>
      </c>
    </row>
    <row r="676" spans="1:9" x14ac:dyDescent="0.25">
      <c r="A676" t="s">
        <v>41</v>
      </c>
      <c r="B676">
        <v>150.60400000000001</v>
      </c>
      <c r="C676">
        <v>150.125</v>
      </c>
      <c r="D676">
        <v>130.005</v>
      </c>
      <c r="E676">
        <v>10.286099999999999</v>
      </c>
      <c r="F676">
        <v>0</v>
      </c>
      <c r="G676">
        <v>2.4033800000000001E-2</v>
      </c>
      <c r="H676">
        <v>1</v>
      </c>
      <c r="I676">
        <v>0</v>
      </c>
    </row>
    <row r="677" spans="1:9" x14ac:dyDescent="0.25">
      <c r="A677" t="s">
        <v>41</v>
      </c>
      <c r="B677">
        <v>150.55699999999999</v>
      </c>
      <c r="C677">
        <v>150.107</v>
      </c>
      <c r="D677">
        <v>129.91999999999999</v>
      </c>
      <c r="E677">
        <v>10.282999999999999</v>
      </c>
      <c r="F677">
        <v>0</v>
      </c>
      <c r="G677">
        <v>2.4033800000000001E-2</v>
      </c>
      <c r="H677">
        <v>1</v>
      </c>
      <c r="I677">
        <v>0</v>
      </c>
    </row>
    <row r="678" spans="1:9" x14ac:dyDescent="0.25">
      <c r="A678" t="s">
        <v>41</v>
      </c>
      <c r="B678">
        <v>150.529</v>
      </c>
      <c r="C678">
        <v>150.07</v>
      </c>
      <c r="D678">
        <v>130.06899999999999</v>
      </c>
      <c r="E678">
        <v>10.3148</v>
      </c>
      <c r="F678">
        <v>0</v>
      </c>
      <c r="G678">
        <v>2.4033800000000001E-2</v>
      </c>
      <c r="H678">
        <v>1</v>
      </c>
      <c r="I678">
        <v>0</v>
      </c>
    </row>
    <row r="679" spans="1:9" x14ac:dyDescent="0.25">
      <c r="A679" t="s">
        <v>41</v>
      </c>
      <c r="B679">
        <v>4059.18</v>
      </c>
      <c r="C679">
        <v>150.21</v>
      </c>
      <c r="D679">
        <v>129.85</v>
      </c>
      <c r="E679">
        <v>10.2841</v>
      </c>
      <c r="F679">
        <v>0</v>
      </c>
      <c r="G679">
        <v>2.4033800000000001E-2</v>
      </c>
      <c r="H679">
        <v>1</v>
      </c>
      <c r="I679">
        <v>0</v>
      </c>
    </row>
    <row r="680" spans="1:9" x14ac:dyDescent="0.25">
      <c r="A680" t="s">
        <v>41</v>
      </c>
      <c r="B680">
        <v>4015.91</v>
      </c>
      <c r="C680">
        <v>153.21899999999999</v>
      </c>
      <c r="D680">
        <v>130.14599999999999</v>
      </c>
      <c r="E680">
        <v>10.2881</v>
      </c>
      <c r="F680">
        <v>0</v>
      </c>
      <c r="G680">
        <v>2.4033800000000001E-2</v>
      </c>
      <c r="H680">
        <v>1</v>
      </c>
      <c r="I680">
        <v>0</v>
      </c>
    </row>
    <row r="681" spans="1:9" x14ac:dyDescent="0.25">
      <c r="A681" t="s">
        <v>41</v>
      </c>
      <c r="B681">
        <v>155.327</v>
      </c>
      <c r="C681">
        <v>154.45400000000001</v>
      </c>
      <c r="D681">
        <v>130.249</v>
      </c>
      <c r="E681">
        <v>10.2912</v>
      </c>
      <c r="F681">
        <v>0</v>
      </c>
      <c r="G681">
        <v>2.4033800000000001E-2</v>
      </c>
      <c r="H681">
        <v>1</v>
      </c>
      <c r="I681">
        <v>0</v>
      </c>
    </row>
    <row r="682" spans="1:9" x14ac:dyDescent="0.25">
      <c r="A682" t="s">
        <v>41</v>
      </c>
      <c r="B682">
        <v>151.88399999999999</v>
      </c>
      <c r="C682">
        <v>151.333</v>
      </c>
      <c r="D682">
        <v>130.13499999999999</v>
      </c>
      <c r="E682">
        <v>10.3301</v>
      </c>
      <c r="F682">
        <v>0</v>
      </c>
      <c r="G682">
        <v>2.4033800000000001E-2</v>
      </c>
      <c r="H682">
        <v>1</v>
      </c>
      <c r="I682">
        <v>0</v>
      </c>
    </row>
    <row r="683" spans="1:9" x14ac:dyDescent="0.25">
      <c r="A683" t="s">
        <v>41</v>
      </c>
      <c r="B683">
        <v>151.84200000000001</v>
      </c>
      <c r="C683">
        <v>151.32400000000001</v>
      </c>
      <c r="D683">
        <v>130.05600000000001</v>
      </c>
      <c r="E683">
        <v>10.2881</v>
      </c>
      <c r="F683">
        <v>0</v>
      </c>
      <c r="G683">
        <v>2.4033800000000001E-2</v>
      </c>
      <c r="H683">
        <v>1</v>
      </c>
      <c r="I683">
        <v>0</v>
      </c>
    </row>
    <row r="684" spans="1:9" x14ac:dyDescent="0.25">
      <c r="A684" t="s">
        <v>41</v>
      </c>
      <c r="B684">
        <v>151.80500000000001</v>
      </c>
      <c r="C684">
        <v>151.28299999999999</v>
      </c>
      <c r="D684">
        <v>130.02000000000001</v>
      </c>
      <c r="E684">
        <v>10.2933</v>
      </c>
      <c r="F684">
        <v>0</v>
      </c>
      <c r="G684">
        <v>2.4033800000000001E-2</v>
      </c>
      <c r="H684">
        <v>1</v>
      </c>
      <c r="I684">
        <v>0</v>
      </c>
    </row>
    <row r="685" spans="1:9" x14ac:dyDescent="0.25">
      <c r="A685" t="s">
        <v>41</v>
      </c>
      <c r="B685">
        <v>151.684</v>
      </c>
      <c r="C685">
        <v>151.161</v>
      </c>
      <c r="D685">
        <v>129.952</v>
      </c>
      <c r="E685">
        <v>10.298400000000001</v>
      </c>
      <c r="F685">
        <v>0</v>
      </c>
      <c r="G685">
        <v>2.4033800000000001E-2</v>
      </c>
      <c r="H685">
        <v>1</v>
      </c>
      <c r="I685">
        <v>0</v>
      </c>
    </row>
    <row r="686" spans="1:9" x14ac:dyDescent="0.25">
      <c r="A686" t="s">
        <v>41</v>
      </c>
      <c r="B686">
        <v>151.69499999999999</v>
      </c>
      <c r="C686">
        <v>151.179</v>
      </c>
      <c r="D686">
        <v>129.93100000000001</v>
      </c>
      <c r="E686">
        <v>10.292199999999999</v>
      </c>
      <c r="F686">
        <v>0</v>
      </c>
      <c r="G686">
        <v>2.4033800000000001E-2</v>
      </c>
      <c r="H686">
        <v>1</v>
      </c>
      <c r="I686">
        <v>0</v>
      </c>
    </row>
    <row r="687" spans="1:9" x14ac:dyDescent="0.25">
      <c r="A687" t="s">
        <v>41</v>
      </c>
      <c r="B687">
        <v>151.62799999999999</v>
      </c>
      <c r="C687">
        <v>151.12100000000001</v>
      </c>
      <c r="D687">
        <v>129.953</v>
      </c>
      <c r="E687">
        <v>10.3056</v>
      </c>
      <c r="F687">
        <v>0</v>
      </c>
      <c r="G687">
        <v>2.4033800000000001E-2</v>
      </c>
      <c r="H687">
        <v>1</v>
      </c>
      <c r="I687">
        <v>0</v>
      </c>
    </row>
    <row r="688" spans="1:9" x14ac:dyDescent="0.25">
      <c r="A688" t="s">
        <v>41</v>
      </c>
      <c r="B688">
        <v>151.494</v>
      </c>
      <c r="C688">
        <v>151.012</v>
      </c>
      <c r="D688">
        <v>129.911</v>
      </c>
      <c r="E688">
        <v>10.3035</v>
      </c>
      <c r="F688">
        <v>0</v>
      </c>
      <c r="G688">
        <v>2.4033800000000001E-2</v>
      </c>
      <c r="H688">
        <v>1</v>
      </c>
      <c r="I688">
        <v>0</v>
      </c>
    </row>
    <row r="689" spans="1:9" x14ac:dyDescent="0.25">
      <c r="A689" t="s">
        <v>41</v>
      </c>
      <c r="B689">
        <v>151.62100000000001</v>
      </c>
      <c r="C689">
        <v>151.12799999999999</v>
      </c>
      <c r="D689">
        <v>129.93299999999999</v>
      </c>
      <c r="E689">
        <v>10.286099999999999</v>
      </c>
      <c r="F689">
        <v>0</v>
      </c>
      <c r="G689">
        <v>2.4033800000000001E-2</v>
      </c>
      <c r="H689">
        <v>1</v>
      </c>
      <c r="I689">
        <v>0</v>
      </c>
    </row>
    <row r="690" spans="1:9" x14ac:dyDescent="0.25">
      <c r="A690" t="s">
        <v>41</v>
      </c>
      <c r="B690">
        <v>151.696</v>
      </c>
      <c r="C690">
        <v>151.21</v>
      </c>
      <c r="D690">
        <v>129.98400000000001</v>
      </c>
      <c r="E690">
        <v>10.292199999999999</v>
      </c>
      <c r="F690">
        <v>0</v>
      </c>
      <c r="G690">
        <v>2.4033800000000001E-2</v>
      </c>
      <c r="H690">
        <v>1</v>
      </c>
      <c r="I690">
        <v>0</v>
      </c>
    </row>
    <row r="691" spans="1:9" x14ac:dyDescent="0.25">
      <c r="A691" t="s">
        <v>41</v>
      </c>
      <c r="B691">
        <v>151.56299999999999</v>
      </c>
      <c r="C691">
        <v>151.077</v>
      </c>
      <c r="D691">
        <v>129.96700000000001</v>
      </c>
      <c r="E691">
        <v>10.28</v>
      </c>
      <c r="F691">
        <v>0</v>
      </c>
      <c r="G691">
        <v>2.4033800000000001E-2</v>
      </c>
      <c r="H691">
        <v>1</v>
      </c>
      <c r="I691">
        <v>0</v>
      </c>
    </row>
    <row r="692" spans="1:9" x14ac:dyDescent="0.25">
      <c r="A692" t="s">
        <v>41</v>
      </c>
      <c r="B692">
        <v>151.518</v>
      </c>
      <c r="C692">
        <v>151.03800000000001</v>
      </c>
      <c r="D692">
        <v>129.93199999999999</v>
      </c>
      <c r="E692">
        <v>10.318899999999999</v>
      </c>
      <c r="F692">
        <v>0</v>
      </c>
      <c r="G692">
        <v>2.4033800000000001E-2</v>
      </c>
      <c r="H692">
        <v>1</v>
      </c>
      <c r="I692">
        <v>0</v>
      </c>
    </row>
    <row r="693" spans="1:9" x14ac:dyDescent="0.25">
      <c r="A693" t="s">
        <v>41</v>
      </c>
      <c r="B693">
        <v>150.69</v>
      </c>
      <c r="C693">
        <v>150.21600000000001</v>
      </c>
      <c r="D693">
        <v>129.87700000000001</v>
      </c>
      <c r="E693">
        <v>10.2851</v>
      </c>
      <c r="F693">
        <v>0</v>
      </c>
      <c r="G693">
        <v>2.4033800000000001E-2</v>
      </c>
      <c r="H693">
        <v>1</v>
      </c>
      <c r="I693">
        <v>0</v>
      </c>
    </row>
    <row r="694" spans="1:9" x14ac:dyDescent="0.25">
      <c r="A694" t="s">
        <v>41</v>
      </c>
      <c r="B694">
        <v>8025</v>
      </c>
      <c r="C694">
        <v>150.36600000000001</v>
      </c>
      <c r="D694">
        <v>130.029</v>
      </c>
      <c r="E694">
        <v>10.2759</v>
      </c>
      <c r="F694">
        <v>0</v>
      </c>
      <c r="G694">
        <v>2.4033800000000001E-2</v>
      </c>
      <c r="H694">
        <v>1</v>
      </c>
      <c r="I694">
        <v>0</v>
      </c>
    </row>
    <row r="695" spans="1:9" x14ac:dyDescent="0.25">
      <c r="A695" t="s">
        <v>41</v>
      </c>
      <c r="B695">
        <v>157.21199999999999</v>
      </c>
      <c r="C695">
        <v>156.23699999999999</v>
      </c>
      <c r="D695">
        <v>130.43100000000001</v>
      </c>
      <c r="E695">
        <v>10.3035</v>
      </c>
      <c r="F695">
        <v>0</v>
      </c>
      <c r="G695">
        <v>2.4033800000000001E-2</v>
      </c>
      <c r="H695">
        <v>1</v>
      </c>
      <c r="I695">
        <v>0</v>
      </c>
    </row>
    <row r="696" spans="1:9" x14ac:dyDescent="0.25">
      <c r="A696" t="s">
        <v>41</v>
      </c>
      <c r="B696">
        <v>150.904</v>
      </c>
      <c r="C696">
        <v>150.36199999999999</v>
      </c>
      <c r="D696">
        <v>129.952</v>
      </c>
      <c r="E696">
        <v>10.292199999999999</v>
      </c>
      <c r="F696">
        <v>0</v>
      </c>
      <c r="G696">
        <v>2.4033800000000001E-2</v>
      </c>
      <c r="H696">
        <v>1</v>
      </c>
      <c r="I696">
        <v>0</v>
      </c>
    </row>
    <row r="697" spans="1:9" x14ac:dyDescent="0.25">
      <c r="A697" t="s">
        <v>41</v>
      </c>
      <c r="B697">
        <v>150.56899999999999</v>
      </c>
      <c r="C697">
        <v>150.11600000000001</v>
      </c>
      <c r="D697">
        <v>129.98500000000001</v>
      </c>
      <c r="E697">
        <v>10.287100000000001</v>
      </c>
      <c r="F697">
        <v>0</v>
      </c>
      <c r="G697">
        <v>2.4033800000000001E-2</v>
      </c>
      <c r="H697">
        <v>1</v>
      </c>
      <c r="I697">
        <v>0</v>
      </c>
    </row>
    <row r="698" spans="1:9" x14ac:dyDescent="0.25">
      <c r="A698" t="s">
        <v>41</v>
      </c>
      <c r="B698">
        <v>150.62299999999999</v>
      </c>
      <c r="C698">
        <v>150.17400000000001</v>
      </c>
      <c r="D698">
        <v>129.98099999999999</v>
      </c>
      <c r="E698">
        <v>10.316800000000001</v>
      </c>
      <c r="F698">
        <v>0</v>
      </c>
      <c r="G698">
        <v>2.4033800000000001E-2</v>
      </c>
      <c r="H698">
        <v>1</v>
      </c>
      <c r="I698">
        <v>0</v>
      </c>
    </row>
    <row r="699" spans="1:9" x14ac:dyDescent="0.25">
      <c r="A699" t="s">
        <v>41</v>
      </c>
      <c r="B699">
        <v>150.54499999999999</v>
      </c>
      <c r="C699">
        <v>150.07900000000001</v>
      </c>
      <c r="D699">
        <v>129.90899999999999</v>
      </c>
      <c r="E699">
        <v>10.281000000000001</v>
      </c>
      <c r="F699">
        <v>0</v>
      </c>
      <c r="G699">
        <v>2.4033800000000001E-2</v>
      </c>
      <c r="H699">
        <v>1</v>
      </c>
      <c r="I699">
        <v>0</v>
      </c>
    </row>
    <row r="700" spans="1:9" x14ac:dyDescent="0.25">
      <c r="A700" t="s">
        <v>41</v>
      </c>
      <c r="B700">
        <v>150.59899999999999</v>
      </c>
      <c r="C700">
        <v>150.11799999999999</v>
      </c>
      <c r="D700">
        <v>129.922</v>
      </c>
      <c r="E700">
        <v>10.2994</v>
      </c>
      <c r="F700">
        <v>0</v>
      </c>
      <c r="G700">
        <v>2.4033800000000001E-2</v>
      </c>
      <c r="H700">
        <v>1</v>
      </c>
      <c r="I700">
        <v>0</v>
      </c>
    </row>
    <row r="701" spans="1:9" x14ac:dyDescent="0.25">
      <c r="A701" t="s">
        <v>41</v>
      </c>
      <c r="B701">
        <v>150.28399999999999</v>
      </c>
      <c r="C701">
        <v>149.834</v>
      </c>
      <c r="D701">
        <v>129.88999999999999</v>
      </c>
      <c r="E701">
        <v>10.295299999999999</v>
      </c>
      <c r="F701">
        <v>0</v>
      </c>
      <c r="G701">
        <v>2.4033800000000001E-2</v>
      </c>
      <c r="H701">
        <v>1</v>
      </c>
      <c r="I701">
        <v>0</v>
      </c>
    </row>
    <row r="702" spans="1:9" x14ac:dyDescent="0.25">
      <c r="A702" t="s">
        <v>41</v>
      </c>
      <c r="B702">
        <v>150.25200000000001</v>
      </c>
      <c r="C702">
        <v>149.786</v>
      </c>
      <c r="D702">
        <v>129.898</v>
      </c>
      <c r="E702">
        <v>10.304500000000001</v>
      </c>
      <c r="F702">
        <v>0</v>
      </c>
      <c r="G702">
        <v>2.4033800000000001E-2</v>
      </c>
      <c r="H702">
        <v>1</v>
      </c>
      <c r="I702">
        <v>0</v>
      </c>
    </row>
    <row r="703" spans="1:9" x14ac:dyDescent="0.25">
      <c r="A703" t="s">
        <v>41</v>
      </c>
      <c r="B703">
        <v>150.351</v>
      </c>
      <c r="C703">
        <v>149.881</v>
      </c>
      <c r="D703">
        <v>130.01499999999999</v>
      </c>
      <c r="E703">
        <v>10.3035</v>
      </c>
      <c r="F703">
        <v>0</v>
      </c>
      <c r="G703">
        <v>2.4033800000000001E-2</v>
      </c>
      <c r="H703">
        <v>1</v>
      </c>
      <c r="I703">
        <v>0</v>
      </c>
    </row>
    <row r="704" spans="1:9" x14ac:dyDescent="0.25">
      <c r="A704" t="s">
        <v>41</v>
      </c>
      <c r="B704">
        <v>151.43899999999999</v>
      </c>
      <c r="C704">
        <v>150.959</v>
      </c>
      <c r="D704">
        <v>129.93600000000001</v>
      </c>
      <c r="E704">
        <v>10.2881</v>
      </c>
      <c r="F704">
        <v>0</v>
      </c>
      <c r="G704">
        <v>2.4033800000000001E-2</v>
      </c>
      <c r="H704">
        <v>1</v>
      </c>
      <c r="I704">
        <v>0</v>
      </c>
    </row>
    <row r="705" spans="1:9" x14ac:dyDescent="0.25">
      <c r="A705" t="s">
        <v>41</v>
      </c>
      <c r="B705">
        <v>150.47499999999999</v>
      </c>
      <c r="C705">
        <v>150</v>
      </c>
      <c r="D705">
        <v>130.09</v>
      </c>
      <c r="E705">
        <v>10.307600000000001</v>
      </c>
      <c r="F705">
        <v>0</v>
      </c>
      <c r="G705">
        <v>2.4033800000000001E-2</v>
      </c>
      <c r="H705">
        <v>1</v>
      </c>
      <c r="I705">
        <v>0</v>
      </c>
    </row>
    <row r="706" spans="1:9" x14ac:dyDescent="0.25">
      <c r="A706" t="s">
        <v>41</v>
      </c>
      <c r="B706">
        <v>150.251</v>
      </c>
      <c r="C706">
        <v>149.78700000000001</v>
      </c>
      <c r="D706">
        <v>129.94499999999999</v>
      </c>
      <c r="E706">
        <v>10.2933</v>
      </c>
      <c r="F706">
        <v>0</v>
      </c>
      <c r="G706">
        <v>2.4033800000000001E-2</v>
      </c>
      <c r="H706">
        <v>1</v>
      </c>
      <c r="I706">
        <v>0</v>
      </c>
    </row>
    <row r="707" spans="1:9" x14ac:dyDescent="0.25">
      <c r="A707" t="s">
        <v>41</v>
      </c>
      <c r="B707">
        <v>150.511</v>
      </c>
      <c r="C707">
        <v>150.03700000000001</v>
      </c>
      <c r="D707">
        <v>129.953</v>
      </c>
      <c r="E707">
        <v>10.2615</v>
      </c>
      <c r="F707">
        <v>0</v>
      </c>
      <c r="G707">
        <v>2.4033800000000001E-2</v>
      </c>
      <c r="H707">
        <v>1</v>
      </c>
      <c r="I707">
        <v>0</v>
      </c>
    </row>
    <row r="708" spans="1:9" x14ac:dyDescent="0.25">
      <c r="A708" t="s">
        <v>41</v>
      </c>
      <c r="B708">
        <v>8027.61</v>
      </c>
      <c r="C708">
        <v>150.56700000000001</v>
      </c>
      <c r="D708">
        <v>130.05500000000001</v>
      </c>
      <c r="E708">
        <v>10.304500000000001</v>
      </c>
      <c r="F708">
        <v>0</v>
      </c>
      <c r="G708">
        <v>2.4033800000000001E-2</v>
      </c>
      <c r="H708">
        <v>1</v>
      </c>
      <c r="I708">
        <v>0</v>
      </c>
    </row>
    <row r="709" spans="1:9" x14ac:dyDescent="0.25">
      <c r="A709" t="s">
        <v>41</v>
      </c>
      <c r="B709">
        <v>170.64400000000001</v>
      </c>
      <c r="C709">
        <v>169.489</v>
      </c>
      <c r="D709">
        <v>144.91999999999999</v>
      </c>
      <c r="E709">
        <v>10.8452</v>
      </c>
      <c r="F709">
        <v>0</v>
      </c>
      <c r="G709">
        <v>2.4033800000000001E-2</v>
      </c>
      <c r="H709">
        <v>1</v>
      </c>
      <c r="I709">
        <v>0</v>
      </c>
    </row>
    <row r="710" spans="1:9" x14ac:dyDescent="0.25">
      <c r="A710" t="s">
        <v>41</v>
      </c>
      <c r="B710">
        <v>160.035</v>
      </c>
      <c r="C710">
        <v>159.518</v>
      </c>
      <c r="D710">
        <v>138.83000000000001</v>
      </c>
      <c r="E710">
        <v>10.652699999999999</v>
      </c>
      <c r="F710">
        <v>0</v>
      </c>
      <c r="G710">
        <v>2.4033800000000001E-2</v>
      </c>
      <c r="H710">
        <v>1</v>
      </c>
      <c r="I710">
        <v>0</v>
      </c>
    </row>
    <row r="711" spans="1:9" x14ac:dyDescent="0.25">
      <c r="A711" t="s">
        <v>41</v>
      </c>
      <c r="B711">
        <v>153.095</v>
      </c>
      <c r="C711">
        <v>152.61199999999999</v>
      </c>
      <c r="D711">
        <v>132.29900000000001</v>
      </c>
      <c r="E711">
        <v>10.360900000000001</v>
      </c>
      <c r="F711">
        <v>0</v>
      </c>
      <c r="G711">
        <v>2.4033800000000001E-2</v>
      </c>
      <c r="H711">
        <v>1</v>
      </c>
      <c r="I711">
        <v>0</v>
      </c>
    </row>
    <row r="712" spans="1:9" x14ac:dyDescent="0.25">
      <c r="A712" t="s">
        <v>41</v>
      </c>
      <c r="B712">
        <v>150.51</v>
      </c>
      <c r="C712">
        <v>150.04599999999999</v>
      </c>
      <c r="D712">
        <v>129.90600000000001</v>
      </c>
      <c r="E712">
        <v>10.281000000000001</v>
      </c>
      <c r="F712">
        <v>0</v>
      </c>
      <c r="G712">
        <v>2.4033800000000001E-2</v>
      </c>
      <c r="H712">
        <v>1</v>
      </c>
      <c r="I712">
        <v>0</v>
      </c>
    </row>
    <row r="713" spans="1:9" x14ac:dyDescent="0.25">
      <c r="A713" t="s">
        <v>41</v>
      </c>
      <c r="B713">
        <v>156.399</v>
      </c>
      <c r="C713">
        <v>155.87899999999999</v>
      </c>
      <c r="D713">
        <v>129.98599999999999</v>
      </c>
      <c r="E713">
        <v>10.2943</v>
      </c>
      <c r="F713">
        <v>0</v>
      </c>
      <c r="G713">
        <v>2.4033800000000001E-2</v>
      </c>
      <c r="H713">
        <v>1</v>
      </c>
      <c r="I713">
        <v>0</v>
      </c>
    </row>
    <row r="714" spans="1:9" x14ac:dyDescent="0.25">
      <c r="A714" t="s">
        <v>41</v>
      </c>
      <c r="B714">
        <v>150.47999999999999</v>
      </c>
      <c r="C714">
        <v>150.005</v>
      </c>
      <c r="D714">
        <v>129.869</v>
      </c>
      <c r="E714">
        <v>10.276899999999999</v>
      </c>
      <c r="F714">
        <v>0</v>
      </c>
      <c r="G714">
        <v>2.4033800000000001E-2</v>
      </c>
      <c r="H714">
        <v>1</v>
      </c>
      <c r="I714">
        <v>0</v>
      </c>
    </row>
    <row r="715" spans="1:9" x14ac:dyDescent="0.25">
      <c r="A715" t="s">
        <v>41</v>
      </c>
      <c r="B715">
        <v>150.53100000000001</v>
      </c>
      <c r="C715">
        <v>150.06299999999999</v>
      </c>
      <c r="D715">
        <v>129.94399999999999</v>
      </c>
      <c r="E715">
        <v>10.3025</v>
      </c>
      <c r="F715">
        <v>0</v>
      </c>
      <c r="G715">
        <v>2.4033800000000001E-2</v>
      </c>
      <c r="H715">
        <v>1</v>
      </c>
      <c r="I715">
        <v>0</v>
      </c>
    </row>
    <row r="716" spans="1:9" x14ac:dyDescent="0.25">
      <c r="A716" t="s">
        <v>41</v>
      </c>
      <c r="B716">
        <v>150.542</v>
      </c>
      <c r="C716">
        <v>150.078</v>
      </c>
      <c r="D716">
        <v>129.91999999999999</v>
      </c>
      <c r="E716">
        <v>10.2994</v>
      </c>
      <c r="F716">
        <v>0</v>
      </c>
      <c r="G716">
        <v>2.4033800000000001E-2</v>
      </c>
      <c r="H716">
        <v>1</v>
      </c>
      <c r="I716">
        <v>0</v>
      </c>
    </row>
    <row r="717" spans="1:9" x14ac:dyDescent="0.25">
      <c r="A717" t="s">
        <v>41</v>
      </c>
      <c r="B717">
        <v>150.58099999999999</v>
      </c>
      <c r="C717">
        <v>150.11000000000001</v>
      </c>
      <c r="D717">
        <v>129.893</v>
      </c>
      <c r="E717">
        <v>10.28</v>
      </c>
      <c r="F717">
        <v>0</v>
      </c>
      <c r="G717">
        <v>2.4033800000000001E-2</v>
      </c>
      <c r="H717">
        <v>1</v>
      </c>
      <c r="I717">
        <v>0</v>
      </c>
    </row>
    <row r="718" spans="1:9" x14ac:dyDescent="0.25">
      <c r="A718" t="s">
        <v>41</v>
      </c>
      <c r="B718">
        <v>150.51900000000001</v>
      </c>
      <c r="C718">
        <v>150.06</v>
      </c>
      <c r="D718">
        <v>129.96899999999999</v>
      </c>
      <c r="E718">
        <v>10.3056</v>
      </c>
      <c r="F718">
        <v>0</v>
      </c>
      <c r="G718">
        <v>2.4033800000000001E-2</v>
      </c>
      <c r="H718">
        <v>1</v>
      </c>
      <c r="I718">
        <v>0</v>
      </c>
    </row>
    <row r="719" spans="1:9" x14ac:dyDescent="0.25">
      <c r="A719" t="s">
        <v>41</v>
      </c>
      <c r="B719">
        <v>150.33099999999999</v>
      </c>
      <c r="C719">
        <v>149.869</v>
      </c>
      <c r="D719">
        <v>129.964</v>
      </c>
      <c r="E719">
        <v>10.2738</v>
      </c>
      <c r="F719">
        <v>0</v>
      </c>
      <c r="G719">
        <v>2.4033800000000001E-2</v>
      </c>
      <c r="H719">
        <v>1</v>
      </c>
      <c r="I719">
        <v>0</v>
      </c>
    </row>
    <row r="720" spans="1:9" x14ac:dyDescent="0.25">
      <c r="A720" t="s">
        <v>41</v>
      </c>
      <c r="B720">
        <v>150.27699999999999</v>
      </c>
      <c r="C720">
        <v>149.821</v>
      </c>
      <c r="D720">
        <v>129.999</v>
      </c>
      <c r="E720">
        <v>10.2994</v>
      </c>
      <c r="F720">
        <v>0</v>
      </c>
      <c r="G720">
        <v>2.4033800000000001E-2</v>
      </c>
      <c r="H720">
        <v>1</v>
      </c>
      <c r="I720">
        <v>0</v>
      </c>
    </row>
    <row r="721" spans="1:25" x14ac:dyDescent="0.25">
      <c r="A721" t="s">
        <v>41</v>
      </c>
      <c r="B721">
        <v>8174.67</v>
      </c>
      <c r="C721">
        <v>150.12</v>
      </c>
      <c r="D721">
        <v>130.01400000000001</v>
      </c>
      <c r="E721">
        <v>10.3209</v>
      </c>
      <c r="F721">
        <v>0</v>
      </c>
      <c r="G721">
        <v>2.4033800000000001E-2</v>
      </c>
      <c r="H721">
        <v>1</v>
      </c>
      <c r="I721">
        <v>0</v>
      </c>
    </row>
    <row r="722" spans="1:25" x14ac:dyDescent="0.25">
      <c r="A722" t="s">
        <v>41</v>
      </c>
      <c r="B722">
        <v>155.44999999999999</v>
      </c>
      <c r="C722">
        <v>154.548</v>
      </c>
      <c r="D722">
        <v>130.322</v>
      </c>
      <c r="E722">
        <v>10.2933</v>
      </c>
      <c r="F722">
        <v>0</v>
      </c>
      <c r="G722">
        <v>2.4033800000000001E-2</v>
      </c>
      <c r="H722">
        <v>1</v>
      </c>
      <c r="I722">
        <v>0</v>
      </c>
    </row>
    <row r="723" spans="1:25" x14ac:dyDescent="0.25">
      <c r="A723" t="s">
        <v>41</v>
      </c>
      <c r="B723">
        <v>151.02000000000001</v>
      </c>
      <c r="C723">
        <v>150.50299999999999</v>
      </c>
      <c r="D723">
        <v>129.91200000000001</v>
      </c>
      <c r="E723">
        <v>10.287100000000001</v>
      </c>
      <c r="F723">
        <v>0</v>
      </c>
      <c r="G723">
        <v>2.4033800000000001E-2</v>
      </c>
      <c r="H723">
        <v>1</v>
      </c>
      <c r="I723">
        <v>0</v>
      </c>
    </row>
    <row r="724" spans="1:25" x14ac:dyDescent="0.25">
      <c r="A724" t="s">
        <v>41</v>
      </c>
      <c r="B724">
        <v>150.71199999999999</v>
      </c>
      <c r="C724">
        <v>150.24299999999999</v>
      </c>
      <c r="D724">
        <v>129.97300000000001</v>
      </c>
      <c r="E724">
        <v>10.3127</v>
      </c>
      <c r="F724">
        <v>0</v>
      </c>
      <c r="G724">
        <v>2.4033800000000001E-2</v>
      </c>
      <c r="H724">
        <v>1</v>
      </c>
      <c r="I724">
        <v>0</v>
      </c>
    </row>
    <row r="725" spans="1:25" x14ac:dyDescent="0.25">
      <c r="A725" t="s">
        <v>41</v>
      </c>
      <c r="B725">
        <v>150.65</v>
      </c>
      <c r="C725">
        <v>150.18700000000001</v>
      </c>
      <c r="D725">
        <v>130.023</v>
      </c>
      <c r="E725">
        <v>10.3004</v>
      </c>
      <c r="F725">
        <v>0</v>
      </c>
      <c r="G725">
        <v>2.4033800000000001E-2</v>
      </c>
      <c r="H725">
        <v>1</v>
      </c>
      <c r="I725">
        <v>0</v>
      </c>
    </row>
    <row r="726" spans="1:25" x14ac:dyDescent="0.25">
      <c r="A726" t="s">
        <v>41</v>
      </c>
      <c r="B726">
        <v>150.673</v>
      </c>
      <c r="C726">
        <v>150.19399999999999</v>
      </c>
      <c r="D726">
        <v>129.92099999999999</v>
      </c>
      <c r="E726">
        <v>10.282999999999999</v>
      </c>
      <c r="F726">
        <v>0</v>
      </c>
      <c r="G726">
        <v>2.4033800000000001E-2</v>
      </c>
      <c r="H726">
        <v>1</v>
      </c>
      <c r="I726">
        <v>0</v>
      </c>
    </row>
    <row r="727" spans="1:25" x14ac:dyDescent="0.25">
      <c r="A727" t="s">
        <v>41</v>
      </c>
      <c r="B727">
        <v>150.6</v>
      </c>
      <c r="C727">
        <v>150.136</v>
      </c>
      <c r="D727">
        <v>129.94900000000001</v>
      </c>
      <c r="E727">
        <v>10.301500000000001</v>
      </c>
      <c r="F727">
        <v>0</v>
      </c>
      <c r="G727">
        <v>2.4033800000000001E-2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150.46</v>
      </c>
      <c r="C728">
        <v>150.00299999999999</v>
      </c>
      <c r="D728">
        <v>129.96199999999999</v>
      </c>
      <c r="E728">
        <v>10.286099999999999</v>
      </c>
      <c r="F728">
        <v>0</v>
      </c>
      <c r="G728">
        <v>2.4033800000000001E-2</v>
      </c>
      <c r="H728">
        <v>1</v>
      </c>
      <c r="I728">
        <v>0</v>
      </c>
      <c r="R728">
        <f>AVERAGE(B679:B728)</f>
        <v>782.8868199999996</v>
      </c>
      <c r="S728">
        <f>AVERAGE(C679:C728)</f>
        <v>151.45504</v>
      </c>
      <c r="U728">
        <f>_xlfn.VAR.P(B679:B728)</f>
        <v>3973361.6783068292</v>
      </c>
      <c r="V728">
        <f>_xlfn.VAR.P(C679:C728)</f>
        <v>10.263688118399998</v>
      </c>
      <c r="X728">
        <f>1.96*SQRT(U728)/50</f>
        <v>78.138508364016047</v>
      </c>
      <c r="Y728">
        <f>1.96*SQRT(V728)/50</f>
        <v>0.12558500591335803</v>
      </c>
    </row>
    <row r="729" spans="1:25" x14ac:dyDescent="0.25">
      <c r="A729" t="s">
        <v>41</v>
      </c>
      <c r="B729">
        <v>39144.953287999997</v>
      </c>
      <c r="C729" t="s">
        <v>37</v>
      </c>
      <c r="U729" t="s">
        <v>81</v>
      </c>
    </row>
    <row r="730" spans="1:25" x14ac:dyDescent="0.25">
      <c r="A730" t="s">
        <v>97</v>
      </c>
      <c r="B730">
        <v>144.89699999999999</v>
      </c>
      <c r="C730">
        <v>143.679</v>
      </c>
      <c r="D730">
        <v>124.111</v>
      </c>
      <c r="E730">
        <v>37.345399999999998</v>
      </c>
      <c r="F730">
        <v>0</v>
      </c>
      <c r="G730">
        <v>1.91176E-3</v>
      </c>
      <c r="H730">
        <v>0.995116</v>
      </c>
      <c r="I730">
        <v>0</v>
      </c>
      <c r="U730">
        <f>_xlfn.STDEV.P(B679:B728)</f>
        <v>1993.3292950004095</v>
      </c>
      <c r="V730">
        <f>_xlfn.STDEV.P(C679:C728)</f>
        <v>3.2036991304428071</v>
      </c>
    </row>
    <row r="731" spans="1:25" x14ac:dyDescent="0.25">
      <c r="A731" t="s">
        <v>97</v>
      </c>
      <c r="B731">
        <v>146.095</v>
      </c>
      <c r="C731">
        <v>144.65100000000001</v>
      </c>
      <c r="D731">
        <v>124.854</v>
      </c>
      <c r="E731">
        <v>37.549100000000003</v>
      </c>
      <c r="F731">
        <v>0</v>
      </c>
      <c r="G731">
        <v>1.78145E-3</v>
      </c>
      <c r="H731">
        <v>0.99511499999999997</v>
      </c>
      <c r="I731">
        <v>0</v>
      </c>
    </row>
    <row r="732" spans="1:25" x14ac:dyDescent="0.25">
      <c r="A732" t="s">
        <v>97</v>
      </c>
      <c r="B732">
        <v>145.982</v>
      </c>
      <c r="C732">
        <v>144.56100000000001</v>
      </c>
      <c r="D732">
        <v>124.491</v>
      </c>
      <c r="E732">
        <v>37.398699999999998</v>
      </c>
      <c r="F732">
        <v>0</v>
      </c>
      <c r="G732">
        <v>1.23346E-3</v>
      </c>
      <c r="H732">
        <v>0.995116</v>
      </c>
      <c r="I732">
        <v>0</v>
      </c>
    </row>
    <row r="733" spans="1:25" x14ac:dyDescent="0.25">
      <c r="A733" t="s">
        <v>97</v>
      </c>
      <c r="B733">
        <v>146.285</v>
      </c>
      <c r="C733">
        <v>144.87899999999999</v>
      </c>
      <c r="D733">
        <v>124.848</v>
      </c>
      <c r="E733">
        <v>37.551200000000001</v>
      </c>
      <c r="F733">
        <v>0</v>
      </c>
      <c r="G733">
        <v>1.24683E-3</v>
      </c>
      <c r="H733">
        <v>0.99511400000000005</v>
      </c>
      <c r="I733">
        <v>0</v>
      </c>
    </row>
    <row r="734" spans="1:25" x14ac:dyDescent="0.25">
      <c r="A734" t="s">
        <v>97</v>
      </c>
      <c r="B734">
        <v>145.48500000000001</v>
      </c>
      <c r="C734">
        <v>144.08199999999999</v>
      </c>
      <c r="D734">
        <v>124.504</v>
      </c>
      <c r="E734">
        <v>37.389499999999998</v>
      </c>
      <c r="F734">
        <v>0</v>
      </c>
      <c r="G734">
        <v>1.2301300000000001E-3</v>
      </c>
      <c r="H734">
        <v>0.995116</v>
      </c>
      <c r="I734">
        <v>0</v>
      </c>
    </row>
    <row r="735" spans="1:25" x14ac:dyDescent="0.25">
      <c r="A735" t="s">
        <v>97</v>
      </c>
      <c r="B735">
        <v>145.982</v>
      </c>
      <c r="C735">
        <v>144.58099999999999</v>
      </c>
      <c r="D735">
        <v>124.85</v>
      </c>
      <c r="E735">
        <v>37.545000000000002</v>
      </c>
      <c r="F735">
        <v>0</v>
      </c>
      <c r="G735">
        <v>1.2446200000000001E-3</v>
      </c>
      <c r="H735">
        <v>0.995116</v>
      </c>
      <c r="I735">
        <v>0</v>
      </c>
    </row>
    <row r="736" spans="1:25" x14ac:dyDescent="0.25">
      <c r="A736" t="s">
        <v>97</v>
      </c>
      <c r="B736">
        <v>8046.57</v>
      </c>
      <c r="C736">
        <v>144.874</v>
      </c>
      <c r="D736">
        <v>124.53100000000001</v>
      </c>
      <c r="E736">
        <v>37.402799999999999</v>
      </c>
      <c r="F736">
        <v>0</v>
      </c>
      <c r="G736">
        <v>1.2462300000000001E-3</v>
      </c>
      <c r="H736">
        <v>0.995116</v>
      </c>
      <c r="I736">
        <v>0</v>
      </c>
    </row>
    <row r="737" spans="1:9" x14ac:dyDescent="0.25">
      <c r="A737" t="s">
        <v>97</v>
      </c>
      <c r="B737">
        <v>154.19399999999999</v>
      </c>
      <c r="C737">
        <v>150.84100000000001</v>
      </c>
      <c r="D737">
        <v>125.17400000000001</v>
      </c>
      <c r="E737">
        <v>37.495899999999999</v>
      </c>
      <c r="F737">
        <v>0</v>
      </c>
      <c r="G737">
        <v>1.24402E-3</v>
      </c>
      <c r="H737">
        <v>0.995116</v>
      </c>
      <c r="I737">
        <v>0</v>
      </c>
    </row>
    <row r="738" spans="1:9" x14ac:dyDescent="0.25">
      <c r="A738" t="s">
        <v>97</v>
      </c>
      <c r="B738">
        <v>153.88499999999999</v>
      </c>
      <c r="C738">
        <v>151.34100000000001</v>
      </c>
      <c r="D738">
        <v>124.34</v>
      </c>
      <c r="E738">
        <v>37.366900000000001</v>
      </c>
      <c r="F738">
        <v>0</v>
      </c>
      <c r="G738">
        <v>1.2653E-3</v>
      </c>
      <c r="H738">
        <v>0.99511499999999997</v>
      </c>
      <c r="I738">
        <v>0</v>
      </c>
    </row>
    <row r="739" spans="1:9" x14ac:dyDescent="0.25">
      <c r="A739" t="s">
        <v>97</v>
      </c>
      <c r="B739">
        <v>146.38300000000001</v>
      </c>
      <c r="C739">
        <v>144.97999999999999</v>
      </c>
      <c r="D739">
        <v>124.831</v>
      </c>
      <c r="E739">
        <v>37.538899999999998</v>
      </c>
      <c r="F739">
        <v>0</v>
      </c>
      <c r="G739">
        <v>1.3341799999999999E-3</v>
      </c>
      <c r="H739">
        <v>0.995116</v>
      </c>
      <c r="I739">
        <v>0</v>
      </c>
    </row>
    <row r="740" spans="1:9" x14ac:dyDescent="0.25">
      <c r="A740" t="s">
        <v>97</v>
      </c>
      <c r="B740">
        <v>146.01900000000001</v>
      </c>
      <c r="C740">
        <v>144.60599999999999</v>
      </c>
      <c r="D740">
        <v>124.45099999999999</v>
      </c>
      <c r="E740">
        <v>37.361800000000002</v>
      </c>
      <c r="F740">
        <v>0</v>
      </c>
      <c r="G740">
        <v>1.24179E-3</v>
      </c>
      <c r="H740">
        <v>0.995116</v>
      </c>
      <c r="I740">
        <v>0</v>
      </c>
    </row>
    <row r="741" spans="1:9" x14ac:dyDescent="0.25">
      <c r="A741" t="s">
        <v>97</v>
      </c>
      <c r="B741">
        <v>146.38399999999999</v>
      </c>
      <c r="C741">
        <v>144.96100000000001</v>
      </c>
      <c r="D741">
        <v>124.824</v>
      </c>
      <c r="E741">
        <v>37.520499999999998</v>
      </c>
      <c r="F741">
        <v>0</v>
      </c>
      <c r="G741">
        <v>1.23229E-3</v>
      </c>
      <c r="H741">
        <v>0.995116</v>
      </c>
      <c r="I741">
        <v>0</v>
      </c>
    </row>
    <row r="742" spans="1:9" x14ac:dyDescent="0.25">
      <c r="A742" t="s">
        <v>97</v>
      </c>
      <c r="B742">
        <v>145.988</v>
      </c>
      <c r="C742">
        <v>144.57</v>
      </c>
      <c r="D742">
        <v>124.48</v>
      </c>
      <c r="E742">
        <v>37.384300000000003</v>
      </c>
      <c r="F742">
        <v>0</v>
      </c>
      <c r="G742">
        <v>1.23449E-3</v>
      </c>
      <c r="H742">
        <v>0.995116</v>
      </c>
      <c r="I742">
        <v>0</v>
      </c>
    </row>
    <row r="743" spans="1:9" x14ac:dyDescent="0.25">
      <c r="A743" t="s">
        <v>97</v>
      </c>
      <c r="B743">
        <v>146.101</v>
      </c>
      <c r="C743">
        <v>144.703</v>
      </c>
      <c r="D743">
        <v>124.848</v>
      </c>
      <c r="E743">
        <v>37.526600000000002</v>
      </c>
      <c r="F743">
        <v>0</v>
      </c>
      <c r="G743">
        <v>1.2306400000000001E-3</v>
      </c>
      <c r="H743">
        <v>0.995116</v>
      </c>
      <c r="I743">
        <v>0</v>
      </c>
    </row>
    <row r="744" spans="1:9" x14ac:dyDescent="0.25">
      <c r="A744" t="s">
        <v>97</v>
      </c>
      <c r="B744">
        <v>145.42500000000001</v>
      </c>
      <c r="C744">
        <v>144.00700000000001</v>
      </c>
      <c r="D744">
        <v>124.458</v>
      </c>
      <c r="E744">
        <v>37.364899999999999</v>
      </c>
      <c r="F744">
        <v>0</v>
      </c>
      <c r="G744">
        <v>1.43961E-3</v>
      </c>
      <c r="H744">
        <v>0.995116</v>
      </c>
      <c r="I744">
        <v>0</v>
      </c>
    </row>
    <row r="745" spans="1:9" x14ac:dyDescent="0.25">
      <c r="A745" t="s">
        <v>97</v>
      </c>
      <c r="B745">
        <v>145.88300000000001</v>
      </c>
      <c r="C745">
        <v>144.483</v>
      </c>
      <c r="D745">
        <v>124.804</v>
      </c>
      <c r="E745">
        <v>37.543999999999997</v>
      </c>
      <c r="F745">
        <v>0</v>
      </c>
      <c r="G745">
        <v>1.23331E-3</v>
      </c>
      <c r="H745">
        <v>0.995116</v>
      </c>
      <c r="I745">
        <v>0</v>
      </c>
    </row>
    <row r="746" spans="1:9" x14ac:dyDescent="0.25">
      <c r="A746" t="s">
        <v>97</v>
      </c>
      <c r="B746">
        <v>145.59100000000001</v>
      </c>
      <c r="C746">
        <v>144.18600000000001</v>
      </c>
      <c r="D746">
        <v>124.44799999999999</v>
      </c>
      <c r="E746">
        <v>37.369999999999997</v>
      </c>
      <c r="F746">
        <v>0</v>
      </c>
      <c r="G746">
        <v>1.23482E-3</v>
      </c>
      <c r="H746">
        <v>0.995116</v>
      </c>
      <c r="I746">
        <v>0</v>
      </c>
    </row>
    <row r="747" spans="1:9" x14ac:dyDescent="0.25">
      <c r="A747" t="s">
        <v>97</v>
      </c>
      <c r="B747">
        <v>145.922</v>
      </c>
      <c r="C747">
        <v>144.51599999999999</v>
      </c>
      <c r="D747">
        <v>124.85</v>
      </c>
      <c r="E747">
        <v>37.5625</v>
      </c>
      <c r="F747">
        <v>0</v>
      </c>
      <c r="G747">
        <v>1.5265299999999999E-3</v>
      </c>
      <c r="H747">
        <v>0.995116</v>
      </c>
      <c r="I747">
        <v>0</v>
      </c>
    </row>
    <row r="748" spans="1:9" x14ac:dyDescent="0.25">
      <c r="A748" t="s">
        <v>97</v>
      </c>
      <c r="B748">
        <v>145.40100000000001</v>
      </c>
      <c r="C748">
        <v>143.99600000000001</v>
      </c>
      <c r="D748">
        <v>124.437</v>
      </c>
      <c r="E748">
        <v>37.383299999999998</v>
      </c>
      <c r="F748">
        <v>0</v>
      </c>
      <c r="G748">
        <v>1.2301600000000001E-3</v>
      </c>
      <c r="H748">
        <v>0.995116</v>
      </c>
      <c r="I748">
        <v>0</v>
      </c>
    </row>
    <row r="749" spans="1:9" x14ac:dyDescent="0.25">
      <c r="A749" t="s">
        <v>97</v>
      </c>
      <c r="B749">
        <v>145.91300000000001</v>
      </c>
      <c r="C749">
        <v>144.49</v>
      </c>
      <c r="D749">
        <v>124.845</v>
      </c>
      <c r="E749">
        <v>37.534799999999997</v>
      </c>
      <c r="F749">
        <v>0</v>
      </c>
      <c r="G749">
        <v>1.4800600000000001E-3</v>
      </c>
      <c r="H749">
        <v>0.99511400000000005</v>
      </c>
      <c r="I749">
        <v>0</v>
      </c>
    </row>
    <row r="750" spans="1:9" x14ac:dyDescent="0.25">
      <c r="A750" t="s">
        <v>97</v>
      </c>
      <c r="B750">
        <v>8100.06</v>
      </c>
      <c r="C750">
        <v>144.48500000000001</v>
      </c>
      <c r="D750">
        <v>124.432</v>
      </c>
      <c r="E750">
        <v>37.385399999999997</v>
      </c>
      <c r="F750">
        <v>0</v>
      </c>
      <c r="G750">
        <v>2.0036899999999998E-3</v>
      </c>
      <c r="H750">
        <v>0.995116</v>
      </c>
      <c r="I750">
        <v>0</v>
      </c>
    </row>
    <row r="751" spans="1:9" x14ac:dyDescent="0.25">
      <c r="A751" t="s">
        <v>97</v>
      </c>
      <c r="B751">
        <v>150.24600000000001</v>
      </c>
      <c r="C751">
        <v>147.85300000000001</v>
      </c>
      <c r="D751">
        <v>124.992</v>
      </c>
      <c r="E751">
        <v>37.526600000000002</v>
      </c>
      <c r="F751">
        <v>0</v>
      </c>
      <c r="G751">
        <v>1.51805E-3</v>
      </c>
      <c r="H751">
        <v>0.99511499999999997</v>
      </c>
      <c r="I751">
        <v>0</v>
      </c>
    </row>
    <row r="752" spans="1:9" x14ac:dyDescent="0.25">
      <c r="A752" t="s">
        <v>97</v>
      </c>
      <c r="B752">
        <v>147.06299999999999</v>
      </c>
      <c r="C752">
        <v>144.61099999999999</v>
      </c>
      <c r="D752">
        <v>124.374</v>
      </c>
      <c r="E752">
        <v>37.358699999999999</v>
      </c>
      <c r="F752">
        <v>0</v>
      </c>
      <c r="G752">
        <v>1.23017E-3</v>
      </c>
      <c r="H752">
        <v>0.995116</v>
      </c>
      <c r="I752">
        <v>0</v>
      </c>
    </row>
    <row r="753" spans="1:9" x14ac:dyDescent="0.25">
      <c r="A753" t="s">
        <v>97</v>
      </c>
      <c r="B753">
        <v>146.529</v>
      </c>
      <c r="C753">
        <v>145.114</v>
      </c>
      <c r="D753">
        <v>124.917</v>
      </c>
      <c r="E753">
        <v>37.5655</v>
      </c>
      <c r="F753">
        <v>0</v>
      </c>
      <c r="G753">
        <v>1.2316E-3</v>
      </c>
      <c r="H753">
        <v>0.99511000000000005</v>
      </c>
      <c r="I753">
        <v>0</v>
      </c>
    </row>
    <row r="754" spans="1:9" x14ac:dyDescent="0.25">
      <c r="A754" t="s">
        <v>97</v>
      </c>
      <c r="B754">
        <v>146.09800000000001</v>
      </c>
      <c r="C754">
        <v>144.66200000000001</v>
      </c>
      <c r="D754">
        <v>124.529</v>
      </c>
      <c r="E754">
        <v>37.407899999999998</v>
      </c>
      <c r="F754">
        <v>0</v>
      </c>
      <c r="G754">
        <v>1.23912E-3</v>
      </c>
      <c r="H754">
        <v>0.99511400000000005</v>
      </c>
      <c r="I754">
        <v>0</v>
      </c>
    </row>
    <row r="755" spans="1:9" x14ac:dyDescent="0.25">
      <c r="A755" t="s">
        <v>97</v>
      </c>
      <c r="B755">
        <v>146.404</v>
      </c>
      <c r="C755">
        <v>144.982</v>
      </c>
      <c r="D755">
        <v>124.92400000000001</v>
      </c>
      <c r="E755">
        <v>37.548099999999998</v>
      </c>
      <c r="F755">
        <v>0</v>
      </c>
      <c r="G755">
        <v>1.2525800000000001E-3</v>
      </c>
      <c r="H755">
        <v>0.995116</v>
      </c>
      <c r="I755">
        <v>0</v>
      </c>
    </row>
    <row r="756" spans="1:9" x14ac:dyDescent="0.25">
      <c r="A756" t="s">
        <v>97</v>
      </c>
      <c r="B756">
        <v>145.577</v>
      </c>
      <c r="C756">
        <v>144.172</v>
      </c>
      <c r="D756">
        <v>124.514</v>
      </c>
      <c r="E756">
        <v>37.381300000000003</v>
      </c>
      <c r="F756">
        <v>0</v>
      </c>
      <c r="G756">
        <v>1.28218E-3</v>
      </c>
      <c r="H756">
        <v>0.995116</v>
      </c>
      <c r="I756">
        <v>0</v>
      </c>
    </row>
    <row r="757" spans="1:9" x14ac:dyDescent="0.25">
      <c r="A757" t="s">
        <v>97</v>
      </c>
      <c r="B757">
        <v>146.03299999999999</v>
      </c>
      <c r="C757">
        <v>144.62700000000001</v>
      </c>
      <c r="D757">
        <v>124.91500000000001</v>
      </c>
      <c r="E757">
        <v>37.552199999999999</v>
      </c>
      <c r="F757">
        <v>0</v>
      </c>
      <c r="G757">
        <v>1.2562000000000001E-3</v>
      </c>
      <c r="H757">
        <v>0.995116</v>
      </c>
      <c r="I757">
        <v>0</v>
      </c>
    </row>
    <row r="758" spans="1:9" x14ac:dyDescent="0.25">
      <c r="A758" t="s">
        <v>97</v>
      </c>
      <c r="B758">
        <v>145.565</v>
      </c>
      <c r="C758">
        <v>144.13999999999999</v>
      </c>
      <c r="D758">
        <v>124.535</v>
      </c>
      <c r="E758">
        <v>37.379199999999997</v>
      </c>
      <c r="F758">
        <v>0</v>
      </c>
      <c r="G758">
        <v>1.3999100000000001E-3</v>
      </c>
      <c r="H758">
        <v>0.995116</v>
      </c>
      <c r="I758">
        <v>0</v>
      </c>
    </row>
    <row r="759" spans="1:9" x14ac:dyDescent="0.25">
      <c r="A759" t="s">
        <v>97</v>
      </c>
      <c r="B759">
        <v>145.96700000000001</v>
      </c>
      <c r="C759">
        <v>144.55500000000001</v>
      </c>
      <c r="D759">
        <v>124.913</v>
      </c>
      <c r="E759">
        <v>37.548099999999998</v>
      </c>
      <c r="F759">
        <v>0</v>
      </c>
      <c r="G759">
        <v>1.3045699999999999E-3</v>
      </c>
      <c r="H759">
        <v>0.995116</v>
      </c>
      <c r="I759">
        <v>0</v>
      </c>
    </row>
    <row r="760" spans="1:9" x14ac:dyDescent="0.25">
      <c r="A760" t="s">
        <v>97</v>
      </c>
      <c r="B760">
        <v>145.90600000000001</v>
      </c>
      <c r="C760">
        <v>144.482</v>
      </c>
      <c r="D760">
        <v>124.538</v>
      </c>
      <c r="E760">
        <v>37.382300000000001</v>
      </c>
      <c r="F760">
        <v>0</v>
      </c>
      <c r="G760">
        <v>1.2354899999999999E-3</v>
      </c>
      <c r="H760">
        <v>0.995116</v>
      </c>
      <c r="I760">
        <v>0</v>
      </c>
    </row>
    <row r="761" spans="1:9" x14ac:dyDescent="0.25">
      <c r="A761" t="s">
        <v>97</v>
      </c>
      <c r="B761">
        <v>146.38300000000001</v>
      </c>
      <c r="C761">
        <v>144.96199999999999</v>
      </c>
      <c r="D761">
        <v>124.914</v>
      </c>
      <c r="E761">
        <v>37.558300000000003</v>
      </c>
      <c r="F761">
        <v>0</v>
      </c>
      <c r="G761">
        <v>1.2318800000000001E-3</v>
      </c>
      <c r="H761">
        <v>0.995116</v>
      </c>
      <c r="I761">
        <v>0</v>
      </c>
    </row>
    <row r="762" spans="1:9" x14ac:dyDescent="0.25">
      <c r="A762" t="s">
        <v>97</v>
      </c>
      <c r="B762">
        <v>145.92099999999999</v>
      </c>
      <c r="C762">
        <v>144.505</v>
      </c>
      <c r="D762">
        <v>124.474</v>
      </c>
      <c r="E762">
        <v>37.358699999999999</v>
      </c>
      <c r="F762">
        <v>0</v>
      </c>
      <c r="G762">
        <v>1.24789E-3</v>
      </c>
      <c r="H762">
        <v>0.995116</v>
      </c>
      <c r="I762">
        <v>0</v>
      </c>
    </row>
    <row r="763" spans="1:9" x14ac:dyDescent="0.25">
      <c r="A763" t="s">
        <v>97</v>
      </c>
      <c r="B763">
        <v>146.328</v>
      </c>
      <c r="C763">
        <v>144.90600000000001</v>
      </c>
      <c r="D763">
        <v>124.869</v>
      </c>
      <c r="E763">
        <v>37.511299999999999</v>
      </c>
      <c r="F763">
        <v>0</v>
      </c>
      <c r="G763">
        <v>1.2300600000000001E-3</v>
      </c>
      <c r="H763">
        <v>0.99511499999999997</v>
      </c>
      <c r="I763">
        <v>0</v>
      </c>
    </row>
    <row r="764" spans="1:9" x14ac:dyDescent="0.25">
      <c r="A764" t="s">
        <v>97</v>
      </c>
      <c r="B764">
        <v>8086.39</v>
      </c>
      <c r="C764">
        <v>144.66999999999999</v>
      </c>
      <c r="D764">
        <v>124.524</v>
      </c>
      <c r="E764">
        <v>37.383299999999998</v>
      </c>
      <c r="F764">
        <v>0</v>
      </c>
      <c r="G764">
        <v>1.3190700000000001E-3</v>
      </c>
      <c r="H764">
        <v>0.995116</v>
      </c>
      <c r="I764">
        <v>0</v>
      </c>
    </row>
    <row r="765" spans="1:9" x14ac:dyDescent="0.25">
      <c r="A765" t="s">
        <v>97</v>
      </c>
      <c r="B765">
        <v>152.24199999999999</v>
      </c>
      <c r="C765">
        <v>149.73599999999999</v>
      </c>
      <c r="D765">
        <v>125.205</v>
      </c>
      <c r="E765">
        <v>37.5062</v>
      </c>
      <c r="F765">
        <v>0</v>
      </c>
      <c r="G765">
        <v>1.2311799999999999E-3</v>
      </c>
      <c r="H765">
        <v>0.995116</v>
      </c>
      <c r="I765">
        <v>0</v>
      </c>
    </row>
    <row r="766" spans="1:9" x14ac:dyDescent="0.25">
      <c r="A766" t="s">
        <v>97</v>
      </c>
      <c r="B766">
        <v>148.589</v>
      </c>
      <c r="C766">
        <v>146.11099999999999</v>
      </c>
      <c r="D766">
        <v>124.364</v>
      </c>
      <c r="E766">
        <v>37.376100000000001</v>
      </c>
      <c r="F766">
        <v>0</v>
      </c>
      <c r="G766">
        <v>1.24938E-3</v>
      </c>
      <c r="H766">
        <v>0.99511499999999997</v>
      </c>
      <c r="I766">
        <v>0</v>
      </c>
    </row>
    <row r="767" spans="1:9" x14ac:dyDescent="0.25">
      <c r="A767" t="s">
        <v>97</v>
      </c>
      <c r="B767">
        <v>146.286</v>
      </c>
      <c r="C767">
        <v>144.887</v>
      </c>
      <c r="D767">
        <v>124.813</v>
      </c>
      <c r="E767">
        <v>37.5246</v>
      </c>
      <c r="F767">
        <v>0</v>
      </c>
      <c r="G767">
        <v>1.2334399999999999E-3</v>
      </c>
      <c r="H767">
        <v>0.995116</v>
      </c>
      <c r="I767">
        <v>0</v>
      </c>
    </row>
    <row r="768" spans="1:9" x14ac:dyDescent="0.25">
      <c r="A768" t="s">
        <v>97</v>
      </c>
      <c r="B768">
        <v>145.92500000000001</v>
      </c>
      <c r="C768">
        <v>144.50800000000001</v>
      </c>
      <c r="D768">
        <v>124.423</v>
      </c>
      <c r="E768">
        <v>37.369</v>
      </c>
      <c r="F768">
        <v>0</v>
      </c>
      <c r="G768">
        <v>1.3072400000000001E-3</v>
      </c>
      <c r="H768">
        <v>0.995116</v>
      </c>
      <c r="I768">
        <v>0</v>
      </c>
    </row>
    <row r="769" spans="1:25" x14ac:dyDescent="0.25">
      <c r="A769" t="s">
        <v>97</v>
      </c>
      <c r="B769">
        <v>146.33600000000001</v>
      </c>
      <c r="C769">
        <v>144.917</v>
      </c>
      <c r="D769">
        <v>124.872</v>
      </c>
      <c r="E769">
        <v>37.568600000000004</v>
      </c>
      <c r="F769">
        <v>0</v>
      </c>
      <c r="G769">
        <v>1.25449E-3</v>
      </c>
      <c r="H769">
        <v>0.995116</v>
      </c>
      <c r="I769">
        <v>0</v>
      </c>
    </row>
    <row r="770" spans="1:25" x14ac:dyDescent="0.25">
      <c r="A770" t="s">
        <v>97</v>
      </c>
      <c r="B770">
        <v>145.82599999999999</v>
      </c>
      <c r="C770">
        <v>144.42500000000001</v>
      </c>
      <c r="D770">
        <v>124.45</v>
      </c>
      <c r="E770">
        <v>37.361800000000002</v>
      </c>
      <c r="F770">
        <v>0</v>
      </c>
      <c r="G770">
        <v>1.2331899999999999E-3</v>
      </c>
      <c r="H770">
        <v>0.99511400000000005</v>
      </c>
      <c r="I770">
        <v>0</v>
      </c>
    </row>
    <row r="771" spans="1:25" x14ac:dyDescent="0.25">
      <c r="A771" t="s">
        <v>97</v>
      </c>
      <c r="B771">
        <v>146.309</v>
      </c>
      <c r="C771">
        <v>144.90600000000001</v>
      </c>
      <c r="D771">
        <v>124.893</v>
      </c>
      <c r="E771">
        <v>37.5471</v>
      </c>
      <c r="F771">
        <v>0</v>
      </c>
      <c r="G771">
        <v>1.2309700000000001E-3</v>
      </c>
      <c r="H771">
        <v>0.995116</v>
      </c>
      <c r="I771">
        <v>0</v>
      </c>
    </row>
    <row r="772" spans="1:25" x14ac:dyDescent="0.25">
      <c r="A772" t="s">
        <v>97</v>
      </c>
      <c r="B772">
        <v>145.81899999999999</v>
      </c>
      <c r="C772">
        <v>144.4</v>
      </c>
      <c r="D772">
        <v>124.428</v>
      </c>
      <c r="E772">
        <v>37.374099999999999</v>
      </c>
      <c r="F772">
        <v>0</v>
      </c>
      <c r="G772">
        <v>1.2394299999999999E-3</v>
      </c>
      <c r="H772">
        <v>0.99511400000000005</v>
      </c>
      <c r="I772">
        <v>0</v>
      </c>
    </row>
    <row r="773" spans="1:25" x14ac:dyDescent="0.25">
      <c r="A773" t="s">
        <v>97</v>
      </c>
      <c r="B773">
        <v>145.952</v>
      </c>
      <c r="C773">
        <v>144.53299999999999</v>
      </c>
      <c r="D773">
        <v>124.816</v>
      </c>
      <c r="E773">
        <v>37.543999999999997</v>
      </c>
      <c r="F773">
        <v>0</v>
      </c>
      <c r="G773">
        <v>1.24081E-3</v>
      </c>
      <c r="H773">
        <v>0.995116</v>
      </c>
      <c r="I773">
        <v>0</v>
      </c>
    </row>
    <row r="774" spans="1:25" x14ac:dyDescent="0.25">
      <c r="A774" t="s">
        <v>97</v>
      </c>
      <c r="B774">
        <v>145.88300000000001</v>
      </c>
      <c r="C774">
        <v>144.465</v>
      </c>
      <c r="D774">
        <v>124.43600000000001</v>
      </c>
      <c r="E774">
        <v>37.369</v>
      </c>
      <c r="F774">
        <v>0</v>
      </c>
      <c r="G774">
        <v>1.2372500000000001E-3</v>
      </c>
      <c r="H774">
        <v>0.995116</v>
      </c>
      <c r="I774">
        <v>0</v>
      </c>
    </row>
    <row r="775" spans="1:25" x14ac:dyDescent="0.25">
      <c r="A775" t="s">
        <v>97</v>
      </c>
      <c r="B775">
        <v>146.33199999999999</v>
      </c>
      <c r="C775">
        <v>144.90899999999999</v>
      </c>
      <c r="D775">
        <v>124.85299999999999</v>
      </c>
      <c r="E775">
        <v>37.531700000000001</v>
      </c>
      <c r="F775">
        <v>0</v>
      </c>
      <c r="G775">
        <v>1.2479399999999999E-3</v>
      </c>
      <c r="H775">
        <v>0.995116</v>
      </c>
      <c r="I775">
        <v>0</v>
      </c>
    </row>
    <row r="776" spans="1:25" x14ac:dyDescent="0.25">
      <c r="A776" t="s">
        <v>97</v>
      </c>
      <c r="B776">
        <v>145.58500000000001</v>
      </c>
      <c r="C776">
        <v>144.185</v>
      </c>
      <c r="D776">
        <v>124.45099999999999</v>
      </c>
      <c r="E776">
        <v>37.386400000000002</v>
      </c>
      <c r="F776">
        <v>0</v>
      </c>
      <c r="G776">
        <v>1.2456800000000001E-3</v>
      </c>
      <c r="H776">
        <v>0.995116</v>
      </c>
      <c r="I776">
        <v>0</v>
      </c>
    </row>
    <row r="777" spans="1:25" x14ac:dyDescent="0.25">
      <c r="A777" t="s">
        <v>97</v>
      </c>
      <c r="B777">
        <v>145.88300000000001</v>
      </c>
      <c r="C777">
        <v>144.47999999999999</v>
      </c>
      <c r="D777">
        <v>124.88</v>
      </c>
      <c r="E777">
        <v>37.560400000000001</v>
      </c>
      <c r="F777">
        <v>0</v>
      </c>
      <c r="G777">
        <v>1.2311799999999999E-3</v>
      </c>
      <c r="H777">
        <v>0.995116</v>
      </c>
      <c r="I777">
        <v>0</v>
      </c>
    </row>
    <row r="778" spans="1:25" x14ac:dyDescent="0.25">
      <c r="A778" t="s">
        <v>97</v>
      </c>
      <c r="B778">
        <v>8103.22</v>
      </c>
      <c r="C778">
        <v>150.93100000000001</v>
      </c>
      <c r="D778">
        <v>124.485</v>
      </c>
      <c r="E778">
        <v>37.3598</v>
      </c>
      <c r="F778">
        <v>0</v>
      </c>
      <c r="G778">
        <v>1.23898E-3</v>
      </c>
      <c r="H778">
        <v>0.99511400000000005</v>
      </c>
      <c r="I778">
        <v>0</v>
      </c>
    </row>
    <row r="779" spans="1:25" x14ac:dyDescent="0.25">
      <c r="A779" t="s">
        <v>97</v>
      </c>
      <c r="B779">
        <v>171.50800000000001</v>
      </c>
      <c r="C779">
        <v>169.202</v>
      </c>
      <c r="D779">
        <v>144.94900000000001</v>
      </c>
      <c r="E779">
        <v>43.5364</v>
      </c>
      <c r="F779">
        <v>0</v>
      </c>
      <c r="G779">
        <v>1.35516E-3</v>
      </c>
      <c r="H779">
        <v>0.99511000000000005</v>
      </c>
      <c r="I779">
        <v>0</v>
      </c>
    </row>
    <row r="780" spans="1:25" x14ac:dyDescent="0.25">
      <c r="A780" t="s">
        <v>97</v>
      </c>
      <c r="B780">
        <v>156.70599999999999</v>
      </c>
      <c r="C780">
        <v>154.24600000000001</v>
      </c>
      <c r="D780">
        <v>133.93299999999999</v>
      </c>
      <c r="E780">
        <v>40.249400000000001</v>
      </c>
      <c r="F780">
        <v>0</v>
      </c>
      <c r="G780">
        <v>1.2604700000000001E-3</v>
      </c>
      <c r="H780">
        <v>0.995116</v>
      </c>
      <c r="I780">
        <v>0</v>
      </c>
    </row>
    <row r="781" spans="1:25" x14ac:dyDescent="0.25">
      <c r="A781" t="s">
        <v>97</v>
      </c>
      <c r="B781">
        <v>148.68199999999999</v>
      </c>
      <c r="C781">
        <v>147.26</v>
      </c>
      <c r="D781">
        <v>127.1</v>
      </c>
      <c r="E781">
        <v>38.225999999999999</v>
      </c>
      <c r="F781">
        <v>0</v>
      </c>
      <c r="G781">
        <v>1.2326699999999999E-3</v>
      </c>
      <c r="H781">
        <v>0.995116</v>
      </c>
      <c r="I781">
        <v>0</v>
      </c>
    </row>
    <row r="782" spans="1:25" x14ac:dyDescent="0.25">
      <c r="A782" t="s">
        <v>97</v>
      </c>
      <c r="B782">
        <v>146.001</v>
      </c>
      <c r="C782">
        <v>144.58199999999999</v>
      </c>
      <c r="D782">
        <v>124.447</v>
      </c>
      <c r="E782">
        <v>37.365900000000003</v>
      </c>
      <c r="F782">
        <v>0</v>
      </c>
      <c r="G782">
        <v>1.3144400000000001E-3</v>
      </c>
      <c r="H782">
        <v>0.995116</v>
      </c>
      <c r="I782">
        <v>0</v>
      </c>
    </row>
    <row r="783" spans="1:25" x14ac:dyDescent="0.25">
      <c r="A783" t="s">
        <v>97</v>
      </c>
      <c r="B783">
        <v>146.459</v>
      </c>
      <c r="C783">
        <v>145.03700000000001</v>
      </c>
      <c r="D783">
        <v>124.911</v>
      </c>
      <c r="E783">
        <v>37.555300000000003</v>
      </c>
      <c r="F783">
        <v>0</v>
      </c>
      <c r="G783">
        <v>1.5124299999999999E-3</v>
      </c>
      <c r="H783">
        <v>0.995116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146.00700000000001</v>
      </c>
      <c r="C784">
        <v>144.60499999999999</v>
      </c>
      <c r="D784">
        <v>124.54300000000001</v>
      </c>
      <c r="E784">
        <v>37.3628</v>
      </c>
      <c r="F784">
        <v>0</v>
      </c>
      <c r="G784">
        <v>1.2366E-3</v>
      </c>
      <c r="H784">
        <v>0.995116</v>
      </c>
      <c r="I784">
        <v>0</v>
      </c>
      <c r="R784">
        <f>AVERAGE(B735:B784)</f>
        <v>782.43321999999989</v>
      </c>
      <c r="S784">
        <f>AVERAGE(C735:C784)</f>
        <v>145.92372</v>
      </c>
      <c r="U784">
        <f>_xlfn.VAR.P(B735:B784)</f>
        <v>4636036.5576948132</v>
      </c>
      <c r="V784">
        <f>_xlfn.VAR.P(C735:C784)</f>
        <v>15.693908881600008</v>
      </c>
      <c r="X784">
        <f>1.96*SQRT(U784)/50</f>
        <v>84.403312826074284</v>
      </c>
      <c r="Y784">
        <f>1.96*SQRT(V784)/50</f>
        <v>0.15529291079705421</v>
      </c>
    </row>
    <row r="785" spans="1:9" x14ac:dyDescent="0.25">
      <c r="A785" t="s">
        <v>97</v>
      </c>
      <c r="B785">
        <v>39122.321399</v>
      </c>
      <c r="C785" t="s">
        <v>37</v>
      </c>
    </row>
    <row r="786" spans="1:9" x14ac:dyDescent="0.25">
      <c r="A786" t="s">
        <v>98</v>
      </c>
      <c r="B786">
        <v>136.34200000000001</v>
      </c>
      <c r="C786">
        <v>134.1</v>
      </c>
      <c r="D786">
        <v>113.97</v>
      </c>
      <c r="E786">
        <v>26.820499999999999</v>
      </c>
      <c r="F786">
        <v>0</v>
      </c>
      <c r="G786">
        <v>1.2301300000000001E-3</v>
      </c>
      <c r="H786">
        <v>0.995116</v>
      </c>
      <c r="I786">
        <v>0</v>
      </c>
    </row>
    <row r="787" spans="1:9" x14ac:dyDescent="0.25">
      <c r="A787" t="s">
        <v>98</v>
      </c>
      <c r="B787">
        <v>135.06700000000001</v>
      </c>
      <c r="C787">
        <v>133.63800000000001</v>
      </c>
      <c r="D787">
        <v>113.721</v>
      </c>
      <c r="E787">
        <v>26.677199999999999</v>
      </c>
      <c r="F787">
        <v>0</v>
      </c>
      <c r="G787">
        <v>1.23014E-3</v>
      </c>
      <c r="H787">
        <v>0.995116</v>
      </c>
      <c r="I787">
        <v>0</v>
      </c>
    </row>
    <row r="788" spans="1:9" x14ac:dyDescent="0.25">
      <c r="A788" t="s">
        <v>98</v>
      </c>
      <c r="B788">
        <v>135.12700000000001</v>
      </c>
      <c r="C788">
        <v>133.72200000000001</v>
      </c>
      <c r="D788">
        <v>114.06100000000001</v>
      </c>
      <c r="E788">
        <v>26.8584</v>
      </c>
      <c r="F788">
        <v>0</v>
      </c>
      <c r="G788">
        <v>1.27144E-3</v>
      </c>
      <c r="H788">
        <v>0.99511499999999997</v>
      </c>
      <c r="I788">
        <v>0</v>
      </c>
    </row>
    <row r="789" spans="1:9" x14ac:dyDescent="0.25">
      <c r="A789" t="s">
        <v>98</v>
      </c>
      <c r="B789">
        <v>134.959</v>
      </c>
      <c r="C789">
        <v>133.53700000000001</v>
      </c>
      <c r="D789">
        <v>113.721</v>
      </c>
      <c r="E789">
        <v>26.667999999999999</v>
      </c>
      <c r="F789">
        <v>0</v>
      </c>
      <c r="G789">
        <v>1.289E-3</v>
      </c>
      <c r="H789">
        <v>0.995116</v>
      </c>
      <c r="I789">
        <v>0</v>
      </c>
    </row>
    <row r="790" spans="1:9" x14ac:dyDescent="0.25">
      <c r="A790" t="s">
        <v>98</v>
      </c>
      <c r="B790">
        <v>135.54</v>
      </c>
      <c r="C790">
        <v>134.12200000000001</v>
      </c>
      <c r="D790">
        <v>114.09</v>
      </c>
      <c r="E790">
        <v>26.881</v>
      </c>
      <c r="F790">
        <v>0</v>
      </c>
      <c r="G790">
        <v>1.6188400000000001E-3</v>
      </c>
      <c r="H790">
        <v>0.99511499999999997</v>
      </c>
      <c r="I790">
        <v>0</v>
      </c>
    </row>
    <row r="791" spans="1:9" x14ac:dyDescent="0.25">
      <c r="A791" t="s">
        <v>98</v>
      </c>
      <c r="B791">
        <v>135.13999999999999</v>
      </c>
      <c r="C791">
        <v>133.72999999999999</v>
      </c>
      <c r="D791">
        <v>113.648</v>
      </c>
      <c r="E791">
        <v>26.679200000000002</v>
      </c>
      <c r="F791">
        <v>0</v>
      </c>
      <c r="G791">
        <v>1.26088E-3</v>
      </c>
      <c r="H791">
        <v>0.995116</v>
      </c>
      <c r="I791">
        <v>0</v>
      </c>
    </row>
    <row r="792" spans="1:9" x14ac:dyDescent="0.25">
      <c r="A792" t="s">
        <v>98</v>
      </c>
      <c r="B792">
        <v>135.57900000000001</v>
      </c>
      <c r="C792">
        <v>134.15899999999999</v>
      </c>
      <c r="D792">
        <v>114.1</v>
      </c>
      <c r="E792">
        <v>26.859400000000001</v>
      </c>
      <c r="F792">
        <v>0</v>
      </c>
      <c r="G792">
        <v>1.2429400000000001E-3</v>
      </c>
      <c r="H792">
        <v>0.995116</v>
      </c>
      <c r="I792">
        <v>0</v>
      </c>
    </row>
    <row r="793" spans="1:9" x14ac:dyDescent="0.25">
      <c r="A793" t="s">
        <v>98</v>
      </c>
      <c r="B793">
        <v>8125.23</v>
      </c>
      <c r="C793">
        <v>133.91999999999999</v>
      </c>
      <c r="D793">
        <v>113.68300000000001</v>
      </c>
      <c r="E793">
        <v>26.697700000000001</v>
      </c>
      <c r="F793">
        <v>0</v>
      </c>
      <c r="G793">
        <v>1.2300600000000001E-3</v>
      </c>
      <c r="H793">
        <v>0.995116</v>
      </c>
      <c r="I793">
        <v>0</v>
      </c>
    </row>
    <row r="794" spans="1:9" x14ac:dyDescent="0.25">
      <c r="A794" t="s">
        <v>98</v>
      </c>
      <c r="B794">
        <v>141.05199999999999</v>
      </c>
      <c r="C794">
        <v>138.523</v>
      </c>
      <c r="D794">
        <v>114.389</v>
      </c>
      <c r="E794">
        <v>26.837900000000001</v>
      </c>
      <c r="F794">
        <v>0</v>
      </c>
      <c r="G794">
        <v>1.2446499999999999E-3</v>
      </c>
      <c r="H794">
        <v>0.99511499999999997</v>
      </c>
      <c r="I794">
        <v>0</v>
      </c>
    </row>
    <row r="795" spans="1:9" x14ac:dyDescent="0.25">
      <c r="A795" t="s">
        <v>98</v>
      </c>
      <c r="B795">
        <v>137.709</v>
      </c>
      <c r="C795">
        <v>135.24100000000001</v>
      </c>
      <c r="D795">
        <v>113.563</v>
      </c>
      <c r="E795">
        <v>26.661799999999999</v>
      </c>
      <c r="F795">
        <v>0</v>
      </c>
      <c r="G795">
        <v>1.36159E-3</v>
      </c>
      <c r="H795">
        <v>0.995116</v>
      </c>
      <c r="I795">
        <v>0</v>
      </c>
    </row>
    <row r="796" spans="1:9" x14ac:dyDescent="0.25">
      <c r="A796" t="s">
        <v>98</v>
      </c>
      <c r="B796">
        <v>135.494</v>
      </c>
      <c r="C796">
        <v>134.08099999999999</v>
      </c>
      <c r="D796">
        <v>114.047</v>
      </c>
      <c r="E796">
        <v>26.848199999999999</v>
      </c>
      <c r="F796">
        <v>0</v>
      </c>
      <c r="G796">
        <v>1.38094E-3</v>
      </c>
      <c r="H796">
        <v>0.995116</v>
      </c>
      <c r="I796">
        <v>0</v>
      </c>
    </row>
    <row r="797" spans="1:9" x14ac:dyDescent="0.25">
      <c r="A797" t="s">
        <v>98</v>
      </c>
      <c r="B797">
        <v>135.04599999999999</v>
      </c>
      <c r="C797">
        <v>133.62899999999999</v>
      </c>
      <c r="D797">
        <v>113.634</v>
      </c>
      <c r="E797">
        <v>26.6751</v>
      </c>
      <c r="F797">
        <v>0</v>
      </c>
      <c r="G797">
        <v>1.2539999999999999E-3</v>
      </c>
      <c r="H797">
        <v>0.995116</v>
      </c>
      <c r="I797">
        <v>0</v>
      </c>
    </row>
    <row r="798" spans="1:9" x14ac:dyDescent="0.25">
      <c r="A798" t="s">
        <v>98</v>
      </c>
      <c r="B798">
        <v>135.48500000000001</v>
      </c>
      <c r="C798">
        <v>134.06100000000001</v>
      </c>
      <c r="D798">
        <v>114.06699999999999</v>
      </c>
      <c r="E798">
        <v>26.8748</v>
      </c>
      <c r="F798">
        <v>0</v>
      </c>
      <c r="G798">
        <v>1.2458599999999999E-3</v>
      </c>
      <c r="H798">
        <v>0.99511499999999997</v>
      </c>
      <c r="I798">
        <v>0</v>
      </c>
    </row>
    <row r="799" spans="1:9" x14ac:dyDescent="0.25">
      <c r="A799" t="s">
        <v>98</v>
      </c>
      <c r="B799">
        <v>135.102</v>
      </c>
      <c r="C799">
        <v>133.685</v>
      </c>
      <c r="D799">
        <v>113.63</v>
      </c>
      <c r="E799">
        <v>26.674099999999999</v>
      </c>
      <c r="F799">
        <v>0</v>
      </c>
      <c r="G799">
        <v>1.2413599999999999E-3</v>
      </c>
      <c r="H799">
        <v>0.99511499999999997</v>
      </c>
      <c r="I799">
        <v>0</v>
      </c>
    </row>
    <row r="800" spans="1:9" x14ac:dyDescent="0.25">
      <c r="A800" t="s">
        <v>98</v>
      </c>
      <c r="B800">
        <v>135.53899999999999</v>
      </c>
      <c r="C800">
        <v>134.11600000000001</v>
      </c>
      <c r="D800">
        <v>114.071</v>
      </c>
      <c r="E800">
        <v>26.8748</v>
      </c>
      <c r="F800">
        <v>0</v>
      </c>
      <c r="G800">
        <v>1.3973499999999999E-3</v>
      </c>
      <c r="H800">
        <v>0.995116</v>
      </c>
      <c r="I800">
        <v>0</v>
      </c>
    </row>
    <row r="801" spans="1:9" x14ac:dyDescent="0.25">
      <c r="A801" t="s">
        <v>98</v>
      </c>
      <c r="B801">
        <v>135.06100000000001</v>
      </c>
      <c r="C801">
        <v>133.63999999999999</v>
      </c>
      <c r="D801">
        <v>113.643</v>
      </c>
      <c r="E801">
        <v>26.67</v>
      </c>
      <c r="F801">
        <v>0</v>
      </c>
      <c r="G801">
        <v>1.2777699999999999E-3</v>
      </c>
      <c r="H801">
        <v>0.995116</v>
      </c>
      <c r="I801">
        <v>0</v>
      </c>
    </row>
    <row r="802" spans="1:9" x14ac:dyDescent="0.25">
      <c r="A802" t="s">
        <v>98</v>
      </c>
      <c r="B802">
        <v>135.43700000000001</v>
      </c>
      <c r="C802">
        <v>134.018</v>
      </c>
      <c r="D802">
        <v>114.024</v>
      </c>
      <c r="E802">
        <v>26.8308</v>
      </c>
      <c r="F802">
        <v>0</v>
      </c>
      <c r="G802">
        <v>1.2841899999999999E-3</v>
      </c>
      <c r="H802">
        <v>0.99511499999999997</v>
      </c>
      <c r="I802">
        <v>0</v>
      </c>
    </row>
    <row r="803" spans="1:9" x14ac:dyDescent="0.25">
      <c r="A803" t="s">
        <v>98</v>
      </c>
      <c r="B803">
        <v>134.959</v>
      </c>
      <c r="C803">
        <v>133.56100000000001</v>
      </c>
      <c r="D803">
        <v>113.63</v>
      </c>
      <c r="E803">
        <v>26.686399999999999</v>
      </c>
      <c r="F803">
        <v>0</v>
      </c>
      <c r="G803">
        <v>1.39774E-3</v>
      </c>
      <c r="H803">
        <v>0.995116</v>
      </c>
      <c r="I803">
        <v>0</v>
      </c>
    </row>
    <row r="804" spans="1:9" x14ac:dyDescent="0.25">
      <c r="A804" t="s">
        <v>98</v>
      </c>
      <c r="B804">
        <v>135.11799999999999</v>
      </c>
      <c r="C804">
        <v>133.696</v>
      </c>
      <c r="D804">
        <v>114.04600000000001</v>
      </c>
      <c r="E804">
        <v>26.857399999999998</v>
      </c>
      <c r="F804">
        <v>0</v>
      </c>
      <c r="G804">
        <v>1.46564E-3</v>
      </c>
      <c r="H804">
        <v>0.995116</v>
      </c>
      <c r="I804">
        <v>0</v>
      </c>
    </row>
    <row r="805" spans="1:9" x14ac:dyDescent="0.25">
      <c r="A805" t="s">
        <v>98</v>
      </c>
      <c r="B805">
        <v>134.63200000000001</v>
      </c>
      <c r="C805">
        <v>133.227</v>
      </c>
      <c r="D805">
        <v>113.645</v>
      </c>
      <c r="E805">
        <v>26.666899999999998</v>
      </c>
      <c r="F805">
        <v>0</v>
      </c>
      <c r="G805">
        <v>1.23055E-3</v>
      </c>
      <c r="H805">
        <v>0.995116</v>
      </c>
      <c r="I805">
        <v>0</v>
      </c>
    </row>
    <row r="806" spans="1:9" x14ac:dyDescent="0.25">
      <c r="A806" t="s">
        <v>98</v>
      </c>
      <c r="B806">
        <v>135.10499999999999</v>
      </c>
      <c r="C806">
        <v>133.672</v>
      </c>
      <c r="D806">
        <v>114.04600000000001</v>
      </c>
      <c r="E806">
        <v>26.8461</v>
      </c>
      <c r="F806">
        <v>0</v>
      </c>
      <c r="G806">
        <v>1.5024400000000001E-3</v>
      </c>
      <c r="H806">
        <v>0.995116</v>
      </c>
      <c r="I806">
        <v>0</v>
      </c>
    </row>
    <row r="807" spans="1:9" x14ac:dyDescent="0.25">
      <c r="A807" t="s">
        <v>98</v>
      </c>
      <c r="B807">
        <v>134.792</v>
      </c>
      <c r="C807">
        <v>133.37700000000001</v>
      </c>
      <c r="D807">
        <v>113.684</v>
      </c>
      <c r="E807">
        <v>26.6905</v>
      </c>
      <c r="F807">
        <v>0</v>
      </c>
      <c r="G807">
        <v>1.2401000000000001E-3</v>
      </c>
      <c r="H807">
        <v>0.995116</v>
      </c>
      <c r="I807">
        <v>0</v>
      </c>
    </row>
    <row r="808" spans="1:9" x14ac:dyDescent="0.25">
      <c r="A808" t="s">
        <v>98</v>
      </c>
      <c r="B808">
        <v>4093.29</v>
      </c>
      <c r="C808">
        <v>140.084</v>
      </c>
      <c r="D808">
        <v>114.086</v>
      </c>
      <c r="E808">
        <v>26.864599999999999</v>
      </c>
      <c r="F808">
        <v>0</v>
      </c>
      <c r="G808">
        <v>1.24434E-3</v>
      </c>
      <c r="H808">
        <v>0.995116</v>
      </c>
      <c r="I808">
        <v>0</v>
      </c>
    </row>
    <row r="809" spans="1:9" x14ac:dyDescent="0.25">
      <c r="A809" t="s">
        <v>98</v>
      </c>
      <c r="B809">
        <v>4159.01</v>
      </c>
      <c r="C809">
        <v>137.51400000000001</v>
      </c>
      <c r="D809">
        <v>113.723</v>
      </c>
      <c r="E809">
        <v>26.6372</v>
      </c>
      <c r="F809">
        <v>0</v>
      </c>
      <c r="G809">
        <v>1.27509E-3</v>
      </c>
      <c r="H809">
        <v>0.995116</v>
      </c>
      <c r="I809">
        <v>0</v>
      </c>
    </row>
    <row r="810" spans="1:9" x14ac:dyDescent="0.25">
      <c r="A810" t="s">
        <v>98</v>
      </c>
      <c r="B810">
        <v>136.65100000000001</v>
      </c>
      <c r="C810">
        <v>134.20699999999999</v>
      </c>
      <c r="D810">
        <v>114.006</v>
      </c>
      <c r="E810">
        <v>26.8154</v>
      </c>
      <c r="F810">
        <v>0</v>
      </c>
      <c r="G810">
        <v>1.2313000000000001E-3</v>
      </c>
      <c r="H810">
        <v>0.995116</v>
      </c>
      <c r="I810">
        <v>0</v>
      </c>
    </row>
    <row r="811" spans="1:9" x14ac:dyDescent="0.25">
      <c r="A811" t="s">
        <v>98</v>
      </c>
      <c r="B811">
        <v>134.69800000000001</v>
      </c>
      <c r="C811">
        <v>133.29400000000001</v>
      </c>
      <c r="D811">
        <v>113.69799999999999</v>
      </c>
      <c r="E811">
        <v>26.679200000000002</v>
      </c>
      <c r="F811">
        <v>0</v>
      </c>
      <c r="G811">
        <v>1.23054E-3</v>
      </c>
      <c r="H811">
        <v>0.995116</v>
      </c>
      <c r="I811">
        <v>0</v>
      </c>
    </row>
    <row r="812" spans="1:9" x14ac:dyDescent="0.25">
      <c r="A812" t="s">
        <v>98</v>
      </c>
      <c r="B812">
        <v>135.465</v>
      </c>
      <c r="C812">
        <v>134.04400000000001</v>
      </c>
      <c r="D812">
        <v>114.084</v>
      </c>
      <c r="E812">
        <v>26.855399999999999</v>
      </c>
      <c r="F812">
        <v>0</v>
      </c>
      <c r="G812">
        <v>1.2306000000000001E-3</v>
      </c>
      <c r="H812">
        <v>0.995116</v>
      </c>
      <c r="I812">
        <v>0</v>
      </c>
    </row>
    <row r="813" spans="1:9" x14ac:dyDescent="0.25">
      <c r="A813" t="s">
        <v>98</v>
      </c>
      <c r="B813">
        <v>135.084</v>
      </c>
      <c r="C813">
        <v>133.66399999999999</v>
      </c>
      <c r="D813">
        <v>113.696</v>
      </c>
      <c r="E813">
        <v>26.67</v>
      </c>
      <c r="F813">
        <v>0</v>
      </c>
      <c r="G813">
        <v>1.23719E-3</v>
      </c>
      <c r="H813">
        <v>0.995116</v>
      </c>
      <c r="I813">
        <v>0</v>
      </c>
    </row>
    <row r="814" spans="1:9" x14ac:dyDescent="0.25">
      <c r="A814" t="s">
        <v>98</v>
      </c>
      <c r="B814">
        <v>135.54900000000001</v>
      </c>
      <c r="C814">
        <v>134.125</v>
      </c>
      <c r="D814">
        <v>114.152</v>
      </c>
      <c r="E814">
        <v>26.867599999999999</v>
      </c>
      <c r="F814">
        <v>0</v>
      </c>
      <c r="G814">
        <v>1.2746400000000001E-3</v>
      </c>
      <c r="H814">
        <v>0.99511499999999997</v>
      </c>
      <c r="I814">
        <v>0</v>
      </c>
    </row>
    <row r="815" spans="1:9" x14ac:dyDescent="0.25">
      <c r="A815" t="s">
        <v>98</v>
      </c>
      <c r="B815">
        <v>135.154</v>
      </c>
      <c r="C815">
        <v>133.73699999999999</v>
      </c>
      <c r="D815">
        <v>113.69</v>
      </c>
      <c r="E815">
        <v>26.669</v>
      </c>
      <c r="F815">
        <v>0</v>
      </c>
      <c r="G815">
        <v>1.2625799999999999E-3</v>
      </c>
      <c r="H815">
        <v>0.995116</v>
      </c>
      <c r="I815">
        <v>0</v>
      </c>
    </row>
    <row r="816" spans="1:9" x14ac:dyDescent="0.25">
      <c r="A816" t="s">
        <v>98</v>
      </c>
      <c r="B816">
        <v>135.471</v>
      </c>
      <c r="C816">
        <v>134.05199999999999</v>
      </c>
      <c r="D816">
        <v>114.1</v>
      </c>
      <c r="E816">
        <v>26.864599999999999</v>
      </c>
      <c r="F816">
        <v>0</v>
      </c>
      <c r="G816">
        <v>1.2300900000000001E-3</v>
      </c>
      <c r="H816">
        <v>0.995116</v>
      </c>
      <c r="I816">
        <v>0</v>
      </c>
    </row>
    <row r="817" spans="1:9" x14ac:dyDescent="0.25">
      <c r="A817" t="s">
        <v>98</v>
      </c>
      <c r="B817">
        <v>134.82300000000001</v>
      </c>
      <c r="C817">
        <v>133.42099999999999</v>
      </c>
      <c r="D817">
        <v>113.714</v>
      </c>
      <c r="E817">
        <v>26.6936</v>
      </c>
      <c r="F817">
        <v>0</v>
      </c>
      <c r="G817">
        <v>2.60699E-3</v>
      </c>
      <c r="H817">
        <v>0.99511499999999997</v>
      </c>
      <c r="I817">
        <v>0</v>
      </c>
    </row>
    <row r="818" spans="1:9" x14ac:dyDescent="0.25">
      <c r="A818" t="s">
        <v>98</v>
      </c>
      <c r="B818">
        <v>135.22</v>
      </c>
      <c r="C818">
        <v>133.79900000000001</v>
      </c>
      <c r="D818">
        <v>114.054</v>
      </c>
      <c r="E818">
        <v>26.8584</v>
      </c>
      <c r="F818">
        <v>0</v>
      </c>
      <c r="G818">
        <v>1.9053500000000001E-3</v>
      </c>
      <c r="H818">
        <v>0.995116</v>
      </c>
      <c r="I818">
        <v>0</v>
      </c>
    </row>
    <row r="819" spans="1:9" x14ac:dyDescent="0.25">
      <c r="A819" t="s">
        <v>98</v>
      </c>
      <c r="B819">
        <v>135.119</v>
      </c>
      <c r="C819">
        <v>133.69800000000001</v>
      </c>
      <c r="D819">
        <v>113.64700000000001</v>
      </c>
      <c r="E819">
        <v>26.680299999999999</v>
      </c>
      <c r="F819">
        <v>0</v>
      </c>
      <c r="G819">
        <v>1.2316899999999999E-3</v>
      </c>
      <c r="H819">
        <v>0.995116</v>
      </c>
      <c r="I819">
        <v>0</v>
      </c>
    </row>
    <row r="820" spans="1:9" x14ac:dyDescent="0.25">
      <c r="A820" t="s">
        <v>98</v>
      </c>
      <c r="B820">
        <v>135.58600000000001</v>
      </c>
      <c r="C820">
        <v>134.16399999999999</v>
      </c>
      <c r="D820">
        <v>114.133</v>
      </c>
      <c r="E820">
        <v>26.885000000000002</v>
      </c>
      <c r="F820">
        <v>0</v>
      </c>
      <c r="G820">
        <v>1.23025E-3</v>
      </c>
      <c r="H820">
        <v>0.995116</v>
      </c>
      <c r="I820">
        <v>0</v>
      </c>
    </row>
    <row r="821" spans="1:9" x14ac:dyDescent="0.25">
      <c r="A821" t="s">
        <v>98</v>
      </c>
      <c r="B821">
        <v>135.09</v>
      </c>
      <c r="C821">
        <v>133.67099999999999</v>
      </c>
      <c r="D821">
        <v>113.68899999999999</v>
      </c>
      <c r="E821">
        <v>26.709900000000001</v>
      </c>
      <c r="F821">
        <v>0</v>
      </c>
      <c r="G821">
        <v>1.2358099999999999E-3</v>
      </c>
      <c r="H821">
        <v>0.995116</v>
      </c>
      <c r="I821">
        <v>0</v>
      </c>
    </row>
    <row r="822" spans="1:9" x14ac:dyDescent="0.25">
      <c r="A822" t="s">
        <v>98</v>
      </c>
      <c r="B822">
        <v>135.52000000000001</v>
      </c>
      <c r="C822">
        <v>134.09399999999999</v>
      </c>
      <c r="D822">
        <v>114.117</v>
      </c>
      <c r="E822">
        <v>26.8687</v>
      </c>
      <c r="F822">
        <v>0</v>
      </c>
      <c r="G822">
        <v>2.0223900000000002E-3</v>
      </c>
      <c r="H822">
        <v>0.99511400000000005</v>
      </c>
      <c r="I822">
        <v>0</v>
      </c>
    </row>
    <row r="823" spans="1:9" x14ac:dyDescent="0.25">
      <c r="A823" t="s">
        <v>98</v>
      </c>
      <c r="B823">
        <v>8084.54</v>
      </c>
      <c r="C823">
        <v>133.85</v>
      </c>
      <c r="D823">
        <v>113.66500000000001</v>
      </c>
      <c r="E823">
        <v>26.6874</v>
      </c>
      <c r="F823">
        <v>0</v>
      </c>
      <c r="G823">
        <v>2.0576100000000001E-3</v>
      </c>
      <c r="H823">
        <v>0.995116</v>
      </c>
      <c r="I823">
        <v>0</v>
      </c>
    </row>
    <row r="824" spans="1:9" x14ac:dyDescent="0.25">
      <c r="A824" t="s">
        <v>98</v>
      </c>
      <c r="B824">
        <v>141.41800000000001</v>
      </c>
      <c r="C824">
        <v>138.881</v>
      </c>
      <c r="D824">
        <v>114.41800000000001</v>
      </c>
      <c r="E824">
        <v>26.8277</v>
      </c>
      <c r="F824">
        <v>0</v>
      </c>
      <c r="G824">
        <v>1.5175500000000001E-3</v>
      </c>
      <c r="H824">
        <v>0.99511400000000005</v>
      </c>
      <c r="I824">
        <v>0</v>
      </c>
    </row>
    <row r="825" spans="1:9" x14ac:dyDescent="0.25">
      <c r="A825" t="s">
        <v>98</v>
      </c>
      <c r="B825">
        <v>136.523</v>
      </c>
      <c r="C825">
        <v>134.102</v>
      </c>
      <c r="D825">
        <v>113.55200000000001</v>
      </c>
      <c r="E825">
        <v>26.6813</v>
      </c>
      <c r="F825">
        <v>0</v>
      </c>
      <c r="G825">
        <v>1.40161E-3</v>
      </c>
      <c r="H825">
        <v>0.995116</v>
      </c>
      <c r="I825">
        <v>0</v>
      </c>
    </row>
    <row r="826" spans="1:9" x14ac:dyDescent="0.25">
      <c r="A826" t="s">
        <v>98</v>
      </c>
      <c r="B826">
        <v>135.101</v>
      </c>
      <c r="C826">
        <v>133.66800000000001</v>
      </c>
      <c r="D826">
        <v>114.06100000000001</v>
      </c>
      <c r="E826">
        <v>26.857399999999998</v>
      </c>
      <c r="F826">
        <v>0</v>
      </c>
      <c r="G826">
        <v>1.28327E-3</v>
      </c>
      <c r="H826">
        <v>0.99511499999999997</v>
      </c>
      <c r="I826">
        <v>0</v>
      </c>
    </row>
    <row r="827" spans="1:9" x14ac:dyDescent="0.25">
      <c r="A827" t="s">
        <v>98</v>
      </c>
      <c r="B827">
        <v>134.73400000000001</v>
      </c>
      <c r="C827">
        <v>133.334</v>
      </c>
      <c r="D827">
        <v>113.66200000000001</v>
      </c>
      <c r="E827">
        <v>26.697700000000001</v>
      </c>
      <c r="F827">
        <v>0</v>
      </c>
      <c r="G827">
        <v>1.2345800000000001E-3</v>
      </c>
      <c r="H827">
        <v>0.995116</v>
      </c>
      <c r="I827">
        <v>0</v>
      </c>
    </row>
    <row r="828" spans="1:9" x14ac:dyDescent="0.25">
      <c r="A828" t="s">
        <v>98</v>
      </c>
      <c r="B828">
        <v>134.97499999999999</v>
      </c>
      <c r="C828">
        <v>133.55000000000001</v>
      </c>
      <c r="D828">
        <v>114.02500000000001</v>
      </c>
      <c r="E828">
        <v>26.8461</v>
      </c>
      <c r="F828">
        <v>0</v>
      </c>
      <c r="G828">
        <v>1.3941800000000001E-3</v>
      </c>
      <c r="H828">
        <v>0.995116</v>
      </c>
      <c r="I828">
        <v>0</v>
      </c>
    </row>
    <row r="829" spans="1:9" x14ac:dyDescent="0.25">
      <c r="A829" t="s">
        <v>98</v>
      </c>
      <c r="B829">
        <v>134.65100000000001</v>
      </c>
      <c r="C829">
        <v>133.251</v>
      </c>
      <c r="D829">
        <v>113.69</v>
      </c>
      <c r="E829">
        <v>26.694600000000001</v>
      </c>
      <c r="F829">
        <v>0</v>
      </c>
      <c r="G829">
        <v>1.23656E-3</v>
      </c>
      <c r="H829">
        <v>0.995116</v>
      </c>
      <c r="I829">
        <v>0</v>
      </c>
    </row>
    <row r="830" spans="1:9" x14ac:dyDescent="0.25">
      <c r="A830" t="s">
        <v>98</v>
      </c>
      <c r="B830">
        <v>134.94499999999999</v>
      </c>
      <c r="C830">
        <v>133.54</v>
      </c>
      <c r="D830">
        <v>114.033</v>
      </c>
      <c r="E830">
        <v>26.829799999999999</v>
      </c>
      <c r="F830">
        <v>0</v>
      </c>
      <c r="G830">
        <v>1.2329400000000001E-3</v>
      </c>
      <c r="H830">
        <v>0.995116</v>
      </c>
      <c r="I830">
        <v>0</v>
      </c>
    </row>
    <row r="831" spans="1:9" x14ac:dyDescent="0.25">
      <c r="A831" t="s">
        <v>98</v>
      </c>
      <c r="B831">
        <v>134.62200000000001</v>
      </c>
      <c r="C831">
        <v>133.221</v>
      </c>
      <c r="D831">
        <v>113.637</v>
      </c>
      <c r="E831">
        <v>26.6813</v>
      </c>
      <c r="F831">
        <v>0</v>
      </c>
      <c r="G831">
        <v>1.60984E-3</v>
      </c>
      <c r="H831">
        <v>0.995116</v>
      </c>
      <c r="I831">
        <v>0</v>
      </c>
    </row>
    <row r="832" spans="1:9" x14ac:dyDescent="0.25">
      <c r="A832" t="s">
        <v>98</v>
      </c>
      <c r="B832">
        <v>135.357</v>
      </c>
      <c r="C832">
        <v>133.93100000000001</v>
      </c>
      <c r="D832">
        <v>114.053</v>
      </c>
      <c r="E832">
        <v>26.8687</v>
      </c>
      <c r="F832">
        <v>0</v>
      </c>
      <c r="G832">
        <v>1.90099E-3</v>
      </c>
      <c r="H832">
        <v>0.995116</v>
      </c>
      <c r="I832">
        <v>0</v>
      </c>
    </row>
    <row r="833" spans="1:25" x14ac:dyDescent="0.25">
      <c r="A833" t="s">
        <v>98</v>
      </c>
      <c r="B833">
        <v>135.089</v>
      </c>
      <c r="C833">
        <v>133.666</v>
      </c>
      <c r="D833">
        <v>113.619</v>
      </c>
      <c r="E833">
        <v>26.676200000000001</v>
      </c>
      <c r="F833">
        <v>0</v>
      </c>
      <c r="G833">
        <v>1.25012E-3</v>
      </c>
      <c r="H833">
        <v>0.995116</v>
      </c>
      <c r="I833">
        <v>0</v>
      </c>
    </row>
    <row r="834" spans="1:25" x14ac:dyDescent="0.25">
      <c r="A834" t="s">
        <v>98</v>
      </c>
      <c r="B834">
        <v>143.67599999999999</v>
      </c>
      <c r="C834">
        <v>142.24199999999999</v>
      </c>
      <c r="D834">
        <v>114.044</v>
      </c>
      <c r="E834">
        <v>26.872800000000002</v>
      </c>
      <c r="F834">
        <v>0</v>
      </c>
      <c r="G834">
        <v>1.2328899999999999E-3</v>
      </c>
      <c r="H834">
        <v>0.995116</v>
      </c>
      <c r="I834">
        <v>0</v>
      </c>
    </row>
    <row r="835" spans="1:25" x14ac:dyDescent="0.25">
      <c r="A835" t="s">
        <v>98</v>
      </c>
      <c r="B835">
        <v>135.142</v>
      </c>
      <c r="C835">
        <v>133.71799999999999</v>
      </c>
      <c r="D835">
        <v>113.651</v>
      </c>
      <c r="E835">
        <v>26.682300000000001</v>
      </c>
      <c r="F835">
        <v>0</v>
      </c>
      <c r="G835">
        <v>1.25012E-3</v>
      </c>
      <c r="H835">
        <v>0.995116</v>
      </c>
      <c r="I835">
        <v>0</v>
      </c>
    </row>
    <row r="836" spans="1:25" x14ac:dyDescent="0.25">
      <c r="A836" t="s">
        <v>98</v>
      </c>
      <c r="B836">
        <v>135.505</v>
      </c>
      <c r="C836">
        <v>134.08000000000001</v>
      </c>
      <c r="D836">
        <v>114.02800000000001</v>
      </c>
      <c r="E836">
        <v>26.825700000000001</v>
      </c>
      <c r="F836">
        <v>0</v>
      </c>
      <c r="G836">
        <v>1.3563200000000001E-3</v>
      </c>
      <c r="H836">
        <v>0.995116</v>
      </c>
      <c r="I836">
        <v>0</v>
      </c>
    </row>
    <row r="837" spans="1:25" x14ac:dyDescent="0.25">
      <c r="A837" t="s">
        <v>98</v>
      </c>
      <c r="B837">
        <v>135.101</v>
      </c>
      <c r="C837">
        <v>133.69</v>
      </c>
      <c r="D837">
        <v>113.673</v>
      </c>
      <c r="E837">
        <v>26.6936</v>
      </c>
      <c r="F837">
        <v>0</v>
      </c>
      <c r="G837">
        <v>1.2515099999999999E-3</v>
      </c>
      <c r="H837">
        <v>0.99511400000000005</v>
      </c>
      <c r="I837">
        <v>0</v>
      </c>
    </row>
    <row r="838" spans="1:25" x14ac:dyDescent="0.25">
      <c r="A838" t="s">
        <v>98</v>
      </c>
      <c r="B838">
        <v>8110.29</v>
      </c>
      <c r="C838">
        <v>134.09700000000001</v>
      </c>
      <c r="D838">
        <v>114.05</v>
      </c>
      <c r="E838">
        <v>26.854299999999999</v>
      </c>
      <c r="F838">
        <v>0</v>
      </c>
      <c r="G838">
        <v>2.3021600000000001E-3</v>
      </c>
      <c r="H838">
        <v>0.995116</v>
      </c>
      <c r="I838">
        <v>0</v>
      </c>
    </row>
    <row r="839" spans="1:25" x14ac:dyDescent="0.25">
      <c r="A839" t="s">
        <v>98</v>
      </c>
      <c r="B839">
        <v>154.554</v>
      </c>
      <c r="C839">
        <v>151.59899999999999</v>
      </c>
      <c r="D839">
        <v>125.938</v>
      </c>
      <c r="E839">
        <v>29.443000000000001</v>
      </c>
      <c r="F839">
        <v>0</v>
      </c>
      <c r="G839">
        <v>1.2337800000000001E-3</v>
      </c>
      <c r="H839">
        <v>0.995116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148.255</v>
      </c>
      <c r="C840">
        <v>145.81299999999999</v>
      </c>
      <c r="D840">
        <v>125.05</v>
      </c>
      <c r="E840">
        <v>29.471800000000002</v>
      </c>
      <c r="F840">
        <v>0</v>
      </c>
      <c r="G840">
        <v>1.2305599999999999E-3</v>
      </c>
      <c r="H840">
        <v>0.995116</v>
      </c>
      <c r="I840">
        <v>0</v>
      </c>
      <c r="R840">
        <f>AVERAGE(B791:B840)</f>
        <v>774.25375999999994</v>
      </c>
      <c r="S840">
        <f>AVERAGE(C791:C840)</f>
        <v>134.96273999999997</v>
      </c>
      <c r="U840">
        <f>_xlfn.VAR.P(B791:B840)</f>
        <v>4041467.7476376211</v>
      </c>
      <c r="V840">
        <f>_xlfn.VAR.P(C791:C840)</f>
        <v>11.434964792399988</v>
      </c>
      <c r="X840">
        <f>1.96*SQRT(U840)/50</f>
        <v>78.805336112029067</v>
      </c>
      <c r="Y840">
        <f>1.96*SQRT(V840)/50</f>
        <v>0.13255724913633926</v>
      </c>
    </row>
    <row r="841" spans="1:25" x14ac:dyDescent="0.25">
      <c r="A841" t="s">
        <v>98</v>
      </c>
      <c r="B841">
        <v>38713.246338999998</v>
      </c>
      <c r="C841" t="s">
        <v>37</v>
      </c>
    </row>
    <row r="842" spans="1:25" x14ac:dyDescent="0.25">
      <c r="A842" t="s">
        <v>116</v>
      </c>
      <c r="B842">
        <v>155.274</v>
      </c>
      <c r="C842">
        <v>153.053</v>
      </c>
      <c r="D842">
        <v>132.995</v>
      </c>
      <c r="E842">
        <v>38.419600000000003</v>
      </c>
      <c r="F842">
        <v>0</v>
      </c>
      <c r="G842">
        <v>2.1165400000000001E-3</v>
      </c>
      <c r="H842">
        <v>0.995116</v>
      </c>
      <c r="I842">
        <v>0</v>
      </c>
    </row>
    <row r="843" spans="1:25" x14ac:dyDescent="0.25">
      <c r="A843" t="s">
        <v>116</v>
      </c>
      <c r="B843">
        <v>151.28800000000001</v>
      </c>
      <c r="C843">
        <v>149.86799999999999</v>
      </c>
      <c r="D843">
        <v>129.86699999999999</v>
      </c>
      <c r="E843">
        <v>37.538899999999998</v>
      </c>
      <c r="F843">
        <v>0</v>
      </c>
      <c r="G843">
        <v>1.6079600000000001E-3</v>
      </c>
      <c r="H843">
        <v>0.99511499999999997</v>
      </c>
      <c r="I843">
        <v>0</v>
      </c>
    </row>
    <row r="844" spans="1:25" x14ac:dyDescent="0.25">
      <c r="A844" t="s">
        <v>116</v>
      </c>
      <c r="B844">
        <v>150.81299999999999</v>
      </c>
      <c r="C844">
        <v>149.39400000000001</v>
      </c>
      <c r="D844">
        <v>129.36000000000001</v>
      </c>
      <c r="E844">
        <v>37.373100000000001</v>
      </c>
      <c r="F844">
        <v>0</v>
      </c>
      <c r="G844">
        <v>1.2314699999999999E-3</v>
      </c>
      <c r="H844">
        <v>0.99511499999999997</v>
      </c>
      <c r="I844">
        <v>0</v>
      </c>
    </row>
    <row r="845" spans="1:25" x14ac:dyDescent="0.25">
      <c r="A845" t="s">
        <v>116</v>
      </c>
      <c r="B845">
        <v>151.27799999999999</v>
      </c>
      <c r="C845">
        <v>149.85900000000001</v>
      </c>
      <c r="D845">
        <v>129.82300000000001</v>
      </c>
      <c r="E845">
        <v>37.536900000000003</v>
      </c>
      <c r="F845">
        <v>0</v>
      </c>
      <c r="G845">
        <v>1.2989500000000001E-3</v>
      </c>
      <c r="H845">
        <v>0.995116</v>
      </c>
      <c r="I845">
        <v>0</v>
      </c>
    </row>
    <row r="846" spans="1:25" x14ac:dyDescent="0.25">
      <c r="A846" t="s">
        <v>116</v>
      </c>
      <c r="B846">
        <v>150.83099999999999</v>
      </c>
      <c r="C846">
        <v>149.41</v>
      </c>
      <c r="D846">
        <v>129.37799999999999</v>
      </c>
      <c r="E846">
        <v>37.391500000000001</v>
      </c>
      <c r="F846">
        <v>0</v>
      </c>
      <c r="G846">
        <v>1.2350099999999999E-3</v>
      </c>
      <c r="H846">
        <v>0.995116</v>
      </c>
      <c r="I846">
        <v>0</v>
      </c>
    </row>
    <row r="847" spans="1:25" x14ac:dyDescent="0.25">
      <c r="A847" t="s">
        <v>116</v>
      </c>
      <c r="B847">
        <v>151.386</v>
      </c>
      <c r="C847">
        <v>149.96700000000001</v>
      </c>
      <c r="D847">
        <v>129.87</v>
      </c>
      <c r="E847">
        <v>37.542999999999999</v>
      </c>
      <c r="F847">
        <v>0</v>
      </c>
      <c r="G847">
        <v>1.5546799999999999E-3</v>
      </c>
      <c r="H847">
        <v>0.99511499999999997</v>
      </c>
      <c r="I847">
        <v>0</v>
      </c>
    </row>
    <row r="848" spans="1:25" x14ac:dyDescent="0.25">
      <c r="A848" t="s">
        <v>116</v>
      </c>
      <c r="B848">
        <v>150.78200000000001</v>
      </c>
      <c r="C848">
        <v>149.364</v>
      </c>
      <c r="D848">
        <v>129.374</v>
      </c>
      <c r="E848">
        <v>37.373100000000001</v>
      </c>
      <c r="F848">
        <v>0</v>
      </c>
      <c r="G848">
        <v>1.23712E-3</v>
      </c>
      <c r="H848">
        <v>0.995116</v>
      </c>
      <c r="I848">
        <v>0</v>
      </c>
    </row>
    <row r="849" spans="1:9" x14ac:dyDescent="0.25">
      <c r="A849" t="s">
        <v>116</v>
      </c>
      <c r="B849">
        <v>151.339</v>
      </c>
      <c r="C849">
        <v>149.911</v>
      </c>
      <c r="D849">
        <v>129.83199999999999</v>
      </c>
      <c r="E849">
        <v>37.533799999999999</v>
      </c>
      <c r="F849">
        <v>0</v>
      </c>
      <c r="G849">
        <v>1.23007E-3</v>
      </c>
      <c r="H849">
        <v>0.995116</v>
      </c>
      <c r="I849">
        <v>0</v>
      </c>
    </row>
    <row r="850" spans="1:9" x14ac:dyDescent="0.25">
      <c r="A850" t="s">
        <v>116</v>
      </c>
      <c r="B850">
        <v>150.965</v>
      </c>
      <c r="C850">
        <v>149.529</v>
      </c>
      <c r="D850">
        <v>129.417</v>
      </c>
      <c r="E850">
        <v>37.385399999999997</v>
      </c>
      <c r="F850">
        <v>0</v>
      </c>
      <c r="G850">
        <v>1.3409299999999999E-3</v>
      </c>
      <c r="H850">
        <v>0.995116</v>
      </c>
      <c r="I850">
        <v>0</v>
      </c>
    </row>
    <row r="851" spans="1:9" x14ac:dyDescent="0.25">
      <c r="A851" t="s">
        <v>116</v>
      </c>
      <c r="B851">
        <v>151.286</v>
      </c>
      <c r="C851">
        <v>149.86699999999999</v>
      </c>
      <c r="D851">
        <v>129.83099999999999</v>
      </c>
      <c r="E851">
        <v>37.519500000000001</v>
      </c>
      <c r="F851">
        <v>0</v>
      </c>
      <c r="G851">
        <v>1.2651800000000001E-3</v>
      </c>
      <c r="H851">
        <v>0.995116</v>
      </c>
      <c r="I851">
        <v>0</v>
      </c>
    </row>
    <row r="852" spans="1:9" x14ac:dyDescent="0.25">
      <c r="A852" t="s">
        <v>116</v>
      </c>
      <c r="B852">
        <v>4157.42</v>
      </c>
      <c r="C852">
        <v>154.63499999999999</v>
      </c>
      <c r="D852">
        <v>129.34100000000001</v>
      </c>
      <c r="E852">
        <v>37.356699999999996</v>
      </c>
      <c r="F852">
        <v>0</v>
      </c>
      <c r="G852">
        <v>1.23419E-3</v>
      </c>
      <c r="H852">
        <v>0.995116</v>
      </c>
      <c r="I852">
        <v>0</v>
      </c>
    </row>
    <row r="853" spans="1:9" x14ac:dyDescent="0.25">
      <c r="A853" t="s">
        <v>116</v>
      </c>
      <c r="B853">
        <v>4167.75</v>
      </c>
      <c r="C853">
        <v>149.489</v>
      </c>
      <c r="D853">
        <v>129.23400000000001</v>
      </c>
      <c r="E853">
        <v>37.487699999999997</v>
      </c>
      <c r="F853">
        <v>0</v>
      </c>
      <c r="G853">
        <v>1.2313000000000001E-3</v>
      </c>
      <c r="H853">
        <v>0.995116</v>
      </c>
      <c r="I853">
        <v>0</v>
      </c>
    </row>
    <row r="854" spans="1:9" x14ac:dyDescent="0.25">
      <c r="A854" t="s">
        <v>116</v>
      </c>
      <c r="B854">
        <v>151.786</v>
      </c>
      <c r="C854">
        <v>149.363</v>
      </c>
      <c r="D854">
        <v>129.75700000000001</v>
      </c>
      <c r="E854">
        <v>37.405799999999999</v>
      </c>
      <c r="F854">
        <v>0</v>
      </c>
      <c r="G854">
        <v>1.3422E-3</v>
      </c>
      <c r="H854">
        <v>0.995116</v>
      </c>
      <c r="I854">
        <v>0</v>
      </c>
    </row>
    <row r="855" spans="1:9" x14ac:dyDescent="0.25">
      <c r="A855" t="s">
        <v>116</v>
      </c>
      <c r="B855">
        <v>150.50899999999999</v>
      </c>
      <c r="C855">
        <v>149.09</v>
      </c>
      <c r="D855">
        <v>129.393</v>
      </c>
      <c r="E855">
        <v>37.395600000000002</v>
      </c>
      <c r="F855">
        <v>0</v>
      </c>
      <c r="G855">
        <v>1.4180499999999999E-3</v>
      </c>
      <c r="H855">
        <v>0.99511499999999997</v>
      </c>
      <c r="I855">
        <v>0</v>
      </c>
    </row>
    <row r="856" spans="1:9" x14ac:dyDescent="0.25">
      <c r="A856" t="s">
        <v>116</v>
      </c>
      <c r="B856">
        <v>151.221</v>
      </c>
      <c r="C856">
        <v>149.82</v>
      </c>
      <c r="D856">
        <v>130.208</v>
      </c>
      <c r="E856">
        <v>37.613599999999998</v>
      </c>
      <c r="F856">
        <v>0</v>
      </c>
      <c r="G856">
        <v>1.2321700000000001E-3</v>
      </c>
      <c r="H856">
        <v>0.99511499999999997</v>
      </c>
      <c r="I856">
        <v>0</v>
      </c>
    </row>
    <row r="857" spans="1:9" x14ac:dyDescent="0.25">
      <c r="A857" t="s">
        <v>116</v>
      </c>
      <c r="B857">
        <v>150.804</v>
      </c>
      <c r="C857">
        <v>149.374</v>
      </c>
      <c r="D857">
        <v>129.41999999999999</v>
      </c>
      <c r="E857">
        <v>37.4099</v>
      </c>
      <c r="F857">
        <v>0</v>
      </c>
      <c r="G857">
        <v>5.3509600000000001E-3</v>
      </c>
      <c r="H857">
        <v>0.995116</v>
      </c>
      <c r="I857">
        <v>0</v>
      </c>
    </row>
    <row r="858" spans="1:9" x14ac:dyDescent="0.25">
      <c r="A858" t="s">
        <v>116</v>
      </c>
      <c r="B858">
        <v>151.809</v>
      </c>
      <c r="C858">
        <v>150.386</v>
      </c>
      <c r="D858">
        <v>130.21799999999999</v>
      </c>
      <c r="E858">
        <v>37.623800000000003</v>
      </c>
      <c r="F858">
        <v>0</v>
      </c>
      <c r="G858">
        <v>1.2329299999999999E-3</v>
      </c>
      <c r="H858">
        <v>0.99511400000000005</v>
      </c>
      <c r="I858">
        <v>0</v>
      </c>
    </row>
    <row r="859" spans="1:9" x14ac:dyDescent="0.25">
      <c r="A859" t="s">
        <v>116</v>
      </c>
      <c r="B859">
        <v>150.84100000000001</v>
      </c>
      <c r="C859">
        <v>149.41999999999999</v>
      </c>
      <c r="D859">
        <v>129.322</v>
      </c>
      <c r="E859">
        <v>37.369999999999997</v>
      </c>
      <c r="F859">
        <v>0</v>
      </c>
      <c r="G859">
        <v>1.4321E-3</v>
      </c>
      <c r="H859">
        <v>0.995116</v>
      </c>
      <c r="I859">
        <v>0</v>
      </c>
    </row>
    <row r="860" spans="1:9" x14ac:dyDescent="0.25">
      <c r="A860" t="s">
        <v>116</v>
      </c>
      <c r="B860">
        <v>151.733</v>
      </c>
      <c r="C860">
        <v>150.309</v>
      </c>
      <c r="D860">
        <v>130.21700000000001</v>
      </c>
      <c r="E860">
        <v>37.623800000000003</v>
      </c>
      <c r="F860">
        <v>0</v>
      </c>
      <c r="G860">
        <v>1.2409400000000001E-3</v>
      </c>
      <c r="H860">
        <v>0.99511499999999997</v>
      </c>
      <c r="I860">
        <v>0</v>
      </c>
    </row>
    <row r="861" spans="1:9" x14ac:dyDescent="0.25">
      <c r="A861" t="s">
        <v>116</v>
      </c>
      <c r="B861">
        <v>150.71700000000001</v>
      </c>
      <c r="C861">
        <v>149.31100000000001</v>
      </c>
      <c r="D861">
        <v>129.393</v>
      </c>
      <c r="E861">
        <v>37.382300000000001</v>
      </c>
      <c r="F861">
        <v>0</v>
      </c>
      <c r="G861">
        <v>1.32E-3</v>
      </c>
      <c r="H861">
        <v>0.995116</v>
      </c>
      <c r="I861">
        <v>0</v>
      </c>
    </row>
    <row r="862" spans="1:9" x14ac:dyDescent="0.25">
      <c r="A862" t="s">
        <v>116</v>
      </c>
      <c r="B862">
        <v>151.39099999999999</v>
      </c>
      <c r="C862">
        <v>149.983</v>
      </c>
      <c r="D862">
        <v>130.26300000000001</v>
      </c>
      <c r="E862">
        <v>37.647399999999998</v>
      </c>
      <c r="F862">
        <v>0</v>
      </c>
      <c r="G862">
        <v>1.8706E-3</v>
      </c>
      <c r="H862">
        <v>0.995116</v>
      </c>
      <c r="I862">
        <v>0</v>
      </c>
    </row>
    <row r="863" spans="1:9" x14ac:dyDescent="0.25">
      <c r="A863" t="s">
        <v>116</v>
      </c>
      <c r="B863">
        <v>150.42099999999999</v>
      </c>
      <c r="C863">
        <v>148.99600000000001</v>
      </c>
      <c r="D863">
        <v>129.34100000000001</v>
      </c>
      <c r="E863">
        <v>37.366900000000001</v>
      </c>
      <c r="F863">
        <v>0</v>
      </c>
      <c r="G863">
        <v>1.23478E-3</v>
      </c>
      <c r="H863">
        <v>0.99511499999999997</v>
      </c>
      <c r="I863">
        <v>0</v>
      </c>
    </row>
    <row r="864" spans="1:9" x14ac:dyDescent="0.25">
      <c r="A864" t="s">
        <v>116</v>
      </c>
      <c r="B864">
        <v>151.16999999999999</v>
      </c>
      <c r="C864">
        <v>149.76599999999999</v>
      </c>
      <c r="D864">
        <v>130.22999999999999</v>
      </c>
      <c r="E864">
        <v>37.643300000000004</v>
      </c>
      <c r="F864">
        <v>0</v>
      </c>
      <c r="G864">
        <v>1.67453E-3</v>
      </c>
      <c r="H864">
        <v>0.995116</v>
      </c>
      <c r="I864">
        <v>0</v>
      </c>
    </row>
    <row r="865" spans="1:9" x14ac:dyDescent="0.25">
      <c r="A865" t="s">
        <v>116</v>
      </c>
      <c r="B865">
        <v>150.57900000000001</v>
      </c>
      <c r="C865">
        <v>149.10599999999999</v>
      </c>
      <c r="D865">
        <v>129.411</v>
      </c>
      <c r="E865">
        <v>37.386400000000002</v>
      </c>
      <c r="F865">
        <v>0</v>
      </c>
      <c r="G865">
        <v>1.23116E-3</v>
      </c>
      <c r="H865">
        <v>0.995116</v>
      </c>
      <c r="I865">
        <v>0</v>
      </c>
    </row>
    <row r="866" spans="1:9" x14ac:dyDescent="0.25">
      <c r="A866" t="s">
        <v>116</v>
      </c>
      <c r="B866">
        <v>8034.51</v>
      </c>
      <c r="C866">
        <v>150.53100000000001</v>
      </c>
      <c r="D866">
        <v>130.23400000000001</v>
      </c>
      <c r="E866">
        <v>37.596200000000003</v>
      </c>
      <c r="F866">
        <v>0</v>
      </c>
      <c r="G866">
        <v>1.3118800000000001E-3</v>
      </c>
      <c r="H866">
        <v>0.995116</v>
      </c>
      <c r="I866">
        <v>0</v>
      </c>
    </row>
    <row r="867" spans="1:9" x14ac:dyDescent="0.25">
      <c r="A867" t="s">
        <v>116</v>
      </c>
      <c r="B867">
        <v>159.536</v>
      </c>
      <c r="C867">
        <v>156.14099999999999</v>
      </c>
      <c r="D867">
        <v>129.67099999999999</v>
      </c>
      <c r="E867">
        <v>37.341299999999997</v>
      </c>
      <c r="F867">
        <v>0</v>
      </c>
      <c r="G867">
        <v>1.3576199999999999E-3</v>
      </c>
      <c r="H867">
        <v>0.99511499999999997</v>
      </c>
      <c r="I867">
        <v>0</v>
      </c>
    </row>
    <row r="868" spans="1:9" x14ac:dyDescent="0.25">
      <c r="A868" t="s">
        <v>116</v>
      </c>
      <c r="B868">
        <v>153.26900000000001</v>
      </c>
      <c r="C868">
        <v>150.834</v>
      </c>
      <c r="D868">
        <v>130.01499999999999</v>
      </c>
      <c r="E868">
        <v>37.592100000000002</v>
      </c>
      <c r="F868">
        <v>0</v>
      </c>
      <c r="G868">
        <v>1.2981900000000001E-3</v>
      </c>
      <c r="H868">
        <v>0.995116</v>
      </c>
      <c r="I868">
        <v>0</v>
      </c>
    </row>
    <row r="869" spans="1:9" x14ac:dyDescent="0.25">
      <c r="A869" t="s">
        <v>116</v>
      </c>
      <c r="B869">
        <v>150.85</v>
      </c>
      <c r="C869">
        <v>149.42400000000001</v>
      </c>
      <c r="D869">
        <v>129.321</v>
      </c>
      <c r="E869">
        <v>37.3874</v>
      </c>
      <c r="F869">
        <v>0</v>
      </c>
      <c r="G869">
        <v>1.27265E-3</v>
      </c>
      <c r="H869">
        <v>0.995116</v>
      </c>
      <c r="I869">
        <v>0</v>
      </c>
    </row>
    <row r="870" spans="1:9" x14ac:dyDescent="0.25">
      <c r="A870" t="s">
        <v>116</v>
      </c>
      <c r="B870">
        <v>151.68100000000001</v>
      </c>
      <c r="C870">
        <v>150.268</v>
      </c>
      <c r="D870">
        <v>130.23699999999999</v>
      </c>
      <c r="E870">
        <v>37.620800000000003</v>
      </c>
      <c r="F870">
        <v>0</v>
      </c>
      <c r="G870">
        <v>1.39693E-3</v>
      </c>
      <c r="H870">
        <v>0.995116</v>
      </c>
      <c r="I870">
        <v>0</v>
      </c>
    </row>
    <row r="871" spans="1:9" x14ac:dyDescent="0.25">
      <c r="A871" t="s">
        <v>116</v>
      </c>
      <c r="B871">
        <v>150.791</v>
      </c>
      <c r="C871">
        <v>149.38200000000001</v>
      </c>
      <c r="D871">
        <v>129.35599999999999</v>
      </c>
      <c r="E871">
        <v>37.394599999999997</v>
      </c>
      <c r="F871">
        <v>0</v>
      </c>
      <c r="G871">
        <v>1.6740500000000001E-3</v>
      </c>
      <c r="H871">
        <v>0.99511300000000003</v>
      </c>
      <c r="I871">
        <v>0</v>
      </c>
    </row>
    <row r="872" spans="1:9" x14ac:dyDescent="0.25">
      <c r="A872" t="s">
        <v>116</v>
      </c>
      <c r="B872">
        <v>151.15299999999999</v>
      </c>
      <c r="C872">
        <v>149.751</v>
      </c>
      <c r="D872">
        <v>130.173</v>
      </c>
      <c r="E872">
        <v>37.605400000000003</v>
      </c>
      <c r="F872">
        <v>0</v>
      </c>
      <c r="G872">
        <v>1.2554899999999999E-3</v>
      </c>
      <c r="H872">
        <v>0.995116</v>
      </c>
      <c r="I872">
        <v>0</v>
      </c>
    </row>
    <row r="873" spans="1:9" x14ac:dyDescent="0.25">
      <c r="A873" t="s">
        <v>116</v>
      </c>
      <c r="B873">
        <v>151.57</v>
      </c>
      <c r="C873">
        <v>150.137</v>
      </c>
      <c r="D873">
        <v>129.376</v>
      </c>
      <c r="E873">
        <v>37.4253</v>
      </c>
      <c r="F873">
        <v>0</v>
      </c>
      <c r="G873">
        <v>3.0609000000000001E-3</v>
      </c>
      <c r="H873">
        <v>0.995116</v>
      </c>
      <c r="I873">
        <v>0</v>
      </c>
    </row>
    <row r="874" spans="1:9" x14ac:dyDescent="0.25">
      <c r="A874" t="s">
        <v>116</v>
      </c>
      <c r="B874">
        <v>151.626</v>
      </c>
      <c r="C874">
        <v>150.21600000000001</v>
      </c>
      <c r="D874">
        <v>130.22900000000001</v>
      </c>
      <c r="E874">
        <v>37.605400000000003</v>
      </c>
      <c r="F874">
        <v>0</v>
      </c>
      <c r="G874">
        <v>1.235E-3</v>
      </c>
      <c r="H874">
        <v>0.99511400000000005</v>
      </c>
      <c r="I874">
        <v>0</v>
      </c>
    </row>
    <row r="875" spans="1:9" x14ac:dyDescent="0.25">
      <c r="A875" t="s">
        <v>116</v>
      </c>
      <c r="B875">
        <v>150.79599999999999</v>
      </c>
      <c r="C875">
        <v>149.38</v>
      </c>
      <c r="D875">
        <v>129.31899999999999</v>
      </c>
      <c r="E875">
        <v>37.351500000000001</v>
      </c>
      <c r="F875">
        <v>0</v>
      </c>
      <c r="G875">
        <v>1.232E-3</v>
      </c>
      <c r="H875">
        <v>0.995116</v>
      </c>
      <c r="I875">
        <v>0</v>
      </c>
    </row>
    <row r="876" spans="1:9" x14ac:dyDescent="0.25">
      <c r="A876" t="s">
        <v>116</v>
      </c>
      <c r="B876">
        <v>151.714</v>
      </c>
      <c r="C876">
        <v>150.29300000000001</v>
      </c>
      <c r="D876">
        <v>130.24199999999999</v>
      </c>
      <c r="E876">
        <v>37.646299999999997</v>
      </c>
      <c r="F876">
        <v>0</v>
      </c>
      <c r="G876">
        <v>1.2372500000000001E-3</v>
      </c>
      <c r="H876">
        <v>0.995116</v>
      </c>
      <c r="I876">
        <v>0</v>
      </c>
    </row>
    <row r="877" spans="1:9" x14ac:dyDescent="0.25">
      <c r="A877" t="s">
        <v>116</v>
      </c>
      <c r="B877">
        <v>150.84700000000001</v>
      </c>
      <c r="C877">
        <v>149.42599999999999</v>
      </c>
      <c r="D877">
        <v>129.38300000000001</v>
      </c>
      <c r="E877">
        <v>37.394599999999997</v>
      </c>
      <c r="F877">
        <v>0</v>
      </c>
      <c r="G877">
        <v>1.3159000000000001E-3</v>
      </c>
      <c r="H877">
        <v>0.995116</v>
      </c>
      <c r="I877">
        <v>0</v>
      </c>
    </row>
    <row r="878" spans="1:9" x14ac:dyDescent="0.25">
      <c r="A878" t="s">
        <v>116</v>
      </c>
      <c r="B878">
        <v>151.63800000000001</v>
      </c>
      <c r="C878">
        <v>150.232</v>
      </c>
      <c r="D878">
        <v>130.262</v>
      </c>
      <c r="E878">
        <v>37.662700000000001</v>
      </c>
      <c r="F878">
        <v>0</v>
      </c>
      <c r="G878">
        <v>1.2651100000000001E-3</v>
      </c>
      <c r="H878">
        <v>0.995116</v>
      </c>
      <c r="I878">
        <v>0</v>
      </c>
    </row>
    <row r="879" spans="1:9" x14ac:dyDescent="0.25">
      <c r="A879" t="s">
        <v>116</v>
      </c>
      <c r="B879">
        <v>150.46600000000001</v>
      </c>
      <c r="C879">
        <v>149.03100000000001</v>
      </c>
      <c r="D879">
        <v>129.35499999999999</v>
      </c>
      <c r="E879">
        <v>37.364899999999999</v>
      </c>
      <c r="F879">
        <v>0</v>
      </c>
      <c r="G879">
        <v>1.2738300000000001E-3</v>
      </c>
      <c r="H879">
        <v>0.995116</v>
      </c>
      <c r="I879">
        <v>0</v>
      </c>
    </row>
    <row r="880" spans="1:9" x14ac:dyDescent="0.25">
      <c r="A880" t="s">
        <v>116</v>
      </c>
      <c r="B880">
        <v>8016.92</v>
      </c>
      <c r="C880">
        <v>150.52099999999999</v>
      </c>
      <c r="D880">
        <v>130.233</v>
      </c>
      <c r="E880">
        <v>37.615600000000001</v>
      </c>
      <c r="F880">
        <v>0</v>
      </c>
      <c r="G880">
        <v>1.3177499999999999E-3</v>
      </c>
      <c r="H880">
        <v>0.99511499999999997</v>
      </c>
      <c r="I880">
        <v>0</v>
      </c>
    </row>
    <row r="881" spans="1:25" x14ac:dyDescent="0.25">
      <c r="A881" t="s">
        <v>116</v>
      </c>
      <c r="B881">
        <v>165.52500000000001</v>
      </c>
      <c r="C881">
        <v>162.37100000000001</v>
      </c>
      <c r="D881">
        <v>129.482</v>
      </c>
      <c r="E881">
        <v>37.333199999999998</v>
      </c>
      <c r="F881">
        <v>0</v>
      </c>
      <c r="G881">
        <v>1.23113E-3</v>
      </c>
      <c r="H881">
        <v>0.995116</v>
      </c>
      <c r="I881">
        <v>0</v>
      </c>
    </row>
    <row r="882" spans="1:25" x14ac:dyDescent="0.25">
      <c r="A882" t="s">
        <v>116</v>
      </c>
      <c r="B882">
        <v>152.93199999999999</v>
      </c>
      <c r="C882">
        <v>150.48699999999999</v>
      </c>
      <c r="D882">
        <v>130.03899999999999</v>
      </c>
      <c r="E882">
        <v>37.609499999999997</v>
      </c>
      <c r="F882">
        <v>0</v>
      </c>
      <c r="G882">
        <v>1.3339199999999999E-3</v>
      </c>
      <c r="H882">
        <v>0.99511099999999997</v>
      </c>
      <c r="I882">
        <v>0</v>
      </c>
    </row>
    <row r="883" spans="1:25" x14ac:dyDescent="0.25">
      <c r="A883" t="s">
        <v>116</v>
      </c>
      <c r="B883">
        <v>150.77600000000001</v>
      </c>
      <c r="C883">
        <v>149.37299999999999</v>
      </c>
      <c r="D883">
        <v>129.33799999999999</v>
      </c>
      <c r="E883">
        <v>37.369999999999997</v>
      </c>
      <c r="F883">
        <v>0</v>
      </c>
      <c r="G883">
        <v>1.2300499999999999E-3</v>
      </c>
      <c r="H883">
        <v>0.995116</v>
      </c>
      <c r="I883">
        <v>0</v>
      </c>
    </row>
    <row r="884" spans="1:25" x14ac:dyDescent="0.25">
      <c r="A884" t="s">
        <v>116</v>
      </c>
      <c r="B884">
        <v>151.71</v>
      </c>
      <c r="C884">
        <v>150.28800000000001</v>
      </c>
      <c r="D884">
        <v>130.251</v>
      </c>
      <c r="E884">
        <v>37.628900000000002</v>
      </c>
      <c r="F884">
        <v>0</v>
      </c>
      <c r="G884">
        <v>1.2308600000000001E-3</v>
      </c>
      <c r="H884">
        <v>0.995116</v>
      </c>
      <c r="I884">
        <v>0</v>
      </c>
    </row>
    <row r="885" spans="1:25" x14ac:dyDescent="0.25">
      <c r="A885" t="s">
        <v>116</v>
      </c>
      <c r="B885">
        <v>150.50800000000001</v>
      </c>
      <c r="C885">
        <v>149.101</v>
      </c>
      <c r="D885">
        <v>129.386</v>
      </c>
      <c r="E885">
        <v>37.402799999999999</v>
      </c>
      <c r="F885">
        <v>0</v>
      </c>
      <c r="G885">
        <v>1.2339499999999999E-3</v>
      </c>
      <c r="H885">
        <v>0.99511499999999997</v>
      </c>
      <c r="I885">
        <v>0</v>
      </c>
    </row>
    <row r="886" spans="1:25" x14ac:dyDescent="0.25">
      <c r="A886" t="s">
        <v>116</v>
      </c>
      <c r="B886">
        <v>151.15</v>
      </c>
      <c r="C886">
        <v>149.76</v>
      </c>
      <c r="D886">
        <v>130.214</v>
      </c>
      <c r="E886">
        <v>37.609499999999997</v>
      </c>
      <c r="F886">
        <v>0</v>
      </c>
      <c r="G886">
        <v>1.2315099999999999E-3</v>
      </c>
      <c r="H886">
        <v>0.995116</v>
      </c>
      <c r="I886">
        <v>0</v>
      </c>
    </row>
    <row r="887" spans="1:25" x14ac:dyDescent="0.25">
      <c r="A887" t="s">
        <v>116</v>
      </c>
      <c r="B887">
        <v>150.41200000000001</v>
      </c>
      <c r="C887">
        <v>149.00899999999999</v>
      </c>
      <c r="D887">
        <v>129.345</v>
      </c>
      <c r="E887">
        <v>37.363900000000001</v>
      </c>
      <c r="F887">
        <v>0</v>
      </c>
      <c r="G887">
        <v>1.2868599999999999E-3</v>
      </c>
      <c r="H887">
        <v>0.995116</v>
      </c>
      <c r="I887">
        <v>0</v>
      </c>
    </row>
    <row r="888" spans="1:25" x14ac:dyDescent="0.25">
      <c r="A888" t="s">
        <v>116</v>
      </c>
      <c r="B888">
        <v>151.23400000000001</v>
      </c>
      <c r="C888">
        <v>149.82900000000001</v>
      </c>
      <c r="D888">
        <v>130.24299999999999</v>
      </c>
      <c r="E888">
        <v>37.614600000000003</v>
      </c>
      <c r="F888">
        <v>0</v>
      </c>
      <c r="G888">
        <v>1.26622E-3</v>
      </c>
      <c r="H888">
        <v>0.995116</v>
      </c>
      <c r="I888">
        <v>0</v>
      </c>
    </row>
    <row r="889" spans="1:25" x14ac:dyDescent="0.25">
      <c r="A889" t="s">
        <v>116</v>
      </c>
      <c r="B889">
        <v>150.61000000000001</v>
      </c>
      <c r="C889">
        <v>149.18299999999999</v>
      </c>
      <c r="D889">
        <v>129.39099999999999</v>
      </c>
      <c r="E889">
        <v>37.3782</v>
      </c>
      <c r="F889">
        <v>0</v>
      </c>
      <c r="G889">
        <v>1.31043E-3</v>
      </c>
      <c r="H889">
        <v>0.995116</v>
      </c>
      <c r="I889">
        <v>0</v>
      </c>
    </row>
    <row r="890" spans="1:25" x14ac:dyDescent="0.25">
      <c r="A890" t="s">
        <v>116</v>
      </c>
      <c r="B890">
        <v>151.685</v>
      </c>
      <c r="C890">
        <v>150.25899999999999</v>
      </c>
      <c r="D890">
        <v>130.233</v>
      </c>
      <c r="E890">
        <v>37.643300000000004</v>
      </c>
      <c r="F890">
        <v>0</v>
      </c>
      <c r="G890">
        <v>1.77231E-3</v>
      </c>
      <c r="H890">
        <v>0.995116</v>
      </c>
      <c r="I890">
        <v>0</v>
      </c>
    </row>
    <row r="891" spans="1:25" x14ac:dyDescent="0.25">
      <c r="A891" t="s">
        <v>116</v>
      </c>
      <c r="B891">
        <v>150.886</v>
      </c>
      <c r="C891">
        <v>149.465</v>
      </c>
      <c r="D891">
        <v>129.37200000000001</v>
      </c>
      <c r="E891">
        <v>37.402799999999999</v>
      </c>
      <c r="F891">
        <v>0</v>
      </c>
      <c r="G891">
        <v>1.25892E-3</v>
      </c>
      <c r="H891">
        <v>0.995116</v>
      </c>
      <c r="I891">
        <v>0</v>
      </c>
    </row>
    <row r="892" spans="1:25" x14ac:dyDescent="0.25">
      <c r="A892" t="s">
        <v>116</v>
      </c>
      <c r="B892">
        <v>151.59399999999999</v>
      </c>
      <c r="C892">
        <v>150.196</v>
      </c>
      <c r="D892">
        <v>130.25299999999999</v>
      </c>
      <c r="E892">
        <v>37.660699999999999</v>
      </c>
      <c r="F892">
        <v>0</v>
      </c>
      <c r="G892">
        <v>1.3406799999999999E-3</v>
      </c>
      <c r="H892">
        <v>0.995116</v>
      </c>
      <c r="I892">
        <v>0</v>
      </c>
    </row>
    <row r="893" spans="1:25" x14ac:dyDescent="0.25">
      <c r="A893" t="s">
        <v>116</v>
      </c>
      <c r="B893">
        <v>150.52799999999999</v>
      </c>
      <c r="C893">
        <v>149.083</v>
      </c>
      <c r="D893">
        <v>129.33500000000001</v>
      </c>
      <c r="E893">
        <v>37.356699999999996</v>
      </c>
      <c r="F893">
        <v>0</v>
      </c>
      <c r="G893">
        <v>1.2343300000000001E-3</v>
      </c>
      <c r="H893">
        <v>0.995116</v>
      </c>
      <c r="I893">
        <v>0</v>
      </c>
    </row>
    <row r="894" spans="1:25" x14ac:dyDescent="0.25">
      <c r="A894" t="s">
        <v>116</v>
      </c>
      <c r="B894">
        <v>4016.13</v>
      </c>
      <c r="C894">
        <v>156.505</v>
      </c>
      <c r="D894">
        <v>130.20400000000001</v>
      </c>
      <c r="E894">
        <v>37.608499999999999</v>
      </c>
      <c r="F894">
        <v>0</v>
      </c>
      <c r="G894">
        <v>1.24891E-3</v>
      </c>
      <c r="H894">
        <v>0.99511499999999997</v>
      </c>
      <c r="I894">
        <v>0</v>
      </c>
    </row>
    <row r="895" spans="1:25" x14ac:dyDescent="0.25">
      <c r="A895" t="s">
        <v>116</v>
      </c>
      <c r="B895">
        <v>4183.1099999999997</v>
      </c>
      <c r="C895">
        <v>154.74700000000001</v>
      </c>
      <c r="D895">
        <v>129.33099999999999</v>
      </c>
      <c r="E895">
        <v>37.329000000000001</v>
      </c>
      <c r="F895">
        <v>0</v>
      </c>
      <c r="G895">
        <v>1.23835E-3</v>
      </c>
      <c r="H895">
        <v>0.995116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152.61600000000001</v>
      </c>
      <c r="C896">
        <v>150.19999999999999</v>
      </c>
      <c r="D896">
        <v>129.58099999999999</v>
      </c>
      <c r="E896">
        <v>37.482599999999998</v>
      </c>
      <c r="F896">
        <v>0</v>
      </c>
      <c r="G896">
        <v>1.2320499999999999E-3</v>
      </c>
      <c r="H896">
        <v>0.995116</v>
      </c>
      <c r="I896">
        <v>0</v>
      </c>
      <c r="R896">
        <f>AVERAGE(B847:B896)</f>
        <v>785.0536400000002</v>
      </c>
      <c r="S896">
        <f>AVERAGE(C847:C896)</f>
        <v>150.46218000000002</v>
      </c>
      <c r="U896">
        <f>_xlfn.VAR.P(B847:B896)</f>
        <v>3346087.0564865507</v>
      </c>
      <c r="V896">
        <f>_xlfn.VAR.P(C847:C896)</f>
        <v>5.6076068676000048</v>
      </c>
      <c r="X896">
        <f>1.96*SQRT(U896)/50</f>
        <v>71.70586596980398</v>
      </c>
      <c r="Y896">
        <f>1.96*SQRT(V896)/50</f>
        <v>9.282711358772755E-2</v>
      </c>
    </row>
    <row r="897" spans="1:15" x14ac:dyDescent="0.25">
      <c r="A897" t="s">
        <v>116</v>
      </c>
      <c r="B897">
        <v>39253.362749</v>
      </c>
      <c r="C897" t="s">
        <v>37</v>
      </c>
    </row>
    <row r="898" spans="1:15" x14ac:dyDescent="0.25">
      <c r="A898" t="s">
        <v>42</v>
      </c>
      <c r="B898">
        <v>3455.89</v>
      </c>
      <c r="C898">
        <v>3346.32</v>
      </c>
      <c r="D898">
        <v>3345.89</v>
      </c>
      <c r="E898">
        <v>3344.04</v>
      </c>
      <c r="F898">
        <v>73.805800000000005</v>
      </c>
      <c r="G898">
        <v>1189.56</v>
      </c>
      <c r="H898">
        <v>216.959</v>
      </c>
      <c r="I898">
        <v>205.38499999999999</v>
      </c>
      <c r="J898">
        <v>229.64599999999999</v>
      </c>
      <c r="K898">
        <v>1722.13</v>
      </c>
      <c r="L898">
        <v>1.2300600000000001E-3</v>
      </c>
      <c r="M898">
        <v>0.99987499999999996</v>
      </c>
      <c r="N898">
        <v>0</v>
      </c>
      <c r="O898" t="s">
        <v>43</v>
      </c>
    </row>
    <row r="899" spans="1:15" x14ac:dyDescent="0.25">
      <c r="A899" t="s">
        <v>42</v>
      </c>
      <c r="B899">
        <v>3689.52</v>
      </c>
      <c r="C899">
        <v>3575.11</v>
      </c>
      <c r="D899">
        <v>3574.64</v>
      </c>
      <c r="E899">
        <v>3572.71</v>
      </c>
      <c r="F899">
        <v>77.999899999999997</v>
      </c>
      <c r="G899">
        <v>1294.32</v>
      </c>
      <c r="H899">
        <v>228.43899999999999</v>
      </c>
      <c r="I899">
        <v>217.02799999999999</v>
      </c>
      <c r="J899">
        <v>281.90800000000002</v>
      </c>
      <c r="K899">
        <v>1821.48</v>
      </c>
      <c r="L899">
        <v>1.2301300000000001E-3</v>
      </c>
      <c r="M899">
        <v>0.99977499999999997</v>
      </c>
      <c r="N899">
        <v>0</v>
      </c>
      <c r="O899" t="s">
        <v>43</v>
      </c>
    </row>
    <row r="900" spans="1:15" x14ac:dyDescent="0.25">
      <c r="A900" t="s">
        <v>42</v>
      </c>
      <c r="B900">
        <v>3673.52</v>
      </c>
      <c r="C900">
        <v>3548.66</v>
      </c>
      <c r="D900">
        <v>3548.21</v>
      </c>
      <c r="E900">
        <v>3546.22</v>
      </c>
      <c r="F900">
        <v>78.090100000000007</v>
      </c>
      <c r="G900">
        <v>1257.1600000000001</v>
      </c>
      <c r="H900">
        <v>228.94200000000001</v>
      </c>
      <c r="I900">
        <v>217.386</v>
      </c>
      <c r="J900">
        <v>241.721</v>
      </c>
      <c r="K900">
        <v>1826.05</v>
      </c>
      <c r="L900">
        <v>1.2300600000000001E-3</v>
      </c>
      <c r="M900">
        <v>0.99972099999999997</v>
      </c>
      <c r="N900">
        <v>0</v>
      </c>
      <c r="O900" t="s">
        <v>43</v>
      </c>
    </row>
    <row r="901" spans="1:15" x14ac:dyDescent="0.25">
      <c r="A901" t="s">
        <v>42</v>
      </c>
      <c r="B901">
        <v>3636.36</v>
      </c>
      <c r="C901">
        <v>3525.89</v>
      </c>
      <c r="D901">
        <v>3525.44</v>
      </c>
      <c r="E901">
        <v>3523.51</v>
      </c>
      <c r="F901">
        <v>77.606399999999994</v>
      </c>
      <c r="G901">
        <v>1250.99</v>
      </c>
      <c r="H901">
        <v>226.00800000000001</v>
      </c>
      <c r="I901">
        <v>223.36600000000001</v>
      </c>
      <c r="J901">
        <v>240.43799999999999</v>
      </c>
      <c r="K901">
        <v>1819.29</v>
      </c>
      <c r="L901">
        <v>1.2300499999999999E-3</v>
      </c>
      <c r="M901">
        <v>0.99995599999999996</v>
      </c>
      <c r="N901">
        <v>0</v>
      </c>
      <c r="O901" t="s">
        <v>43</v>
      </c>
    </row>
    <row r="902" spans="1:15" x14ac:dyDescent="0.25">
      <c r="A902" t="s">
        <v>42</v>
      </c>
      <c r="B902">
        <v>3808.2</v>
      </c>
      <c r="C902">
        <v>3687.05</v>
      </c>
      <c r="D902">
        <v>3686.58</v>
      </c>
      <c r="E902">
        <v>3684.55</v>
      </c>
      <c r="F902">
        <v>80.869200000000006</v>
      </c>
      <c r="G902">
        <v>1329.22</v>
      </c>
      <c r="H902">
        <v>235.92099999999999</v>
      </c>
      <c r="I902">
        <v>222.86500000000001</v>
      </c>
      <c r="J902">
        <v>289.79399999999998</v>
      </c>
      <c r="K902">
        <v>1886.33</v>
      </c>
      <c r="L902">
        <v>1.2300600000000001E-3</v>
      </c>
      <c r="M902">
        <v>0.99971200000000005</v>
      </c>
      <c r="N902">
        <v>0</v>
      </c>
      <c r="O902" t="s">
        <v>43</v>
      </c>
    </row>
    <row r="903" spans="1:15" x14ac:dyDescent="0.25">
      <c r="A903" t="s">
        <v>42</v>
      </c>
      <c r="B903">
        <v>3487.31</v>
      </c>
      <c r="C903">
        <v>3367.62</v>
      </c>
      <c r="D903">
        <v>3367.19</v>
      </c>
      <c r="E903">
        <v>3365.34</v>
      </c>
      <c r="F903">
        <v>74.388900000000007</v>
      </c>
      <c r="G903">
        <v>1194.98</v>
      </c>
      <c r="H903">
        <v>216.62100000000001</v>
      </c>
      <c r="I903">
        <v>205.495</v>
      </c>
      <c r="J903">
        <v>230.32</v>
      </c>
      <c r="K903">
        <v>1736.93</v>
      </c>
      <c r="L903">
        <v>1.2300499999999999E-3</v>
      </c>
      <c r="M903">
        <v>0.99984700000000004</v>
      </c>
      <c r="N903">
        <v>0</v>
      </c>
      <c r="O903" t="s">
        <v>43</v>
      </c>
    </row>
    <row r="904" spans="1:15" x14ac:dyDescent="0.25">
      <c r="A904" t="s">
        <v>42</v>
      </c>
      <c r="B904">
        <v>3688.59</v>
      </c>
      <c r="C904">
        <v>3575.4</v>
      </c>
      <c r="D904">
        <v>3574.95</v>
      </c>
      <c r="E904">
        <v>3572.98</v>
      </c>
      <c r="F904">
        <v>78.831699999999998</v>
      </c>
      <c r="G904">
        <v>1258.04</v>
      </c>
      <c r="H904">
        <v>229.393</v>
      </c>
      <c r="I904">
        <v>217.82400000000001</v>
      </c>
      <c r="J904">
        <v>242.82400000000001</v>
      </c>
      <c r="K904">
        <v>1856.43</v>
      </c>
      <c r="L904">
        <v>1.2300499999999999E-3</v>
      </c>
      <c r="M904">
        <v>0.99950899999999998</v>
      </c>
      <c r="N904">
        <v>0</v>
      </c>
      <c r="O904" t="s">
        <v>43</v>
      </c>
    </row>
    <row r="905" spans="1:15" x14ac:dyDescent="0.25">
      <c r="A905" t="s">
        <v>42</v>
      </c>
      <c r="B905">
        <v>3804.81</v>
      </c>
      <c r="C905">
        <v>3683.95</v>
      </c>
      <c r="D905">
        <v>3683.48</v>
      </c>
      <c r="E905">
        <v>3681.45</v>
      </c>
      <c r="F905">
        <v>80.688500000000005</v>
      </c>
      <c r="G905">
        <v>1325.98</v>
      </c>
      <c r="H905">
        <v>234.72</v>
      </c>
      <c r="I905">
        <v>222.82</v>
      </c>
      <c r="J905">
        <v>287.77999999999997</v>
      </c>
      <c r="K905">
        <v>1885.51</v>
      </c>
      <c r="L905">
        <v>1.2300499999999999E-3</v>
      </c>
      <c r="M905">
        <v>0.99946699999999999</v>
      </c>
      <c r="N905">
        <v>0</v>
      </c>
      <c r="O905" t="s">
        <v>43</v>
      </c>
    </row>
    <row r="906" spans="1:15" x14ac:dyDescent="0.25">
      <c r="A906" t="s">
        <v>42</v>
      </c>
      <c r="B906">
        <v>3441.54</v>
      </c>
      <c r="C906">
        <v>3326.73</v>
      </c>
      <c r="D906">
        <v>3326.3</v>
      </c>
      <c r="E906">
        <v>3324.49</v>
      </c>
      <c r="F906">
        <v>73.244200000000006</v>
      </c>
      <c r="G906">
        <v>1184.5999999999999</v>
      </c>
      <c r="H906">
        <v>218.75800000000001</v>
      </c>
      <c r="I906">
        <v>208.38399999999999</v>
      </c>
      <c r="J906">
        <v>227.91200000000001</v>
      </c>
      <c r="K906">
        <v>1712.85</v>
      </c>
      <c r="L906">
        <v>1.2300499999999999E-3</v>
      </c>
      <c r="M906">
        <v>0.99984499999999998</v>
      </c>
      <c r="N906">
        <v>0</v>
      </c>
      <c r="O906" t="s">
        <v>43</v>
      </c>
    </row>
    <row r="907" spans="1:15" x14ac:dyDescent="0.25">
      <c r="A907" t="s">
        <v>42</v>
      </c>
      <c r="B907">
        <v>3634.69</v>
      </c>
      <c r="C907">
        <v>3520.79</v>
      </c>
      <c r="D907">
        <v>3520.35</v>
      </c>
      <c r="E907">
        <v>3518.39</v>
      </c>
      <c r="F907">
        <v>77.533299999999997</v>
      </c>
      <c r="G907">
        <v>1253.3499999999999</v>
      </c>
      <c r="H907">
        <v>234.53399999999999</v>
      </c>
      <c r="I907">
        <v>214.62100000000001</v>
      </c>
      <c r="J907">
        <v>239.286</v>
      </c>
      <c r="K907">
        <v>1813.43</v>
      </c>
      <c r="L907">
        <v>1.2300499999999999E-3</v>
      </c>
      <c r="M907">
        <v>0.99912800000000002</v>
      </c>
      <c r="N907">
        <v>0</v>
      </c>
      <c r="O907" t="s">
        <v>43</v>
      </c>
    </row>
    <row r="908" spans="1:15" x14ac:dyDescent="0.25">
      <c r="A908" t="s">
        <v>42</v>
      </c>
      <c r="B908">
        <v>3858.13</v>
      </c>
      <c r="C908">
        <v>3737.42</v>
      </c>
      <c r="D908">
        <v>3736.95</v>
      </c>
      <c r="E908">
        <v>3734.89</v>
      </c>
      <c r="F908">
        <v>82.027299999999997</v>
      </c>
      <c r="G908">
        <v>1344.18</v>
      </c>
      <c r="H908">
        <v>238.363</v>
      </c>
      <c r="I908">
        <v>225.92500000000001</v>
      </c>
      <c r="J908">
        <v>291.13499999999999</v>
      </c>
      <c r="K908">
        <v>1914.58</v>
      </c>
      <c r="L908">
        <v>1.2300499999999999E-3</v>
      </c>
      <c r="M908">
        <v>0.99863000000000002</v>
      </c>
      <c r="N908">
        <v>0</v>
      </c>
      <c r="O908" t="s">
        <v>43</v>
      </c>
    </row>
    <row r="909" spans="1:15" x14ac:dyDescent="0.25">
      <c r="A909" t="s">
        <v>42</v>
      </c>
      <c r="B909">
        <v>3581.04</v>
      </c>
      <c r="C909">
        <v>3471.26</v>
      </c>
      <c r="D909">
        <v>3470.82</v>
      </c>
      <c r="E909">
        <v>3468.92</v>
      </c>
      <c r="F909">
        <v>76.551500000000004</v>
      </c>
      <c r="G909">
        <v>1222.8800000000001</v>
      </c>
      <c r="H909">
        <v>222.97300000000001</v>
      </c>
      <c r="I909">
        <v>211.43799999999999</v>
      </c>
      <c r="J909">
        <v>236.43799999999999</v>
      </c>
      <c r="K909">
        <v>1800.25</v>
      </c>
      <c r="L909">
        <v>1.2300600000000001E-3</v>
      </c>
      <c r="M909">
        <v>0.99902000000000002</v>
      </c>
      <c r="N909">
        <v>0</v>
      </c>
      <c r="O909" t="s">
        <v>43</v>
      </c>
    </row>
    <row r="910" spans="1:15" x14ac:dyDescent="0.25">
      <c r="A910" t="s">
        <v>42</v>
      </c>
      <c r="B910">
        <v>3921.3</v>
      </c>
      <c r="C910">
        <v>3798.67</v>
      </c>
      <c r="D910">
        <v>3798.18</v>
      </c>
      <c r="E910">
        <v>3796.08</v>
      </c>
      <c r="F910">
        <v>83.906499999999994</v>
      </c>
      <c r="G910">
        <v>1334.58</v>
      </c>
      <c r="H910">
        <v>243.63499999999999</v>
      </c>
      <c r="I910">
        <v>231.29300000000001</v>
      </c>
      <c r="J910">
        <v>256.89699999999999</v>
      </c>
      <c r="K910">
        <v>1974.59</v>
      </c>
      <c r="L910">
        <v>1.2300499999999999E-3</v>
      </c>
      <c r="M910">
        <v>0.998587</v>
      </c>
      <c r="N910">
        <v>0</v>
      </c>
      <c r="O910" t="s">
        <v>43</v>
      </c>
    </row>
    <row r="911" spans="1:15" x14ac:dyDescent="0.25">
      <c r="A911" t="s">
        <v>42</v>
      </c>
      <c r="B911">
        <v>3833.76</v>
      </c>
      <c r="C911">
        <v>3704.43</v>
      </c>
      <c r="D911">
        <v>3703.95</v>
      </c>
      <c r="E911">
        <v>3701.91</v>
      </c>
      <c r="F911">
        <v>81.446399999999997</v>
      </c>
      <c r="G911">
        <v>1328.51</v>
      </c>
      <c r="H911">
        <v>236.12799999999999</v>
      </c>
      <c r="I911">
        <v>223.458</v>
      </c>
      <c r="J911">
        <v>285.45400000000001</v>
      </c>
      <c r="K911">
        <v>1901.12</v>
      </c>
      <c r="L911">
        <v>1.2300499999999999E-3</v>
      </c>
      <c r="M911">
        <v>0.99949100000000002</v>
      </c>
      <c r="N911">
        <v>0</v>
      </c>
      <c r="O911" t="s">
        <v>43</v>
      </c>
    </row>
    <row r="912" spans="1:15" x14ac:dyDescent="0.25">
      <c r="A912" t="s">
        <v>42</v>
      </c>
      <c r="B912">
        <v>3544.16</v>
      </c>
      <c r="C912">
        <v>3435.58</v>
      </c>
      <c r="D912">
        <v>3435.15</v>
      </c>
      <c r="E912">
        <v>3433.26</v>
      </c>
      <c r="F912">
        <v>75.861599999999996</v>
      </c>
      <c r="G912">
        <v>1216.24</v>
      </c>
      <c r="H912">
        <v>220.16900000000001</v>
      </c>
      <c r="I912">
        <v>209.28100000000001</v>
      </c>
      <c r="J912">
        <v>234.791</v>
      </c>
      <c r="K912">
        <v>1775.7</v>
      </c>
      <c r="L912">
        <v>1.2300499999999999E-3</v>
      </c>
      <c r="M912">
        <v>0.99995999999999996</v>
      </c>
      <c r="N912">
        <v>0</v>
      </c>
      <c r="O912" t="s">
        <v>43</v>
      </c>
    </row>
    <row r="913" spans="1:15" x14ac:dyDescent="0.25">
      <c r="A913" t="s">
        <v>42</v>
      </c>
      <c r="B913">
        <v>3767.57</v>
      </c>
      <c r="C913">
        <v>3652.77</v>
      </c>
      <c r="D913">
        <v>3652.3</v>
      </c>
      <c r="E913">
        <v>3650.3</v>
      </c>
      <c r="F913">
        <v>80.618700000000004</v>
      </c>
      <c r="G913">
        <v>1284.99</v>
      </c>
      <c r="H913">
        <v>234.34100000000001</v>
      </c>
      <c r="I913">
        <v>222.524</v>
      </c>
      <c r="J913">
        <v>248.364</v>
      </c>
      <c r="K913">
        <v>1896.82</v>
      </c>
      <c r="L913">
        <v>1.2300499999999999E-3</v>
      </c>
      <c r="M913">
        <v>0.99998600000000004</v>
      </c>
      <c r="N913">
        <v>0</v>
      </c>
      <c r="O913" t="s">
        <v>43</v>
      </c>
    </row>
    <row r="914" spans="1:15" x14ac:dyDescent="0.25">
      <c r="A914" t="s">
        <v>42</v>
      </c>
      <c r="B914">
        <v>3584.09</v>
      </c>
      <c r="C914">
        <v>3462.09</v>
      </c>
      <c r="D914">
        <v>3461.65</v>
      </c>
      <c r="E914">
        <v>3459.76</v>
      </c>
      <c r="F914">
        <v>75.751199999999997</v>
      </c>
      <c r="G914">
        <v>1248.81</v>
      </c>
      <c r="H914">
        <v>220.62299999999999</v>
      </c>
      <c r="I914">
        <v>209.38800000000001</v>
      </c>
      <c r="J914">
        <v>270.05399999999997</v>
      </c>
      <c r="K914">
        <v>1770.15</v>
      </c>
      <c r="L914">
        <v>1.2300499999999999E-3</v>
      </c>
      <c r="M914">
        <v>0.99934000000000001</v>
      </c>
      <c r="N914">
        <v>0</v>
      </c>
      <c r="O914" t="s">
        <v>43</v>
      </c>
    </row>
    <row r="915" spans="1:15" x14ac:dyDescent="0.25">
      <c r="A915" t="s">
        <v>42</v>
      </c>
      <c r="B915">
        <v>3620.6</v>
      </c>
      <c r="C915">
        <v>3506.35</v>
      </c>
      <c r="D915">
        <v>3505.9</v>
      </c>
      <c r="E915">
        <v>3503.98</v>
      </c>
      <c r="F915">
        <v>77.394900000000007</v>
      </c>
      <c r="G915">
        <v>1245.94</v>
      </c>
      <c r="H915">
        <v>224.886</v>
      </c>
      <c r="I915">
        <v>213.69499999999999</v>
      </c>
      <c r="J915">
        <v>244.14400000000001</v>
      </c>
      <c r="K915">
        <v>1807.72</v>
      </c>
      <c r="L915">
        <v>1.2300600000000001E-3</v>
      </c>
      <c r="M915">
        <v>0.999614</v>
      </c>
      <c r="N915">
        <v>0</v>
      </c>
      <c r="O915" t="s">
        <v>43</v>
      </c>
    </row>
    <row r="916" spans="1:15" x14ac:dyDescent="0.25">
      <c r="A916" t="s">
        <v>42</v>
      </c>
      <c r="B916">
        <v>3858.62</v>
      </c>
      <c r="C916">
        <v>3738.74</v>
      </c>
      <c r="D916">
        <v>3738.26</v>
      </c>
      <c r="E916">
        <v>3736.21</v>
      </c>
      <c r="F916">
        <v>82.533000000000001</v>
      </c>
      <c r="G916">
        <v>1328.48</v>
      </c>
      <c r="H916">
        <v>239.83199999999999</v>
      </c>
      <c r="I916">
        <v>227.83799999999999</v>
      </c>
      <c r="J916">
        <v>261.80799999999999</v>
      </c>
      <c r="K916">
        <v>1928.3</v>
      </c>
      <c r="L916">
        <v>1.2300499999999999E-3</v>
      </c>
      <c r="M916">
        <v>0.99986600000000003</v>
      </c>
      <c r="N916">
        <v>0</v>
      </c>
      <c r="O916" t="s">
        <v>43</v>
      </c>
    </row>
    <row r="917" spans="1:15" x14ac:dyDescent="0.25">
      <c r="A917" t="s">
        <v>42</v>
      </c>
      <c r="B917">
        <v>3489.22</v>
      </c>
      <c r="C917">
        <v>3379.99</v>
      </c>
      <c r="D917">
        <v>3379.56</v>
      </c>
      <c r="E917">
        <v>3377.72</v>
      </c>
      <c r="F917">
        <v>73.911799999999999</v>
      </c>
      <c r="G917">
        <v>1216.9000000000001</v>
      </c>
      <c r="H917">
        <v>215.12100000000001</v>
      </c>
      <c r="I917">
        <v>204.28299999999999</v>
      </c>
      <c r="J917">
        <v>264.202</v>
      </c>
      <c r="K917">
        <v>1729.98</v>
      </c>
      <c r="L917">
        <v>1.2300499999999999E-3</v>
      </c>
      <c r="M917">
        <v>0.99806099999999998</v>
      </c>
      <c r="N917">
        <v>0</v>
      </c>
      <c r="O917" t="s">
        <v>43</v>
      </c>
    </row>
    <row r="918" spans="1:15" x14ac:dyDescent="0.25">
      <c r="A918" t="s">
        <v>42</v>
      </c>
      <c r="B918">
        <v>3862.89</v>
      </c>
      <c r="C918">
        <v>3747.53</v>
      </c>
      <c r="D918">
        <v>3747.05</v>
      </c>
      <c r="E918">
        <v>3744.99</v>
      </c>
      <c r="F918">
        <v>83.007599999999996</v>
      </c>
      <c r="G918">
        <v>1323.77</v>
      </c>
      <c r="H918">
        <v>240.732</v>
      </c>
      <c r="I918">
        <v>228.42599999999999</v>
      </c>
      <c r="J918">
        <v>259.56099999999998</v>
      </c>
      <c r="K918">
        <v>1940.04</v>
      </c>
      <c r="L918">
        <v>1.2300900000000001E-3</v>
      </c>
      <c r="M918">
        <v>0.99996499999999999</v>
      </c>
      <c r="N918">
        <v>0</v>
      </c>
      <c r="O918" t="s">
        <v>43</v>
      </c>
    </row>
    <row r="919" spans="1:15" x14ac:dyDescent="0.25">
      <c r="A919" t="s">
        <v>42</v>
      </c>
      <c r="B919">
        <v>3683.23</v>
      </c>
      <c r="C919">
        <v>3562.32</v>
      </c>
      <c r="D919">
        <v>3561.86</v>
      </c>
      <c r="E919">
        <v>3559.89</v>
      </c>
      <c r="F919">
        <v>78.718699999999998</v>
      </c>
      <c r="G919">
        <v>1258.97</v>
      </c>
      <c r="H919">
        <v>228.34299999999999</v>
      </c>
      <c r="I919">
        <v>216.80500000000001</v>
      </c>
      <c r="J919">
        <v>241.89599999999999</v>
      </c>
      <c r="K919">
        <v>1843.32</v>
      </c>
      <c r="L919">
        <v>1.2300600000000001E-3</v>
      </c>
      <c r="M919">
        <v>0.99985900000000005</v>
      </c>
      <c r="N919">
        <v>0</v>
      </c>
      <c r="O919" t="s">
        <v>43</v>
      </c>
    </row>
    <row r="920" spans="1:15" x14ac:dyDescent="0.25">
      <c r="A920" t="s">
        <v>42</v>
      </c>
      <c r="B920">
        <v>3522.17</v>
      </c>
      <c r="C920">
        <v>3410.81</v>
      </c>
      <c r="D920">
        <v>3410.38</v>
      </c>
      <c r="E920">
        <v>3408.51</v>
      </c>
      <c r="F920">
        <v>74.827399999999997</v>
      </c>
      <c r="G920">
        <v>1228.68</v>
      </c>
      <c r="H920">
        <v>217.44900000000001</v>
      </c>
      <c r="I920">
        <v>206.36799999999999</v>
      </c>
      <c r="J920">
        <v>266.81099999999998</v>
      </c>
      <c r="K920">
        <v>1743.68</v>
      </c>
      <c r="L920">
        <v>1.2300499999999999E-3</v>
      </c>
      <c r="M920">
        <v>0.99963599999999997</v>
      </c>
      <c r="N920">
        <v>0</v>
      </c>
      <c r="O920" t="s">
        <v>43</v>
      </c>
    </row>
    <row r="921" spans="1:15" x14ac:dyDescent="0.25">
      <c r="A921" t="s">
        <v>42</v>
      </c>
      <c r="B921">
        <v>3640.22</v>
      </c>
      <c r="C921">
        <v>3525.55</v>
      </c>
      <c r="D921">
        <v>3525.1</v>
      </c>
      <c r="E921">
        <v>3523.16</v>
      </c>
      <c r="F921">
        <v>77.848799999999997</v>
      </c>
      <c r="G921">
        <v>1247.1199999999999</v>
      </c>
      <c r="H921">
        <v>226.05</v>
      </c>
      <c r="I921">
        <v>214.84200000000001</v>
      </c>
      <c r="J921">
        <v>239.99100000000001</v>
      </c>
      <c r="K921">
        <v>1823.42</v>
      </c>
      <c r="L921">
        <v>1.2300499999999999E-3</v>
      </c>
      <c r="M921">
        <v>0.99994799999999995</v>
      </c>
      <c r="N921">
        <v>0</v>
      </c>
      <c r="O921" t="s">
        <v>43</v>
      </c>
    </row>
    <row r="922" spans="1:15" x14ac:dyDescent="0.25">
      <c r="A922" t="s">
        <v>42</v>
      </c>
      <c r="B922">
        <v>3594.12</v>
      </c>
      <c r="C922">
        <v>3473.02</v>
      </c>
      <c r="D922">
        <v>3472.58</v>
      </c>
      <c r="E922">
        <v>3470.67</v>
      </c>
      <c r="F922">
        <v>76.772199999999998</v>
      </c>
      <c r="G922">
        <v>1236.3</v>
      </c>
      <c r="H922">
        <v>222.959</v>
      </c>
      <c r="I922">
        <v>211.28100000000001</v>
      </c>
      <c r="J922">
        <v>242.333</v>
      </c>
      <c r="K922">
        <v>1788.58</v>
      </c>
      <c r="L922">
        <v>1.2300499999999999E-3</v>
      </c>
      <c r="M922">
        <v>0.99830700000000006</v>
      </c>
      <c r="N922">
        <v>0</v>
      </c>
      <c r="O922" t="s">
        <v>43</v>
      </c>
    </row>
    <row r="923" spans="1:15" x14ac:dyDescent="0.25">
      <c r="A923" t="s">
        <v>42</v>
      </c>
      <c r="B923">
        <v>3586.77</v>
      </c>
      <c r="C923">
        <v>3473.23</v>
      </c>
      <c r="D923">
        <v>3472.77</v>
      </c>
      <c r="E923">
        <v>3470.85</v>
      </c>
      <c r="F923">
        <v>76.423500000000004</v>
      </c>
      <c r="G923">
        <v>1246.5899999999999</v>
      </c>
      <c r="H923">
        <v>222.78100000000001</v>
      </c>
      <c r="I923">
        <v>210.46799999999999</v>
      </c>
      <c r="J923">
        <v>264.23200000000003</v>
      </c>
      <c r="K923">
        <v>1780.79</v>
      </c>
      <c r="L923">
        <v>1.2300499999999999E-3</v>
      </c>
      <c r="M923">
        <v>0.99973400000000001</v>
      </c>
      <c r="N923">
        <v>0</v>
      </c>
      <c r="O923" t="s">
        <v>43</v>
      </c>
    </row>
    <row r="924" spans="1:15" x14ac:dyDescent="0.25">
      <c r="A924" t="s">
        <v>42</v>
      </c>
      <c r="B924">
        <v>3792.88</v>
      </c>
      <c r="C924">
        <v>3677.71</v>
      </c>
      <c r="D924">
        <v>3677.25</v>
      </c>
      <c r="E924">
        <v>3675.22</v>
      </c>
      <c r="F924">
        <v>81.326800000000006</v>
      </c>
      <c r="G924">
        <v>1300.3900000000001</v>
      </c>
      <c r="H924">
        <v>236.101</v>
      </c>
      <c r="I924">
        <v>224.119</v>
      </c>
      <c r="J924">
        <v>256.00200000000001</v>
      </c>
      <c r="K924">
        <v>1902.74</v>
      </c>
      <c r="L924">
        <v>1.2300600000000001E-3</v>
      </c>
      <c r="M924">
        <v>0.99945600000000001</v>
      </c>
      <c r="N924">
        <v>0</v>
      </c>
      <c r="O924" t="s">
        <v>43</v>
      </c>
    </row>
    <row r="925" spans="1:15" x14ac:dyDescent="0.25">
      <c r="A925" t="s">
        <v>42</v>
      </c>
      <c r="B925">
        <v>3473.28</v>
      </c>
      <c r="C925">
        <v>3351.94</v>
      </c>
      <c r="D925">
        <v>3351.52</v>
      </c>
      <c r="E925">
        <v>3349.68</v>
      </c>
      <c r="F925">
        <v>73.944000000000003</v>
      </c>
      <c r="G925">
        <v>1180.82</v>
      </c>
      <c r="H925">
        <v>214.97200000000001</v>
      </c>
      <c r="I925">
        <v>204</v>
      </c>
      <c r="J925">
        <v>229.14400000000001</v>
      </c>
      <c r="K925">
        <v>1738.44</v>
      </c>
      <c r="L925">
        <v>1.2300799999999999E-3</v>
      </c>
      <c r="M925">
        <v>0.99990900000000005</v>
      </c>
      <c r="N925">
        <v>0</v>
      </c>
      <c r="O925" t="s">
        <v>43</v>
      </c>
    </row>
    <row r="926" spans="1:15" x14ac:dyDescent="0.25">
      <c r="A926" t="s">
        <v>42</v>
      </c>
      <c r="B926">
        <v>3761.2</v>
      </c>
      <c r="C926">
        <v>3646.22</v>
      </c>
      <c r="D926">
        <v>3645.76</v>
      </c>
      <c r="E926">
        <v>3643.76</v>
      </c>
      <c r="F926">
        <v>80.488600000000005</v>
      </c>
      <c r="G926">
        <v>1303.83</v>
      </c>
      <c r="H926">
        <v>233.08199999999999</v>
      </c>
      <c r="I926">
        <v>221.14099999999999</v>
      </c>
      <c r="J926">
        <v>273.18700000000001</v>
      </c>
      <c r="K926">
        <v>1872.55</v>
      </c>
      <c r="L926">
        <v>1.2300499999999999E-3</v>
      </c>
      <c r="M926">
        <v>0.99979799999999996</v>
      </c>
      <c r="N926">
        <v>0</v>
      </c>
      <c r="O926" t="s">
        <v>43</v>
      </c>
    </row>
    <row r="927" spans="1:15" x14ac:dyDescent="0.25">
      <c r="A927" t="s">
        <v>42</v>
      </c>
      <c r="B927">
        <v>3864.61</v>
      </c>
      <c r="C927">
        <v>3743.69</v>
      </c>
      <c r="D927">
        <v>3743.22</v>
      </c>
      <c r="E927">
        <v>3741.16</v>
      </c>
      <c r="F927">
        <v>82.780699999999996</v>
      </c>
      <c r="G927">
        <v>1325.13</v>
      </c>
      <c r="H927">
        <v>239.98500000000001</v>
      </c>
      <c r="I927">
        <v>227.80199999999999</v>
      </c>
      <c r="J927">
        <v>253.95</v>
      </c>
      <c r="K927">
        <v>1932.72</v>
      </c>
      <c r="L927">
        <v>1.23007E-3</v>
      </c>
      <c r="M927">
        <v>0.99980999999999998</v>
      </c>
      <c r="N927">
        <v>394</v>
      </c>
      <c r="O927" t="s">
        <v>43</v>
      </c>
    </row>
    <row r="928" spans="1:15" x14ac:dyDescent="0.25">
      <c r="A928" t="s">
        <v>42</v>
      </c>
      <c r="B928">
        <v>3496.09</v>
      </c>
      <c r="C928">
        <v>3383.22</v>
      </c>
      <c r="D928">
        <v>3382.78</v>
      </c>
      <c r="E928">
        <v>3380.9</v>
      </c>
      <c r="F928">
        <v>74.885599999999997</v>
      </c>
      <c r="G928">
        <v>1196.72</v>
      </c>
      <c r="H928">
        <v>216.696</v>
      </c>
      <c r="I928">
        <v>205.898</v>
      </c>
      <c r="J928">
        <v>236.61500000000001</v>
      </c>
      <c r="K928">
        <v>1749.68</v>
      </c>
      <c r="L928">
        <v>1.2300499999999999E-3</v>
      </c>
      <c r="M928">
        <v>0.99975499999999995</v>
      </c>
      <c r="N928">
        <v>0</v>
      </c>
      <c r="O928" t="s">
        <v>43</v>
      </c>
    </row>
    <row r="929" spans="1:15" x14ac:dyDescent="0.25">
      <c r="A929" t="s">
        <v>42</v>
      </c>
      <c r="B929">
        <v>3674.51</v>
      </c>
      <c r="C929">
        <v>3559.41</v>
      </c>
      <c r="D929">
        <v>3558.95</v>
      </c>
      <c r="E929">
        <v>3557.01</v>
      </c>
      <c r="F929">
        <v>78.514700000000005</v>
      </c>
      <c r="G929">
        <v>1273.97</v>
      </c>
      <c r="H929">
        <v>228.011</v>
      </c>
      <c r="I929">
        <v>216.18899999999999</v>
      </c>
      <c r="J929">
        <v>265.78800000000001</v>
      </c>
      <c r="K929">
        <v>1827.73</v>
      </c>
      <c r="L929">
        <v>1.2300499999999999E-3</v>
      </c>
      <c r="M929">
        <v>0.99970700000000001</v>
      </c>
      <c r="N929">
        <v>0</v>
      </c>
      <c r="O929" t="s">
        <v>43</v>
      </c>
    </row>
    <row r="930" spans="1:15" x14ac:dyDescent="0.25">
      <c r="A930" t="s">
        <v>42</v>
      </c>
      <c r="B930">
        <v>3865.29</v>
      </c>
      <c r="C930">
        <v>3744.39</v>
      </c>
      <c r="D930">
        <v>3743.91</v>
      </c>
      <c r="E930">
        <v>3741.83</v>
      </c>
      <c r="F930">
        <v>82.890100000000004</v>
      </c>
      <c r="G930">
        <v>1316.3</v>
      </c>
      <c r="H930">
        <v>240.84700000000001</v>
      </c>
      <c r="I930">
        <v>228.13499999999999</v>
      </c>
      <c r="J930">
        <v>252.965</v>
      </c>
      <c r="K930">
        <v>1944.6</v>
      </c>
      <c r="L930">
        <v>1.2300499999999999E-3</v>
      </c>
      <c r="M930">
        <v>0.99983200000000005</v>
      </c>
      <c r="N930">
        <v>0</v>
      </c>
      <c r="O930" t="s">
        <v>43</v>
      </c>
    </row>
    <row r="931" spans="1:15" x14ac:dyDescent="0.25">
      <c r="A931" t="s">
        <v>42</v>
      </c>
      <c r="B931">
        <v>3532.05</v>
      </c>
      <c r="C931">
        <v>3419.66</v>
      </c>
      <c r="D931">
        <v>3419.23</v>
      </c>
      <c r="E931">
        <v>3417.37</v>
      </c>
      <c r="F931">
        <v>75.532899999999998</v>
      </c>
      <c r="G931">
        <v>1209.29</v>
      </c>
      <c r="H931">
        <v>219.00700000000001</v>
      </c>
      <c r="I931">
        <v>208.19800000000001</v>
      </c>
      <c r="J931">
        <v>233.126</v>
      </c>
      <c r="K931">
        <v>1768.96</v>
      </c>
      <c r="L931">
        <v>1.2300499999999999E-3</v>
      </c>
      <c r="M931">
        <v>0.99962200000000001</v>
      </c>
      <c r="N931">
        <v>0</v>
      </c>
      <c r="O931" t="s">
        <v>43</v>
      </c>
    </row>
    <row r="932" spans="1:15" x14ac:dyDescent="0.25">
      <c r="A932" t="s">
        <v>42</v>
      </c>
      <c r="B932">
        <v>3761.18</v>
      </c>
      <c r="C932">
        <v>3646.36</v>
      </c>
      <c r="D932">
        <v>3645.88</v>
      </c>
      <c r="E932">
        <v>3643.87</v>
      </c>
      <c r="F932">
        <v>80.348100000000002</v>
      </c>
      <c r="G932">
        <v>1300.69</v>
      </c>
      <c r="H932">
        <v>232.916</v>
      </c>
      <c r="I932">
        <v>221.42500000000001</v>
      </c>
      <c r="J932">
        <v>269.02999999999997</v>
      </c>
      <c r="K932">
        <v>1876.79</v>
      </c>
      <c r="L932">
        <v>1.2300499999999999E-3</v>
      </c>
      <c r="M932">
        <v>0.99999899999999997</v>
      </c>
      <c r="N932">
        <v>0</v>
      </c>
      <c r="O932" t="s">
        <v>43</v>
      </c>
    </row>
    <row r="933" spans="1:15" x14ac:dyDescent="0.25">
      <c r="A933" t="s">
        <v>42</v>
      </c>
      <c r="B933">
        <v>3529.35</v>
      </c>
      <c r="C933">
        <v>3408.07</v>
      </c>
      <c r="D933">
        <v>3407.6</v>
      </c>
      <c r="E933">
        <v>3405.71</v>
      </c>
      <c r="F933">
        <v>75.123099999999994</v>
      </c>
      <c r="G933">
        <v>1201.45</v>
      </c>
      <c r="H933">
        <v>219.65100000000001</v>
      </c>
      <c r="I933">
        <v>207.54</v>
      </c>
      <c r="J933">
        <v>232.471</v>
      </c>
      <c r="K933">
        <v>1766.6</v>
      </c>
      <c r="L933">
        <v>1.2300499999999999E-3</v>
      </c>
      <c r="M933">
        <v>0.99946599999999997</v>
      </c>
      <c r="N933">
        <v>0</v>
      </c>
      <c r="O933" t="s">
        <v>43</v>
      </c>
    </row>
    <row r="934" spans="1:15" x14ac:dyDescent="0.25">
      <c r="A934" t="s">
        <v>42</v>
      </c>
      <c r="B934">
        <v>3720.71</v>
      </c>
      <c r="C934">
        <v>3606.89</v>
      </c>
      <c r="D934">
        <v>3606.43</v>
      </c>
      <c r="E934">
        <v>3604.44</v>
      </c>
      <c r="F934">
        <v>79.557699999999997</v>
      </c>
      <c r="G934">
        <v>1268.27</v>
      </c>
      <c r="H934">
        <v>231.572</v>
      </c>
      <c r="I934">
        <v>219.74600000000001</v>
      </c>
      <c r="J934">
        <v>244.40700000000001</v>
      </c>
      <c r="K934">
        <v>1873.39</v>
      </c>
      <c r="L934">
        <v>1.2300499999999999E-3</v>
      </c>
      <c r="M934">
        <v>0.99959799999999999</v>
      </c>
      <c r="N934">
        <v>0</v>
      </c>
      <c r="O934" t="s">
        <v>43</v>
      </c>
    </row>
    <row r="935" spans="1:15" x14ac:dyDescent="0.25">
      <c r="A935" t="s">
        <v>42</v>
      </c>
      <c r="B935">
        <v>3825.12</v>
      </c>
      <c r="C935">
        <v>3710.24</v>
      </c>
      <c r="D935">
        <v>3709.77</v>
      </c>
      <c r="E935">
        <v>3707.73</v>
      </c>
      <c r="F935">
        <v>81.859800000000007</v>
      </c>
      <c r="G935">
        <v>1322.84</v>
      </c>
      <c r="H935">
        <v>238.60300000000001</v>
      </c>
      <c r="I935">
        <v>225.67099999999999</v>
      </c>
      <c r="J935">
        <v>270.93</v>
      </c>
      <c r="K935">
        <v>1910.27</v>
      </c>
      <c r="L935">
        <v>1.2300499999999999E-3</v>
      </c>
      <c r="M935">
        <v>0.99981799999999998</v>
      </c>
      <c r="N935">
        <v>0</v>
      </c>
      <c r="O935" t="s">
        <v>43</v>
      </c>
    </row>
    <row r="936" spans="1:15" x14ac:dyDescent="0.25">
      <c r="A936" t="s">
        <v>42</v>
      </c>
      <c r="B936">
        <v>3469.11</v>
      </c>
      <c r="C936">
        <v>3344.11</v>
      </c>
      <c r="D936">
        <v>3343.68</v>
      </c>
      <c r="E936">
        <v>3341.84</v>
      </c>
      <c r="F936">
        <v>73.640299999999996</v>
      </c>
      <c r="G936">
        <v>1179.5999999999999</v>
      </c>
      <c r="H936">
        <v>214.87899999999999</v>
      </c>
      <c r="I936">
        <v>203.81</v>
      </c>
      <c r="J936">
        <v>228.83799999999999</v>
      </c>
      <c r="K936">
        <v>1732.96</v>
      </c>
      <c r="L936">
        <v>1.2300499999999999E-3</v>
      </c>
      <c r="M936">
        <v>0.999332</v>
      </c>
      <c r="N936">
        <v>0</v>
      </c>
      <c r="O936" t="s">
        <v>43</v>
      </c>
    </row>
    <row r="937" spans="1:15" x14ac:dyDescent="0.25">
      <c r="A937" t="s">
        <v>42</v>
      </c>
      <c r="B937">
        <v>3599.83</v>
      </c>
      <c r="C937">
        <v>3485.02</v>
      </c>
      <c r="D937">
        <v>3484.58</v>
      </c>
      <c r="E937">
        <v>3482.67</v>
      </c>
      <c r="F937">
        <v>76.887699999999995</v>
      </c>
      <c r="G937">
        <v>1235.8</v>
      </c>
      <c r="H937">
        <v>224.79400000000001</v>
      </c>
      <c r="I937">
        <v>220.81899999999999</v>
      </c>
      <c r="J937">
        <v>236.74199999999999</v>
      </c>
      <c r="K937">
        <v>1799.47</v>
      </c>
      <c r="L937">
        <v>1.2300499999999999E-3</v>
      </c>
      <c r="M937">
        <v>0.99985999999999997</v>
      </c>
      <c r="N937">
        <v>0</v>
      </c>
      <c r="O937" t="s">
        <v>43</v>
      </c>
    </row>
    <row r="938" spans="1:15" x14ac:dyDescent="0.25">
      <c r="A938" t="s">
        <v>42</v>
      </c>
      <c r="B938">
        <v>3786.59</v>
      </c>
      <c r="C938">
        <v>3665.58</v>
      </c>
      <c r="D938">
        <v>3665.1</v>
      </c>
      <c r="E938">
        <v>3663.08</v>
      </c>
      <c r="F938">
        <v>81.173400000000001</v>
      </c>
      <c r="G938">
        <v>1297.06</v>
      </c>
      <c r="H938">
        <v>235.63800000000001</v>
      </c>
      <c r="I938">
        <v>223.709</v>
      </c>
      <c r="J938">
        <v>254.96600000000001</v>
      </c>
      <c r="K938">
        <v>1894.6</v>
      </c>
      <c r="L938">
        <v>1.2300499999999999E-3</v>
      </c>
      <c r="M938">
        <v>0.99870700000000001</v>
      </c>
      <c r="N938">
        <v>0</v>
      </c>
      <c r="O938" t="s">
        <v>43</v>
      </c>
    </row>
    <row r="939" spans="1:15" x14ac:dyDescent="0.25">
      <c r="A939" t="s">
        <v>42</v>
      </c>
      <c r="B939">
        <v>3497.17</v>
      </c>
      <c r="C939">
        <v>3384.66</v>
      </c>
      <c r="D939">
        <v>3384.23</v>
      </c>
      <c r="E939">
        <v>3382.37</v>
      </c>
      <c r="F939">
        <v>74.738299999999995</v>
      </c>
      <c r="G939">
        <v>1200.6300000000001</v>
      </c>
      <c r="H939">
        <v>217.29400000000001</v>
      </c>
      <c r="I939">
        <v>206.72200000000001</v>
      </c>
      <c r="J939">
        <v>231.90199999999999</v>
      </c>
      <c r="K939">
        <v>1746.46</v>
      </c>
      <c r="L939">
        <v>1.2300499999999999E-3</v>
      </c>
      <c r="M939">
        <v>0.99990999999999997</v>
      </c>
      <c r="N939">
        <v>0</v>
      </c>
      <c r="O939" t="s">
        <v>43</v>
      </c>
    </row>
    <row r="940" spans="1:15" x14ac:dyDescent="0.25">
      <c r="A940" t="s">
        <v>42</v>
      </c>
      <c r="B940">
        <v>3765.59</v>
      </c>
      <c r="C940">
        <v>3642.31</v>
      </c>
      <c r="D940">
        <v>3641.85</v>
      </c>
      <c r="E940">
        <v>3639.79</v>
      </c>
      <c r="F940">
        <v>80.457899999999995</v>
      </c>
      <c r="G940">
        <v>1283.51</v>
      </c>
      <c r="H940">
        <v>234.21600000000001</v>
      </c>
      <c r="I940">
        <v>222.374</v>
      </c>
      <c r="J940">
        <v>247.34</v>
      </c>
      <c r="K940">
        <v>1888.36</v>
      </c>
      <c r="L940">
        <v>1.2300600000000001E-3</v>
      </c>
      <c r="M940">
        <v>0.999722</v>
      </c>
      <c r="N940">
        <v>0</v>
      </c>
      <c r="O940" t="s">
        <v>43</v>
      </c>
    </row>
    <row r="941" spans="1:15" x14ac:dyDescent="0.25">
      <c r="A941" t="s">
        <v>42</v>
      </c>
      <c r="B941">
        <v>3556.56</v>
      </c>
      <c r="C941">
        <v>3432.92</v>
      </c>
      <c r="D941">
        <v>3432.48</v>
      </c>
      <c r="E941">
        <v>3430.58</v>
      </c>
      <c r="F941">
        <v>76.260499999999993</v>
      </c>
      <c r="G941">
        <v>1212.6199999999999</v>
      </c>
      <c r="H941">
        <v>221.149</v>
      </c>
      <c r="I941">
        <v>209.72300000000001</v>
      </c>
      <c r="J941">
        <v>234.44800000000001</v>
      </c>
      <c r="K941">
        <v>1775.31</v>
      </c>
      <c r="L941">
        <v>1.2300499999999999E-3</v>
      </c>
      <c r="M941">
        <v>0.99987400000000004</v>
      </c>
      <c r="N941">
        <v>0</v>
      </c>
      <c r="O941" t="s">
        <v>43</v>
      </c>
    </row>
    <row r="942" spans="1:15" x14ac:dyDescent="0.25">
      <c r="A942" t="s">
        <v>42</v>
      </c>
      <c r="B942">
        <v>3563.49</v>
      </c>
      <c r="C942">
        <v>3453.19</v>
      </c>
      <c r="D942">
        <v>3452.74</v>
      </c>
      <c r="E942">
        <v>3450.85</v>
      </c>
      <c r="F942">
        <v>75.485500000000002</v>
      </c>
      <c r="G942">
        <v>1251.46</v>
      </c>
      <c r="H942">
        <v>219.69499999999999</v>
      </c>
      <c r="I942">
        <v>208.62799999999999</v>
      </c>
      <c r="J942">
        <v>273.93700000000001</v>
      </c>
      <c r="K942">
        <v>1760.12</v>
      </c>
      <c r="L942">
        <v>1.2300600000000001E-3</v>
      </c>
      <c r="M942">
        <v>0.99964399999999998</v>
      </c>
      <c r="N942">
        <v>0</v>
      </c>
      <c r="O942" t="s">
        <v>43</v>
      </c>
    </row>
    <row r="943" spans="1:15" x14ac:dyDescent="0.25">
      <c r="A943" t="s">
        <v>42</v>
      </c>
      <c r="B943">
        <v>3731.66</v>
      </c>
      <c r="C943">
        <v>3616.68</v>
      </c>
      <c r="D943">
        <v>3616.22</v>
      </c>
      <c r="E943">
        <v>3614.23</v>
      </c>
      <c r="F943">
        <v>79.9255</v>
      </c>
      <c r="G943">
        <v>1279.27</v>
      </c>
      <c r="H943">
        <v>232.00800000000001</v>
      </c>
      <c r="I943">
        <v>220.364</v>
      </c>
      <c r="J943">
        <v>252.41300000000001</v>
      </c>
      <c r="K943">
        <v>1870.57</v>
      </c>
      <c r="L943">
        <v>1.2300499999999999E-3</v>
      </c>
      <c r="M943">
        <v>0.99924199999999996</v>
      </c>
      <c r="N943">
        <v>0</v>
      </c>
      <c r="O943" t="s">
        <v>43</v>
      </c>
    </row>
    <row r="944" spans="1:15" x14ac:dyDescent="0.25">
      <c r="A944" t="s">
        <v>42</v>
      </c>
      <c r="B944">
        <v>3504.01</v>
      </c>
      <c r="C944">
        <v>3389.43</v>
      </c>
      <c r="D944">
        <v>3389</v>
      </c>
      <c r="E944">
        <v>3387.13</v>
      </c>
      <c r="F944">
        <v>74.651799999999994</v>
      </c>
      <c r="G944">
        <v>1196.27</v>
      </c>
      <c r="H944">
        <v>217.83</v>
      </c>
      <c r="I944">
        <v>206.50200000000001</v>
      </c>
      <c r="J944">
        <v>232.47399999999999</v>
      </c>
      <c r="K944">
        <v>1755.54</v>
      </c>
      <c r="L944">
        <v>1.2300499999999999E-3</v>
      </c>
      <c r="M944">
        <v>0.99987800000000004</v>
      </c>
      <c r="N944">
        <v>0</v>
      </c>
      <c r="O944" t="s">
        <v>43</v>
      </c>
    </row>
    <row r="945" spans="1:25" x14ac:dyDescent="0.25">
      <c r="A945" t="s">
        <v>42</v>
      </c>
      <c r="B945">
        <v>4040.85</v>
      </c>
      <c r="C945">
        <v>3926.81</v>
      </c>
      <c r="D945">
        <v>3926.31</v>
      </c>
      <c r="E945">
        <v>3924.16</v>
      </c>
      <c r="F945">
        <v>86.121700000000004</v>
      </c>
      <c r="G945">
        <v>1417.11</v>
      </c>
      <c r="H945">
        <v>250.62299999999999</v>
      </c>
      <c r="I945">
        <v>243.185</v>
      </c>
      <c r="J945">
        <v>306.65499999999997</v>
      </c>
      <c r="K945">
        <v>2008.38</v>
      </c>
      <c r="L945">
        <v>1.2300499999999999E-3</v>
      </c>
      <c r="M945">
        <v>0.99987800000000004</v>
      </c>
      <c r="N945">
        <v>0</v>
      </c>
      <c r="O945" t="s">
        <v>43</v>
      </c>
    </row>
    <row r="946" spans="1:25" x14ac:dyDescent="0.25">
      <c r="A946" t="s">
        <v>42</v>
      </c>
      <c r="B946">
        <v>3879.02</v>
      </c>
      <c r="C946">
        <v>3763.06</v>
      </c>
      <c r="D946">
        <v>3762.58</v>
      </c>
      <c r="E946">
        <v>3760.51</v>
      </c>
      <c r="F946">
        <v>83.317400000000006</v>
      </c>
      <c r="G946">
        <v>1323.1</v>
      </c>
      <c r="H946">
        <v>241.46899999999999</v>
      </c>
      <c r="I946">
        <v>229.291</v>
      </c>
      <c r="J946">
        <v>254.94</v>
      </c>
      <c r="K946">
        <v>1954.32</v>
      </c>
      <c r="L946">
        <v>1.2300499999999999E-3</v>
      </c>
      <c r="M946">
        <v>0.99990199999999996</v>
      </c>
      <c r="N946">
        <v>0</v>
      </c>
      <c r="O946" t="s">
        <v>43</v>
      </c>
    </row>
    <row r="947" spans="1:25" x14ac:dyDescent="0.25">
      <c r="A947" t="s">
        <v>42</v>
      </c>
      <c r="B947">
        <v>3662.24</v>
      </c>
      <c r="C947">
        <v>3522.98</v>
      </c>
      <c r="D947">
        <v>3522.54</v>
      </c>
      <c r="E947">
        <v>3520.58</v>
      </c>
      <c r="F947">
        <v>78.017600000000002</v>
      </c>
      <c r="G947">
        <v>1243.93</v>
      </c>
      <c r="H947">
        <v>226.648</v>
      </c>
      <c r="I947">
        <v>215.33199999999999</v>
      </c>
      <c r="J947">
        <v>240.53299999999999</v>
      </c>
      <c r="K947">
        <v>1822.96</v>
      </c>
      <c r="L947">
        <v>1.2300499999999999E-3</v>
      </c>
      <c r="M947">
        <v>0.99991300000000005</v>
      </c>
      <c r="N947">
        <v>0</v>
      </c>
      <c r="O947" t="s">
        <v>43</v>
      </c>
    </row>
    <row r="948" spans="1:25" x14ac:dyDescent="0.25">
      <c r="A948" t="s">
        <v>42</v>
      </c>
      <c r="B948">
        <v>3670.41</v>
      </c>
      <c r="C948">
        <v>3554.35</v>
      </c>
      <c r="D948">
        <v>3553.89</v>
      </c>
      <c r="E948">
        <v>3551.95</v>
      </c>
      <c r="F948">
        <v>77.555499999999995</v>
      </c>
      <c r="G948">
        <v>1282.79</v>
      </c>
      <c r="H948">
        <v>225.596</v>
      </c>
      <c r="I948">
        <v>214.21600000000001</v>
      </c>
      <c r="J948">
        <v>280.27300000000002</v>
      </c>
      <c r="K948">
        <v>1821.01</v>
      </c>
      <c r="L948">
        <v>1.2300499999999999E-3</v>
      </c>
      <c r="M948">
        <v>0.99990999999999997</v>
      </c>
      <c r="N948">
        <v>424</v>
      </c>
      <c r="O948" t="s">
        <v>43</v>
      </c>
    </row>
    <row r="949" spans="1:25" x14ac:dyDescent="0.25">
      <c r="A949" t="s">
        <v>42</v>
      </c>
      <c r="B949">
        <v>3673.84</v>
      </c>
      <c r="C949">
        <v>3553.15</v>
      </c>
      <c r="D949">
        <v>3552.7</v>
      </c>
      <c r="E949">
        <v>3550.74</v>
      </c>
      <c r="F949">
        <v>78.358699999999999</v>
      </c>
      <c r="G949">
        <v>1250.49</v>
      </c>
      <c r="H949">
        <v>228.06800000000001</v>
      </c>
      <c r="I949">
        <v>216.45500000000001</v>
      </c>
      <c r="J949">
        <v>241.38800000000001</v>
      </c>
      <c r="K949">
        <v>1843.83</v>
      </c>
      <c r="L949">
        <v>1.2300600000000001E-3</v>
      </c>
      <c r="M949">
        <v>0.99925799999999998</v>
      </c>
      <c r="N949">
        <v>0</v>
      </c>
      <c r="O949" t="s">
        <v>43</v>
      </c>
    </row>
    <row r="950" spans="1:25" x14ac:dyDescent="0.25">
      <c r="A950" t="s">
        <v>42</v>
      </c>
      <c r="B950">
        <v>3533.91</v>
      </c>
      <c r="C950">
        <v>3423.96</v>
      </c>
      <c r="D950">
        <v>3423.53</v>
      </c>
      <c r="E950">
        <v>3421.64</v>
      </c>
      <c r="F950">
        <v>75.443600000000004</v>
      </c>
      <c r="G950">
        <v>1216.32</v>
      </c>
      <c r="H950">
        <v>227.95400000000001</v>
      </c>
      <c r="I950">
        <v>209.02500000000001</v>
      </c>
      <c r="J950">
        <v>234.452</v>
      </c>
      <c r="K950">
        <v>1765.58</v>
      </c>
      <c r="L950">
        <v>1.23007E-3</v>
      </c>
      <c r="M950">
        <v>0.99959299999999995</v>
      </c>
      <c r="N950">
        <v>0</v>
      </c>
      <c r="O950" t="s">
        <v>43</v>
      </c>
    </row>
    <row r="951" spans="1:25" x14ac:dyDescent="0.25">
      <c r="A951" t="s">
        <v>42</v>
      </c>
      <c r="B951">
        <v>3777.5</v>
      </c>
      <c r="C951">
        <v>3655.49</v>
      </c>
      <c r="D951">
        <v>3655.02</v>
      </c>
      <c r="E951">
        <v>3653.01</v>
      </c>
      <c r="F951">
        <v>80.019000000000005</v>
      </c>
      <c r="G951">
        <v>1322.36</v>
      </c>
      <c r="H951">
        <v>232.25200000000001</v>
      </c>
      <c r="I951">
        <v>226.096</v>
      </c>
      <c r="J951">
        <v>289.41500000000002</v>
      </c>
      <c r="K951">
        <v>1865.26</v>
      </c>
      <c r="L951">
        <v>1.2300499999999999E-3</v>
      </c>
      <c r="M951">
        <v>0.999892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3821.62</v>
      </c>
      <c r="C952">
        <v>3700.58</v>
      </c>
      <c r="D952">
        <v>3700.11</v>
      </c>
      <c r="E952">
        <v>3698.07</v>
      </c>
      <c r="F952">
        <v>81.924300000000002</v>
      </c>
      <c r="G952">
        <v>1300.8599999999999</v>
      </c>
      <c r="H952">
        <v>237.84299999999999</v>
      </c>
      <c r="I952">
        <v>225.18299999999999</v>
      </c>
      <c r="J952">
        <v>250.547</v>
      </c>
      <c r="K952">
        <v>1921.8</v>
      </c>
      <c r="L952">
        <v>1.2300600000000001E-3</v>
      </c>
      <c r="M952">
        <v>0.99884300000000004</v>
      </c>
      <c r="N952">
        <v>0</v>
      </c>
      <c r="O952" t="s">
        <v>43</v>
      </c>
      <c r="R952">
        <f>AVERAGE(B903:B952)</f>
        <v>3676.69</v>
      </c>
      <c r="S952">
        <f>AVERAGE(C903:C952)</f>
        <v>3559.3266000000003</v>
      </c>
      <c r="U952">
        <f>_xlfn.VAR.P(B903:B952)</f>
        <v>20851.542308000004</v>
      </c>
      <c r="V952">
        <f>_xlfn.VAR.P(C903:C952)</f>
        <v>20485.823306439997</v>
      </c>
      <c r="X952">
        <f>1.96*SQRT(U952)/50</f>
        <v>5.6605047453531139</v>
      </c>
      <c r="Y952">
        <f>1.96*SQRT(V952)/50</f>
        <v>5.6106448404446301</v>
      </c>
    </row>
    <row r="953" spans="1:25" x14ac:dyDescent="0.25">
      <c r="A953" t="s">
        <v>44</v>
      </c>
      <c r="B953">
        <v>183837.60978200001</v>
      </c>
      <c r="C953" t="s">
        <v>37</v>
      </c>
    </row>
    <row r="954" spans="1:25" x14ac:dyDescent="0.25">
      <c r="A954" t="s">
        <v>45</v>
      </c>
      <c r="B954">
        <v>1919.73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0.999969</v>
      </c>
      <c r="M954">
        <v>0</v>
      </c>
      <c r="N954" t="s">
        <v>43</v>
      </c>
    </row>
    <row r="955" spans="1:25" x14ac:dyDescent="0.25">
      <c r="A955" t="s">
        <v>45</v>
      </c>
      <c r="B955">
        <v>1950.26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0.99964600000000003</v>
      </c>
      <c r="M955">
        <v>0</v>
      </c>
      <c r="N955" t="s">
        <v>43</v>
      </c>
    </row>
    <row r="956" spans="1:25" x14ac:dyDescent="0.25">
      <c r="A956" t="s">
        <v>45</v>
      </c>
      <c r="B956">
        <v>2119.42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0.99993799999999999</v>
      </c>
      <c r="M956">
        <v>0</v>
      </c>
      <c r="N956" t="s">
        <v>43</v>
      </c>
    </row>
    <row r="957" spans="1:25" x14ac:dyDescent="0.25">
      <c r="A957" t="s">
        <v>45</v>
      </c>
      <c r="B957">
        <v>2072.94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0.99985400000000002</v>
      </c>
      <c r="M957">
        <v>0</v>
      </c>
      <c r="N957" t="s">
        <v>43</v>
      </c>
    </row>
    <row r="958" spans="1:25" x14ac:dyDescent="0.25">
      <c r="A958" t="s">
        <v>45</v>
      </c>
      <c r="B958">
        <v>1879.47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1.23007E-3</v>
      </c>
      <c r="L958">
        <v>0.99996499999999999</v>
      </c>
      <c r="M958">
        <v>0</v>
      </c>
      <c r="N958" t="s">
        <v>43</v>
      </c>
    </row>
    <row r="959" spans="1:25" x14ac:dyDescent="0.25">
      <c r="A959" t="s">
        <v>45</v>
      </c>
      <c r="B959">
        <v>2216.5700000000002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1.2300600000000001E-3</v>
      </c>
      <c r="L959">
        <v>0.99985900000000005</v>
      </c>
      <c r="M959">
        <v>0</v>
      </c>
      <c r="N959" t="s">
        <v>43</v>
      </c>
    </row>
    <row r="960" spans="1:25" x14ac:dyDescent="0.25">
      <c r="A960" t="s">
        <v>45</v>
      </c>
      <c r="B960">
        <v>2192.54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0.99986600000000003</v>
      </c>
      <c r="M960">
        <v>0</v>
      </c>
      <c r="N960" t="s">
        <v>43</v>
      </c>
    </row>
    <row r="961" spans="1:14" x14ac:dyDescent="0.25">
      <c r="A961" t="s">
        <v>45</v>
      </c>
      <c r="B961">
        <v>2198.75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0.99958999999999998</v>
      </c>
      <c r="M961">
        <v>0</v>
      </c>
      <c r="N961" t="s">
        <v>43</v>
      </c>
    </row>
    <row r="962" spans="1:14" x14ac:dyDescent="0.25">
      <c r="A962" t="s">
        <v>45</v>
      </c>
      <c r="B962">
        <v>2270.17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1.23007E-3</v>
      </c>
      <c r="L962">
        <v>0.99966200000000005</v>
      </c>
      <c r="M962">
        <v>0</v>
      </c>
      <c r="N962" t="s">
        <v>43</v>
      </c>
    </row>
    <row r="963" spans="1:14" x14ac:dyDescent="0.25">
      <c r="A963" t="s">
        <v>45</v>
      </c>
      <c r="B963">
        <v>1920.6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0.99968599999999996</v>
      </c>
      <c r="M963">
        <v>0</v>
      </c>
      <c r="N963" t="s">
        <v>43</v>
      </c>
    </row>
    <row r="964" spans="1:14" x14ac:dyDescent="0.25">
      <c r="A964" t="s">
        <v>45</v>
      </c>
      <c r="B964">
        <v>1968.77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1.2300799999999999E-3</v>
      </c>
      <c r="L964">
        <v>0.99972000000000005</v>
      </c>
      <c r="M964">
        <v>0</v>
      </c>
      <c r="N964" t="s">
        <v>43</v>
      </c>
    </row>
    <row r="965" spans="1:14" x14ac:dyDescent="0.25">
      <c r="A965" t="s">
        <v>45</v>
      </c>
      <c r="B965">
        <v>2113.7800000000002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1.2300499999999999E-3</v>
      </c>
      <c r="L965">
        <v>0.99982800000000005</v>
      </c>
      <c r="M965">
        <v>0</v>
      </c>
      <c r="N965" t="s">
        <v>43</v>
      </c>
    </row>
    <row r="966" spans="1:14" x14ac:dyDescent="0.25">
      <c r="A966" t="s">
        <v>45</v>
      </c>
      <c r="B966">
        <v>2140.79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1.2300499999999999E-3</v>
      </c>
      <c r="L966">
        <v>0.99990000000000001</v>
      </c>
      <c r="M966">
        <v>0</v>
      </c>
      <c r="N966" t="s">
        <v>43</v>
      </c>
    </row>
    <row r="967" spans="1:14" x14ac:dyDescent="0.25">
      <c r="A967" t="s">
        <v>45</v>
      </c>
      <c r="B967">
        <v>2166.56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0.99987999999999999</v>
      </c>
      <c r="M967">
        <v>0</v>
      </c>
      <c r="N967" t="s">
        <v>43</v>
      </c>
    </row>
    <row r="968" spans="1:14" x14ac:dyDescent="0.25">
      <c r="A968" t="s">
        <v>45</v>
      </c>
      <c r="B968">
        <v>1918.83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0.99986600000000003</v>
      </c>
      <c r="M968">
        <v>0</v>
      </c>
      <c r="N968" t="s">
        <v>43</v>
      </c>
    </row>
    <row r="969" spans="1:14" x14ac:dyDescent="0.25">
      <c r="A969" t="s">
        <v>45</v>
      </c>
      <c r="B969">
        <v>1936.97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1.2300499999999999E-3</v>
      </c>
      <c r="L969">
        <v>0.99981600000000004</v>
      </c>
      <c r="M969">
        <v>0</v>
      </c>
      <c r="N969" t="s">
        <v>43</v>
      </c>
    </row>
    <row r="970" spans="1:14" x14ac:dyDescent="0.25">
      <c r="A970" t="s">
        <v>45</v>
      </c>
      <c r="B970">
        <v>1992.96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0.99995599999999996</v>
      </c>
      <c r="M970">
        <v>0</v>
      </c>
      <c r="N970" t="s">
        <v>43</v>
      </c>
    </row>
    <row r="971" spans="1:14" x14ac:dyDescent="0.25">
      <c r="A971" t="s">
        <v>45</v>
      </c>
      <c r="B971">
        <v>2112.81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0.99954500000000002</v>
      </c>
      <c r="M971">
        <v>0</v>
      </c>
      <c r="N971" t="s">
        <v>43</v>
      </c>
    </row>
    <row r="972" spans="1:14" x14ac:dyDescent="0.25">
      <c r="A972" t="s">
        <v>45</v>
      </c>
      <c r="B972">
        <v>1923.6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1.2300499999999999E-3</v>
      </c>
      <c r="L972">
        <v>0.99982099999999996</v>
      </c>
      <c r="M972">
        <v>0</v>
      </c>
      <c r="N972" t="s">
        <v>43</v>
      </c>
    </row>
    <row r="973" spans="1:14" x14ac:dyDescent="0.25">
      <c r="A973" t="s">
        <v>45</v>
      </c>
      <c r="B973">
        <v>1910.68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1.2300499999999999E-3</v>
      </c>
      <c r="L973">
        <v>0.99970899999999996</v>
      </c>
      <c r="M973">
        <v>0</v>
      </c>
      <c r="N973" t="s">
        <v>43</v>
      </c>
    </row>
    <row r="974" spans="1:14" x14ac:dyDescent="0.25">
      <c r="A974" t="s">
        <v>45</v>
      </c>
      <c r="B974">
        <v>1944.77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1.2300600000000001E-3</v>
      </c>
      <c r="L974">
        <v>0.99997199999999997</v>
      </c>
      <c r="M974">
        <v>0</v>
      </c>
      <c r="N974" t="s">
        <v>43</v>
      </c>
    </row>
    <row r="975" spans="1:14" x14ac:dyDescent="0.25">
      <c r="A975" t="s">
        <v>45</v>
      </c>
      <c r="B975">
        <v>2079.0100000000002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1.23011E-3</v>
      </c>
      <c r="L975">
        <v>0.99959299999999995</v>
      </c>
      <c r="M975">
        <v>0</v>
      </c>
      <c r="N975" t="s">
        <v>43</v>
      </c>
    </row>
    <row r="976" spans="1:14" x14ac:dyDescent="0.25">
      <c r="A976" t="s">
        <v>45</v>
      </c>
      <c r="B976">
        <v>1988.2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0.99987300000000001</v>
      </c>
      <c r="M976">
        <v>0</v>
      </c>
      <c r="N976" t="s">
        <v>43</v>
      </c>
    </row>
    <row r="977" spans="1:14" x14ac:dyDescent="0.25">
      <c r="A977" t="s">
        <v>45</v>
      </c>
      <c r="B977">
        <v>1929.1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1</v>
      </c>
      <c r="M977">
        <v>0</v>
      </c>
      <c r="N977" t="s">
        <v>43</v>
      </c>
    </row>
    <row r="978" spans="1:14" x14ac:dyDescent="0.25">
      <c r="A978" t="s">
        <v>45</v>
      </c>
      <c r="B978">
        <v>1911.98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1.23007E-3</v>
      </c>
      <c r="L978">
        <v>0.99945600000000001</v>
      </c>
      <c r="M978">
        <v>0</v>
      </c>
      <c r="N978" t="s">
        <v>43</v>
      </c>
    </row>
    <row r="979" spans="1:14" x14ac:dyDescent="0.25">
      <c r="A979" t="s">
        <v>45</v>
      </c>
      <c r="B979">
        <v>1934.8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1.2300499999999999E-3</v>
      </c>
      <c r="L979">
        <v>0.99900100000000003</v>
      </c>
      <c r="M979">
        <v>0</v>
      </c>
      <c r="N979" t="s">
        <v>43</v>
      </c>
    </row>
    <row r="980" spans="1:14" x14ac:dyDescent="0.25">
      <c r="A980" t="s">
        <v>45</v>
      </c>
      <c r="B980">
        <v>2019.64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1.2300499999999999E-3</v>
      </c>
      <c r="L980">
        <v>0.99977199999999999</v>
      </c>
      <c r="M980">
        <v>0</v>
      </c>
      <c r="N980" t="s">
        <v>43</v>
      </c>
    </row>
    <row r="981" spans="1:14" x14ac:dyDescent="0.25">
      <c r="A981" t="s">
        <v>45</v>
      </c>
      <c r="B981">
        <v>2026.68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1.2300499999999999E-3</v>
      </c>
      <c r="L981">
        <v>0.99982499999999996</v>
      </c>
      <c r="M981">
        <v>0</v>
      </c>
      <c r="N981" t="s">
        <v>43</v>
      </c>
    </row>
    <row r="982" spans="1:14" x14ac:dyDescent="0.25">
      <c r="A982" t="s">
        <v>45</v>
      </c>
      <c r="B982">
        <v>1917.01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0.99932900000000002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1932.75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1.2300799999999999E-3</v>
      </c>
      <c r="L983">
        <v>0.99963400000000002</v>
      </c>
      <c r="M983">
        <v>0</v>
      </c>
      <c r="N983" t="s">
        <v>43</v>
      </c>
    </row>
    <row r="984" spans="1:14" x14ac:dyDescent="0.25">
      <c r="A984" t="s">
        <v>45</v>
      </c>
      <c r="B984">
        <v>1938.44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0.99978599999999995</v>
      </c>
      <c r="M984">
        <v>0</v>
      </c>
      <c r="N984" t="s">
        <v>43</v>
      </c>
    </row>
    <row r="985" spans="1:14" x14ac:dyDescent="0.25">
      <c r="A985" t="s">
        <v>45</v>
      </c>
      <c r="B985">
        <v>1953.51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1.2300499999999999E-3</v>
      </c>
      <c r="L985">
        <v>0.99974300000000005</v>
      </c>
      <c r="M985">
        <v>0</v>
      </c>
      <c r="N985" t="s">
        <v>43</v>
      </c>
    </row>
    <row r="986" spans="1:14" x14ac:dyDescent="0.25">
      <c r="A986" t="s">
        <v>45</v>
      </c>
      <c r="B986">
        <v>2110.98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0.99912299999999998</v>
      </c>
      <c r="M986">
        <v>0</v>
      </c>
      <c r="N986" t="s">
        <v>43</v>
      </c>
    </row>
    <row r="987" spans="1:14" x14ac:dyDescent="0.25">
      <c r="A987" t="s">
        <v>45</v>
      </c>
      <c r="B987">
        <v>2204.63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0.997305</v>
      </c>
      <c r="M987">
        <v>0</v>
      </c>
      <c r="N987" t="s">
        <v>43</v>
      </c>
    </row>
    <row r="988" spans="1:14" x14ac:dyDescent="0.25">
      <c r="A988" t="s">
        <v>45</v>
      </c>
      <c r="B988">
        <v>1914.64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0.99977400000000005</v>
      </c>
      <c r="M988">
        <v>0</v>
      </c>
      <c r="N988" t="s">
        <v>43</v>
      </c>
    </row>
    <row r="989" spans="1:14" x14ac:dyDescent="0.25">
      <c r="A989" t="s">
        <v>45</v>
      </c>
      <c r="B989">
        <v>1977.19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0.99995599999999996</v>
      </c>
      <c r="M989">
        <v>0</v>
      </c>
      <c r="N989" t="s">
        <v>43</v>
      </c>
    </row>
    <row r="990" spans="1:14" x14ac:dyDescent="0.25">
      <c r="A990" t="s">
        <v>45</v>
      </c>
      <c r="B990">
        <v>1983.78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0.99853099999999995</v>
      </c>
      <c r="M990">
        <v>0</v>
      </c>
      <c r="N990" t="s">
        <v>43</v>
      </c>
    </row>
    <row r="991" spans="1:14" x14ac:dyDescent="0.25">
      <c r="A991" t="s">
        <v>45</v>
      </c>
      <c r="B991">
        <v>2120.63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1.2300499999999999E-3</v>
      </c>
      <c r="L991">
        <v>0.99992400000000004</v>
      </c>
      <c r="M991">
        <v>0</v>
      </c>
      <c r="N991" t="s">
        <v>43</v>
      </c>
    </row>
    <row r="992" spans="1:14" x14ac:dyDescent="0.25">
      <c r="A992" t="s">
        <v>45</v>
      </c>
      <c r="B992">
        <v>1960.44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0.99974200000000002</v>
      </c>
      <c r="M992">
        <v>0</v>
      </c>
      <c r="N992" t="s">
        <v>43</v>
      </c>
    </row>
    <row r="993" spans="1:25" x14ac:dyDescent="0.25">
      <c r="A993" t="s">
        <v>45</v>
      </c>
      <c r="B993">
        <v>1889.26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0.99994499999999997</v>
      </c>
      <c r="M993">
        <v>0</v>
      </c>
      <c r="N993" t="s">
        <v>43</v>
      </c>
    </row>
    <row r="994" spans="1:25" x14ac:dyDescent="0.25">
      <c r="A994" t="s">
        <v>45</v>
      </c>
      <c r="B994">
        <v>1962.88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0.99946699999999999</v>
      </c>
      <c r="M994">
        <v>0</v>
      </c>
      <c r="N994" t="s">
        <v>43</v>
      </c>
    </row>
    <row r="995" spans="1:25" x14ac:dyDescent="0.25">
      <c r="A995" t="s">
        <v>45</v>
      </c>
      <c r="B995">
        <v>2000.46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1.2300499999999999E-3</v>
      </c>
      <c r="L995">
        <v>0.99925399999999998</v>
      </c>
      <c r="M995">
        <v>0</v>
      </c>
      <c r="N995" t="s">
        <v>43</v>
      </c>
    </row>
    <row r="996" spans="1:25" x14ac:dyDescent="0.25">
      <c r="A996" t="s">
        <v>45</v>
      </c>
      <c r="B996">
        <v>2103.54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0.99998299999999996</v>
      </c>
      <c r="M996">
        <v>0</v>
      </c>
      <c r="N996" t="s">
        <v>43</v>
      </c>
    </row>
    <row r="997" spans="1:25" x14ac:dyDescent="0.25">
      <c r="A997" t="s">
        <v>45</v>
      </c>
      <c r="B997">
        <v>2221.94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1.2300499999999999E-3</v>
      </c>
      <c r="L997">
        <v>0.99947399999999997</v>
      </c>
      <c r="M997">
        <v>0</v>
      </c>
      <c r="N997" t="s">
        <v>43</v>
      </c>
    </row>
    <row r="998" spans="1:25" x14ac:dyDescent="0.25">
      <c r="A998" t="s">
        <v>45</v>
      </c>
      <c r="B998">
        <v>1930.19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1.2300600000000001E-3</v>
      </c>
      <c r="L998">
        <v>0.99975000000000003</v>
      </c>
      <c r="M998">
        <v>0</v>
      </c>
      <c r="N998" t="s">
        <v>43</v>
      </c>
    </row>
    <row r="999" spans="1:25" x14ac:dyDescent="0.25">
      <c r="A999" t="s">
        <v>45</v>
      </c>
      <c r="B999">
        <v>2010.5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0.99995000000000001</v>
      </c>
      <c r="M999">
        <v>0</v>
      </c>
      <c r="N999" t="s">
        <v>43</v>
      </c>
    </row>
    <row r="1000" spans="1:25" x14ac:dyDescent="0.25">
      <c r="A1000" t="s">
        <v>45</v>
      </c>
      <c r="B1000">
        <v>2068.13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1.2300600000000001E-3</v>
      </c>
      <c r="L1000">
        <v>0.99990500000000004</v>
      </c>
      <c r="M1000">
        <v>0</v>
      </c>
      <c r="N1000" t="s">
        <v>43</v>
      </c>
    </row>
    <row r="1001" spans="1:25" x14ac:dyDescent="0.25">
      <c r="A1001" t="s">
        <v>45</v>
      </c>
      <c r="B1001">
        <v>2125.6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0.99987199999999998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1897.69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1.2301300000000001E-3</v>
      </c>
      <c r="L1002">
        <v>0.99990299999999999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1899.46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0.99751699999999999</v>
      </c>
      <c r="M1003">
        <v>0</v>
      </c>
      <c r="N1003" t="s">
        <v>43</v>
      </c>
    </row>
    <row r="1004" spans="1:25" x14ac:dyDescent="0.25">
      <c r="A1004" t="s">
        <v>45</v>
      </c>
      <c r="B1004">
        <v>1932.65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1.23014E-3</v>
      </c>
      <c r="L1004">
        <v>0.99935300000000005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1965.52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1.2300600000000001E-3</v>
      </c>
      <c r="L1005">
        <v>0.99813300000000005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2093.83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0.99979200000000001</v>
      </c>
      <c r="M1006">
        <v>0</v>
      </c>
      <c r="N1006" t="s">
        <v>43</v>
      </c>
    </row>
    <row r="1007" spans="1:25" x14ac:dyDescent="0.25">
      <c r="A1007" t="s">
        <v>45</v>
      </c>
      <c r="B1007">
        <v>1914.39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0.999977</v>
      </c>
      <c r="M1007">
        <v>0</v>
      </c>
      <c r="N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45</v>
      </c>
      <c r="B1008">
        <v>1887.12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1.2300600000000001E-3</v>
      </c>
      <c r="L1008">
        <v>0.999973</v>
      </c>
      <c r="M1008">
        <v>0</v>
      </c>
      <c r="N1008" t="s">
        <v>43</v>
      </c>
      <c r="R1008">
        <f>AVERAGE(B959:B1008)</f>
        <v>2014.7144000000005</v>
      </c>
      <c r="S1008">
        <f>AVERAGE(C959:C1008)</f>
        <v>0</v>
      </c>
      <c r="U1008">
        <f>_xlfn.VAR.P(B959:B1008)</f>
        <v>11361.429596640006</v>
      </c>
      <c r="V1008">
        <f>_xlfn.VAR.P(C959:C1008)</f>
        <v>0</v>
      </c>
      <c r="X1008">
        <f>1.96*SQRT(U1008)/50</f>
        <v>4.1783282752053958</v>
      </c>
      <c r="Y1008">
        <f>1.96*SQRT(V1008)/50</f>
        <v>0</v>
      </c>
    </row>
    <row r="1009" spans="1:13" x14ac:dyDescent="0.25">
      <c r="A1009" t="s">
        <v>46</v>
      </c>
      <c r="B1009">
        <v>100738.22696099999</v>
      </c>
      <c r="C1009" t="s">
        <v>37</v>
      </c>
    </row>
    <row r="1010" spans="1:13" x14ac:dyDescent="0.25">
      <c r="A1010" t="s">
        <v>47</v>
      </c>
      <c r="B1010">
        <v>2254.0700000000002</v>
      </c>
      <c r="C1010">
        <v>2253.9899999999998</v>
      </c>
      <c r="D1010">
        <v>2253.5300000000002</v>
      </c>
      <c r="E1010">
        <v>2251.5</v>
      </c>
      <c r="F1010">
        <v>81.648899999999998</v>
      </c>
      <c r="G1010">
        <v>0</v>
      </c>
      <c r="H1010">
        <v>238.05699999999999</v>
      </c>
      <c r="I1010">
        <v>0</v>
      </c>
      <c r="J1010">
        <v>1.2300499999999999E-3</v>
      </c>
      <c r="K1010">
        <v>0.99986399999999998</v>
      </c>
      <c r="L1010">
        <v>0</v>
      </c>
      <c r="M1010" t="s">
        <v>43</v>
      </c>
    </row>
    <row r="1011" spans="1:13" x14ac:dyDescent="0.25">
      <c r="A1011" t="s">
        <v>47</v>
      </c>
      <c r="B1011">
        <v>2295.44</v>
      </c>
      <c r="C1011">
        <v>2295.37</v>
      </c>
      <c r="D1011">
        <v>2294.9</v>
      </c>
      <c r="E1011">
        <v>2292.8200000000002</v>
      </c>
      <c r="F1011">
        <v>83.216300000000004</v>
      </c>
      <c r="G1011">
        <v>0</v>
      </c>
      <c r="H1011">
        <v>242.88900000000001</v>
      </c>
      <c r="I1011">
        <v>0</v>
      </c>
      <c r="J1011">
        <v>1.2300499999999999E-3</v>
      </c>
      <c r="K1011">
        <v>0.99952799999999997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2298.09</v>
      </c>
      <c r="C1012">
        <v>2298</v>
      </c>
      <c r="D1012">
        <v>2297.5300000000002</v>
      </c>
      <c r="E1012">
        <v>2295.46</v>
      </c>
      <c r="F1012">
        <v>83.173400000000001</v>
      </c>
      <c r="G1012">
        <v>0</v>
      </c>
      <c r="H1012">
        <v>242.613</v>
      </c>
      <c r="I1012">
        <v>0</v>
      </c>
      <c r="J1012">
        <v>1.2300499999999999E-3</v>
      </c>
      <c r="K1012">
        <v>0.99983200000000005</v>
      </c>
      <c r="L1012">
        <v>0</v>
      </c>
      <c r="M1012" t="s">
        <v>43</v>
      </c>
    </row>
    <row r="1013" spans="1:13" x14ac:dyDescent="0.25">
      <c r="A1013" t="s">
        <v>47</v>
      </c>
      <c r="B1013">
        <v>2046.49</v>
      </c>
      <c r="C1013">
        <v>2046.41</v>
      </c>
      <c r="D1013">
        <v>2046</v>
      </c>
      <c r="E1013">
        <v>2044.15</v>
      </c>
      <c r="F1013">
        <v>73.886700000000005</v>
      </c>
      <c r="G1013">
        <v>0</v>
      </c>
      <c r="H1013">
        <v>216.01</v>
      </c>
      <c r="I1013">
        <v>0</v>
      </c>
      <c r="J1013">
        <v>1.2300499999999999E-3</v>
      </c>
      <c r="K1013">
        <v>0.99957099999999999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2094.2399999999998</v>
      </c>
      <c r="C1014">
        <v>2094.17</v>
      </c>
      <c r="D1014">
        <v>2093.75</v>
      </c>
      <c r="E1014">
        <v>2091.87</v>
      </c>
      <c r="F1014">
        <v>75.570499999999996</v>
      </c>
      <c r="G1014">
        <v>0</v>
      </c>
      <c r="H1014">
        <v>221.56200000000001</v>
      </c>
      <c r="I1014">
        <v>0</v>
      </c>
      <c r="J1014">
        <v>1.2300600000000001E-3</v>
      </c>
      <c r="K1014">
        <v>0.99960000000000004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2120.34</v>
      </c>
      <c r="C1015">
        <v>2120.27</v>
      </c>
      <c r="D1015">
        <v>2119.84</v>
      </c>
      <c r="E1015">
        <v>2117.92</v>
      </c>
      <c r="F1015">
        <v>76.966899999999995</v>
      </c>
      <c r="G1015">
        <v>0</v>
      </c>
      <c r="H1015">
        <v>224.923</v>
      </c>
      <c r="I1015">
        <v>0</v>
      </c>
      <c r="J1015">
        <v>1.2300499999999999E-3</v>
      </c>
      <c r="K1015">
        <v>0.99990999999999997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2294.6799999999998</v>
      </c>
      <c r="C1016">
        <v>2294.61</v>
      </c>
      <c r="D1016">
        <v>2294.14</v>
      </c>
      <c r="E1016">
        <v>2292.08</v>
      </c>
      <c r="F1016">
        <v>82.9465</v>
      </c>
      <c r="G1016">
        <v>0</v>
      </c>
      <c r="H1016">
        <v>242.553</v>
      </c>
      <c r="I1016">
        <v>0</v>
      </c>
      <c r="J1016">
        <v>1.2300499999999999E-3</v>
      </c>
      <c r="K1016">
        <v>0.99987499999999996</v>
      </c>
      <c r="L1016">
        <v>0</v>
      </c>
      <c r="M1016" t="s">
        <v>43</v>
      </c>
    </row>
    <row r="1017" spans="1:13" x14ac:dyDescent="0.25">
      <c r="A1017" t="s">
        <v>47</v>
      </c>
      <c r="B1017">
        <v>2230.11</v>
      </c>
      <c r="C1017">
        <v>2230.0300000000002</v>
      </c>
      <c r="D1017">
        <v>2229.58</v>
      </c>
      <c r="E1017">
        <v>2227.56</v>
      </c>
      <c r="F1017">
        <v>80.688500000000005</v>
      </c>
      <c r="G1017">
        <v>0</v>
      </c>
      <c r="H1017">
        <v>235.697</v>
      </c>
      <c r="I1017">
        <v>0</v>
      </c>
      <c r="J1017">
        <v>1.2300600000000001E-3</v>
      </c>
      <c r="K1017">
        <v>0.99945200000000001</v>
      </c>
      <c r="L1017">
        <v>0</v>
      </c>
      <c r="M1017" t="s">
        <v>43</v>
      </c>
    </row>
    <row r="1018" spans="1:13" x14ac:dyDescent="0.25">
      <c r="A1018" t="s">
        <v>47</v>
      </c>
      <c r="B1018">
        <v>2026.76</v>
      </c>
      <c r="C1018">
        <v>2026.68</v>
      </c>
      <c r="D1018">
        <v>2026.27</v>
      </c>
      <c r="E1018">
        <v>2024.45</v>
      </c>
      <c r="F1018">
        <v>73.153599999999997</v>
      </c>
      <c r="G1018">
        <v>0</v>
      </c>
      <c r="H1018">
        <v>215.03899999999999</v>
      </c>
      <c r="I1018">
        <v>0</v>
      </c>
      <c r="J1018">
        <v>1.2301199999999999E-3</v>
      </c>
      <c r="K1018">
        <v>0.99988100000000002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2092.7800000000002</v>
      </c>
      <c r="C1019">
        <v>2092.7199999999998</v>
      </c>
      <c r="D1019">
        <v>2092.29</v>
      </c>
      <c r="E1019">
        <v>2090.4</v>
      </c>
      <c r="F1019">
        <v>75.776799999999994</v>
      </c>
      <c r="G1019">
        <v>0</v>
      </c>
      <c r="H1019">
        <v>221.63900000000001</v>
      </c>
      <c r="I1019">
        <v>0</v>
      </c>
      <c r="J1019">
        <v>1.2300600000000001E-3</v>
      </c>
      <c r="K1019">
        <v>0.99990800000000002</v>
      </c>
      <c r="L1019">
        <v>0</v>
      </c>
      <c r="M1019" t="s">
        <v>43</v>
      </c>
    </row>
    <row r="1020" spans="1:13" x14ac:dyDescent="0.25">
      <c r="A1020" t="s">
        <v>47</v>
      </c>
      <c r="B1020">
        <v>2209.16</v>
      </c>
      <c r="C1020">
        <v>2209.09</v>
      </c>
      <c r="D1020">
        <v>2208.64</v>
      </c>
      <c r="E1020">
        <v>2206.65</v>
      </c>
      <c r="F1020">
        <v>80.156400000000005</v>
      </c>
      <c r="G1020">
        <v>0</v>
      </c>
      <c r="H1020">
        <v>234.26599999999999</v>
      </c>
      <c r="I1020">
        <v>0</v>
      </c>
      <c r="J1020">
        <v>1.2300600000000001E-3</v>
      </c>
      <c r="K1020">
        <v>0.99972499999999997</v>
      </c>
      <c r="L1020">
        <v>0</v>
      </c>
      <c r="M1020" t="s">
        <v>43</v>
      </c>
    </row>
    <row r="1021" spans="1:13" x14ac:dyDescent="0.25">
      <c r="A1021" t="s">
        <v>47</v>
      </c>
      <c r="B1021">
        <v>2293.19</v>
      </c>
      <c r="C1021">
        <v>2293.11</v>
      </c>
      <c r="D1021">
        <v>2292.64</v>
      </c>
      <c r="E1021">
        <v>2290.56</v>
      </c>
      <c r="F1021">
        <v>82.928399999999996</v>
      </c>
      <c r="G1021">
        <v>0</v>
      </c>
      <c r="H1021">
        <v>247.797</v>
      </c>
      <c r="I1021">
        <v>0</v>
      </c>
      <c r="J1021">
        <v>1.2300499999999999E-3</v>
      </c>
      <c r="K1021">
        <v>0.99972899999999998</v>
      </c>
      <c r="L1021">
        <v>0</v>
      </c>
      <c r="M1021" t="s">
        <v>43</v>
      </c>
    </row>
    <row r="1022" spans="1:13" x14ac:dyDescent="0.25">
      <c r="A1022" t="s">
        <v>47</v>
      </c>
      <c r="B1022">
        <v>2086.0300000000002</v>
      </c>
      <c r="C1022">
        <v>2085.9499999999998</v>
      </c>
      <c r="D1022">
        <v>2085.5300000000002</v>
      </c>
      <c r="E1022">
        <v>2083.65</v>
      </c>
      <c r="F1022">
        <v>75.394000000000005</v>
      </c>
      <c r="G1022">
        <v>0</v>
      </c>
      <c r="H1022">
        <v>226.61099999999999</v>
      </c>
      <c r="I1022">
        <v>0</v>
      </c>
      <c r="J1022">
        <v>1.2300499999999999E-3</v>
      </c>
      <c r="K1022">
        <v>0.99949200000000005</v>
      </c>
      <c r="L1022">
        <v>0</v>
      </c>
      <c r="M1022" t="s">
        <v>43</v>
      </c>
    </row>
    <row r="1023" spans="1:13" x14ac:dyDescent="0.25">
      <c r="A1023" t="s">
        <v>47</v>
      </c>
      <c r="B1023">
        <v>2070.83</v>
      </c>
      <c r="C1023">
        <v>2070.75</v>
      </c>
      <c r="D1023">
        <v>2070.33</v>
      </c>
      <c r="E1023">
        <v>2068.4699999999998</v>
      </c>
      <c r="F1023">
        <v>74.767600000000002</v>
      </c>
      <c r="G1023">
        <v>0</v>
      </c>
      <c r="H1023">
        <v>219.24199999999999</v>
      </c>
      <c r="I1023">
        <v>0</v>
      </c>
      <c r="J1023">
        <v>1.23007E-3</v>
      </c>
      <c r="K1023">
        <v>0.99995000000000001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2356.6799999999998</v>
      </c>
      <c r="C1024">
        <v>2356.61</v>
      </c>
      <c r="D1024">
        <v>2356.14</v>
      </c>
      <c r="E1024">
        <v>2354</v>
      </c>
      <c r="F1024">
        <v>85.256500000000003</v>
      </c>
      <c r="G1024">
        <v>0</v>
      </c>
      <c r="H1024">
        <v>249.178</v>
      </c>
      <c r="I1024">
        <v>0</v>
      </c>
      <c r="J1024">
        <v>1.2300600000000001E-3</v>
      </c>
      <c r="K1024">
        <v>0.99994799999999995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2309.39</v>
      </c>
      <c r="C1025">
        <v>2309.3000000000002</v>
      </c>
      <c r="D1025">
        <v>2308.83</v>
      </c>
      <c r="E1025">
        <v>2306.73</v>
      </c>
      <c r="F1025">
        <v>83.710499999999996</v>
      </c>
      <c r="G1025">
        <v>0</v>
      </c>
      <c r="H1025">
        <v>243.97499999999999</v>
      </c>
      <c r="I1025">
        <v>0</v>
      </c>
      <c r="J1025">
        <v>1.23021E-3</v>
      </c>
      <c r="K1025">
        <v>0.99995299999999998</v>
      </c>
      <c r="L1025">
        <v>0</v>
      </c>
      <c r="M1025" t="s">
        <v>43</v>
      </c>
    </row>
    <row r="1026" spans="1:13" x14ac:dyDescent="0.25">
      <c r="A1026" t="s">
        <v>47</v>
      </c>
      <c r="B1026">
        <v>2228.96</v>
      </c>
      <c r="C1026">
        <v>2228.88</v>
      </c>
      <c r="D1026">
        <v>2228.4299999999998</v>
      </c>
      <c r="E1026">
        <v>2226.41</v>
      </c>
      <c r="F1026">
        <v>80.579499999999996</v>
      </c>
      <c r="G1026">
        <v>0</v>
      </c>
      <c r="H1026">
        <v>235.548</v>
      </c>
      <c r="I1026">
        <v>0</v>
      </c>
      <c r="J1026">
        <v>1.2300600000000001E-3</v>
      </c>
      <c r="K1026">
        <v>0.99964399999999998</v>
      </c>
      <c r="L1026">
        <v>0</v>
      </c>
      <c r="M1026" t="s">
        <v>43</v>
      </c>
    </row>
    <row r="1027" spans="1:13" x14ac:dyDescent="0.25">
      <c r="A1027" t="s">
        <v>47</v>
      </c>
      <c r="B1027">
        <v>2024.19</v>
      </c>
      <c r="C1027">
        <v>2024.11</v>
      </c>
      <c r="D1027">
        <v>2023.7</v>
      </c>
      <c r="E1027">
        <v>2021.88</v>
      </c>
      <c r="F1027">
        <v>73.287899999999993</v>
      </c>
      <c r="G1027">
        <v>0</v>
      </c>
      <c r="H1027">
        <v>214.524</v>
      </c>
      <c r="I1027">
        <v>0</v>
      </c>
      <c r="J1027">
        <v>1.2300499999999999E-3</v>
      </c>
      <c r="K1027">
        <v>0.99993900000000002</v>
      </c>
      <c r="L1027">
        <v>0</v>
      </c>
      <c r="M1027" t="s">
        <v>43</v>
      </c>
    </row>
    <row r="1028" spans="1:13" x14ac:dyDescent="0.25">
      <c r="A1028" t="s">
        <v>47</v>
      </c>
      <c r="B1028">
        <v>2095.02</v>
      </c>
      <c r="C1028">
        <v>2094.94</v>
      </c>
      <c r="D1028">
        <v>2094.5100000000002</v>
      </c>
      <c r="E1028">
        <v>2092.62</v>
      </c>
      <c r="F1028">
        <v>75.645600000000002</v>
      </c>
      <c r="G1028">
        <v>0</v>
      </c>
      <c r="H1028">
        <v>221.97</v>
      </c>
      <c r="I1028">
        <v>0</v>
      </c>
      <c r="J1028">
        <v>1.2300499999999999E-3</v>
      </c>
      <c r="K1028">
        <v>0.998977</v>
      </c>
      <c r="L1028">
        <v>0</v>
      </c>
      <c r="M1028" t="s">
        <v>43</v>
      </c>
    </row>
    <row r="1029" spans="1:13" x14ac:dyDescent="0.25">
      <c r="A1029" t="s">
        <v>47</v>
      </c>
      <c r="B1029">
        <v>2085.92</v>
      </c>
      <c r="C1029">
        <v>2085.85</v>
      </c>
      <c r="D1029">
        <v>2085.4299999999998</v>
      </c>
      <c r="E1029">
        <v>2083.5500000000002</v>
      </c>
      <c r="F1029">
        <v>75.754999999999995</v>
      </c>
      <c r="G1029">
        <v>0</v>
      </c>
      <c r="H1029">
        <v>221.33</v>
      </c>
      <c r="I1029">
        <v>0</v>
      </c>
      <c r="J1029">
        <v>1.2300600000000001E-3</v>
      </c>
      <c r="K1029">
        <v>0.99969300000000005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2264.2600000000002</v>
      </c>
      <c r="C1030">
        <v>2264.19</v>
      </c>
      <c r="D1030">
        <v>2263.73</v>
      </c>
      <c r="E1030">
        <v>2261.69</v>
      </c>
      <c r="F1030">
        <v>81.651799999999994</v>
      </c>
      <c r="G1030">
        <v>0</v>
      </c>
      <c r="H1030">
        <v>239.107</v>
      </c>
      <c r="I1030">
        <v>0</v>
      </c>
      <c r="J1030">
        <v>1.2300600000000001E-3</v>
      </c>
      <c r="K1030">
        <v>0.99902400000000002</v>
      </c>
      <c r="L1030">
        <v>0</v>
      </c>
      <c r="M1030" t="s">
        <v>43</v>
      </c>
    </row>
    <row r="1031" spans="1:13" x14ac:dyDescent="0.25">
      <c r="A1031" t="s">
        <v>47</v>
      </c>
      <c r="B1031">
        <v>2140.77</v>
      </c>
      <c r="C1031">
        <v>2140.6799999999998</v>
      </c>
      <c r="D1031">
        <v>2140.2399999999998</v>
      </c>
      <c r="E1031">
        <v>2138.31</v>
      </c>
      <c r="F1031">
        <v>77.433999999999997</v>
      </c>
      <c r="G1031">
        <v>0</v>
      </c>
      <c r="H1031">
        <v>226.529</v>
      </c>
      <c r="I1031">
        <v>0</v>
      </c>
      <c r="J1031">
        <v>1.2300499999999999E-3</v>
      </c>
      <c r="K1031">
        <v>0.99855000000000005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2050.17</v>
      </c>
      <c r="C1032">
        <v>2050.1</v>
      </c>
      <c r="D1032">
        <v>2049.6799999999998</v>
      </c>
      <c r="E1032">
        <v>2047.83</v>
      </c>
      <c r="F1032">
        <v>74.042599999999993</v>
      </c>
      <c r="G1032">
        <v>0</v>
      </c>
      <c r="H1032">
        <v>217</v>
      </c>
      <c r="I1032">
        <v>0</v>
      </c>
      <c r="J1032">
        <v>1.2300499999999999E-3</v>
      </c>
      <c r="K1032">
        <v>0.99997599999999998</v>
      </c>
      <c r="L1032">
        <v>0</v>
      </c>
      <c r="M1032" t="s">
        <v>43</v>
      </c>
    </row>
    <row r="1033" spans="1:13" x14ac:dyDescent="0.25">
      <c r="A1033" t="s">
        <v>47</v>
      </c>
      <c r="B1033">
        <v>2297.56</v>
      </c>
      <c r="C1033">
        <v>2297.5</v>
      </c>
      <c r="D1033">
        <v>2297.02</v>
      </c>
      <c r="E1033">
        <v>2294.91</v>
      </c>
      <c r="F1033">
        <v>83.415199999999999</v>
      </c>
      <c r="G1033">
        <v>0</v>
      </c>
      <c r="H1033">
        <v>243.06200000000001</v>
      </c>
      <c r="I1033">
        <v>0</v>
      </c>
      <c r="J1033">
        <v>1.2300499999999999E-3</v>
      </c>
      <c r="K1033">
        <v>0.99992000000000003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2185.86</v>
      </c>
      <c r="C1034">
        <v>2185.7800000000002</v>
      </c>
      <c r="D1034">
        <v>2185.33</v>
      </c>
      <c r="E1034">
        <v>2183.37</v>
      </c>
      <c r="F1034">
        <v>79.016300000000001</v>
      </c>
      <c r="G1034">
        <v>0</v>
      </c>
      <c r="H1034">
        <v>237.77500000000001</v>
      </c>
      <c r="I1034">
        <v>0</v>
      </c>
      <c r="J1034">
        <v>1.2300499999999999E-3</v>
      </c>
      <c r="K1034">
        <v>0.99982700000000002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2134.63</v>
      </c>
      <c r="C1035">
        <v>2134.56</v>
      </c>
      <c r="D1035">
        <v>2134.12</v>
      </c>
      <c r="E1035">
        <v>2132.19</v>
      </c>
      <c r="F1035">
        <v>77.401300000000006</v>
      </c>
      <c r="G1035">
        <v>0</v>
      </c>
      <c r="H1035">
        <v>226.24199999999999</v>
      </c>
      <c r="I1035">
        <v>0</v>
      </c>
      <c r="J1035">
        <v>1.2300499999999999E-3</v>
      </c>
      <c r="K1035">
        <v>0.99984300000000004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2068.91</v>
      </c>
      <c r="C1036">
        <v>2068.84</v>
      </c>
      <c r="D1036">
        <v>2068.42</v>
      </c>
      <c r="E1036">
        <v>2066.5500000000002</v>
      </c>
      <c r="F1036">
        <v>80.529700000000005</v>
      </c>
      <c r="G1036">
        <v>0</v>
      </c>
      <c r="H1036">
        <v>219.184</v>
      </c>
      <c r="I1036">
        <v>0</v>
      </c>
      <c r="J1036">
        <v>1.2300499999999999E-3</v>
      </c>
      <c r="K1036">
        <v>0.99973999999999996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2137.5100000000002</v>
      </c>
      <c r="C1037">
        <v>2137.4499999999998</v>
      </c>
      <c r="D1037">
        <v>2137.02</v>
      </c>
      <c r="E1037">
        <v>2135.08</v>
      </c>
      <c r="F1037">
        <v>77.318899999999999</v>
      </c>
      <c r="G1037">
        <v>0</v>
      </c>
      <c r="H1037">
        <v>226.024</v>
      </c>
      <c r="I1037">
        <v>0</v>
      </c>
      <c r="J1037">
        <v>1.2300499999999999E-3</v>
      </c>
      <c r="K1037">
        <v>0.99936499999999995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2290.23</v>
      </c>
      <c r="C1038">
        <v>2290.16</v>
      </c>
      <c r="D1038">
        <v>2289.69</v>
      </c>
      <c r="E1038">
        <v>2287.62</v>
      </c>
      <c r="F1038">
        <v>82.8566</v>
      </c>
      <c r="G1038">
        <v>0</v>
      </c>
      <c r="H1038">
        <v>241.95099999999999</v>
      </c>
      <c r="I1038">
        <v>0</v>
      </c>
      <c r="J1038">
        <v>1.2300600000000001E-3</v>
      </c>
      <c r="K1038">
        <v>0.99994799999999995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2285.11</v>
      </c>
      <c r="C1039">
        <v>2285.0300000000002</v>
      </c>
      <c r="D1039">
        <v>2284.56</v>
      </c>
      <c r="E1039">
        <v>2282.5</v>
      </c>
      <c r="F1039">
        <v>82.842500000000001</v>
      </c>
      <c r="G1039">
        <v>0</v>
      </c>
      <c r="H1039">
        <v>241.35900000000001</v>
      </c>
      <c r="I1039">
        <v>0</v>
      </c>
      <c r="J1039">
        <v>1.2300499999999999E-3</v>
      </c>
      <c r="K1039">
        <v>0.99984499999999998</v>
      </c>
      <c r="L1039">
        <v>0</v>
      </c>
      <c r="M1039" t="s">
        <v>43</v>
      </c>
    </row>
    <row r="1040" spans="1:13" x14ac:dyDescent="0.25">
      <c r="A1040" t="s">
        <v>47</v>
      </c>
      <c r="B1040">
        <v>2208.2199999999998</v>
      </c>
      <c r="C1040">
        <v>2208.15</v>
      </c>
      <c r="D1040">
        <v>2207.6999999999998</v>
      </c>
      <c r="E1040">
        <v>2205.71</v>
      </c>
      <c r="F1040">
        <v>79.863</v>
      </c>
      <c r="G1040">
        <v>0</v>
      </c>
      <c r="H1040">
        <v>233.36600000000001</v>
      </c>
      <c r="I1040">
        <v>0</v>
      </c>
      <c r="J1040">
        <v>1.2300499999999999E-3</v>
      </c>
      <c r="K1040">
        <v>0.999641</v>
      </c>
      <c r="L1040">
        <v>0</v>
      </c>
      <c r="M1040" t="s">
        <v>43</v>
      </c>
    </row>
    <row r="1041" spans="1:13" x14ac:dyDescent="0.25">
      <c r="A1041" t="s">
        <v>47</v>
      </c>
      <c r="B1041">
        <v>2045.77</v>
      </c>
      <c r="C1041">
        <v>2045.71</v>
      </c>
      <c r="D1041">
        <v>2045.29</v>
      </c>
      <c r="E1041">
        <v>2043.45</v>
      </c>
      <c r="F1041">
        <v>73.947999999999993</v>
      </c>
      <c r="G1041">
        <v>0</v>
      </c>
      <c r="H1041">
        <v>216.66</v>
      </c>
      <c r="I1041">
        <v>0</v>
      </c>
      <c r="J1041">
        <v>1.2300600000000001E-3</v>
      </c>
      <c r="K1041">
        <v>0.99956299999999998</v>
      </c>
      <c r="L1041">
        <v>0</v>
      </c>
      <c r="M1041" t="s">
        <v>43</v>
      </c>
    </row>
    <row r="1042" spans="1:13" x14ac:dyDescent="0.25">
      <c r="A1042" t="s">
        <v>47</v>
      </c>
      <c r="B1042">
        <v>2094.14</v>
      </c>
      <c r="C1042">
        <v>2094.08</v>
      </c>
      <c r="D1042">
        <v>2093.65</v>
      </c>
      <c r="E1042">
        <v>2091.7600000000002</v>
      </c>
      <c r="F1042">
        <v>75.928399999999996</v>
      </c>
      <c r="G1042">
        <v>0</v>
      </c>
      <c r="H1042">
        <v>222.375</v>
      </c>
      <c r="I1042">
        <v>0</v>
      </c>
      <c r="J1042">
        <v>1.2300499999999999E-3</v>
      </c>
      <c r="K1042">
        <v>0.99943199999999999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2221.89</v>
      </c>
      <c r="C1043">
        <v>2221.8200000000002</v>
      </c>
      <c r="D1043">
        <v>2221.37</v>
      </c>
      <c r="E1043">
        <v>2219.37</v>
      </c>
      <c r="F1043">
        <v>80.557100000000005</v>
      </c>
      <c r="G1043">
        <v>0</v>
      </c>
      <c r="H1043">
        <v>234.89699999999999</v>
      </c>
      <c r="I1043">
        <v>0</v>
      </c>
      <c r="J1043">
        <v>1.2300499999999999E-3</v>
      </c>
      <c r="K1043">
        <v>0.99980999999999998</v>
      </c>
      <c r="L1043">
        <v>0</v>
      </c>
      <c r="M1043" t="s">
        <v>43</v>
      </c>
    </row>
    <row r="1044" spans="1:13" x14ac:dyDescent="0.25">
      <c r="A1044" t="s">
        <v>47</v>
      </c>
      <c r="B1044">
        <v>2141.54</v>
      </c>
      <c r="C1044">
        <v>2141.4699999999998</v>
      </c>
      <c r="D1044">
        <v>2141.04</v>
      </c>
      <c r="E1044">
        <v>2139.11</v>
      </c>
      <c r="F1044">
        <v>77.403999999999996</v>
      </c>
      <c r="G1044">
        <v>0</v>
      </c>
      <c r="H1044">
        <v>227.005</v>
      </c>
      <c r="I1044">
        <v>0</v>
      </c>
      <c r="J1044">
        <v>1.2300600000000001E-3</v>
      </c>
      <c r="K1044">
        <v>0.99934199999999995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2115.54</v>
      </c>
      <c r="C1045">
        <v>2115.4699999999998</v>
      </c>
      <c r="D1045">
        <v>2115.04</v>
      </c>
      <c r="E1045">
        <v>2113.13</v>
      </c>
      <c r="F1045">
        <v>76.586299999999994</v>
      </c>
      <c r="G1045">
        <v>0</v>
      </c>
      <c r="H1045">
        <v>224.18600000000001</v>
      </c>
      <c r="I1045">
        <v>0</v>
      </c>
      <c r="J1045">
        <v>1.2300499999999999E-3</v>
      </c>
      <c r="K1045">
        <v>0.99998399999999998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2073.19</v>
      </c>
      <c r="C1046">
        <v>2073.13</v>
      </c>
      <c r="D1046">
        <v>2072.71</v>
      </c>
      <c r="E1046">
        <v>2070.85</v>
      </c>
      <c r="F1046">
        <v>74.865200000000002</v>
      </c>
      <c r="G1046">
        <v>0</v>
      </c>
      <c r="H1046">
        <v>219.465</v>
      </c>
      <c r="I1046">
        <v>0</v>
      </c>
      <c r="J1046">
        <v>1.2300499999999999E-3</v>
      </c>
      <c r="K1046">
        <v>0.99932799999999999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2267.54</v>
      </c>
      <c r="C1047">
        <v>2267.4699999999998</v>
      </c>
      <c r="D1047">
        <v>2267.0100000000002</v>
      </c>
      <c r="E1047">
        <v>2264.9699999999998</v>
      </c>
      <c r="F1047">
        <v>82.004000000000005</v>
      </c>
      <c r="G1047">
        <v>0</v>
      </c>
      <c r="H1047">
        <v>239.44</v>
      </c>
      <c r="I1047">
        <v>0</v>
      </c>
      <c r="J1047">
        <v>1.2300499999999999E-3</v>
      </c>
      <c r="K1047">
        <v>0.99991600000000003</v>
      </c>
      <c r="L1047">
        <v>0</v>
      </c>
      <c r="M1047" t="s">
        <v>43</v>
      </c>
    </row>
    <row r="1048" spans="1:13" x14ac:dyDescent="0.25">
      <c r="A1048" t="s">
        <v>47</v>
      </c>
      <c r="B1048">
        <v>2296.9699999999998</v>
      </c>
      <c r="C1048">
        <v>2296.89</v>
      </c>
      <c r="D1048">
        <v>2296.41</v>
      </c>
      <c r="E1048">
        <v>2294.34</v>
      </c>
      <c r="F1048">
        <v>83.138900000000007</v>
      </c>
      <c r="G1048">
        <v>0</v>
      </c>
      <c r="H1048">
        <v>242.63</v>
      </c>
      <c r="I1048">
        <v>0</v>
      </c>
      <c r="J1048">
        <v>1.2300499999999999E-3</v>
      </c>
      <c r="K1048">
        <v>0.99983999999999995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2266.4299999999998</v>
      </c>
      <c r="C1049">
        <v>2266.36</v>
      </c>
      <c r="D1049">
        <v>2265.9</v>
      </c>
      <c r="E1049">
        <v>2263.86</v>
      </c>
      <c r="F1049">
        <v>82.156000000000006</v>
      </c>
      <c r="G1049">
        <v>0</v>
      </c>
      <c r="H1049">
        <v>239.49199999999999</v>
      </c>
      <c r="I1049">
        <v>0</v>
      </c>
      <c r="J1049">
        <v>1.2300499999999999E-3</v>
      </c>
      <c r="K1049">
        <v>0.99963000000000002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2035.56</v>
      </c>
      <c r="C1050">
        <v>2035.48</v>
      </c>
      <c r="D1050">
        <v>2035.07</v>
      </c>
      <c r="E1050">
        <v>2033.22</v>
      </c>
      <c r="F1050">
        <v>73.418400000000005</v>
      </c>
      <c r="G1050">
        <v>0</v>
      </c>
      <c r="H1050">
        <v>215.87200000000001</v>
      </c>
      <c r="I1050">
        <v>0</v>
      </c>
      <c r="J1050">
        <v>1.2300600000000001E-3</v>
      </c>
      <c r="K1050">
        <v>0.99904400000000004</v>
      </c>
      <c r="L1050">
        <v>0</v>
      </c>
      <c r="M1050" t="s">
        <v>43</v>
      </c>
    </row>
    <row r="1051" spans="1:13" x14ac:dyDescent="0.25">
      <c r="A1051" t="s">
        <v>47</v>
      </c>
      <c r="B1051">
        <v>2080.1</v>
      </c>
      <c r="C1051">
        <v>2080.04</v>
      </c>
      <c r="D1051">
        <v>2079.62</v>
      </c>
      <c r="E1051">
        <v>2077.7399999999998</v>
      </c>
      <c r="F1051">
        <v>75.462800000000001</v>
      </c>
      <c r="G1051">
        <v>0</v>
      </c>
      <c r="H1051">
        <v>220.77799999999999</v>
      </c>
      <c r="I1051">
        <v>0</v>
      </c>
      <c r="J1051">
        <v>1.2300499999999999E-3</v>
      </c>
      <c r="K1051">
        <v>0.99999199999999999</v>
      </c>
      <c r="L1051">
        <v>0</v>
      </c>
      <c r="M1051" t="s">
        <v>43</v>
      </c>
    </row>
    <row r="1052" spans="1:13" x14ac:dyDescent="0.25">
      <c r="A1052" t="s">
        <v>47</v>
      </c>
      <c r="B1052">
        <v>2147.83</v>
      </c>
      <c r="C1052">
        <v>2147.7600000000002</v>
      </c>
      <c r="D1052">
        <v>2147.31</v>
      </c>
      <c r="E1052">
        <v>2145.36</v>
      </c>
      <c r="F1052">
        <v>83.963999999999999</v>
      </c>
      <c r="G1052">
        <v>0</v>
      </c>
      <c r="H1052">
        <v>227.64599999999999</v>
      </c>
      <c r="I1052">
        <v>0</v>
      </c>
      <c r="J1052">
        <v>1.2300499999999999E-3</v>
      </c>
      <c r="K1052">
        <v>0.998556</v>
      </c>
      <c r="L1052">
        <v>0</v>
      </c>
      <c r="M1052" t="s">
        <v>43</v>
      </c>
    </row>
    <row r="1053" spans="1:13" x14ac:dyDescent="0.25">
      <c r="A1053" t="s">
        <v>47</v>
      </c>
      <c r="B1053">
        <v>2229.27</v>
      </c>
      <c r="C1053">
        <v>2229.19</v>
      </c>
      <c r="D1053">
        <v>2228.73</v>
      </c>
      <c r="E1053">
        <v>2226.6999999999998</v>
      </c>
      <c r="F1053">
        <v>80.661299999999997</v>
      </c>
      <c r="G1053">
        <v>0</v>
      </c>
      <c r="H1053">
        <v>235.49700000000001</v>
      </c>
      <c r="I1053">
        <v>0</v>
      </c>
      <c r="J1053">
        <v>1.2300499999999999E-3</v>
      </c>
      <c r="K1053">
        <v>0.99980199999999997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2041.68</v>
      </c>
      <c r="C1054">
        <v>2041.62</v>
      </c>
      <c r="D1054">
        <v>2041.2</v>
      </c>
      <c r="E1054">
        <v>2039.35</v>
      </c>
      <c r="F1054">
        <v>73.825100000000006</v>
      </c>
      <c r="G1054">
        <v>0</v>
      </c>
      <c r="H1054">
        <v>216.62799999999999</v>
      </c>
      <c r="I1054">
        <v>0</v>
      </c>
      <c r="J1054">
        <v>1.2300499999999999E-3</v>
      </c>
      <c r="K1054">
        <v>0.99865199999999998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2047.31</v>
      </c>
      <c r="C1055">
        <v>2047.25</v>
      </c>
      <c r="D1055">
        <v>2046.83</v>
      </c>
      <c r="E1055">
        <v>2044.99</v>
      </c>
      <c r="F1055">
        <v>73.946600000000004</v>
      </c>
      <c r="G1055">
        <v>0</v>
      </c>
      <c r="H1055">
        <v>216.86199999999999</v>
      </c>
      <c r="I1055">
        <v>0</v>
      </c>
      <c r="J1055">
        <v>1.2300499999999999E-3</v>
      </c>
      <c r="K1055">
        <v>0.99987000000000004</v>
      </c>
      <c r="L1055">
        <v>0</v>
      </c>
      <c r="M1055" t="s">
        <v>43</v>
      </c>
    </row>
    <row r="1056" spans="1:13" x14ac:dyDescent="0.25">
      <c r="A1056" t="s">
        <v>47</v>
      </c>
      <c r="B1056">
        <v>2188.9299999999998</v>
      </c>
      <c r="C1056">
        <v>2188.86</v>
      </c>
      <c r="D1056">
        <v>2188.41</v>
      </c>
      <c r="E1056">
        <v>2186.44</v>
      </c>
      <c r="F1056">
        <v>79.132000000000005</v>
      </c>
      <c r="G1056">
        <v>0</v>
      </c>
      <c r="H1056">
        <v>231.35599999999999</v>
      </c>
      <c r="I1056">
        <v>0</v>
      </c>
      <c r="J1056">
        <v>1.2300499999999999E-3</v>
      </c>
      <c r="K1056">
        <v>0.99995900000000004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2165.37</v>
      </c>
      <c r="C1057">
        <v>2165.29</v>
      </c>
      <c r="D1057">
        <v>2164.85</v>
      </c>
      <c r="E1057">
        <v>2162.9</v>
      </c>
      <c r="F1057">
        <v>78.481300000000005</v>
      </c>
      <c r="G1057">
        <v>0</v>
      </c>
      <c r="H1057">
        <v>229.17</v>
      </c>
      <c r="I1057">
        <v>0</v>
      </c>
      <c r="J1057">
        <v>1.2300499999999999E-3</v>
      </c>
      <c r="K1057">
        <v>0.99965300000000001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2190.9</v>
      </c>
      <c r="C1058">
        <v>2190.84</v>
      </c>
      <c r="D1058">
        <v>2190.39</v>
      </c>
      <c r="E1058">
        <v>2188.4299999999998</v>
      </c>
      <c r="F1058">
        <v>79.328599999999994</v>
      </c>
      <c r="G1058">
        <v>0</v>
      </c>
      <c r="H1058">
        <v>237.91800000000001</v>
      </c>
      <c r="I1058">
        <v>0</v>
      </c>
      <c r="J1058">
        <v>1.2300499999999999E-3</v>
      </c>
      <c r="K1058">
        <v>0.99988299999999997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2106.1799999999998</v>
      </c>
      <c r="C1059">
        <v>2106.11</v>
      </c>
      <c r="D1059">
        <v>2105.6799999999998</v>
      </c>
      <c r="E1059">
        <v>2095.6799999999998</v>
      </c>
      <c r="F1059">
        <v>76.128900000000002</v>
      </c>
      <c r="G1059">
        <v>0</v>
      </c>
      <c r="H1059">
        <v>223.03200000000001</v>
      </c>
      <c r="I1059">
        <v>0</v>
      </c>
      <c r="J1059">
        <v>1.2300499999999999E-3</v>
      </c>
      <c r="K1059">
        <v>0.99986299999999995</v>
      </c>
      <c r="L1059">
        <v>0</v>
      </c>
      <c r="M1059" t="s">
        <v>43</v>
      </c>
    </row>
    <row r="1060" spans="1:25" x14ac:dyDescent="0.25">
      <c r="A1060" t="s">
        <v>47</v>
      </c>
      <c r="B1060">
        <v>2065.1799999999998</v>
      </c>
      <c r="C1060">
        <v>2065.1</v>
      </c>
      <c r="D1060">
        <v>2064.6799999999998</v>
      </c>
      <c r="E1060">
        <v>2062.81</v>
      </c>
      <c r="F1060">
        <v>74.928100000000001</v>
      </c>
      <c r="G1060">
        <v>0</v>
      </c>
      <c r="H1060">
        <v>219.542</v>
      </c>
      <c r="I1060">
        <v>0</v>
      </c>
      <c r="J1060">
        <v>1.2300499999999999E-3</v>
      </c>
      <c r="K1060">
        <v>0.99995400000000001</v>
      </c>
      <c r="L1060">
        <v>0</v>
      </c>
      <c r="M1060" t="s">
        <v>43</v>
      </c>
    </row>
    <row r="1061" spans="1:25" x14ac:dyDescent="0.25">
      <c r="A1061" t="s">
        <v>47</v>
      </c>
      <c r="B1061">
        <v>2102.6799999999998</v>
      </c>
      <c r="C1061">
        <v>2102.61</v>
      </c>
      <c r="D1061">
        <v>2102.1799999999998</v>
      </c>
      <c r="E1061">
        <v>2100.25</v>
      </c>
      <c r="F1061">
        <v>76.140900000000002</v>
      </c>
      <c r="G1061">
        <v>0</v>
      </c>
      <c r="H1061">
        <v>222.66</v>
      </c>
      <c r="I1061">
        <v>0</v>
      </c>
      <c r="J1061">
        <v>1.2300499999999999E-3</v>
      </c>
      <c r="K1061">
        <v>0.99963199999999997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2274.09</v>
      </c>
      <c r="C1062">
        <v>2274.02</v>
      </c>
      <c r="D1062">
        <v>2273.5500000000002</v>
      </c>
      <c r="E1062">
        <v>2271.4899999999998</v>
      </c>
      <c r="F1062">
        <v>82.171099999999996</v>
      </c>
      <c r="G1062">
        <v>0</v>
      </c>
      <c r="H1062">
        <v>246.667</v>
      </c>
      <c r="I1062">
        <v>0</v>
      </c>
      <c r="J1062">
        <v>1.2300600000000001E-3</v>
      </c>
      <c r="K1062">
        <v>0.99963100000000005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2317.04</v>
      </c>
      <c r="C1063">
        <v>2316.9699999999998</v>
      </c>
      <c r="D1063">
        <v>2316.5</v>
      </c>
      <c r="E1063">
        <v>2314.4</v>
      </c>
      <c r="F1063">
        <v>83.995500000000007</v>
      </c>
      <c r="G1063">
        <v>0</v>
      </c>
      <c r="H1063">
        <v>244.45699999999999</v>
      </c>
      <c r="I1063">
        <v>0</v>
      </c>
      <c r="J1063">
        <v>1.23007E-3</v>
      </c>
      <c r="K1063">
        <v>0.99972499999999997</v>
      </c>
      <c r="L1063">
        <v>0</v>
      </c>
      <c r="M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47</v>
      </c>
      <c r="B1064">
        <v>2287.0700000000002</v>
      </c>
      <c r="C1064">
        <v>2287</v>
      </c>
      <c r="D1064">
        <v>2286.5300000000002</v>
      </c>
      <c r="E1064">
        <v>2284.4699999999998</v>
      </c>
      <c r="F1064">
        <v>82.575100000000006</v>
      </c>
      <c r="G1064">
        <v>0</v>
      </c>
      <c r="H1064">
        <v>241.05099999999999</v>
      </c>
      <c r="I1064">
        <v>0</v>
      </c>
      <c r="J1064">
        <v>1.2300499999999999E-3</v>
      </c>
      <c r="K1064">
        <v>0.99942900000000001</v>
      </c>
      <c r="L1064">
        <v>0</v>
      </c>
      <c r="M1064" t="s">
        <v>43</v>
      </c>
      <c r="R1064">
        <f>AVERAGE(B1015:B1064)</f>
        <v>2167.7893999999987</v>
      </c>
      <c r="S1064">
        <f>AVERAGE(C1015:C1064)</f>
        <v>2167.7175999999995</v>
      </c>
      <c r="U1064">
        <f>_xlfn.VAR.P(B1015:B1064)</f>
        <v>9113.7693776399992</v>
      </c>
      <c r="V1064">
        <f>_xlfn.VAR.P(C1015:C1064)</f>
        <v>9113.5263662400012</v>
      </c>
      <c r="X1064">
        <f>1.96*SQRT(U1064)/50</f>
        <v>3.7422697092081334</v>
      </c>
      <c r="Y1064">
        <f>1.96*SQRT(V1064)/50</f>
        <v>3.7422198165552798</v>
      </c>
    </row>
    <row r="1065" spans="1:25" x14ac:dyDescent="0.25">
      <c r="A1065" t="s">
        <v>47</v>
      </c>
      <c r="B1065">
        <v>108391.10640600001</v>
      </c>
      <c r="C1065" t="s">
        <v>37</v>
      </c>
    </row>
    <row r="1066" spans="1:25" x14ac:dyDescent="0.25">
      <c r="A1066" t="s">
        <v>48</v>
      </c>
      <c r="B1066">
        <v>7635.3</v>
      </c>
      <c r="C1066">
        <v>5180.0600000000004</v>
      </c>
      <c r="D1066">
        <v>5167.08</v>
      </c>
      <c r="E1066">
        <v>5163.54</v>
      </c>
      <c r="F1066">
        <v>200.24299999999999</v>
      </c>
      <c r="G1066">
        <v>1128.93</v>
      </c>
      <c r="H1066">
        <v>337.35700000000003</v>
      </c>
      <c r="I1066">
        <v>1.2300499999999999E-3</v>
      </c>
      <c r="J1066">
        <v>0.99985999999999997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7521.64</v>
      </c>
      <c r="C1067">
        <v>4799.54</v>
      </c>
      <c r="D1067">
        <v>4787.3100000000004</v>
      </c>
      <c r="E1067">
        <v>4783.95</v>
      </c>
      <c r="F1067">
        <v>188.80799999999999</v>
      </c>
      <c r="G1067">
        <v>984.25599999999997</v>
      </c>
      <c r="H1067">
        <v>318.416</v>
      </c>
      <c r="I1067">
        <v>1.2300499999999999E-3</v>
      </c>
      <c r="J1067">
        <v>0.99958499999999995</v>
      </c>
      <c r="K1067">
        <v>0</v>
      </c>
      <c r="L1067" t="s">
        <v>43</v>
      </c>
    </row>
    <row r="1068" spans="1:25" x14ac:dyDescent="0.25">
      <c r="A1068" t="s">
        <v>48</v>
      </c>
      <c r="B1068">
        <v>7411.65</v>
      </c>
      <c r="C1068">
        <v>4817.24</v>
      </c>
      <c r="D1068">
        <v>4805.18</v>
      </c>
      <c r="E1068">
        <v>4801.97</v>
      </c>
      <c r="F1068">
        <v>191.5</v>
      </c>
      <c r="G1068">
        <v>1052.1099999999999</v>
      </c>
      <c r="H1068">
        <v>319.03300000000002</v>
      </c>
      <c r="I1068">
        <v>1.2300499999999999E-3</v>
      </c>
      <c r="J1068">
        <v>0.99964399999999998</v>
      </c>
      <c r="K1068">
        <v>0</v>
      </c>
      <c r="L1068" t="s">
        <v>43</v>
      </c>
    </row>
    <row r="1069" spans="1:25" x14ac:dyDescent="0.25">
      <c r="A1069" t="s">
        <v>48</v>
      </c>
      <c r="B1069">
        <v>7511.08</v>
      </c>
      <c r="C1069">
        <v>4962.79</v>
      </c>
      <c r="D1069">
        <v>4950.1400000000003</v>
      </c>
      <c r="E1069">
        <v>4946.71</v>
      </c>
      <c r="F1069">
        <v>204.202</v>
      </c>
      <c r="G1069">
        <v>1013.06</v>
      </c>
      <c r="H1069">
        <v>328.80399999999997</v>
      </c>
      <c r="I1069">
        <v>1.2300499999999999E-3</v>
      </c>
      <c r="J1069">
        <v>0.99892700000000001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7682.81</v>
      </c>
      <c r="C1070">
        <v>5209.53</v>
      </c>
      <c r="D1070">
        <v>5196.24</v>
      </c>
      <c r="E1070">
        <v>5192.5600000000004</v>
      </c>
      <c r="F1070">
        <v>205.03200000000001</v>
      </c>
      <c r="G1070">
        <v>1054.69</v>
      </c>
      <c r="H1070">
        <v>345.024</v>
      </c>
      <c r="I1070">
        <v>1.2300499999999999E-3</v>
      </c>
      <c r="J1070">
        <v>0.99943599999999999</v>
      </c>
      <c r="K1070">
        <v>0</v>
      </c>
      <c r="L1070" t="s">
        <v>43</v>
      </c>
    </row>
    <row r="1071" spans="1:25" x14ac:dyDescent="0.25">
      <c r="A1071" t="s">
        <v>48</v>
      </c>
      <c r="B1071">
        <v>7453.18</v>
      </c>
      <c r="C1071">
        <v>5070.1499999999996</v>
      </c>
      <c r="D1071">
        <v>5057.3999999999996</v>
      </c>
      <c r="E1071">
        <v>5053.83</v>
      </c>
      <c r="F1071">
        <v>197.202</v>
      </c>
      <c r="G1071">
        <v>1079</v>
      </c>
      <c r="H1071">
        <v>332.55599999999998</v>
      </c>
      <c r="I1071">
        <v>1.2300499999999999E-3</v>
      </c>
      <c r="J1071">
        <v>0.99992999999999999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7489.39</v>
      </c>
      <c r="C1072">
        <v>4944.6899999999996</v>
      </c>
      <c r="D1072">
        <v>4932.16</v>
      </c>
      <c r="E1072">
        <v>4928.68</v>
      </c>
      <c r="F1072">
        <v>194.21600000000001</v>
      </c>
      <c r="G1072">
        <v>1002.44</v>
      </c>
      <c r="H1072">
        <v>327.255</v>
      </c>
      <c r="I1072">
        <v>1.2300499999999999E-3</v>
      </c>
      <c r="J1072">
        <v>0.99997599999999998</v>
      </c>
      <c r="K1072">
        <v>0</v>
      </c>
      <c r="L1072" t="s">
        <v>43</v>
      </c>
    </row>
    <row r="1073" spans="1:12" x14ac:dyDescent="0.25">
      <c r="A1073" t="s">
        <v>48</v>
      </c>
      <c r="B1073">
        <v>7938.27</v>
      </c>
      <c r="C1073">
        <v>5273.69</v>
      </c>
      <c r="D1073">
        <v>5260.46</v>
      </c>
      <c r="E1073">
        <v>5256.9</v>
      </c>
      <c r="F1073">
        <v>204.136</v>
      </c>
      <c r="G1073">
        <v>1141.94</v>
      </c>
      <c r="H1073">
        <v>343.34899999999999</v>
      </c>
      <c r="I1073">
        <v>1.2300499999999999E-3</v>
      </c>
      <c r="J1073">
        <v>0.99896399999999996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7709.43</v>
      </c>
      <c r="C1074">
        <v>5153.8599999999997</v>
      </c>
      <c r="D1074">
        <v>5140.76</v>
      </c>
      <c r="E1074">
        <v>5137.1000000000004</v>
      </c>
      <c r="F1074">
        <v>202.82499999999999</v>
      </c>
      <c r="G1074">
        <v>1044.8599999999999</v>
      </c>
      <c r="H1074">
        <v>341.80200000000002</v>
      </c>
      <c r="I1074">
        <v>1.2300499999999999E-3</v>
      </c>
      <c r="J1074">
        <v>0.99976299999999996</v>
      </c>
      <c r="K1074">
        <v>0</v>
      </c>
      <c r="L1074" t="s">
        <v>43</v>
      </c>
    </row>
    <row r="1075" spans="1:12" x14ac:dyDescent="0.25">
      <c r="A1075" t="s">
        <v>48</v>
      </c>
      <c r="B1075">
        <v>7297.34</v>
      </c>
      <c r="C1075">
        <v>4895.22</v>
      </c>
      <c r="D1075">
        <v>4882.7700000000004</v>
      </c>
      <c r="E1075">
        <v>4879.33</v>
      </c>
      <c r="F1075">
        <v>192.399</v>
      </c>
      <c r="G1075">
        <v>1001.41</v>
      </c>
      <c r="H1075">
        <v>324.58999999999997</v>
      </c>
      <c r="I1075">
        <v>1.2300499999999999E-3</v>
      </c>
      <c r="J1075">
        <v>0.99954900000000002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7399.92</v>
      </c>
      <c r="C1076">
        <v>4787.49</v>
      </c>
      <c r="D1076">
        <v>4775.3900000000003</v>
      </c>
      <c r="E1076">
        <v>4772</v>
      </c>
      <c r="F1076">
        <v>187.41800000000001</v>
      </c>
      <c r="G1076">
        <v>1006.03</v>
      </c>
      <c r="H1076">
        <v>315.916</v>
      </c>
      <c r="I1076">
        <v>1.2300600000000001E-3</v>
      </c>
      <c r="J1076">
        <v>0.99965099999999996</v>
      </c>
      <c r="K1076">
        <v>0</v>
      </c>
      <c r="L1076" t="s">
        <v>43</v>
      </c>
    </row>
    <row r="1077" spans="1:12" x14ac:dyDescent="0.25">
      <c r="A1077" t="s">
        <v>48</v>
      </c>
      <c r="B1077">
        <v>7445.74</v>
      </c>
      <c r="C1077">
        <v>4899.08</v>
      </c>
      <c r="D1077">
        <v>4886.63</v>
      </c>
      <c r="E1077">
        <v>4883.28</v>
      </c>
      <c r="F1077">
        <v>192.49</v>
      </c>
      <c r="G1077">
        <v>999.23199999999997</v>
      </c>
      <c r="H1077">
        <v>329.971</v>
      </c>
      <c r="I1077">
        <v>1.2300499999999999E-3</v>
      </c>
      <c r="J1077">
        <v>0.99975000000000003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7738.26</v>
      </c>
      <c r="C1078">
        <v>5270.96</v>
      </c>
      <c r="D1078">
        <v>5257.7</v>
      </c>
      <c r="E1078">
        <v>5254.07</v>
      </c>
      <c r="F1078">
        <v>204.34899999999999</v>
      </c>
      <c r="G1078">
        <v>1135.33</v>
      </c>
      <c r="H1078">
        <v>343.851</v>
      </c>
      <c r="I1078">
        <v>1.2300499999999999E-3</v>
      </c>
      <c r="J1078">
        <v>0.99995100000000003</v>
      </c>
      <c r="K1078">
        <v>0</v>
      </c>
      <c r="L1078" t="s">
        <v>43</v>
      </c>
    </row>
    <row r="1079" spans="1:12" x14ac:dyDescent="0.25">
      <c r="A1079" t="s">
        <v>48</v>
      </c>
      <c r="B1079">
        <v>7339.48</v>
      </c>
      <c r="C1079">
        <v>4884.03</v>
      </c>
      <c r="D1079">
        <v>4871.62</v>
      </c>
      <c r="E1079">
        <v>4868.25</v>
      </c>
      <c r="F1079">
        <v>192.167</v>
      </c>
      <c r="G1079">
        <v>991.48500000000001</v>
      </c>
      <c r="H1079">
        <v>323.98700000000002</v>
      </c>
      <c r="I1079">
        <v>1.2300499999999999E-3</v>
      </c>
      <c r="J1079">
        <v>0.99986799999999998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7385.98</v>
      </c>
      <c r="C1080">
        <v>4833.17</v>
      </c>
      <c r="D1080">
        <v>4821.07</v>
      </c>
      <c r="E1080">
        <v>4817.8</v>
      </c>
      <c r="F1080">
        <v>187.136</v>
      </c>
      <c r="G1080">
        <v>1034.52</v>
      </c>
      <c r="H1080">
        <v>315.75599999999997</v>
      </c>
      <c r="I1080">
        <v>1.2300499999999999E-3</v>
      </c>
      <c r="J1080">
        <v>0.99985199999999996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7553.55</v>
      </c>
      <c r="C1081">
        <v>4979</v>
      </c>
      <c r="D1081">
        <v>4966.41</v>
      </c>
      <c r="E1081">
        <v>4963.0200000000004</v>
      </c>
      <c r="F1081">
        <v>194.94</v>
      </c>
      <c r="G1081">
        <v>1038.3399999999999</v>
      </c>
      <c r="H1081">
        <v>338.41800000000001</v>
      </c>
      <c r="I1081">
        <v>1.2300499999999999E-3</v>
      </c>
      <c r="J1081">
        <v>0.99935700000000005</v>
      </c>
      <c r="K1081">
        <v>0</v>
      </c>
      <c r="L1081" t="s">
        <v>43</v>
      </c>
    </row>
    <row r="1082" spans="1:12" x14ac:dyDescent="0.25">
      <c r="A1082" t="s">
        <v>48</v>
      </c>
      <c r="B1082">
        <v>7484.48</v>
      </c>
      <c r="C1082">
        <v>5059.08</v>
      </c>
      <c r="D1082">
        <v>5046.2</v>
      </c>
      <c r="E1082">
        <v>5042.6400000000003</v>
      </c>
      <c r="F1082">
        <v>199.05199999999999</v>
      </c>
      <c r="G1082">
        <v>1031.25</v>
      </c>
      <c r="H1082">
        <v>335.19600000000003</v>
      </c>
      <c r="I1082">
        <v>1.2300499999999999E-3</v>
      </c>
      <c r="J1082">
        <v>0.99982599999999999</v>
      </c>
      <c r="K1082">
        <v>0</v>
      </c>
      <c r="L1082" t="s">
        <v>43</v>
      </c>
    </row>
    <row r="1083" spans="1:12" x14ac:dyDescent="0.25">
      <c r="A1083" t="s">
        <v>48</v>
      </c>
      <c r="B1083">
        <v>7332.47</v>
      </c>
      <c r="C1083">
        <v>4938.6400000000003</v>
      </c>
      <c r="D1083">
        <v>4926.2</v>
      </c>
      <c r="E1083">
        <v>4922.8100000000004</v>
      </c>
      <c r="F1083">
        <v>192.00299999999999</v>
      </c>
      <c r="G1083">
        <v>1055.3900000000001</v>
      </c>
      <c r="H1083">
        <v>324.185</v>
      </c>
      <c r="I1083">
        <v>1.2300499999999999E-3</v>
      </c>
      <c r="J1083">
        <v>0.99994799999999995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7907.45</v>
      </c>
      <c r="C1084">
        <v>5235.7</v>
      </c>
      <c r="D1084">
        <v>5222.3999999999996</v>
      </c>
      <c r="E1084">
        <v>5218.8</v>
      </c>
      <c r="F1084">
        <v>205.917</v>
      </c>
      <c r="G1084">
        <v>1059.03</v>
      </c>
      <c r="H1084">
        <v>346.43299999999999</v>
      </c>
      <c r="I1084">
        <v>1.2300499999999999E-3</v>
      </c>
      <c r="J1084">
        <v>0.99998900000000002</v>
      </c>
      <c r="K1084">
        <v>0</v>
      </c>
      <c r="L1084" t="s">
        <v>43</v>
      </c>
    </row>
    <row r="1085" spans="1:12" x14ac:dyDescent="0.25">
      <c r="A1085" t="s">
        <v>48</v>
      </c>
      <c r="B1085">
        <v>7623.01</v>
      </c>
      <c r="C1085">
        <v>4996.66</v>
      </c>
      <c r="D1085">
        <v>4984.1499999999996</v>
      </c>
      <c r="E1085">
        <v>4980.7</v>
      </c>
      <c r="F1085">
        <v>192.85900000000001</v>
      </c>
      <c r="G1085">
        <v>1085.3800000000001</v>
      </c>
      <c r="H1085">
        <v>325.00099999999998</v>
      </c>
      <c r="I1085">
        <v>1.2300499999999999E-3</v>
      </c>
      <c r="J1085">
        <v>0.99839999999999995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8079.87</v>
      </c>
      <c r="C1086">
        <v>5585.45</v>
      </c>
      <c r="D1086">
        <v>5571.28</v>
      </c>
      <c r="E1086">
        <v>5567.42</v>
      </c>
      <c r="F1086">
        <v>219.83600000000001</v>
      </c>
      <c r="G1086">
        <v>1151.67</v>
      </c>
      <c r="H1086">
        <v>369.32900000000001</v>
      </c>
      <c r="I1086">
        <v>1.2300600000000001E-3</v>
      </c>
      <c r="J1086">
        <v>0.999915</v>
      </c>
      <c r="K1086">
        <v>0</v>
      </c>
      <c r="L1086" t="s">
        <v>43</v>
      </c>
    </row>
    <row r="1087" spans="1:12" x14ac:dyDescent="0.25">
      <c r="A1087" t="s">
        <v>48</v>
      </c>
      <c r="B1087">
        <v>7272.51</v>
      </c>
      <c r="C1087">
        <v>4848.59</v>
      </c>
      <c r="D1087">
        <v>4830.57</v>
      </c>
      <c r="E1087">
        <v>4827.1899999999996</v>
      </c>
      <c r="F1087">
        <v>190.66800000000001</v>
      </c>
      <c r="G1087">
        <v>984.28599999999994</v>
      </c>
      <c r="H1087">
        <v>321.358</v>
      </c>
      <c r="I1087">
        <v>1.2300900000000001E-3</v>
      </c>
      <c r="J1087">
        <v>0.99987400000000004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7370.05</v>
      </c>
      <c r="C1088">
        <v>4823.26</v>
      </c>
      <c r="D1088">
        <v>4811.09</v>
      </c>
      <c r="E1088">
        <v>4807.75</v>
      </c>
      <c r="F1088">
        <v>187.77799999999999</v>
      </c>
      <c r="G1088">
        <v>1027.68</v>
      </c>
      <c r="H1088">
        <v>318.15899999999999</v>
      </c>
      <c r="I1088">
        <v>1.2300499999999999E-3</v>
      </c>
      <c r="J1088">
        <v>0.99996300000000005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7468.56</v>
      </c>
      <c r="C1089">
        <v>4860.72</v>
      </c>
      <c r="D1089">
        <v>4848.3599999999997</v>
      </c>
      <c r="E1089">
        <v>4844.92</v>
      </c>
      <c r="F1089">
        <v>190.98500000000001</v>
      </c>
      <c r="G1089">
        <v>994.37699999999995</v>
      </c>
      <c r="H1089">
        <v>321.77600000000001</v>
      </c>
      <c r="I1089">
        <v>1.2300600000000001E-3</v>
      </c>
      <c r="J1089">
        <v>0.99946500000000005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7642.81</v>
      </c>
      <c r="C1090">
        <v>5143.3900000000003</v>
      </c>
      <c r="D1090">
        <v>5130.51</v>
      </c>
      <c r="E1090">
        <v>5127.01</v>
      </c>
      <c r="F1090">
        <v>198.94399999999999</v>
      </c>
      <c r="G1090">
        <v>1112.44</v>
      </c>
      <c r="H1090">
        <v>335.23200000000003</v>
      </c>
      <c r="I1090">
        <v>1.2300499999999999E-3</v>
      </c>
      <c r="J1090">
        <v>0.99971900000000002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7337.42</v>
      </c>
      <c r="C1091">
        <v>4950.76</v>
      </c>
      <c r="D1091">
        <v>4938.17</v>
      </c>
      <c r="E1091">
        <v>4934.6899999999996</v>
      </c>
      <c r="F1091">
        <v>194.93199999999999</v>
      </c>
      <c r="G1091">
        <v>1004.22</v>
      </c>
      <c r="H1091">
        <v>328.04700000000003</v>
      </c>
      <c r="I1091">
        <v>1.2300600000000001E-3</v>
      </c>
      <c r="J1091">
        <v>0.99812599999999996</v>
      </c>
      <c r="K1091">
        <v>0</v>
      </c>
      <c r="L1091" t="s">
        <v>43</v>
      </c>
    </row>
    <row r="1092" spans="1:12" x14ac:dyDescent="0.25">
      <c r="A1092" t="s">
        <v>48</v>
      </c>
      <c r="B1092">
        <v>7780.48</v>
      </c>
      <c r="C1092">
        <v>5007.53</v>
      </c>
      <c r="D1092">
        <v>4994.87</v>
      </c>
      <c r="E1092">
        <v>4991.47</v>
      </c>
      <c r="F1092">
        <v>194.33099999999999</v>
      </c>
      <c r="G1092">
        <v>1051.9000000000001</v>
      </c>
      <c r="H1092">
        <v>334.71100000000001</v>
      </c>
      <c r="I1092">
        <v>1.2300499999999999E-3</v>
      </c>
      <c r="J1092">
        <v>0.99931199999999998</v>
      </c>
      <c r="K1092">
        <v>0</v>
      </c>
      <c r="L1092" t="s">
        <v>43</v>
      </c>
    </row>
    <row r="1093" spans="1:12" x14ac:dyDescent="0.25">
      <c r="A1093" t="s">
        <v>48</v>
      </c>
      <c r="B1093">
        <v>7584.51</v>
      </c>
      <c r="C1093">
        <v>4860.8599999999997</v>
      </c>
      <c r="D1093">
        <v>4848.53</v>
      </c>
      <c r="E1093">
        <v>4845.24</v>
      </c>
      <c r="F1093">
        <v>190.21899999999999</v>
      </c>
      <c r="G1093">
        <v>1020.12</v>
      </c>
      <c r="H1093">
        <v>320.46800000000002</v>
      </c>
      <c r="I1093">
        <v>1.2300499999999999E-3</v>
      </c>
      <c r="J1093">
        <v>0.99993600000000005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7604.47</v>
      </c>
      <c r="C1094">
        <v>5141.62</v>
      </c>
      <c r="D1094">
        <v>5128.55</v>
      </c>
      <c r="E1094">
        <v>5125.03</v>
      </c>
      <c r="F1094">
        <v>202.34399999999999</v>
      </c>
      <c r="G1094">
        <v>1046.9100000000001</v>
      </c>
      <c r="H1094">
        <v>340.49900000000002</v>
      </c>
      <c r="I1094">
        <v>1.23007E-3</v>
      </c>
      <c r="J1094">
        <v>0.99950899999999998</v>
      </c>
      <c r="K1094">
        <v>0</v>
      </c>
      <c r="L1094" t="s">
        <v>43</v>
      </c>
    </row>
    <row r="1095" spans="1:12" x14ac:dyDescent="0.25">
      <c r="A1095" t="s">
        <v>48</v>
      </c>
      <c r="B1095">
        <v>7665.72</v>
      </c>
      <c r="C1095">
        <v>5196.3599999999997</v>
      </c>
      <c r="D1095">
        <v>5183.29</v>
      </c>
      <c r="E1095">
        <v>5179.7700000000004</v>
      </c>
      <c r="F1095">
        <v>201.48500000000001</v>
      </c>
      <c r="G1095">
        <v>1118.46</v>
      </c>
      <c r="H1095">
        <v>338.71600000000001</v>
      </c>
      <c r="I1095">
        <v>1.2300499999999999E-3</v>
      </c>
      <c r="J1095">
        <v>0.99985100000000005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7253.55</v>
      </c>
      <c r="C1096">
        <v>4802.0600000000004</v>
      </c>
      <c r="D1096">
        <v>4789.8999999999996</v>
      </c>
      <c r="E1096">
        <v>4786.5600000000004</v>
      </c>
      <c r="F1096">
        <v>188.93299999999999</v>
      </c>
      <c r="G1096">
        <v>976.01800000000003</v>
      </c>
      <c r="H1096">
        <v>318.286</v>
      </c>
      <c r="I1096">
        <v>1.2300499999999999E-3</v>
      </c>
      <c r="J1096">
        <v>0.99969799999999998</v>
      </c>
      <c r="K1096">
        <v>0</v>
      </c>
      <c r="L1096" t="s">
        <v>43</v>
      </c>
    </row>
    <row r="1097" spans="1:12" x14ac:dyDescent="0.25">
      <c r="A1097" t="s">
        <v>48</v>
      </c>
      <c r="B1097">
        <v>7523.87</v>
      </c>
      <c r="C1097">
        <v>4910.7</v>
      </c>
      <c r="D1097">
        <v>4898.3900000000003</v>
      </c>
      <c r="E1097">
        <v>4895.09</v>
      </c>
      <c r="F1097">
        <v>190.161</v>
      </c>
      <c r="G1097">
        <v>1061.98</v>
      </c>
      <c r="H1097">
        <v>320.14100000000002</v>
      </c>
      <c r="I1097">
        <v>1.2300499999999999E-3</v>
      </c>
      <c r="J1097">
        <v>0.99995699999999998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7535.38</v>
      </c>
      <c r="C1098">
        <v>5046.6499999999996</v>
      </c>
      <c r="D1098">
        <v>5033.82</v>
      </c>
      <c r="E1098">
        <v>5030.34</v>
      </c>
      <c r="F1098">
        <v>197.90899999999999</v>
      </c>
      <c r="G1098">
        <v>1041.0999999999999</v>
      </c>
      <c r="H1098">
        <v>333.423</v>
      </c>
      <c r="I1098">
        <v>1.2300499999999999E-3</v>
      </c>
      <c r="J1098">
        <v>0.99948000000000004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7718.53</v>
      </c>
      <c r="C1099">
        <v>5296.98</v>
      </c>
      <c r="D1099">
        <v>5283.46</v>
      </c>
      <c r="E1099">
        <v>5279.72</v>
      </c>
      <c r="F1099">
        <v>208.715</v>
      </c>
      <c r="G1099">
        <v>1070.8699999999999</v>
      </c>
      <c r="H1099">
        <v>350.54500000000002</v>
      </c>
      <c r="I1099">
        <v>1.2300499999999999E-3</v>
      </c>
      <c r="J1099">
        <v>0.99910600000000005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7573.46</v>
      </c>
      <c r="C1100">
        <v>5084.3999999999996</v>
      </c>
      <c r="D1100">
        <v>5071.58</v>
      </c>
      <c r="E1100">
        <v>5068.13</v>
      </c>
      <c r="F1100">
        <v>197.98599999999999</v>
      </c>
      <c r="G1100">
        <v>1090.5999999999999</v>
      </c>
      <c r="H1100">
        <v>332.625</v>
      </c>
      <c r="I1100">
        <v>1.2300499999999999E-3</v>
      </c>
      <c r="J1100">
        <v>0.99988699999999997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7541.44</v>
      </c>
      <c r="C1101">
        <v>4964.8900000000003</v>
      </c>
      <c r="D1101">
        <v>4952.29</v>
      </c>
      <c r="E1101">
        <v>4948.8100000000004</v>
      </c>
      <c r="F1101">
        <v>195.57400000000001</v>
      </c>
      <c r="G1101">
        <v>1006.62</v>
      </c>
      <c r="H1101">
        <v>328.91699999999997</v>
      </c>
      <c r="I1101">
        <v>1.2300499999999999E-3</v>
      </c>
      <c r="J1101">
        <v>0.99954500000000002</v>
      </c>
      <c r="K1101">
        <v>0</v>
      </c>
      <c r="L1101" t="s">
        <v>43</v>
      </c>
    </row>
    <row r="1102" spans="1:12" x14ac:dyDescent="0.25">
      <c r="A1102" t="s">
        <v>48</v>
      </c>
      <c r="B1102">
        <v>8019.44</v>
      </c>
      <c r="C1102">
        <v>5411.58</v>
      </c>
      <c r="D1102">
        <v>5398.07</v>
      </c>
      <c r="E1102">
        <v>5394.44</v>
      </c>
      <c r="F1102">
        <v>210.01499999999999</v>
      </c>
      <c r="G1102">
        <v>1177.1400000000001</v>
      </c>
      <c r="H1102">
        <v>351.51400000000001</v>
      </c>
      <c r="I1102">
        <v>1.2300600000000001E-3</v>
      </c>
      <c r="J1102">
        <v>0.999394</v>
      </c>
      <c r="K1102">
        <v>0</v>
      </c>
      <c r="L1102" t="s">
        <v>43</v>
      </c>
    </row>
    <row r="1103" spans="1:12" x14ac:dyDescent="0.25">
      <c r="A1103" t="s">
        <v>48</v>
      </c>
      <c r="B1103">
        <v>7285.16</v>
      </c>
      <c r="C1103">
        <v>4854.93</v>
      </c>
      <c r="D1103">
        <v>4842.6099999999997</v>
      </c>
      <c r="E1103">
        <v>4839.12</v>
      </c>
      <c r="F1103">
        <v>191.25</v>
      </c>
      <c r="G1103">
        <v>996.48699999999997</v>
      </c>
      <c r="H1103">
        <v>322.12799999999999</v>
      </c>
      <c r="I1103">
        <v>1.2300600000000001E-3</v>
      </c>
      <c r="J1103">
        <v>0.99955000000000005</v>
      </c>
      <c r="K1103">
        <v>0</v>
      </c>
      <c r="L1103" t="s">
        <v>43</v>
      </c>
    </row>
    <row r="1104" spans="1:12" x14ac:dyDescent="0.25">
      <c r="A1104" t="s">
        <v>48</v>
      </c>
      <c r="B1104">
        <v>7384.17</v>
      </c>
      <c r="C1104">
        <v>5040.1499999999996</v>
      </c>
      <c r="D1104">
        <v>5027.53</v>
      </c>
      <c r="E1104">
        <v>5024.03</v>
      </c>
      <c r="F1104">
        <v>194.845</v>
      </c>
      <c r="G1104">
        <v>1091.25</v>
      </c>
      <c r="H1104">
        <v>327.68900000000002</v>
      </c>
      <c r="I1104">
        <v>1.2300499999999999E-3</v>
      </c>
      <c r="J1104">
        <v>0.99926999999999999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7536.84</v>
      </c>
      <c r="C1105">
        <v>4872.42</v>
      </c>
      <c r="D1105">
        <v>4860.03</v>
      </c>
      <c r="E1105">
        <v>4856.6099999999997</v>
      </c>
      <c r="F1105">
        <v>191.65299999999999</v>
      </c>
      <c r="G1105">
        <v>995.43399999999997</v>
      </c>
      <c r="H1105">
        <v>322.80099999999999</v>
      </c>
      <c r="I1105">
        <v>1.2300600000000001E-3</v>
      </c>
      <c r="J1105">
        <v>0.99895</v>
      </c>
      <c r="K1105">
        <v>0</v>
      </c>
      <c r="L1105" t="s">
        <v>43</v>
      </c>
    </row>
    <row r="1106" spans="1:25" x14ac:dyDescent="0.25">
      <c r="A1106" t="s">
        <v>48</v>
      </c>
      <c r="B1106">
        <v>7435.68</v>
      </c>
      <c r="C1106">
        <v>4907.95</v>
      </c>
      <c r="D1106">
        <v>4895.4799999999996</v>
      </c>
      <c r="E1106">
        <v>4892.04</v>
      </c>
      <c r="F1106">
        <v>193.25200000000001</v>
      </c>
      <c r="G1106">
        <v>1001.33</v>
      </c>
      <c r="H1106">
        <v>331.072</v>
      </c>
      <c r="I1106">
        <v>1.2300499999999999E-3</v>
      </c>
      <c r="J1106">
        <v>0.99981799999999998</v>
      </c>
      <c r="K1106">
        <v>0</v>
      </c>
      <c r="L1106" t="s">
        <v>43</v>
      </c>
    </row>
    <row r="1107" spans="1:25" x14ac:dyDescent="0.25">
      <c r="A1107" t="s">
        <v>48</v>
      </c>
      <c r="B1107">
        <v>7490.6</v>
      </c>
      <c r="C1107">
        <v>5038.99</v>
      </c>
      <c r="D1107">
        <v>5026.22</v>
      </c>
      <c r="E1107">
        <v>5022.83</v>
      </c>
      <c r="F1107">
        <v>197.048</v>
      </c>
      <c r="G1107">
        <v>1066.77</v>
      </c>
      <c r="H1107">
        <v>331.00200000000001</v>
      </c>
      <c r="I1107">
        <v>1.2300900000000001E-3</v>
      </c>
      <c r="J1107">
        <v>0.99877099999999996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7199.13</v>
      </c>
      <c r="C1108">
        <v>4794.16</v>
      </c>
      <c r="D1108">
        <v>4781.9799999999996</v>
      </c>
      <c r="E1108">
        <v>4778.66</v>
      </c>
      <c r="F1108">
        <v>188.333</v>
      </c>
      <c r="G1108">
        <v>981.89400000000001</v>
      </c>
      <c r="H1108">
        <v>317.47800000000001</v>
      </c>
      <c r="I1108">
        <v>1.2300499999999999E-3</v>
      </c>
      <c r="J1108">
        <v>0.99991399999999997</v>
      </c>
      <c r="K1108">
        <v>0</v>
      </c>
      <c r="L1108" t="s">
        <v>43</v>
      </c>
    </row>
    <row r="1109" spans="1:25" x14ac:dyDescent="0.25">
      <c r="A1109" t="s">
        <v>48</v>
      </c>
      <c r="B1109">
        <v>7341.36</v>
      </c>
      <c r="C1109">
        <v>4905.4399999999996</v>
      </c>
      <c r="D1109">
        <v>4893.17</v>
      </c>
      <c r="E1109">
        <v>4889.8</v>
      </c>
      <c r="F1109">
        <v>190.65</v>
      </c>
      <c r="G1109">
        <v>1058.75</v>
      </c>
      <c r="H1109">
        <v>319.721</v>
      </c>
      <c r="I1109">
        <v>1.2300499999999999E-3</v>
      </c>
      <c r="J1109">
        <v>0.99985400000000002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7589.37</v>
      </c>
      <c r="C1110">
        <v>5068.22</v>
      </c>
      <c r="D1110">
        <v>5055.3100000000004</v>
      </c>
      <c r="E1110">
        <v>5051.7299999999996</v>
      </c>
      <c r="F1110">
        <v>199.56299999999999</v>
      </c>
      <c r="G1110">
        <v>1027.51</v>
      </c>
      <c r="H1110">
        <v>335.96</v>
      </c>
      <c r="I1110">
        <v>1.2300499999999999E-3</v>
      </c>
      <c r="J1110">
        <v>0.99994499999999997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7448</v>
      </c>
      <c r="C1111">
        <v>5081.96</v>
      </c>
      <c r="D1111">
        <v>5069.1099999999997</v>
      </c>
      <c r="E1111">
        <v>5065.43</v>
      </c>
      <c r="F1111">
        <v>197.15600000000001</v>
      </c>
      <c r="G1111">
        <v>1091.75</v>
      </c>
      <c r="H1111">
        <v>331.63200000000001</v>
      </c>
      <c r="I1111">
        <v>1.2300499999999999E-3</v>
      </c>
      <c r="J1111">
        <v>0.99982000000000004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7229.6</v>
      </c>
      <c r="C1112">
        <v>4793.46</v>
      </c>
      <c r="D1112">
        <v>4781.28</v>
      </c>
      <c r="E1112">
        <v>4777.87</v>
      </c>
      <c r="F1112">
        <v>188.03700000000001</v>
      </c>
      <c r="G1112">
        <v>989.08799999999997</v>
      </c>
      <c r="H1112">
        <v>317.09699999999998</v>
      </c>
      <c r="I1112">
        <v>1.2300600000000001E-3</v>
      </c>
      <c r="J1112">
        <v>0.99902400000000002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7704.43</v>
      </c>
      <c r="C1113">
        <v>5114.92</v>
      </c>
      <c r="D1113">
        <v>5101.8500000000004</v>
      </c>
      <c r="E1113">
        <v>5098.26</v>
      </c>
      <c r="F1113">
        <v>201.24100000000001</v>
      </c>
      <c r="G1113">
        <v>1035.47</v>
      </c>
      <c r="H1113">
        <v>338.58699999999999</v>
      </c>
      <c r="I1113">
        <v>1.2300499999999999E-3</v>
      </c>
      <c r="J1113">
        <v>0.99987999999999999</v>
      </c>
      <c r="K1113">
        <v>0</v>
      </c>
      <c r="L1113" t="s">
        <v>43</v>
      </c>
    </row>
    <row r="1114" spans="1:25" x14ac:dyDescent="0.25">
      <c r="A1114" t="s">
        <v>48</v>
      </c>
      <c r="B1114">
        <v>7650.6</v>
      </c>
      <c r="C1114">
        <v>5032.08</v>
      </c>
      <c r="D1114">
        <v>5019.4399999999996</v>
      </c>
      <c r="E1114">
        <v>5016.07</v>
      </c>
      <c r="F1114">
        <v>195.78399999999999</v>
      </c>
      <c r="G1114">
        <v>1079.18</v>
      </c>
      <c r="H1114">
        <v>329.10300000000001</v>
      </c>
      <c r="I1114">
        <v>1.2300499999999999E-3</v>
      </c>
      <c r="J1114">
        <v>0.99995400000000001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7252.06</v>
      </c>
      <c r="C1115">
        <v>4854.62</v>
      </c>
      <c r="D1115">
        <v>4842.29</v>
      </c>
      <c r="E1115">
        <v>4838.79</v>
      </c>
      <c r="F1115">
        <v>190.84899999999999</v>
      </c>
      <c r="G1115">
        <v>984.84400000000005</v>
      </c>
      <c r="H1115">
        <v>321.58100000000002</v>
      </c>
      <c r="I1115">
        <v>1.2300600000000001E-3</v>
      </c>
      <c r="J1115">
        <v>0.99975199999999997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7253.65</v>
      </c>
      <c r="C1116">
        <v>4859.0200000000004</v>
      </c>
      <c r="D1116">
        <v>4846.87</v>
      </c>
      <c r="E1116">
        <v>4843.6000000000004</v>
      </c>
      <c r="F1116">
        <v>187.828</v>
      </c>
      <c r="G1116">
        <v>1053.42</v>
      </c>
      <c r="H1116">
        <v>316.25400000000002</v>
      </c>
      <c r="I1116">
        <v>1.2300499999999999E-3</v>
      </c>
      <c r="J1116">
        <v>0.999996</v>
      </c>
      <c r="K1116">
        <v>0</v>
      </c>
      <c r="L1116" t="s">
        <v>43</v>
      </c>
    </row>
    <row r="1117" spans="1:25" x14ac:dyDescent="0.25">
      <c r="A1117" t="s">
        <v>48</v>
      </c>
      <c r="B1117">
        <v>7358.2</v>
      </c>
      <c r="C1117">
        <v>4792.29</v>
      </c>
      <c r="D1117">
        <v>4780.12</v>
      </c>
      <c r="E1117">
        <v>4776.75</v>
      </c>
      <c r="F1117">
        <v>188.51900000000001</v>
      </c>
      <c r="G1117">
        <v>975.22199999999998</v>
      </c>
      <c r="H1117">
        <v>318.084</v>
      </c>
      <c r="I1117">
        <v>1.2300600000000001E-3</v>
      </c>
      <c r="J1117">
        <v>0.99998900000000002</v>
      </c>
      <c r="K1117">
        <v>0</v>
      </c>
      <c r="L1117" t="s">
        <v>43</v>
      </c>
    </row>
    <row r="1118" spans="1:25" x14ac:dyDescent="0.25">
      <c r="A1118" t="s">
        <v>48</v>
      </c>
      <c r="B1118">
        <v>7990.59</v>
      </c>
      <c r="C1118">
        <v>5336.99</v>
      </c>
      <c r="D1118">
        <v>5323.55</v>
      </c>
      <c r="E1118">
        <v>5319.83</v>
      </c>
      <c r="F1118">
        <v>208.38399999999999</v>
      </c>
      <c r="G1118">
        <v>1115.32</v>
      </c>
      <c r="H1118">
        <v>356.58300000000003</v>
      </c>
      <c r="I1118">
        <v>1.2300499999999999E-3</v>
      </c>
      <c r="J1118">
        <v>0.999421</v>
      </c>
      <c r="K1118">
        <v>0</v>
      </c>
      <c r="L1118" t="s">
        <v>43</v>
      </c>
    </row>
    <row r="1119" spans="1:25" x14ac:dyDescent="0.25">
      <c r="A1119" t="s">
        <v>48</v>
      </c>
      <c r="B1119">
        <v>7233.23</v>
      </c>
      <c r="C1119">
        <v>4804.28</v>
      </c>
      <c r="D1119">
        <v>4792.13</v>
      </c>
      <c r="E1119">
        <v>4788.78</v>
      </c>
      <c r="F1119">
        <v>187.88300000000001</v>
      </c>
      <c r="G1119">
        <v>1011.24</v>
      </c>
      <c r="H1119">
        <v>318.22300000000001</v>
      </c>
      <c r="I1119">
        <v>1.2300600000000001E-3</v>
      </c>
      <c r="J1119">
        <v>0.99950899999999998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48</v>
      </c>
      <c r="B1120">
        <v>7157.07</v>
      </c>
      <c r="C1120">
        <v>4744.12</v>
      </c>
      <c r="D1120">
        <v>4732.01</v>
      </c>
      <c r="E1120">
        <v>4728.67</v>
      </c>
      <c r="F1120">
        <v>186.589</v>
      </c>
      <c r="G1120">
        <v>970.44799999999998</v>
      </c>
      <c r="H1120">
        <v>314.69099999999997</v>
      </c>
      <c r="I1120">
        <v>1.2300499999999999E-3</v>
      </c>
      <c r="J1120">
        <v>0.99949399999999999</v>
      </c>
      <c r="K1120">
        <v>0</v>
      </c>
      <c r="L1120" t="s">
        <v>43</v>
      </c>
      <c r="R1120">
        <f>AVERAGE(B1071:B1120)</f>
        <v>7512.1951999999992</v>
      </c>
      <c r="S1120">
        <f>AVERAGE(C1071:C1120)</f>
        <v>5001.0643999999993</v>
      </c>
      <c r="U1120">
        <f>_xlfn.VAR.P(B1071:B1120)</f>
        <v>49153.50166496</v>
      </c>
      <c r="V1120">
        <f>_xlfn.VAR.P(C1071:C1120)</f>
        <v>33068.044448639972</v>
      </c>
      <c r="X1120">
        <f>1.96*SQRT(U1120)/50</f>
        <v>8.6908708883773063</v>
      </c>
      <c r="Y1120">
        <f>1.96*SQRT(V1120)/50</f>
        <v>7.1283714705084025</v>
      </c>
    </row>
    <row r="1121" spans="1:12" x14ac:dyDescent="0.25">
      <c r="A1121" t="s">
        <v>49</v>
      </c>
      <c r="B1121">
        <v>375613.99592700001</v>
      </c>
      <c r="C1121" t="s">
        <v>37</v>
      </c>
    </row>
    <row r="1122" spans="1:12" x14ac:dyDescent="0.25">
      <c r="A1122" t="s">
        <v>50</v>
      </c>
      <c r="B1122">
        <v>4417.3999999999996</v>
      </c>
      <c r="C1122">
        <v>4417.2299999999996</v>
      </c>
      <c r="D1122">
        <v>4404.3100000000004</v>
      </c>
      <c r="E1122">
        <v>4401.21</v>
      </c>
      <c r="F1122">
        <v>173.05199999999999</v>
      </c>
      <c r="G1122">
        <v>0</v>
      </c>
      <c r="H1122">
        <v>344.08800000000002</v>
      </c>
      <c r="I1122">
        <v>1.2300499999999999E-3</v>
      </c>
      <c r="J1122">
        <v>0.999533</v>
      </c>
      <c r="K1122">
        <v>0</v>
      </c>
      <c r="L1122" t="s">
        <v>43</v>
      </c>
    </row>
    <row r="1123" spans="1:12" x14ac:dyDescent="0.25">
      <c r="A1123" t="s">
        <v>50</v>
      </c>
      <c r="B1123">
        <v>4219.92</v>
      </c>
      <c r="C1123">
        <v>4219.76</v>
      </c>
      <c r="D1123">
        <v>4207.4399999999996</v>
      </c>
      <c r="E1123">
        <v>4204.41</v>
      </c>
      <c r="F1123">
        <v>164.54599999999999</v>
      </c>
      <c r="G1123">
        <v>0</v>
      </c>
      <c r="H1123">
        <v>328.65699999999998</v>
      </c>
      <c r="I1123">
        <v>1.2300499999999999E-3</v>
      </c>
      <c r="J1123">
        <v>0.99979300000000004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4290.2700000000004</v>
      </c>
      <c r="C1124">
        <v>4290.1000000000004</v>
      </c>
      <c r="D1124">
        <v>4277.5600000000004</v>
      </c>
      <c r="E1124">
        <v>4274.5</v>
      </c>
      <c r="F1124">
        <v>167.42500000000001</v>
      </c>
      <c r="G1124">
        <v>0</v>
      </c>
      <c r="H1124">
        <v>334.19600000000003</v>
      </c>
      <c r="I1124">
        <v>1.2300600000000001E-3</v>
      </c>
      <c r="J1124">
        <v>0.99987199999999998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4116.2</v>
      </c>
      <c r="C1125">
        <v>4116.04</v>
      </c>
      <c r="D1125">
        <v>4104</v>
      </c>
      <c r="E1125">
        <v>4101.1400000000003</v>
      </c>
      <c r="F1125">
        <v>166.23400000000001</v>
      </c>
      <c r="G1125">
        <v>0</v>
      </c>
      <c r="H1125">
        <v>320.99900000000002</v>
      </c>
      <c r="I1125">
        <v>1.2300499999999999E-3</v>
      </c>
      <c r="J1125">
        <v>0.99973299999999998</v>
      </c>
      <c r="K1125">
        <v>0</v>
      </c>
      <c r="L1125" t="s">
        <v>43</v>
      </c>
    </row>
    <row r="1126" spans="1:12" x14ac:dyDescent="0.25">
      <c r="A1126" t="s">
        <v>50</v>
      </c>
      <c r="B1126">
        <v>4335.43</v>
      </c>
      <c r="C1126">
        <v>4335.28</v>
      </c>
      <c r="D1126">
        <v>4322.68</v>
      </c>
      <c r="E1126">
        <v>4319.63</v>
      </c>
      <c r="F1126">
        <v>168.76599999999999</v>
      </c>
      <c r="G1126">
        <v>0</v>
      </c>
      <c r="H1126">
        <v>337.59800000000001</v>
      </c>
      <c r="I1126">
        <v>1.2300499999999999E-3</v>
      </c>
      <c r="J1126">
        <v>0.997664</v>
      </c>
      <c r="K1126">
        <v>0</v>
      </c>
      <c r="L1126" t="s">
        <v>43</v>
      </c>
    </row>
    <row r="1127" spans="1:12" x14ac:dyDescent="0.25">
      <c r="A1127" t="s">
        <v>50</v>
      </c>
      <c r="B1127">
        <v>4287.6499999999996</v>
      </c>
      <c r="C1127">
        <v>4287.47</v>
      </c>
      <c r="D1127">
        <v>4274.97</v>
      </c>
      <c r="E1127">
        <v>4271.95</v>
      </c>
      <c r="F1127">
        <v>167.126</v>
      </c>
      <c r="G1127">
        <v>0</v>
      </c>
      <c r="H1127">
        <v>333.88900000000001</v>
      </c>
      <c r="I1127">
        <v>1.2300499999999999E-3</v>
      </c>
      <c r="J1127">
        <v>0.99826999999999999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4303.6899999999996</v>
      </c>
      <c r="C1128">
        <v>4303.54</v>
      </c>
      <c r="D1128">
        <v>4291</v>
      </c>
      <c r="E1128">
        <v>4287.9399999999996</v>
      </c>
      <c r="F1128">
        <v>167.76499999999999</v>
      </c>
      <c r="G1128">
        <v>0</v>
      </c>
      <c r="H1128">
        <v>334.98899999999998</v>
      </c>
      <c r="I1128">
        <v>1.2300799999999999E-3</v>
      </c>
      <c r="J1128">
        <v>0.99943700000000002</v>
      </c>
      <c r="K1128">
        <v>0</v>
      </c>
      <c r="L1128" t="s">
        <v>43</v>
      </c>
    </row>
    <row r="1129" spans="1:12" x14ac:dyDescent="0.25">
      <c r="A1129" t="s">
        <v>50</v>
      </c>
      <c r="B1129">
        <v>4261.38</v>
      </c>
      <c r="C1129">
        <v>4261.22</v>
      </c>
      <c r="D1129">
        <v>4248.83</v>
      </c>
      <c r="E1129">
        <v>4245.8999999999996</v>
      </c>
      <c r="F1129">
        <v>166.315</v>
      </c>
      <c r="G1129">
        <v>0</v>
      </c>
      <c r="H1129">
        <v>338.77100000000002</v>
      </c>
      <c r="I1129">
        <v>1.2300499999999999E-3</v>
      </c>
      <c r="J1129">
        <v>0.99996399999999996</v>
      </c>
      <c r="K1129">
        <v>0</v>
      </c>
      <c r="L1129" t="s">
        <v>43</v>
      </c>
    </row>
    <row r="1130" spans="1:12" x14ac:dyDescent="0.25">
      <c r="A1130" t="s">
        <v>50</v>
      </c>
      <c r="B1130">
        <v>4071.73</v>
      </c>
      <c r="C1130">
        <v>4071.58</v>
      </c>
      <c r="D1130">
        <v>4059.71</v>
      </c>
      <c r="E1130">
        <v>4056.86</v>
      </c>
      <c r="F1130">
        <v>159.101</v>
      </c>
      <c r="G1130">
        <v>0</v>
      </c>
      <c r="H1130">
        <v>323.10599999999999</v>
      </c>
      <c r="I1130">
        <v>1.2300499999999999E-3</v>
      </c>
      <c r="J1130">
        <v>0.99937399999999998</v>
      </c>
      <c r="K1130">
        <v>0</v>
      </c>
      <c r="L1130" t="s">
        <v>43</v>
      </c>
    </row>
    <row r="1131" spans="1:12" x14ac:dyDescent="0.25">
      <c r="A1131" t="s">
        <v>50</v>
      </c>
      <c r="B1131">
        <v>4439.95</v>
      </c>
      <c r="C1131">
        <v>4439.78</v>
      </c>
      <c r="D1131">
        <v>4426.84</v>
      </c>
      <c r="E1131">
        <v>4423.82</v>
      </c>
      <c r="F1131">
        <v>173.41</v>
      </c>
      <c r="G1131">
        <v>0</v>
      </c>
      <c r="H1131">
        <v>345.07799999999997</v>
      </c>
      <c r="I1131">
        <v>1.2300499999999999E-3</v>
      </c>
      <c r="J1131">
        <v>0.99994799999999995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4107.18</v>
      </c>
      <c r="C1132">
        <v>4106.99</v>
      </c>
      <c r="D1132">
        <v>4095.03</v>
      </c>
      <c r="E1132">
        <v>4092.07</v>
      </c>
      <c r="F1132">
        <v>160.28</v>
      </c>
      <c r="G1132">
        <v>0</v>
      </c>
      <c r="H1132">
        <v>319.91199999999998</v>
      </c>
      <c r="I1132">
        <v>1.2300499999999999E-3</v>
      </c>
      <c r="J1132">
        <v>0.999942</v>
      </c>
      <c r="K1132">
        <v>0</v>
      </c>
      <c r="L1132" t="s">
        <v>43</v>
      </c>
    </row>
    <row r="1133" spans="1:12" x14ac:dyDescent="0.25">
      <c r="A1133" t="s">
        <v>50</v>
      </c>
      <c r="B1133">
        <v>4144.45</v>
      </c>
      <c r="C1133">
        <v>4144.3</v>
      </c>
      <c r="D1133">
        <v>4132.21</v>
      </c>
      <c r="E1133">
        <v>4129.3500000000004</v>
      </c>
      <c r="F1133">
        <v>161.91900000000001</v>
      </c>
      <c r="G1133">
        <v>0</v>
      </c>
      <c r="H1133">
        <v>323.38499999999999</v>
      </c>
      <c r="I1133">
        <v>1.2300499999999999E-3</v>
      </c>
      <c r="J1133">
        <v>0.99998799999999999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4114.93</v>
      </c>
      <c r="C1134">
        <v>4114.7700000000004</v>
      </c>
      <c r="D1134">
        <v>4102.7700000000004</v>
      </c>
      <c r="E1134">
        <v>4099.83</v>
      </c>
      <c r="F1134">
        <v>160.505</v>
      </c>
      <c r="G1134">
        <v>0</v>
      </c>
      <c r="H1134">
        <v>320.75700000000001</v>
      </c>
      <c r="I1134">
        <v>1.2301E-3</v>
      </c>
      <c r="J1134">
        <v>0.99918200000000001</v>
      </c>
      <c r="K1134">
        <v>0</v>
      </c>
      <c r="L1134" t="s">
        <v>43</v>
      </c>
    </row>
    <row r="1135" spans="1:12" x14ac:dyDescent="0.25">
      <c r="A1135" t="s">
        <v>50</v>
      </c>
      <c r="B1135">
        <v>4183.5600000000004</v>
      </c>
      <c r="C1135">
        <v>4183.42</v>
      </c>
      <c r="D1135">
        <v>4171.1899999999996</v>
      </c>
      <c r="E1135">
        <v>4168.29</v>
      </c>
      <c r="F1135">
        <v>163.101</v>
      </c>
      <c r="G1135">
        <v>0</v>
      </c>
      <c r="H1135">
        <v>325.79500000000002</v>
      </c>
      <c r="I1135">
        <v>1.2300499999999999E-3</v>
      </c>
      <c r="J1135">
        <v>0.99999099999999996</v>
      </c>
      <c r="K1135">
        <v>0</v>
      </c>
      <c r="L1135" t="s">
        <v>43</v>
      </c>
    </row>
    <row r="1136" spans="1:12" x14ac:dyDescent="0.25">
      <c r="A1136" t="s">
        <v>50</v>
      </c>
      <c r="B1136">
        <v>4375.1899999999996</v>
      </c>
      <c r="C1136">
        <v>4375.0200000000004</v>
      </c>
      <c r="D1136">
        <v>4362.26</v>
      </c>
      <c r="E1136">
        <v>4359.24</v>
      </c>
      <c r="F1136">
        <v>170.63800000000001</v>
      </c>
      <c r="G1136">
        <v>0</v>
      </c>
      <c r="H1136">
        <v>340.26600000000002</v>
      </c>
      <c r="I1136">
        <v>1.2300499999999999E-3</v>
      </c>
      <c r="J1136">
        <v>0.99990800000000002</v>
      </c>
      <c r="K1136">
        <v>0</v>
      </c>
      <c r="L1136" t="s">
        <v>43</v>
      </c>
    </row>
    <row r="1137" spans="1:12" x14ac:dyDescent="0.25">
      <c r="A1137" t="s">
        <v>50</v>
      </c>
      <c r="B1137">
        <v>4308.3999999999996</v>
      </c>
      <c r="C1137">
        <v>4308.2299999999996</v>
      </c>
      <c r="D1137">
        <v>4295.7</v>
      </c>
      <c r="E1137">
        <v>4292.71</v>
      </c>
      <c r="F1137">
        <v>168.065</v>
      </c>
      <c r="G1137">
        <v>0</v>
      </c>
      <c r="H1137">
        <v>335.59500000000003</v>
      </c>
      <c r="I1137">
        <v>1.2300499999999999E-3</v>
      </c>
      <c r="J1137">
        <v>0.99996799999999997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4287.93</v>
      </c>
      <c r="C1138">
        <v>4287.76</v>
      </c>
      <c r="D1138">
        <v>4275.22</v>
      </c>
      <c r="E1138">
        <v>4272.26</v>
      </c>
      <c r="F1138">
        <v>167.578</v>
      </c>
      <c r="G1138">
        <v>0</v>
      </c>
      <c r="H1138">
        <v>334.31400000000002</v>
      </c>
      <c r="I1138">
        <v>1.2300499999999999E-3</v>
      </c>
      <c r="J1138">
        <v>0.99985199999999996</v>
      </c>
      <c r="K1138">
        <v>0</v>
      </c>
      <c r="L1138" t="s">
        <v>43</v>
      </c>
    </row>
    <row r="1139" spans="1:12" x14ac:dyDescent="0.25">
      <c r="A1139" t="s">
        <v>50</v>
      </c>
      <c r="B1139">
        <v>4233.53</v>
      </c>
      <c r="C1139">
        <v>4233.3500000000004</v>
      </c>
      <c r="D1139">
        <v>4221.0200000000004</v>
      </c>
      <c r="E1139">
        <v>4218.05</v>
      </c>
      <c r="F1139">
        <v>165.054</v>
      </c>
      <c r="G1139">
        <v>0</v>
      </c>
      <c r="H1139">
        <v>329.86599999999999</v>
      </c>
      <c r="I1139">
        <v>1.2300499999999999E-3</v>
      </c>
      <c r="J1139">
        <v>0.99986299999999995</v>
      </c>
      <c r="K1139">
        <v>0</v>
      </c>
      <c r="L1139" t="s">
        <v>43</v>
      </c>
    </row>
    <row r="1140" spans="1:12" x14ac:dyDescent="0.25">
      <c r="A1140" t="s">
        <v>50</v>
      </c>
      <c r="B1140">
        <v>4219.8500000000004</v>
      </c>
      <c r="C1140">
        <v>4219.7</v>
      </c>
      <c r="D1140">
        <v>4207.3100000000004</v>
      </c>
      <c r="E1140">
        <v>4204.45</v>
      </c>
      <c r="F1140">
        <v>164.52199999999999</v>
      </c>
      <c r="G1140">
        <v>0</v>
      </c>
      <c r="H1140">
        <v>328.798</v>
      </c>
      <c r="I1140">
        <v>1.2300499999999999E-3</v>
      </c>
      <c r="J1140">
        <v>0.99998600000000004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4406.13</v>
      </c>
      <c r="C1141">
        <v>4405.97</v>
      </c>
      <c r="D1141">
        <v>4393.1099999999997</v>
      </c>
      <c r="E1141">
        <v>4389.9799999999996</v>
      </c>
      <c r="F1141">
        <v>178.07</v>
      </c>
      <c r="G1141">
        <v>0</v>
      </c>
      <c r="H1141">
        <v>342.35199999999998</v>
      </c>
      <c r="I1141">
        <v>1.2300900000000001E-3</v>
      </c>
      <c r="J1141">
        <v>0.99963299999999999</v>
      </c>
      <c r="K1141">
        <v>0</v>
      </c>
      <c r="L1141" t="s">
        <v>43</v>
      </c>
    </row>
    <row r="1142" spans="1:12" x14ac:dyDescent="0.25">
      <c r="A1142" t="s">
        <v>50</v>
      </c>
      <c r="B1142">
        <v>4488.16</v>
      </c>
      <c r="C1142">
        <v>4488.01</v>
      </c>
      <c r="D1142">
        <v>4474.92</v>
      </c>
      <c r="E1142">
        <v>4471.75</v>
      </c>
      <c r="F1142">
        <v>174.917</v>
      </c>
      <c r="G1142">
        <v>0</v>
      </c>
      <c r="H1142">
        <v>349.28500000000003</v>
      </c>
      <c r="I1142">
        <v>1.2300499999999999E-3</v>
      </c>
      <c r="J1142">
        <v>0.99888200000000005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4627.66</v>
      </c>
      <c r="C1143">
        <v>4627.47</v>
      </c>
      <c r="D1143">
        <v>4613.95</v>
      </c>
      <c r="E1143">
        <v>4610.67</v>
      </c>
      <c r="F1143">
        <v>180.76599999999999</v>
      </c>
      <c r="G1143">
        <v>0</v>
      </c>
      <c r="H1143">
        <v>359.22699999999998</v>
      </c>
      <c r="I1143">
        <v>1.2300499999999999E-3</v>
      </c>
      <c r="J1143">
        <v>0.99998799999999999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4026.81</v>
      </c>
      <c r="C1144">
        <v>4026.66</v>
      </c>
      <c r="D1144">
        <v>4006.6</v>
      </c>
      <c r="E1144">
        <v>4003.82</v>
      </c>
      <c r="F1144">
        <v>156.904</v>
      </c>
      <c r="G1144">
        <v>0</v>
      </c>
      <c r="H1144">
        <v>319.46699999999998</v>
      </c>
      <c r="I1144">
        <v>1.2300600000000001E-3</v>
      </c>
      <c r="J1144">
        <v>0.99993799999999999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4607.62</v>
      </c>
      <c r="C1145">
        <v>4607.46</v>
      </c>
      <c r="D1145">
        <v>4594.04</v>
      </c>
      <c r="E1145">
        <v>4590.79</v>
      </c>
      <c r="F1145">
        <v>179.59100000000001</v>
      </c>
      <c r="G1145">
        <v>0</v>
      </c>
      <c r="H1145">
        <v>357.714</v>
      </c>
      <c r="I1145">
        <v>1.2300499999999999E-3</v>
      </c>
      <c r="J1145">
        <v>0.99978800000000001</v>
      </c>
      <c r="K1145">
        <v>0</v>
      </c>
      <c r="L1145" t="s">
        <v>43</v>
      </c>
    </row>
    <row r="1146" spans="1:12" x14ac:dyDescent="0.25">
      <c r="A1146" t="s">
        <v>50</v>
      </c>
      <c r="B1146">
        <v>4176.3599999999997</v>
      </c>
      <c r="C1146">
        <v>4176.1899999999996</v>
      </c>
      <c r="D1146">
        <v>4164.04</v>
      </c>
      <c r="E1146">
        <v>4161.0200000000004</v>
      </c>
      <c r="F1146">
        <v>162.78800000000001</v>
      </c>
      <c r="G1146">
        <v>0</v>
      </c>
      <c r="H1146">
        <v>324.952</v>
      </c>
      <c r="I1146">
        <v>1.2300499999999999E-3</v>
      </c>
      <c r="J1146">
        <v>0.99968999999999997</v>
      </c>
      <c r="K1146">
        <v>0</v>
      </c>
      <c r="L1146" t="s">
        <v>43</v>
      </c>
    </row>
    <row r="1147" spans="1:12" x14ac:dyDescent="0.25">
      <c r="A1147" t="s">
        <v>50</v>
      </c>
      <c r="B1147">
        <v>4163.6000000000004</v>
      </c>
      <c r="C1147">
        <v>4163.45</v>
      </c>
      <c r="D1147">
        <v>4151.3100000000004</v>
      </c>
      <c r="E1147">
        <v>4148.38</v>
      </c>
      <c r="F1147">
        <v>162.447</v>
      </c>
      <c r="G1147">
        <v>0</v>
      </c>
      <c r="H1147">
        <v>324.66699999999997</v>
      </c>
      <c r="I1147">
        <v>1.2300600000000001E-3</v>
      </c>
      <c r="J1147">
        <v>0.99956599999999995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4328.3</v>
      </c>
      <c r="C1148">
        <v>4328.12</v>
      </c>
      <c r="D1148">
        <v>4315.53</v>
      </c>
      <c r="E1148">
        <v>4312.5</v>
      </c>
      <c r="F1148">
        <v>168.77699999999999</v>
      </c>
      <c r="G1148">
        <v>0</v>
      </c>
      <c r="H1148">
        <v>336.82600000000002</v>
      </c>
      <c r="I1148">
        <v>1.2300499999999999E-3</v>
      </c>
      <c r="J1148">
        <v>0.99984300000000004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4333.47</v>
      </c>
      <c r="C1149">
        <v>4333.32</v>
      </c>
      <c r="D1149">
        <v>4320.67</v>
      </c>
      <c r="E1149">
        <v>4317.67</v>
      </c>
      <c r="F1149">
        <v>177.28299999999999</v>
      </c>
      <c r="G1149">
        <v>0</v>
      </c>
      <c r="H1149">
        <v>343.48099999999999</v>
      </c>
      <c r="I1149">
        <v>1.2300499999999999E-3</v>
      </c>
      <c r="J1149">
        <v>0.99950300000000003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4558.46</v>
      </c>
      <c r="C1150">
        <v>4558.29</v>
      </c>
      <c r="D1150">
        <v>4545.01</v>
      </c>
      <c r="E1150">
        <v>4541.83</v>
      </c>
      <c r="F1150">
        <v>177.96199999999999</v>
      </c>
      <c r="G1150">
        <v>0</v>
      </c>
      <c r="H1150">
        <v>354.96899999999999</v>
      </c>
      <c r="I1150">
        <v>1.2300499999999999E-3</v>
      </c>
      <c r="J1150">
        <v>0.99976200000000004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4285.2</v>
      </c>
      <c r="C1151">
        <v>4285.03</v>
      </c>
      <c r="D1151">
        <v>4272.49</v>
      </c>
      <c r="E1151">
        <v>4269.46</v>
      </c>
      <c r="F1151">
        <v>167.47300000000001</v>
      </c>
      <c r="G1151">
        <v>0</v>
      </c>
      <c r="H1151">
        <v>333.88799999999998</v>
      </c>
      <c r="I1151">
        <v>1.2300499999999999E-3</v>
      </c>
      <c r="J1151">
        <v>0.99989899999999998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4332.42</v>
      </c>
      <c r="C1152">
        <v>4332.25</v>
      </c>
      <c r="D1152">
        <v>4319.62</v>
      </c>
      <c r="E1152">
        <v>4316.58</v>
      </c>
      <c r="F1152">
        <v>169.226</v>
      </c>
      <c r="G1152">
        <v>0</v>
      </c>
      <c r="H1152">
        <v>343.22899999999998</v>
      </c>
      <c r="I1152">
        <v>1.2300499999999999E-3</v>
      </c>
      <c r="J1152">
        <v>0.99902199999999997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4171.6400000000003</v>
      </c>
      <c r="C1153">
        <v>4171.47</v>
      </c>
      <c r="D1153">
        <v>4159.3100000000004</v>
      </c>
      <c r="E1153">
        <v>4156.47</v>
      </c>
      <c r="F1153">
        <v>162.43100000000001</v>
      </c>
      <c r="G1153">
        <v>0</v>
      </c>
      <c r="H1153">
        <v>325.02800000000002</v>
      </c>
      <c r="I1153">
        <v>1.2300499999999999E-3</v>
      </c>
      <c r="J1153">
        <v>0.99875000000000003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4358.05</v>
      </c>
      <c r="C1154">
        <v>4357.8599999999997</v>
      </c>
      <c r="D1154">
        <v>4345.13</v>
      </c>
      <c r="E1154">
        <v>4342.07</v>
      </c>
      <c r="F1154">
        <v>170.24199999999999</v>
      </c>
      <c r="G1154">
        <v>0</v>
      </c>
      <c r="H1154">
        <v>339.05599999999998</v>
      </c>
      <c r="I1154">
        <v>1.2300499999999999E-3</v>
      </c>
      <c r="J1154">
        <v>0.99962300000000004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4144.3599999999997</v>
      </c>
      <c r="C1155">
        <v>4144.2</v>
      </c>
      <c r="D1155">
        <v>4132.1499999999996</v>
      </c>
      <c r="E1155">
        <v>4129.3100000000004</v>
      </c>
      <c r="F1155">
        <v>161.53299999999999</v>
      </c>
      <c r="G1155">
        <v>0</v>
      </c>
      <c r="H1155">
        <v>322.85599999999999</v>
      </c>
      <c r="I1155">
        <v>1.2300499999999999E-3</v>
      </c>
      <c r="J1155">
        <v>0.99983200000000005</v>
      </c>
      <c r="K1155">
        <v>0</v>
      </c>
      <c r="L1155" t="s">
        <v>43</v>
      </c>
    </row>
    <row r="1156" spans="1:12" x14ac:dyDescent="0.25">
      <c r="A1156" t="s">
        <v>50</v>
      </c>
      <c r="B1156">
        <v>4131.13</v>
      </c>
      <c r="C1156">
        <v>4130.99</v>
      </c>
      <c r="D1156">
        <v>4118.93</v>
      </c>
      <c r="E1156">
        <v>4116.09</v>
      </c>
      <c r="F1156">
        <v>161.465</v>
      </c>
      <c r="G1156">
        <v>0</v>
      </c>
      <c r="H1156">
        <v>322.25700000000001</v>
      </c>
      <c r="I1156">
        <v>1.2300499999999999E-3</v>
      </c>
      <c r="J1156">
        <v>0.99998299999999996</v>
      </c>
      <c r="K1156">
        <v>0</v>
      </c>
      <c r="L1156" t="s">
        <v>43</v>
      </c>
    </row>
    <row r="1157" spans="1:12" x14ac:dyDescent="0.25">
      <c r="A1157" t="s">
        <v>50</v>
      </c>
      <c r="B1157">
        <v>4428.42</v>
      </c>
      <c r="C1157">
        <v>4428.26</v>
      </c>
      <c r="D1157">
        <v>4415.3500000000004</v>
      </c>
      <c r="E1157">
        <v>4412.1899999999996</v>
      </c>
      <c r="F1157">
        <v>178.852</v>
      </c>
      <c r="G1157">
        <v>0</v>
      </c>
      <c r="H1157">
        <v>344.851</v>
      </c>
      <c r="I1157">
        <v>1.2300499999999999E-3</v>
      </c>
      <c r="J1157">
        <v>0.99981500000000001</v>
      </c>
      <c r="K1157">
        <v>0</v>
      </c>
      <c r="L1157" t="s">
        <v>43</v>
      </c>
    </row>
    <row r="1158" spans="1:12" x14ac:dyDescent="0.25">
      <c r="A1158" t="s">
        <v>50</v>
      </c>
      <c r="B1158">
        <v>4079.06</v>
      </c>
      <c r="C1158">
        <v>4078.91</v>
      </c>
      <c r="D1158">
        <v>4066.99</v>
      </c>
      <c r="E1158">
        <v>4064.2</v>
      </c>
      <c r="F1158">
        <v>159.071</v>
      </c>
      <c r="G1158">
        <v>0</v>
      </c>
      <c r="H1158">
        <v>318.303</v>
      </c>
      <c r="I1158">
        <v>1.2300499999999999E-3</v>
      </c>
      <c r="J1158">
        <v>0.99992300000000001</v>
      </c>
      <c r="K1158">
        <v>0</v>
      </c>
      <c r="L1158" t="s">
        <v>43</v>
      </c>
    </row>
    <row r="1159" spans="1:12" x14ac:dyDescent="0.25">
      <c r="A1159" t="s">
        <v>50</v>
      </c>
      <c r="B1159">
        <v>4233.8100000000004</v>
      </c>
      <c r="C1159">
        <v>4233.66</v>
      </c>
      <c r="D1159">
        <v>4221.34</v>
      </c>
      <c r="E1159">
        <v>4218.3500000000004</v>
      </c>
      <c r="F1159">
        <v>164.874</v>
      </c>
      <c r="G1159">
        <v>0</v>
      </c>
      <c r="H1159">
        <v>329.39499999999998</v>
      </c>
      <c r="I1159">
        <v>1.2300499999999999E-3</v>
      </c>
      <c r="J1159">
        <v>0.99938300000000002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4215.16</v>
      </c>
      <c r="C1160">
        <v>4215</v>
      </c>
      <c r="D1160">
        <v>4202.68</v>
      </c>
      <c r="E1160">
        <v>4199.7700000000004</v>
      </c>
      <c r="F1160">
        <v>165</v>
      </c>
      <c r="G1160">
        <v>0</v>
      </c>
      <c r="H1160">
        <v>328.59399999999999</v>
      </c>
      <c r="I1160">
        <v>1.2300600000000001E-3</v>
      </c>
      <c r="J1160">
        <v>0.99995599999999996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4173.97</v>
      </c>
      <c r="C1161">
        <v>4173.8100000000004</v>
      </c>
      <c r="D1161">
        <v>4161.58</v>
      </c>
      <c r="E1161">
        <v>4158.66</v>
      </c>
      <c r="F1161">
        <v>162.851</v>
      </c>
      <c r="G1161">
        <v>0</v>
      </c>
      <c r="H1161">
        <v>325.00799999999998</v>
      </c>
      <c r="I1161">
        <v>1.2300600000000001E-3</v>
      </c>
      <c r="J1161">
        <v>0.999614</v>
      </c>
      <c r="K1161">
        <v>0</v>
      </c>
      <c r="L1161" t="s">
        <v>43</v>
      </c>
    </row>
    <row r="1162" spans="1:12" x14ac:dyDescent="0.25">
      <c r="A1162" t="s">
        <v>50</v>
      </c>
      <c r="B1162">
        <v>4127.6400000000003</v>
      </c>
      <c r="C1162">
        <v>4127.49</v>
      </c>
      <c r="D1162">
        <v>4115.46</v>
      </c>
      <c r="E1162">
        <v>4112.53</v>
      </c>
      <c r="F1162">
        <v>161.21199999999999</v>
      </c>
      <c r="G1162">
        <v>0</v>
      </c>
      <c r="H1162">
        <v>321.40699999999998</v>
      </c>
      <c r="I1162">
        <v>1.2300499999999999E-3</v>
      </c>
      <c r="J1162">
        <v>0.99980599999999997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4240.88</v>
      </c>
      <c r="C1163">
        <v>4240.7299999999996</v>
      </c>
      <c r="D1163">
        <v>4228.33</v>
      </c>
      <c r="E1163">
        <v>4225.3100000000004</v>
      </c>
      <c r="F1163">
        <v>165.78100000000001</v>
      </c>
      <c r="G1163">
        <v>0</v>
      </c>
      <c r="H1163">
        <v>332.488</v>
      </c>
      <c r="I1163">
        <v>1.2300499999999999E-3</v>
      </c>
      <c r="J1163">
        <v>0.99994300000000003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4566.09</v>
      </c>
      <c r="C1164">
        <v>4565.8999999999996</v>
      </c>
      <c r="D1164">
        <v>4552.5</v>
      </c>
      <c r="E1164">
        <v>4549.28</v>
      </c>
      <c r="F1164">
        <v>184.167</v>
      </c>
      <c r="G1164">
        <v>0</v>
      </c>
      <c r="H1164">
        <v>354.49299999999999</v>
      </c>
      <c r="I1164">
        <v>1.2300499999999999E-3</v>
      </c>
      <c r="J1164">
        <v>0.99995999999999996</v>
      </c>
      <c r="K1164">
        <v>0</v>
      </c>
      <c r="L1164" t="s">
        <v>43</v>
      </c>
    </row>
    <row r="1165" spans="1:12" x14ac:dyDescent="0.25">
      <c r="A1165" t="s">
        <v>50</v>
      </c>
      <c r="B1165">
        <v>4077.13</v>
      </c>
      <c r="C1165">
        <v>4076.96</v>
      </c>
      <c r="D1165">
        <v>4065.06</v>
      </c>
      <c r="E1165">
        <v>4062.2</v>
      </c>
      <c r="F1165">
        <v>159.29900000000001</v>
      </c>
      <c r="G1165">
        <v>0</v>
      </c>
      <c r="H1165">
        <v>318.17099999999999</v>
      </c>
      <c r="I1165">
        <v>1.2300600000000001E-3</v>
      </c>
      <c r="J1165">
        <v>0.99998500000000001</v>
      </c>
      <c r="K1165">
        <v>0</v>
      </c>
      <c r="L1165" t="s">
        <v>43</v>
      </c>
    </row>
    <row r="1166" spans="1:12" x14ac:dyDescent="0.25">
      <c r="A1166" t="s">
        <v>50</v>
      </c>
      <c r="B1166">
        <v>4645.05</v>
      </c>
      <c r="C1166">
        <v>4644.8900000000003</v>
      </c>
      <c r="D1166">
        <v>4631.3100000000004</v>
      </c>
      <c r="E1166">
        <v>4628.17</v>
      </c>
      <c r="F1166">
        <v>181.595</v>
      </c>
      <c r="G1166">
        <v>0</v>
      </c>
      <c r="H1166">
        <v>361.25</v>
      </c>
      <c r="I1166">
        <v>1.2300499999999999E-3</v>
      </c>
      <c r="J1166">
        <v>0.999946</v>
      </c>
      <c r="K1166">
        <v>0</v>
      </c>
      <c r="L1166" t="s">
        <v>43</v>
      </c>
    </row>
    <row r="1167" spans="1:12" x14ac:dyDescent="0.25">
      <c r="A1167" t="s">
        <v>50</v>
      </c>
      <c r="B1167">
        <v>4112.66</v>
      </c>
      <c r="C1167">
        <v>4112.49</v>
      </c>
      <c r="D1167">
        <v>4100.5200000000004</v>
      </c>
      <c r="E1167">
        <v>4097.7</v>
      </c>
      <c r="F1167">
        <v>160.489</v>
      </c>
      <c r="G1167">
        <v>0</v>
      </c>
      <c r="H1167">
        <v>320.68599999999998</v>
      </c>
      <c r="I1167">
        <v>1.2300499999999999E-3</v>
      </c>
      <c r="J1167">
        <v>0.99946599999999997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4139.49</v>
      </c>
      <c r="C1168">
        <v>4139.34</v>
      </c>
      <c r="D1168">
        <v>4127.2700000000004</v>
      </c>
      <c r="E1168">
        <v>4124.41</v>
      </c>
      <c r="F1168">
        <v>161.53899999999999</v>
      </c>
      <c r="G1168">
        <v>0</v>
      </c>
      <c r="H1168">
        <v>322.57</v>
      </c>
      <c r="I1168">
        <v>1.2300600000000001E-3</v>
      </c>
      <c r="J1168">
        <v>0.99971200000000005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4374.1400000000003</v>
      </c>
      <c r="C1169">
        <v>4373.99</v>
      </c>
      <c r="D1169">
        <v>4361.2700000000004</v>
      </c>
      <c r="E1169">
        <v>4358.1099999999997</v>
      </c>
      <c r="F1169">
        <v>170.631</v>
      </c>
      <c r="G1169">
        <v>0</v>
      </c>
      <c r="H1169">
        <v>340.3</v>
      </c>
      <c r="I1169">
        <v>1.2300499999999999E-3</v>
      </c>
      <c r="J1169">
        <v>0.99995999999999996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4034.64</v>
      </c>
      <c r="C1170">
        <v>4034.49</v>
      </c>
      <c r="D1170">
        <v>4022.7</v>
      </c>
      <c r="E1170">
        <v>4019.84</v>
      </c>
      <c r="F1170">
        <v>163.30500000000001</v>
      </c>
      <c r="G1170">
        <v>0</v>
      </c>
      <c r="H1170">
        <v>314.39499999999998</v>
      </c>
      <c r="I1170">
        <v>1.2301E-3</v>
      </c>
      <c r="J1170">
        <v>0.99985900000000005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4385.3500000000004</v>
      </c>
      <c r="C1171">
        <v>4385.2</v>
      </c>
      <c r="D1171">
        <v>4372.43</v>
      </c>
      <c r="E1171">
        <v>4369.41</v>
      </c>
      <c r="F1171">
        <v>171.05199999999999</v>
      </c>
      <c r="G1171">
        <v>0</v>
      </c>
      <c r="H1171">
        <v>341.43799999999999</v>
      </c>
      <c r="I1171">
        <v>1.2300499999999999E-3</v>
      </c>
      <c r="J1171">
        <v>0.99943099999999996</v>
      </c>
      <c r="K1171">
        <v>0</v>
      </c>
      <c r="L1171" t="s">
        <v>43</v>
      </c>
    </row>
    <row r="1172" spans="1:25" x14ac:dyDescent="0.25">
      <c r="A1172" t="s">
        <v>50</v>
      </c>
      <c r="B1172">
        <v>4083.38</v>
      </c>
      <c r="C1172">
        <v>4083.19</v>
      </c>
      <c r="D1172">
        <v>4071.29</v>
      </c>
      <c r="E1172">
        <v>4068.29</v>
      </c>
      <c r="F1172">
        <v>159.26599999999999</v>
      </c>
      <c r="G1172">
        <v>0</v>
      </c>
      <c r="H1172">
        <v>318.399</v>
      </c>
      <c r="I1172">
        <v>1.2300600000000001E-3</v>
      </c>
      <c r="J1172">
        <v>0.99960700000000002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4542.32</v>
      </c>
      <c r="C1173">
        <v>4542.1499999999996</v>
      </c>
      <c r="D1173">
        <v>4528.87</v>
      </c>
      <c r="E1173">
        <v>4525.7299999999996</v>
      </c>
      <c r="F1173">
        <v>177.26400000000001</v>
      </c>
      <c r="G1173">
        <v>0</v>
      </c>
      <c r="H1173">
        <v>353.35</v>
      </c>
      <c r="I1173">
        <v>1.23007E-3</v>
      </c>
      <c r="J1173">
        <v>0.99921199999999999</v>
      </c>
      <c r="K1173">
        <v>0</v>
      </c>
      <c r="L1173" t="s">
        <v>43</v>
      </c>
    </row>
    <row r="1174" spans="1:25" x14ac:dyDescent="0.25">
      <c r="A1174" t="s">
        <v>50</v>
      </c>
      <c r="B1174">
        <v>4152.8999999999996</v>
      </c>
      <c r="C1174">
        <v>4152.74</v>
      </c>
      <c r="D1174">
        <v>4140.59</v>
      </c>
      <c r="E1174">
        <v>4137.67</v>
      </c>
      <c r="F1174">
        <v>161.636</v>
      </c>
      <c r="G1174">
        <v>0</v>
      </c>
      <c r="H1174">
        <v>323.27300000000002</v>
      </c>
      <c r="I1174">
        <v>1.2300499999999999E-3</v>
      </c>
      <c r="J1174">
        <v>0.99973400000000001</v>
      </c>
      <c r="K1174">
        <v>0</v>
      </c>
      <c r="L1174" t="s">
        <v>43</v>
      </c>
    </row>
    <row r="1175" spans="1:25" x14ac:dyDescent="0.25">
      <c r="A1175" t="s">
        <v>50</v>
      </c>
      <c r="B1175">
        <v>4139.3100000000004</v>
      </c>
      <c r="C1175">
        <v>4139.16</v>
      </c>
      <c r="D1175">
        <v>4127.08</v>
      </c>
      <c r="E1175">
        <v>4124.2299999999996</v>
      </c>
      <c r="F1175">
        <v>161.422</v>
      </c>
      <c r="G1175">
        <v>0</v>
      </c>
      <c r="H1175">
        <v>322.60300000000001</v>
      </c>
      <c r="I1175">
        <v>1.2300600000000001E-3</v>
      </c>
      <c r="J1175">
        <v>0.99986399999999998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50</v>
      </c>
      <c r="B1176">
        <v>4404.24</v>
      </c>
      <c r="C1176">
        <v>4404.08</v>
      </c>
      <c r="D1176">
        <v>4391.2700000000004</v>
      </c>
      <c r="E1176">
        <v>4388.25</v>
      </c>
      <c r="F1176">
        <v>173.13800000000001</v>
      </c>
      <c r="G1176">
        <v>0</v>
      </c>
      <c r="H1176">
        <v>342.911</v>
      </c>
      <c r="I1176">
        <v>1.2300499999999999E-3</v>
      </c>
      <c r="J1176">
        <v>0.999946</v>
      </c>
      <c r="K1176">
        <v>0</v>
      </c>
      <c r="L1176" t="s">
        <v>43</v>
      </c>
      <c r="R1176">
        <f>AVERAGE(B1127:B1176)</f>
        <v>4272.6886000000013</v>
      </c>
      <c r="S1176">
        <f>AVERAGE(C1127:C1176)</f>
        <v>4272.5261999999993</v>
      </c>
      <c r="U1176">
        <f>_xlfn.VAR.P(B1127:B1176)</f>
        <v>26704.944508039993</v>
      </c>
      <c r="V1176">
        <f>_xlfn.VAR.P(C1127:C1176)</f>
        <v>26703.670299560003</v>
      </c>
      <c r="X1176">
        <f>1.96*SQRT(U1176)/50</f>
        <v>6.4059258447811098</v>
      </c>
      <c r="Y1176">
        <f>1.96*SQRT(V1176)/50</f>
        <v>6.4057730157347832</v>
      </c>
    </row>
    <row r="1177" spans="1:25" x14ac:dyDescent="0.25">
      <c r="A1177" t="s">
        <v>51</v>
      </c>
      <c r="B1177">
        <v>213637.02696399999</v>
      </c>
      <c r="C1177" t="s">
        <v>37</v>
      </c>
    </row>
    <row r="1178" spans="1:25" x14ac:dyDescent="0.25">
      <c r="A1178" t="s">
        <v>52</v>
      </c>
      <c r="B1178">
        <v>2789.2</v>
      </c>
      <c r="C1178">
        <v>2671.19</v>
      </c>
      <c r="D1178">
        <v>2670.73</v>
      </c>
      <c r="E1178">
        <v>2668.72</v>
      </c>
      <c r="F1178">
        <v>78.192899999999995</v>
      </c>
      <c r="G1178">
        <v>745.38800000000003</v>
      </c>
      <c r="H1178">
        <v>229.96</v>
      </c>
      <c r="I1178">
        <v>1.2300499999999999E-3</v>
      </c>
      <c r="J1178">
        <v>0.99998100000000001</v>
      </c>
      <c r="K1178">
        <v>435</v>
      </c>
      <c r="L1178" t="s">
        <v>43</v>
      </c>
    </row>
    <row r="1179" spans="1:25" x14ac:dyDescent="0.25">
      <c r="A1179" t="s">
        <v>52</v>
      </c>
      <c r="B1179">
        <v>2861.31</v>
      </c>
      <c r="C1179">
        <v>2738.39</v>
      </c>
      <c r="D1179">
        <v>2737.93</v>
      </c>
      <c r="E1179">
        <v>2735.89</v>
      </c>
      <c r="F1179">
        <v>81.692099999999996</v>
      </c>
      <c r="G1179">
        <v>735.59100000000001</v>
      </c>
      <c r="H1179">
        <v>239.13900000000001</v>
      </c>
      <c r="I1179">
        <v>1.2300600000000001E-3</v>
      </c>
      <c r="J1179">
        <v>0.99986900000000001</v>
      </c>
      <c r="K1179">
        <v>0</v>
      </c>
      <c r="L1179" t="s">
        <v>43</v>
      </c>
    </row>
    <row r="1180" spans="1:25" x14ac:dyDescent="0.25">
      <c r="A1180" t="s">
        <v>52</v>
      </c>
      <c r="B1180">
        <v>2910.71</v>
      </c>
      <c r="C1180">
        <v>2793.45</v>
      </c>
      <c r="D1180">
        <v>2792.99</v>
      </c>
      <c r="E1180">
        <v>2790.88</v>
      </c>
      <c r="F1180">
        <v>83.158299999999997</v>
      </c>
      <c r="G1180">
        <v>741.65</v>
      </c>
      <c r="H1180">
        <v>243.11600000000001</v>
      </c>
      <c r="I1180">
        <v>1.2300499999999999E-3</v>
      </c>
      <c r="J1180">
        <v>0.99985400000000002</v>
      </c>
      <c r="K1180">
        <v>0</v>
      </c>
      <c r="L1180" t="s">
        <v>43</v>
      </c>
    </row>
    <row r="1181" spans="1:25" x14ac:dyDescent="0.25">
      <c r="A1181" t="s">
        <v>52</v>
      </c>
      <c r="B1181">
        <v>2933.92</v>
      </c>
      <c r="C1181">
        <v>2810.25</v>
      </c>
      <c r="D1181">
        <v>2809.76</v>
      </c>
      <c r="E1181">
        <v>2807.64</v>
      </c>
      <c r="F1181">
        <v>83.947400000000002</v>
      </c>
      <c r="G1181">
        <v>749.11400000000003</v>
      </c>
      <c r="H1181">
        <v>245.55600000000001</v>
      </c>
      <c r="I1181">
        <v>1.2300499999999999E-3</v>
      </c>
      <c r="J1181">
        <v>0.99967899999999998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2884.07</v>
      </c>
      <c r="C1182">
        <v>2762.83</v>
      </c>
      <c r="D1182">
        <v>2762.36</v>
      </c>
      <c r="E1182">
        <v>2760.31</v>
      </c>
      <c r="F1182">
        <v>82.052099999999996</v>
      </c>
      <c r="G1182">
        <v>754.13300000000004</v>
      </c>
      <c r="H1182">
        <v>239.89099999999999</v>
      </c>
      <c r="I1182">
        <v>1.23007E-3</v>
      </c>
      <c r="J1182">
        <v>0.99948000000000004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3212.76</v>
      </c>
      <c r="C1183">
        <v>3082.31</v>
      </c>
      <c r="D1183">
        <v>3081.79</v>
      </c>
      <c r="E1183">
        <v>3079.48</v>
      </c>
      <c r="F1183">
        <v>92.111800000000002</v>
      </c>
      <c r="G1183">
        <v>823.83500000000004</v>
      </c>
      <c r="H1183">
        <v>269.23099999999999</v>
      </c>
      <c r="I1183">
        <v>1.2300900000000001E-3</v>
      </c>
      <c r="J1183">
        <v>0.99968999999999997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2950.75</v>
      </c>
      <c r="C1184">
        <v>2812.04</v>
      </c>
      <c r="D1184">
        <v>2811.55</v>
      </c>
      <c r="E1184">
        <v>2809.44</v>
      </c>
      <c r="F1184">
        <v>84.082800000000006</v>
      </c>
      <c r="G1184">
        <v>754.30799999999999</v>
      </c>
      <c r="H1184">
        <v>245.43899999999999</v>
      </c>
      <c r="I1184">
        <v>1.2300499999999999E-3</v>
      </c>
      <c r="J1184">
        <v>0.999969</v>
      </c>
      <c r="K1184">
        <v>0</v>
      </c>
      <c r="L1184" t="s">
        <v>43</v>
      </c>
    </row>
    <row r="1185" spans="1:12" x14ac:dyDescent="0.25">
      <c r="A1185" t="s">
        <v>52</v>
      </c>
      <c r="B1185">
        <v>2895.97</v>
      </c>
      <c r="C1185">
        <v>2778.31</v>
      </c>
      <c r="D1185">
        <v>2777.83</v>
      </c>
      <c r="E1185">
        <v>2775.74</v>
      </c>
      <c r="F1185">
        <v>82.663899999999998</v>
      </c>
      <c r="G1185">
        <v>740.03399999999999</v>
      </c>
      <c r="H1185">
        <v>242.26400000000001</v>
      </c>
      <c r="I1185">
        <v>1.2300499999999999E-3</v>
      </c>
      <c r="J1185">
        <v>0.99968599999999996</v>
      </c>
      <c r="K1185">
        <v>0</v>
      </c>
      <c r="L1185" t="s">
        <v>43</v>
      </c>
    </row>
    <row r="1186" spans="1:12" x14ac:dyDescent="0.25">
      <c r="A1186" t="s">
        <v>52</v>
      </c>
      <c r="B1186">
        <v>2987.36</v>
      </c>
      <c r="C1186">
        <v>2860.25</v>
      </c>
      <c r="D1186">
        <v>2859.76</v>
      </c>
      <c r="E1186">
        <v>2857.63</v>
      </c>
      <c r="F1186">
        <v>84.300600000000003</v>
      </c>
      <c r="G1186">
        <v>793.56299999999999</v>
      </c>
      <c r="H1186">
        <v>247.16800000000001</v>
      </c>
      <c r="I1186">
        <v>1.2301199999999999E-3</v>
      </c>
      <c r="J1186">
        <v>0.99819000000000002</v>
      </c>
      <c r="K1186">
        <v>0</v>
      </c>
      <c r="L1186" t="s">
        <v>43</v>
      </c>
    </row>
    <row r="1187" spans="1:12" x14ac:dyDescent="0.25">
      <c r="A1187" t="s">
        <v>52</v>
      </c>
      <c r="B1187">
        <v>2937.93</v>
      </c>
      <c r="C1187">
        <v>2807.84</v>
      </c>
      <c r="D1187">
        <v>2807.37</v>
      </c>
      <c r="E1187">
        <v>2805.26</v>
      </c>
      <c r="F1187">
        <v>83.450699999999998</v>
      </c>
      <c r="G1187">
        <v>758.98199999999997</v>
      </c>
      <c r="H1187">
        <v>250.578</v>
      </c>
      <c r="I1187">
        <v>1.2300499999999999E-3</v>
      </c>
      <c r="J1187">
        <v>0.99985500000000005</v>
      </c>
      <c r="K1187">
        <v>0</v>
      </c>
      <c r="L1187" t="s">
        <v>43</v>
      </c>
    </row>
    <row r="1188" spans="1:12" x14ac:dyDescent="0.25">
      <c r="A1188" t="s">
        <v>52</v>
      </c>
      <c r="B1188">
        <v>2580.15</v>
      </c>
      <c r="C1188">
        <v>2465.15</v>
      </c>
      <c r="D1188">
        <v>2464.73</v>
      </c>
      <c r="E1188">
        <v>2462.86</v>
      </c>
      <c r="F1188">
        <v>73.330600000000004</v>
      </c>
      <c r="G1188">
        <v>660.58100000000002</v>
      </c>
      <c r="H1188">
        <v>215.67500000000001</v>
      </c>
      <c r="I1188">
        <v>1.2300600000000001E-3</v>
      </c>
      <c r="J1188">
        <v>0.99985800000000002</v>
      </c>
      <c r="K1188">
        <v>0</v>
      </c>
      <c r="L1188" t="s">
        <v>43</v>
      </c>
    </row>
    <row r="1189" spans="1:12" x14ac:dyDescent="0.25">
      <c r="A1189" t="s">
        <v>52</v>
      </c>
      <c r="B1189">
        <v>2695.15</v>
      </c>
      <c r="C1189">
        <v>2578.91</v>
      </c>
      <c r="D1189">
        <v>2578.46</v>
      </c>
      <c r="E1189">
        <v>2576.52</v>
      </c>
      <c r="F1189">
        <v>76.702100000000002</v>
      </c>
      <c r="G1189">
        <v>688.86199999999997</v>
      </c>
      <c r="H1189">
        <v>225.18700000000001</v>
      </c>
      <c r="I1189">
        <v>1.2300499999999999E-3</v>
      </c>
      <c r="J1189">
        <v>0.99967600000000001</v>
      </c>
      <c r="K1189">
        <v>0</v>
      </c>
      <c r="L1189" t="s">
        <v>43</v>
      </c>
    </row>
    <row r="1190" spans="1:12" x14ac:dyDescent="0.25">
      <c r="A1190" t="s">
        <v>52</v>
      </c>
      <c r="B1190">
        <v>2781.73</v>
      </c>
      <c r="C1190">
        <v>2664.58</v>
      </c>
      <c r="D1190">
        <v>2664.12</v>
      </c>
      <c r="E1190">
        <v>2662.11</v>
      </c>
      <c r="F1190">
        <v>79.457899999999995</v>
      </c>
      <c r="G1190">
        <v>713.79499999999996</v>
      </c>
      <c r="H1190">
        <v>232.8</v>
      </c>
      <c r="I1190">
        <v>1.2300499999999999E-3</v>
      </c>
      <c r="J1190">
        <v>1</v>
      </c>
      <c r="K1190">
        <v>0</v>
      </c>
      <c r="L1190" t="s">
        <v>43</v>
      </c>
    </row>
    <row r="1191" spans="1:12" x14ac:dyDescent="0.25">
      <c r="A1191" t="s">
        <v>52</v>
      </c>
      <c r="B1191">
        <v>2779.98</v>
      </c>
      <c r="C1191">
        <v>2652.12</v>
      </c>
      <c r="D1191">
        <v>2651.65</v>
      </c>
      <c r="E1191">
        <v>2649.69</v>
      </c>
      <c r="F1191">
        <v>77.932000000000002</v>
      </c>
      <c r="G1191">
        <v>741.20600000000002</v>
      </c>
      <c r="H1191">
        <v>228.53100000000001</v>
      </c>
      <c r="I1191">
        <v>1.2300499999999999E-3</v>
      </c>
      <c r="J1191">
        <v>0.99993900000000002</v>
      </c>
      <c r="K1191">
        <v>0</v>
      </c>
      <c r="L1191" t="s">
        <v>43</v>
      </c>
    </row>
    <row r="1192" spans="1:12" x14ac:dyDescent="0.25">
      <c r="A1192" t="s">
        <v>52</v>
      </c>
      <c r="B1192">
        <v>2698.23</v>
      </c>
      <c r="C1192">
        <v>2585.87</v>
      </c>
      <c r="D1192">
        <v>2585.4299999999998</v>
      </c>
      <c r="E1192">
        <v>2583.4899999999998</v>
      </c>
      <c r="F1192">
        <v>76.962199999999996</v>
      </c>
      <c r="G1192">
        <v>691.12400000000002</v>
      </c>
      <c r="H1192">
        <v>225.81200000000001</v>
      </c>
      <c r="I1192">
        <v>1.2300499999999999E-3</v>
      </c>
      <c r="J1192">
        <v>0.99990500000000004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2828.79</v>
      </c>
      <c r="C1193">
        <v>2705.12</v>
      </c>
      <c r="D1193">
        <v>2704.66</v>
      </c>
      <c r="E1193">
        <v>2702.62</v>
      </c>
      <c r="F1193">
        <v>80.526499999999999</v>
      </c>
      <c r="G1193">
        <v>721.48900000000003</v>
      </c>
      <c r="H1193">
        <v>236.536</v>
      </c>
      <c r="I1193">
        <v>1.2300600000000001E-3</v>
      </c>
      <c r="J1193">
        <v>0.99946999999999997</v>
      </c>
      <c r="K1193">
        <v>0</v>
      </c>
      <c r="L1193" t="s">
        <v>43</v>
      </c>
    </row>
    <row r="1194" spans="1:12" x14ac:dyDescent="0.25">
      <c r="A1194" t="s">
        <v>52</v>
      </c>
      <c r="B1194">
        <v>2935.42</v>
      </c>
      <c r="C1194">
        <v>2811.32</v>
      </c>
      <c r="D1194">
        <v>2810.84</v>
      </c>
      <c r="E1194">
        <v>2808.71</v>
      </c>
      <c r="F1194">
        <v>83.624200000000002</v>
      </c>
      <c r="G1194">
        <v>756.57600000000002</v>
      </c>
      <c r="H1194">
        <v>254.23</v>
      </c>
      <c r="I1194">
        <v>1.2300499999999999E-3</v>
      </c>
      <c r="J1194">
        <v>0.99887499999999996</v>
      </c>
      <c r="K1194">
        <v>0</v>
      </c>
      <c r="L1194" t="s">
        <v>43</v>
      </c>
    </row>
    <row r="1195" spans="1:12" x14ac:dyDescent="0.25">
      <c r="A1195" t="s">
        <v>52</v>
      </c>
      <c r="B1195">
        <v>2612.5500000000002</v>
      </c>
      <c r="C1195">
        <v>2490.35</v>
      </c>
      <c r="D1195">
        <v>2489.9299999999998</v>
      </c>
      <c r="E1195">
        <v>2488.08</v>
      </c>
      <c r="F1195">
        <v>72.936400000000006</v>
      </c>
      <c r="G1195">
        <v>695.36699999999996</v>
      </c>
      <c r="H1195">
        <v>214.834</v>
      </c>
      <c r="I1195">
        <v>1.2300499999999999E-3</v>
      </c>
      <c r="J1195">
        <v>0.99992400000000004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2679.2</v>
      </c>
      <c r="C1196">
        <v>2557.6799999999998</v>
      </c>
      <c r="D1196">
        <v>2557.2399999999998</v>
      </c>
      <c r="E1196">
        <v>2555.31</v>
      </c>
      <c r="F1196">
        <v>76.252499999999998</v>
      </c>
      <c r="G1196">
        <v>682.23</v>
      </c>
      <c r="H1196">
        <v>223.51300000000001</v>
      </c>
      <c r="I1196">
        <v>1.2300499999999999E-3</v>
      </c>
      <c r="J1196">
        <v>0.99991600000000003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2701.5</v>
      </c>
      <c r="C1197">
        <v>2585.73</v>
      </c>
      <c r="D1197">
        <v>2585.27</v>
      </c>
      <c r="E1197">
        <v>2583.33</v>
      </c>
      <c r="F1197">
        <v>77.078900000000004</v>
      </c>
      <c r="G1197">
        <v>689.76800000000003</v>
      </c>
      <c r="H1197">
        <v>225.96700000000001</v>
      </c>
      <c r="I1197">
        <v>1.2300499999999999E-3</v>
      </c>
      <c r="J1197">
        <v>0.99992899999999996</v>
      </c>
      <c r="K1197">
        <v>0</v>
      </c>
      <c r="L1197" t="s">
        <v>43</v>
      </c>
    </row>
    <row r="1198" spans="1:12" x14ac:dyDescent="0.25">
      <c r="A1198" t="s">
        <v>52</v>
      </c>
      <c r="B1198">
        <v>2911.39</v>
      </c>
      <c r="C1198">
        <v>2795.13</v>
      </c>
      <c r="D1198">
        <v>2794.65</v>
      </c>
      <c r="E1198">
        <v>2792.55</v>
      </c>
      <c r="F1198">
        <v>83.134299999999996</v>
      </c>
      <c r="G1198">
        <v>742.524</v>
      </c>
      <c r="H1198">
        <v>243.72399999999999</v>
      </c>
      <c r="I1198">
        <v>1.2300499999999999E-3</v>
      </c>
      <c r="J1198">
        <v>0.999946</v>
      </c>
      <c r="K1198">
        <v>0</v>
      </c>
      <c r="L1198" t="s">
        <v>43</v>
      </c>
    </row>
    <row r="1199" spans="1:12" x14ac:dyDescent="0.25">
      <c r="A1199" t="s">
        <v>52</v>
      </c>
      <c r="B1199">
        <v>2645.07</v>
      </c>
      <c r="C1199">
        <v>2530</v>
      </c>
      <c r="D1199">
        <v>2529.5700000000002</v>
      </c>
      <c r="E1199">
        <v>2527.66</v>
      </c>
      <c r="F1199">
        <v>74.477199999999996</v>
      </c>
      <c r="G1199">
        <v>706.97500000000002</v>
      </c>
      <c r="H1199">
        <v>218.44900000000001</v>
      </c>
      <c r="I1199">
        <v>1.2300499999999999E-3</v>
      </c>
      <c r="J1199">
        <v>0.99979700000000005</v>
      </c>
      <c r="K1199">
        <v>0</v>
      </c>
      <c r="L1199" t="s">
        <v>43</v>
      </c>
    </row>
    <row r="1200" spans="1:12" x14ac:dyDescent="0.25">
      <c r="A1200" t="s">
        <v>52</v>
      </c>
      <c r="B1200">
        <v>2927.65</v>
      </c>
      <c r="C1200">
        <v>2802.84</v>
      </c>
      <c r="D1200">
        <v>2802.36</v>
      </c>
      <c r="E1200">
        <v>2800.25</v>
      </c>
      <c r="F1200">
        <v>83.446399999999997</v>
      </c>
      <c r="G1200">
        <v>743.51300000000003</v>
      </c>
      <c r="H1200">
        <v>244.268</v>
      </c>
      <c r="I1200">
        <v>1.2300600000000001E-3</v>
      </c>
      <c r="J1200">
        <v>0.99970999999999999</v>
      </c>
      <c r="K1200">
        <v>0</v>
      </c>
      <c r="L1200" t="s">
        <v>43</v>
      </c>
    </row>
    <row r="1201" spans="1:12" x14ac:dyDescent="0.25">
      <c r="A1201" t="s">
        <v>52</v>
      </c>
      <c r="B1201">
        <v>2834.4</v>
      </c>
      <c r="C1201">
        <v>2705.27</v>
      </c>
      <c r="D1201">
        <v>2704.8</v>
      </c>
      <c r="E1201">
        <v>2702.77</v>
      </c>
      <c r="F1201">
        <v>80.293800000000005</v>
      </c>
      <c r="G1201">
        <v>721.97</v>
      </c>
      <c r="H1201">
        <v>236.34899999999999</v>
      </c>
      <c r="I1201">
        <v>1.2300499999999999E-3</v>
      </c>
      <c r="J1201">
        <v>0.99993200000000004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2672.19</v>
      </c>
      <c r="C1202">
        <v>2549.39</v>
      </c>
      <c r="D1202">
        <v>2548.9499999999998</v>
      </c>
      <c r="E1202">
        <v>2547.02</v>
      </c>
      <c r="F1202">
        <v>75.559899999999999</v>
      </c>
      <c r="G1202">
        <v>680.678</v>
      </c>
      <c r="H1202">
        <v>222.405</v>
      </c>
      <c r="I1202">
        <v>1.2300600000000001E-3</v>
      </c>
      <c r="J1202">
        <v>0.999946</v>
      </c>
      <c r="K1202">
        <v>0</v>
      </c>
      <c r="L1202" t="s">
        <v>43</v>
      </c>
    </row>
    <row r="1203" spans="1:12" x14ac:dyDescent="0.25">
      <c r="A1203" t="s">
        <v>52</v>
      </c>
      <c r="B1203">
        <v>2665.58</v>
      </c>
      <c r="C1203">
        <v>2555.08</v>
      </c>
      <c r="D1203">
        <v>2554.65</v>
      </c>
      <c r="E1203">
        <v>2552.7600000000002</v>
      </c>
      <c r="F1203">
        <v>74.998400000000004</v>
      </c>
      <c r="G1203">
        <v>712.93399999999997</v>
      </c>
      <c r="H1203">
        <v>220.50899999999999</v>
      </c>
      <c r="I1203">
        <v>1.23007E-3</v>
      </c>
      <c r="J1203">
        <v>0.99895100000000003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2702.45</v>
      </c>
      <c r="C1204">
        <v>2586.4699999999998</v>
      </c>
      <c r="D1204">
        <v>2586.02</v>
      </c>
      <c r="E1204">
        <v>2584.0700000000002</v>
      </c>
      <c r="F1204">
        <v>76.8703</v>
      </c>
      <c r="G1204">
        <v>689.27800000000002</v>
      </c>
      <c r="H1204">
        <v>225.53299999999999</v>
      </c>
      <c r="I1204">
        <v>1.23007E-3</v>
      </c>
      <c r="J1204">
        <v>0.999946</v>
      </c>
      <c r="K1204">
        <v>0</v>
      </c>
      <c r="L1204" t="s">
        <v>43</v>
      </c>
    </row>
    <row r="1205" spans="1:12" x14ac:dyDescent="0.25">
      <c r="A1205" t="s">
        <v>52</v>
      </c>
      <c r="B1205">
        <v>2775.38</v>
      </c>
      <c r="C1205">
        <v>2658.68</v>
      </c>
      <c r="D1205">
        <v>2658.22</v>
      </c>
      <c r="E1205">
        <v>2656.22</v>
      </c>
      <c r="F1205">
        <v>79.358500000000006</v>
      </c>
      <c r="G1205">
        <v>708.23800000000006</v>
      </c>
      <c r="H1205">
        <v>232.25</v>
      </c>
      <c r="I1205">
        <v>1.2300499999999999E-3</v>
      </c>
      <c r="J1205">
        <v>0.99901700000000004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2616.96</v>
      </c>
      <c r="C1206">
        <v>2494.12</v>
      </c>
      <c r="D1206">
        <v>2493.69</v>
      </c>
      <c r="E1206">
        <v>2491.8200000000002</v>
      </c>
      <c r="F1206">
        <v>73.915000000000006</v>
      </c>
      <c r="G1206">
        <v>677.83299999999997</v>
      </c>
      <c r="H1206">
        <v>217.25800000000001</v>
      </c>
      <c r="I1206">
        <v>1.2300499999999999E-3</v>
      </c>
      <c r="J1206">
        <v>0.99964200000000003</v>
      </c>
      <c r="K1206">
        <v>497</v>
      </c>
      <c r="L1206" t="s">
        <v>43</v>
      </c>
    </row>
    <row r="1207" spans="1:12" x14ac:dyDescent="0.25">
      <c r="A1207" t="s">
        <v>52</v>
      </c>
      <c r="B1207">
        <v>2731.76</v>
      </c>
      <c r="C1207">
        <v>2617.19</v>
      </c>
      <c r="D1207">
        <v>2616.7399999999998</v>
      </c>
      <c r="E1207">
        <v>2614.8000000000002</v>
      </c>
      <c r="F1207">
        <v>76.769599999999997</v>
      </c>
      <c r="G1207">
        <v>728.68399999999997</v>
      </c>
      <c r="H1207">
        <v>225.99199999999999</v>
      </c>
      <c r="I1207">
        <v>1.2300600000000001E-3</v>
      </c>
      <c r="J1207">
        <v>0.99904499999999996</v>
      </c>
      <c r="K1207">
        <v>0</v>
      </c>
      <c r="L1207" t="s">
        <v>43</v>
      </c>
    </row>
    <row r="1208" spans="1:12" x14ac:dyDescent="0.25">
      <c r="A1208" t="s">
        <v>52</v>
      </c>
      <c r="B1208">
        <v>2826.49</v>
      </c>
      <c r="C1208">
        <v>2709.93</v>
      </c>
      <c r="D1208">
        <v>2709.45</v>
      </c>
      <c r="E1208">
        <v>2707.42</v>
      </c>
      <c r="F1208">
        <v>80.603899999999996</v>
      </c>
      <c r="G1208">
        <v>721.74300000000005</v>
      </c>
      <c r="H1208">
        <v>236.32900000000001</v>
      </c>
      <c r="I1208">
        <v>1.2300499999999999E-3</v>
      </c>
      <c r="J1208">
        <v>0.99962799999999996</v>
      </c>
      <c r="K1208">
        <v>0</v>
      </c>
      <c r="L1208" t="s">
        <v>43</v>
      </c>
    </row>
    <row r="1209" spans="1:12" x14ac:dyDescent="0.25">
      <c r="A1209" t="s">
        <v>52</v>
      </c>
      <c r="B1209">
        <v>2703.34</v>
      </c>
      <c r="C1209">
        <v>2581.46</v>
      </c>
      <c r="D1209">
        <v>2581.02</v>
      </c>
      <c r="E1209">
        <v>2579.0700000000002</v>
      </c>
      <c r="F1209">
        <v>76.841399999999993</v>
      </c>
      <c r="G1209">
        <v>689.96600000000001</v>
      </c>
      <c r="H1209">
        <v>225.648</v>
      </c>
      <c r="I1209">
        <v>1.2300499999999999E-3</v>
      </c>
      <c r="J1209">
        <v>0.99994000000000005</v>
      </c>
      <c r="K1209">
        <v>0</v>
      </c>
      <c r="L1209" t="s">
        <v>43</v>
      </c>
    </row>
    <row r="1210" spans="1:12" x14ac:dyDescent="0.25">
      <c r="A1210" t="s">
        <v>52</v>
      </c>
      <c r="B1210">
        <v>2610.7199999999998</v>
      </c>
      <c r="C1210">
        <v>2498.58</v>
      </c>
      <c r="D1210">
        <v>2498.15</v>
      </c>
      <c r="E1210">
        <v>2496.27</v>
      </c>
      <c r="F1210">
        <v>74.282399999999996</v>
      </c>
      <c r="G1210">
        <v>668.721</v>
      </c>
      <c r="H1210">
        <v>218.28700000000001</v>
      </c>
      <c r="I1210">
        <v>1.2300499999999999E-3</v>
      </c>
      <c r="J1210">
        <v>0.99999899999999997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3263.27</v>
      </c>
      <c r="C1211">
        <v>3135.07</v>
      </c>
      <c r="D1211">
        <v>3134.55</v>
      </c>
      <c r="E1211">
        <v>3132.2</v>
      </c>
      <c r="F1211">
        <v>92.219200000000001</v>
      </c>
      <c r="G1211">
        <v>866.07100000000003</v>
      </c>
      <c r="H1211">
        <v>269.55700000000002</v>
      </c>
      <c r="I1211">
        <v>1.2300799999999999E-3</v>
      </c>
      <c r="J1211">
        <v>0.99925699999999995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3235.04</v>
      </c>
      <c r="C1212">
        <v>3101.34</v>
      </c>
      <c r="D1212">
        <v>3100.81</v>
      </c>
      <c r="E1212">
        <v>3098.47</v>
      </c>
      <c r="F1212">
        <v>92.268500000000003</v>
      </c>
      <c r="G1212">
        <v>821.255</v>
      </c>
      <c r="H1212">
        <v>269.79399999999998</v>
      </c>
      <c r="I1212">
        <v>1.2300499999999999E-3</v>
      </c>
      <c r="J1212">
        <v>0.99995699999999998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2640.47</v>
      </c>
      <c r="C1213">
        <v>2508.4899999999998</v>
      </c>
      <c r="D1213">
        <v>2508.06</v>
      </c>
      <c r="E1213">
        <v>2506.15</v>
      </c>
      <c r="F1213">
        <v>74.777000000000001</v>
      </c>
      <c r="G1213">
        <v>670.803</v>
      </c>
      <c r="H1213">
        <v>219.37299999999999</v>
      </c>
      <c r="I1213">
        <v>1.2300499999999999E-3</v>
      </c>
      <c r="J1213">
        <v>0.99967899999999998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2843.63</v>
      </c>
      <c r="C1214">
        <v>2726.9</v>
      </c>
      <c r="D1214">
        <v>2726.44</v>
      </c>
      <c r="E1214">
        <v>2724.4</v>
      </c>
      <c r="F1214">
        <v>81.193200000000004</v>
      </c>
      <c r="G1214">
        <v>733.52800000000002</v>
      </c>
      <c r="H1214">
        <v>237.48400000000001</v>
      </c>
      <c r="I1214">
        <v>1.23007E-3</v>
      </c>
      <c r="J1214">
        <v>0.99997199999999997</v>
      </c>
      <c r="K1214">
        <v>0</v>
      </c>
      <c r="L1214" t="s">
        <v>43</v>
      </c>
    </row>
    <row r="1215" spans="1:12" x14ac:dyDescent="0.25">
      <c r="A1215" t="s">
        <v>52</v>
      </c>
      <c r="B1215">
        <v>2998.65</v>
      </c>
      <c r="C1215">
        <v>2874.61</v>
      </c>
      <c r="D1215">
        <v>2874.12</v>
      </c>
      <c r="E1215">
        <v>2872</v>
      </c>
      <c r="F1215">
        <v>84.504300000000001</v>
      </c>
      <c r="G1215">
        <v>796.55899999999997</v>
      </c>
      <c r="H1215">
        <v>247.172</v>
      </c>
      <c r="I1215">
        <v>1.2300799999999999E-3</v>
      </c>
      <c r="J1215">
        <v>0.999668</v>
      </c>
      <c r="K1215">
        <v>0</v>
      </c>
      <c r="L1215" t="s">
        <v>43</v>
      </c>
    </row>
    <row r="1216" spans="1:12" x14ac:dyDescent="0.25">
      <c r="A1216" t="s">
        <v>52</v>
      </c>
      <c r="B1216">
        <v>2792</v>
      </c>
      <c r="C1216">
        <v>2669.16</v>
      </c>
      <c r="D1216">
        <v>2668.7</v>
      </c>
      <c r="E1216">
        <v>2666.7</v>
      </c>
      <c r="F1216">
        <v>79.529200000000003</v>
      </c>
      <c r="G1216">
        <v>717.98699999999997</v>
      </c>
      <c r="H1216">
        <v>239.053</v>
      </c>
      <c r="I1216">
        <v>1.2300499999999999E-3</v>
      </c>
      <c r="J1216">
        <v>0.99981100000000001</v>
      </c>
      <c r="K1216">
        <v>0</v>
      </c>
      <c r="L1216" t="s">
        <v>43</v>
      </c>
    </row>
    <row r="1217" spans="1:25" x14ac:dyDescent="0.25">
      <c r="A1217" t="s">
        <v>52</v>
      </c>
      <c r="B1217">
        <v>2630.65</v>
      </c>
      <c r="C1217">
        <v>2519.31</v>
      </c>
      <c r="D1217">
        <v>2518.88</v>
      </c>
      <c r="E1217">
        <v>2516.9899999999998</v>
      </c>
      <c r="F1217">
        <v>74.815600000000003</v>
      </c>
      <c r="G1217">
        <v>673.67499999999995</v>
      </c>
      <c r="H1217">
        <v>220.21600000000001</v>
      </c>
      <c r="I1217">
        <v>1.2300600000000001E-3</v>
      </c>
      <c r="J1217">
        <v>0.99998500000000001</v>
      </c>
      <c r="K1217">
        <v>0</v>
      </c>
      <c r="L1217" t="s">
        <v>43</v>
      </c>
    </row>
    <row r="1218" spans="1:25" x14ac:dyDescent="0.25">
      <c r="A1218" t="s">
        <v>52</v>
      </c>
      <c r="B1218">
        <v>2679.44</v>
      </c>
      <c r="C1218">
        <v>2562.0300000000002</v>
      </c>
      <c r="D1218">
        <v>2561.59</v>
      </c>
      <c r="E1218">
        <v>2559.67</v>
      </c>
      <c r="F1218">
        <v>76.079499999999996</v>
      </c>
      <c r="G1218">
        <v>684.86099999999999</v>
      </c>
      <c r="H1218">
        <v>224.929</v>
      </c>
      <c r="I1218">
        <v>1.2300499999999999E-3</v>
      </c>
      <c r="J1218">
        <v>0.99916300000000002</v>
      </c>
      <c r="K1218">
        <v>0</v>
      </c>
      <c r="L1218" t="s">
        <v>43</v>
      </c>
    </row>
    <row r="1219" spans="1:25" x14ac:dyDescent="0.25">
      <c r="A1219" t="s">
        <v>52</v>
      </c>
      <c r="B1219">
        <v>2947.21</v>
      </c>
      <c r="C1219">
        <v>2830.01</v>
      </c>
      <c r="D1219">
        <v>2829.53</v>
      </c>
      <c r="E1219">
        <v>2827.41</v>
      </c>
      <c r="F1219">
        <v>82.941800000000001</v>
      </c>
      <c r="G1219">
        <v>790.74599999999998</v>
      </c>
      <c r="H1219">
        <v>243.203</v>
      </c>
      <c r="I1219">
        <v>1.2300499999999999E-3</v>
      </c>
      <c r="J1219">
        <v>0.99963599999999997</v>
      </c>
      <c r="K1219">
        <v>487</v>
      </c>
      <c r="L1219" t="s">
        <v>43</v>
      </c>
    </row>
    <row r="1220" spans="1:25" x14ac:dyDescent="0.25">
      <c r="A1220" t="s">
        <v>52</v>
      </c>
      <c r="B1220">
        <v>2682.18</v>
      </c>
      <c r="C1220">
        <v>2553.17</v>
      </c>
      <c r="D1220">
        <v>2552.73</v>
      </c>
      <c r="E1220">
        <v>2550.79</v>
      </c>
      <c r="F1220">
        <v>75.969899999999996</v>
      </c>
      <c r="G1220">
        <v>683.17</v>
      </c>
      <c r="H1220">
        <v>223.392</v>
      </c>
      <c r="I1220">
        <v>1.2300499999999999E-3</v>
      </c>
      <c r="J1220">
        <v>0.99951199999999996</v>
      </c>
      <c r="K1220">
        <v>0</v>
      </c>
      <c r="L1220" t="s">
        <v>43</v>
      </c>
    </row>
    <row r="1221" spans="1:25" x14ac:dyDescent="0.25">
      <c r="A1221" t="s">
        <v>52</v>
      </c>
      <c r="B1221">
        <v>2680.49</v>
      </c>
      <c r="C1221">
        <v>2566.0300000000002</v>
      </c>
      <c r="D1221">
        <v>2565.59</v>
      </c>
      <c r="E1221">
        <v>2563.67</v>
      </c>
      <c r="F1221">
        <v>82.441000000000003</v>
      </c>
      <c r="G1221">
        <v>684.98900000000003</v>
      </c>
      <c r="H1221">
        <v>224.35300000000001</v>
      </c>
      <c r="I1221">
        <v>1.2300600000000001E-3</v>
      </c>
      <c r="J1221">
        <v>0.99993200000000004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2786.03</v>
      </c>
      <c r="C1222">
        <v>2666.72</v>
      </c>
      <c r="D1222">
        <v>2666.27</v>
      </c>
      <c r="E1222">
        <v>2664.25</v>
      </c>
      <c r="F1222">
        <v>79.523899999999998</v>
      </c>
      <c r="G1222">
        <v>713.02800000000002</v>
      </c>
      <c r="H1222">
        <v>232.94</v>
      </c>
      <c r="I1222">
        <v>1.2300600000000001E-3</v>
      </c>
      <c r="J1222">
        <v>0.99939500000000003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2832.58</v>
      </c>
      <c r="C1223">
        <v>2712.58</v>
      </c>
      <c r="D1223">
        <v>2712.13</v>
      </c>
      <c r="E1223">
        <v>2710.08</v>
      </c>
      <c r="F1223">
        <v>79.622900000000001</v>
      </c>
      <c r="G1223">
        <v>755.21600000000001</v>
      </c>
      <c r="H1223">
        <v>233.922</v>
      </c>
      <c r="I1223">
        <v>1.2300499999999999E-3</v>
      </c>
      <c r="J1223">
        <v>0.99915699999999996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2567.41</v>
      </c>
      <c r="C1224">
        <v>2454.54</v>
      </c>
      <c r="D1224">
        <v>2454.11</v>
      </c>
      <c r="E1224">
        <v>2452.27</v>
      </c>
      <c r="F1224">
        <v>72.631900000000002</v>
      </c>
      <c r="G1224">
        <v>655.97699999999998</v>
      </c>
      <c r="H1224">
        <v>213.86600000000001</v>
      </c>
      <c r="I1224">
        <v>1.2300499999999999E-3</v>
      </c>
      <c r="J1224">
        <v>0.99970899999999996</v>
      </c>
      <c r="K1224">
        <v>0</v>
      </c>
      <c r="L1224" t="s">
        <v>43</v>
      </c>
    </row>
    <row r="1225" spans="1:25" x14ac:dyDescent="0.25">
      <c r="A1225" t="s">
        <v>52</v>
      </c>
      <c r="B1225">
        <v>2672.58</v>
      </c>
      <c r="C1225">
        <v>2555.5700000000002</v>
      </c>
      <c r="D1225">
        <v>2555.13</v>
      </c>
      <c r="E1225">
        <v>2553.2199999999998</v>
      </c>
      <c r="F1225">
        <v>76.162099999999995</v>
      </c>
      <c r="G1225">
        <v>683.39800000000002</v>
      </c>
      <c r="H1225">
        <v>223.458</v>
      </c>
      <c r="I1225">
        <v>1.2300499999999999E-3</v>
      </c>
      <c r="J1225">
        <v>0.99967200000000001</v>
      </c>
      <c r="K1225">
        <v>0</v>
      </c>
      <c r="L1225" t="s">
        <v>43</v>
      </c>
    </row>
    <row r="1226" spans="1:25" x14ac:dyDescent="0.25">
      <c r="A1226" t="s">
        <v>52</v>
      </c>
      <c r="B1226">
        <v>2922.72</v>
      </c>
      <c r="C1226">
        <v>2799.26</v>
      </c>
      <c r="D1226">
        <v>2798.79</v>
      </c>
      <c r="E1226">
        <v>2796.68</v>
      </c>
      <c r="F1226">
        <v>83.462100000000007</v>
      </c>
      <c r="G1226">
        <v>745.16300000000001</v>
      </c>
      <c r="H1226">
        <v>244.10400000000001</v>
      </c>
      <c r="I1226">
        <v>1.2300499999999999E-3</v>
      </c>
      <c r="J1226">
        <v>0.999861</v>
      </c>
      <c r="K1226">
        <v>0</v>
      </c>
      <c r="L1226" t="s">
        <v>43</v>
      </c>
    </row>
    <row r="1227" spans="1:25" x14ac:dyDescent="0.25">
      <c r="A1227" t="s">
        <v>52</v>
      </c>
      <c r="B1227">
        <v>2797.04</v>
      </c>
      <c r="C1227">
        <v>2673.38</v>
      </c>
      <c r="D1227">
        <v>2672.93</v>
      </c>
      <c r="E1227">
        <v>2670.95</v>
      </c>
      <c r="F1227">
        <v>78.5411</v>
      </c>
      <c r="G1227">
        <v>744.327</v>
      </c>
      <c r="H1227">
        <v>230.352</v>
      </c>
      <c r="I1227">
        <v>1.2300499999999999E-3</v>
      </c>
      <c r="J1227">
        <v>0.99929400000000002</v>
      </c>
      <c r="K1227">
        <v>0</v>
      </c>
      <c r="L1227" t="s">
        <v>43</v>
      </c>
    </row>
    <row r="1228" spans="1:25" x14ac:dyDescent="0.25">
      <c r="A1228" t="s">
        <v>52</v>
      </c>
      <c r="B1228">
        <v>2629.72</v>
      </c>
      <c r="C1228">
        <v>2518.84</v>
      </c>
      <c r="D1228">
        <v>2518.41</v>
      </c>
      <c r="E1228">
        <v>2516.5</v>
      </c>
      <c r="F1228">
        <v>74.750900000000001</v>
      </c>
      <c r="G1228">
        <v>684.38800000000003</v>
      </c>
      <c r="H1228">
        <v>219.62</v>
      </c>
      <c r="I1228">
        <v>1.2300600000000001E-3</v>
      </c>
      <c r="J1228">
        <v>0.99943599999999999</v>
      </c>
      <c r="K1228">
        <v>0</v>
      </c>
      <c r="L1228" t="s">
        <v>43</v>
      </c>
    </row>
    <row r="1229" spans="1:25" x14ac:dyDescent="0.25">
      <c r="A1229" t="s">
        <v>52</v>
      </c>
      <c r="B1229">
        <v>2785.7</v>
      </c>
      <c r="C1229">
        <v>2669.82</v>
      </c>
      <c r="D1229">
        <v>2669.36</v>
      </c>
      <c r="E1229">
        <v>2667.3</v>
      </c>
      <c r="F1229">
        <v>79.4739</v>
      </c>
      <c r="G1229">
        <v>718.12</v>
      </c>
      <c r="H1229">
        <v>233.334</v>
      </c>
      <c r="I1229">
        <v>1.2300499999999999E-3</v>
      </c>
      <c r="J1229">
        <v>0.99980800000000003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2800.63</v>
      </c>
      <c r="C1230">
        <v>2683.65</v>
      </c>
      <c r="D1230">
        <v>2683.2</v>
      </c>
      <c r="E1230">
        <v>2681.16</v>
      </c>
      <c r="F1230">
        <v>79.800399999999996</v>
      </c>
      <c r="G1230">
        <v>716.27599999999995</v>
      </c>
      <c r="H1230">
        <v>235.38300000000001</v>
      </c>
      <c r="I1230">
        <v>1.2300600000000001E-3</v>
      </c>
      <c r="J1230">
        <v>0.99995699999999998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2721.98</v>
      </c>
      <c r="C1231">
        <v>2598.64</v>
      </c>
      <c r="D1231">
        <v>2598.1999999999998</v>
      </c>
      <c r="E1231">
        <v>2596.27</v>
      </c>
      <c r="F1231">
        <v>76.214399999999998</v>
      </c>
      <c r="G1231">
        <v>725.02300000000002</v>
      </c>
      <c r="H1231">
        <v>224.26900000000001</v>
      </c>
      <c r="I1231">
        <v>1.2300600000000001E-3</v>
      </c>
      <c r="J1231">
        <v>0.99878699999999998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52</v>
      </c>
      <c r="B1232">
        <v>2793.35</v>
      </c>
      <c r="C1232">
        <v>2675.95</v>
      </c>
      <c r="D1232">
        <v>2675.48</v>
      </c>
      <c r="E1232">
        <v>2673.47</v>
      </c>
      <c r="F1232">
        <v>79.582499999999996</v>
      </c>
      <c r="G1232">
        <v>718.37099999999998</v>
      </c>
      <c r="H1232">
        <v>233.09100000000001</v>
      </c>
      <c r="I1232">
        <v>1.2300499999999999E-3</v>
      </c>
      <c r="J1232">
        <v>0.99996600000000002</v>
      </c>
      <c r="K1232">
        <v>0</v>
      </c>
      <c r="L1232" t="s">
        <v>43</v>
      </c>
      <c r="R1232">
        <f>AVERAGE(B1183:B1232)</f>
        <v>2792.0724000000005</v>
      </c>
      <c r="S1232">
        <f>AVERAGE(C1183:C1232)</f>
        <v>2671.5358000000001</v>
      </c>
      <c r="U1232">
        <f>_xlfn.VAR.P(B1183:B1232)</f>
        <v>25411.14894624001</v>
      </c>
      <c r="V1232">
        <f>_xlfn.VAR.P(C1183:C1232)</f>
        <v>24271.987448360003</v>
      </c>
      <c r="X1232">
        <f>1.96*SQRT(U1232)/50</f>
        <v>6.2488229224991052</v>
      </c>
      <c r="Y1232">
        <f>1.96*SQRT(V1232)/50</f>
        <v>6.107152101646717</v>
      </c>
    </row>
    <row r="1233" spans="1:12" x14ac:dyDescent="0.25">
      <c r="A1233" t="s">
        <v>52</v>
      </c>
      <c r="B1233">
        <v>139606.42745700001</v>
      </c>
      <c r="C1233" t="s">
        <v>37</v>
      </c>
    </row>
    <row r="1234" spans="1:12" x14ac:dyDescent="0.25">
      <c r="A1234" t="s">
        <v>76</v>
      </c>
      <c r="B1234">
        <v>2186.86</v>
      </c>
      <c r="C1234">
        <v>2186.79</v>
      </c>
      <c r="D1234">
        <v>2186.34</v>
      </c>
      <c r="E1234">
        <v>2184.3200000000002</v>
      </c>
      <c r="F1234">
        <v>79.678899999999999</v>
      </c>
      <c r="G1234">
        <v>0</v>
      </c>
      <c r="H1234">
        <v>236.54900000000001</v>
      </c>
      <c r="I1234">
        <v>1.2300499999999999E-3</v>
      </c>
      <c r="J1234">
        <v>0.99966200000000005</v>
      </c>
      <c r="K1234">
        <v>0</v>
      </c>
      <c r="L1234" t="s">
        <v>43</v>
      </c>
    </row>
    <row r="1235" spans="1:12" x14ac:dyDescent="0.25">
      <c r="A1235" t="s">
        <v>76</v>
      </c>
      <c r="B1235">
        <v>2199.35</v>
      </c>
      <c r="C1235">
        <v>2199.2800000000002</v>
      </c>
      <c r="D1235">
        <v>2198.8200000000002</v>
      </c>
      <c r="E1235">
        <v>2196.8000000000002</v>
      </c>
      <c r="F1235">
        <v>80.009</v>
      </c>
      <c r="G1235">
        <v>0</v>
      </c>
      <c r="H1235">
        <v>237.16800000000001</v>
      </c>
      <c r="I1235">
        <v>1.2300499999999999E-3</v>
      </c>
      <c r="J1235">
        <v>0.99989499999999998</v>
      </c>
      <c r="K1235">
        <v>0</v>
      </c>
      <c r="L1235" t="s">
        <v>43</v>
      </c>
    </row>
    <row r="1236" spans="1:12" x14ac:dyDescent="0.25">
      <c r="A1236" t="s">
        <v>76</v>
      </c>
      <c r="B1236">
        <v>2065.41</v>
      </c>
      <c r="C1236">
        <v>2065.34</v>
      </c>
      <c r="D1236">
        <v>2064.91</v>
      </c>
      <c r="E1236">
        <v>2062.9899999999998</v>
      </c>
      <c r="F1236">
        <v>75.388599999999997</v>
      </c>
      <c r="G1236">
        <v>0</v>
      </c>
      <c r="H1236">
        <v>224.935</v>
      </c>
      <c r="I1236">
        <v>1.23007E-3</v>
      </c>
      <c r="J1236">
        <v>0.999718</v>
      </c>
      <c r="K1236">
        <v>0</v>
      </c>
      <c r="L1236" t="s">
        <v>43</v>
      </c>
    </row>
    <row r="1237" spans="1:12" x14ac:dyDescent="0.25">
      <c r="A1237" t="s">
        <v>76</v>
      </c>
      <c r="B1237">
        <v>2035.63</v>
      </c>
      <c r="C1237">
        <v>2035.56</v>
      </c>
      <c r="D1237">
        <v>2035.13</v>
      </c>
      <c r="E1237">
        <v>2033.24</v>
      </c>
      <c r="F1237">
        <v>74.160399999999996</v>
      </c>
      <c r="G1237">
        <v>0</v>
      </c>
      <c r="H1237">
        <v>220.315</v>
      </c>
      <c r="I1237">
        <v>1.2300600000000001E-3</v>
      </c>
      <c r="J1237">
        <v>0.99978400000000001</v>
      </c>
      <c r="K1237">
        <v>0</v>
      </c>
      <c r="L1237" t="s">
        <v>43</v>
      </c>
    </row>
    <row r="1238" spans="1:12" x14ac:dyDescent="0.25">
      <c r="A1238" t="s">
        <v>76</v>
      </c>
      <c r="B1238">
        <v>2178.48</v>
      </c>
      <c r="C1238">
        <v>2178.41</v>
      </c>
      <c r="D1238">
        <v>2177.96</v>
      </c>
      <c r="E1238">
        <v>2175.9499999999998</v>
      </c>
      <c r="F1238">
        <v>79.516599999999997</v>
      </c>
      <c r="G1238">
        <v>0</v>
      </c>
      <c r="H1238">
        <v>235.31800000000001</v>
      </c>
      <c r="I1238">
        <v>1.2301E-3</v>
      </c>
      <c r="J1238">
        <v>0.99983200000000005</v>
      </c>
      <c r="K1238">
        <v>0</v>
      </c>
      <c r="L1238" t="s">
        <v>43</v>
      </c>
    </row>
    <row r="1239" spans="1:12" x14ac:dyDescent="0.25">
      <c r="A1239" t="s">
        <v>76</v>
      </c>
      <c r="B1239">
        <v>2352.08</v>
      </c>
      <c r="C1239">
        <v>2352.0100000000002</v>
      </c>
      <c r="D1239">
        <v>2351.52</v>
      </c>
      <c r="E1239">
        <v>2349.36</v>
      </c>
      <c r="F1239">
        <v>85.756900000000002</v>
      </c>
      <c r="G1239">
        <v>0</v>
      </c>
      <c r="H1239">
        <v>252.93600000000001</v>
      </c>
      <c r="I1239">
        <v>1.2300499999999999E-3</v>
      </c>
      <c r="J1239">
        <v>0.999884</v>
      </c>
      <c r="K1239">
        <v>0</v>
      </c>
      <c r="L1239" t="s">
        <v>43</v>
      </c>
    </row>
    <row r="1240" spans="1:12" x14ac:dyDescent="0.25">
      <c r="A1240" t="s">
        <v>76</v>
      </c>
      <c r="B1240">
        <v>2271.23</v>
      </c>
      <c r="C1240">
        <v>2271.15</v>
      </c>
      <c r="D1240">
        <v>2270.6799999999998</v>
      </c>
      <c r="E1240">
        <v>2268.5700000000002</v>
      </c>
      <c r="F1240">
        <v>82.583399999999997</v>
      </c>
      <c r="G1240">
        <v>0</v>
      </c>
      <c r="H1240">
        <v>244.30500000000001</v>
      </c>
      <c r="I1240">
        <v>1.2300499999999999E-3</v>
      </c>
      <c r="J1240">
        <v>0.99992099999999995</v>
      </c>
      <c r="K1240">
        <v>0</v>
      </c>
      <c r="L1240" t="s">
        <v>43</v>
      </c>
    </row>
    <row r="1241" spans="1:12" x14ac:dyDescent="0.25">
      <c r="A1241" t="s">
        <v>76</v>
      </c>
      <c r="B1241">
        <v>1964.13</v>
      </c>
      <c r="C1241">
        <v>1964.04</v>
      </c>
      <c r="D1241">
        <v>1963.62</v>
      </c>
      <c r="E1241">
        <v>1961.82</v>
      </c>
      <c r="F1241">
        <v>71.346299999999999</v>
      </c>
      <c r="G1241">
        <v>0</v>
      </c>
      <c r="H1241">
        <v>213.01900000000001</v>
      </c>
      <c r="I1241">
        <v>1.2300600000000001E-3</v>
      </c>
      <c r="J1241">
        <v>0.99974300000000005</v>
      </c>
      <c r="K1241">
        <v>0</v>
      </c>
      <c r="L1241" t="s">
        <v>43</v>
      </c>
    </row>
    <row r="1242" spans="1:12" x14ac:dyDescent="0.25">
      <c r="A1242" t="s">
        <v>76</v>
      </c>
      <c r="B1242">
        <v>2083.4299999999998</v>
      </c>
      <c r="C1242">
        <v>2083.36</v>
      </c>
      <c r="D1242">
        <v>2082.9299999999998</v>
      </c>
      <c r="E1242">
        <v>2080.9899999999998</v>
      </c>
      <c r="F1242">
        <v>76.103099999999998</v>
      </c>
      <c r="G1242">
        <v>0</v>
      </c>
      <c r="H1242">
        <v>223.96799999999999</v>
      </c>
      <c r="I1242">
        <v>1.2300499999999999E-3</v>
      </c>
      <c r="J1242">
        <v>0.99939500000000003</v>
      </c>
      <c r="K1242">
        <v>0</v>
      </c>
      <c r="L1242" t="s">
        <v>43</v>
      </c>
    </row>
    <row r="1243" spans="1:12" x14ac:dyDescent="0.25">
      <c r="A1243" t="s">
        <v>76</v>
      </c>
      <c r="B1243">
        <v>2078.9499999999998</v>
      </c>
      <c r="C1243">
        <v>2078.89</v>
      </c>
      <c r="D1243">
        <v>2078.46</v>
      </c>
      <c r="E1243">
        <v>2076.5500000000002</v>
      </c>
      <c r="F1243">
        <v>75.883899999999997</v>
      </c>
      <c r="G1243">
        <v>0</v>
      </c>
      <c r="H1243">
        <v>223.38300000000001</v>
      </c>
      <c r="I1243">
        <v>1.2300499999999999E-3</v>
      </c>
      <c r="J1243">
        <v>0.99977400000000005</v>
      </c>
      <c r="K1243">
        <v>0</v>
      </c>
      <c r="L1243" t="s">
        <v>43</v>
      </c>
    </row>
    <row r="1244" spans="1:12" x14ac:dyDescent="0.25">
      <c r="A1244" t="s">
        <v>76</v>
      </c>
      <c r="B1244">
        <v>2156.81</v>
      </c>
      <c r="C1244">
        <v>2156.75</v>
      </c>
      <c r="D1244">
        <v>2156.3000000000002</v>
      </c>
      <c r="E1244">
        <v>2154.3200000000002</v>
      </c>
      <c r="F1244">
        <v>78.632599999999996</v>
      </c>
      <c r="G1244">
        <v>0</v>
      </c>
      <c r="H1244">
        <v>231.18799999999999</v>
      </c>
      <c r="I1244">
        <v>1.2300499999999999E-3</v>
      </c>
      <c r="J1244">
        <v>0.999533</v>
      </c>
      <c r="K1244">
        <v>0</v>
      </c>
      <c r="L1244" t="s">
        <v>43</v>
      </c>
    </row>
    <row r="1245" spans="1:12" x14ac:dyDescent="0.25">
      <c r="A1245" t="s">
        <v>76</v>
      </c>
      <c r="B1245">
        <v>2303.94</v>
      </c>
      <c r="C1245">
        <v>2303.87</v>
      </c>
      <c r="D1245">
        <v>2303.4</v>
      </c>
      <c r="E1245">
        <v>2301.2800000000002</v>
      </c>
      <c r="F1245">
        <v>84.454400000000007</v>
      </c>
      <c r="G1245">
        <v>0</v>
      </c>
      <c r="H1245">
        <v>246.95500000000001</v>
      </c>
      <c r="I1245">
        <v>1.2300600000000001E-3</v>
      </c>
      <c r="J1245">
        <v>0.99992400000000004</v>
      </c>
      <c r="K1245">
        <v>0</v>
      </c>
      <c r="L1245" t="s">
        <v>43</v>
      </c>
    </row>
    <row r="1246" spans="1:12" x14ac:dyDescent="0.25">
      <c r="A1246" t="s">
        <v>76</v>
      </c>
      <c r="B1246">
        <v>1989.78</v>
      </c>
      <c r="C1246">
        <v>1989.71</v>
      </c>
      <c r="D1246">
        <v>1989.29</v>
      </c>
      <c r="E1246">
        <v>1987.45</v>
      </c>
      <c r="F1246">
        <v>72.735699999999994</v>
      </c>
      <c r="G1246">
        <v>0</v>
      </c>
      <c r="H1246">
        <v>214.01499999999999</v>
      </c>
      <c r="I1246">
        <v>1.2300499999999999E-3</v>
      </c>
      <c r="J1246">
        <v>0.99991600000000003</v>
      </c>
      <c r="K1246">
        <v>0</v>
      </c>
      <c r="L1246" t="s">
        <v>43</v>
      </c>
    </row>
    <row r="1247" spans="1:12" x14ac:dyDescent="0.25">
      <c r="A1247" t="s">
        <v>76</v>
      </c>
      <c r="B1247">
        <v>2102.4299999999998</v>
      </c>
      <c r="C1247">
        <v>2102.36</v>
      </c>
      <c r="D1247">
        <v>2101.92</v>
      </c>
      <c r="E1247">
        <v>2099.9899999999998</v>
      </c>
      <c r="F1247">
        <v>76.700100000000006</v>
      </c>
      <c r="G1247">
        <v>0</v>
      </c>
      <c r="H1247">
        <v>225.876</v>
      </c>
      <c r="I1247">
        <v>1.2300499999999999E-3</v>
      </c>
      <c r="J1247">
        <v>0.99884200000000001</v>
      </c>
      <c r="K1247">
        <v>0</v>
      </c>
      <c r="L1247" t="s">
        <v>43</v>
      </c>
    </row>
    <row r="1248" spans="1:12" x14ac:dyDescent="0.25">
      <c r="A1248" t="s">
        <v>76</v>
      </c>
      <c r="B1248">
        <v>2171.9499999999998</v>
      </c>
      <c r="C1248">
        <v>2171.88</v>
      </c>
      <c r="D1248">
        <v>2171.4299999999998</v>
      </c>
      <c r="E1248">
        <v>2169.42</v>
      </c>
      <c r="F1248">
        <v>79.208600000000004</v>
      </c>
      <c r="G1248">
        <v>0</v>
      </c>
      <c r="H1248">
        <v>233.03700000000001</v>
      </c>
      <c r="I1248">
        <v>1.2300799999999999E-3</v>
      </c>
      <c r="J1248">
        <v>0.99975800000000004</v>
      </c>
      <c r="K1248">
        <v>0</v>
      </c>
      <c r="L1248" t="s">
        <v>43</v>
      </c>
    </row>
    <row r="1249" spans="1:12" x14ac:dyDescent="0.25">
      <c r="A1249" t="s">
        <v>76</v>
      </c>
      <c r="B1249">
        <v>2136.9499999999998</v>
      </c>
      <c r="C1249">
        <v>2136.88</v>
      </c>
      <c r="D1249">
        <v>2136.4499999999998</v>
      </c>
      <c r="E1249">
        <v>2134.46</v>
      </c>
      <c r="F1249">
        <v>77.742099999999994</v>
      </c>
      <c r="G1249">
        <v>0</v>
      </c>
      <c r="H1249">
        <v>237.55</v>
      </c>
      <c r="I1249">
        <v>1.2300499999999999E-3</v>
      </c>
      <c r="J1249">
        <v>0.99986699999999995</v>
      </c>
      <c r="K1249">
        <v>0</v>
      </c>
      <c r="L1249" t="s">
        <v>43</v>
      </c>
    </row>
    <row r="1250" spans="1:12" x14ac:dyDescent="0.25">
      <c r="A1250" t="s">
        <v>76</v>
      </c>
      <c r="B1250">
        <v>2063.23</v>
      </c>
      <c r="C1250">
        <v>2063.15</v>
      </c>
      <c r="D1250">
        <v>2062.73</v>
      </c>
      <c r="E1250">
        <v>2060.81</v>
      </c>
      <c r="F1250">
        <v>75.287899999999993</v>
      </c>
      <c r="G1250">
        <v>0</v>
      </c>
      <c r="H1250">
        <v>220.90899999999999</v>
      </c>
      <c r="I1250">
        <v>1.2300499999999999E-3</v>
      </c>
      <c r="J1250">
        <v>0.99999000000000005</v>
      </c>
      <c r="K1250">
        <v>0</v>
      </c>
      <c r="L1250" t="s">
        <v>43</v>
      </c>
    </row>
    <row r="1251" spans="1:12" x14ac:dyDescent="0.25">
      <c r="A1251" t="s">
        <v>76</v>
      </c>
      <c r="B1251">
        <v>2013.83</v>
      </c>
      <c r="C1251">
        <v>2013.76</v>
      </c>
      <c r="D1251">
        <v>2013.34</v>
      </c>
      <c r="E1251">
        <v>2011.49</v>
      </c>
      <c r="F1251">
        <v>73.393900000000002</v>
      </c>
      <c r="G1251">
        <v>0</v>
      </c>
      <c r="H1251">
        <v>216.79499999999999</v>
      </c>
      <c r="I1251">
        <v>1.2300499999999999E-3</v>
      </c>
      <c r="J1251">
        <v>0.99963299999999999</v>
      </c>
      <c r="K1251">
        <v>0</v>
      </c>
      <c r="L1251" t="s">
        <v>43</v>
      </c>
    </row>
    <row r="1252" spans="1:12" x14ac:dyDescent="0.25">
      <c r="A1252" t="s">
        <v>76</v>
      </c>
      <c r="B1252">
        <v>2168.4</v>
      </c>
      <c r="C1252">
        <v>2168.31</v>
      </c>
      <c r="D1252">
        <v>2167.87</v>
      </c>
      <c r="E1252">
        <v>2165.85</v>
      </c>
      <c r="F1252">
        <v>79.216300000000004</v>
      </c>
      <c r="G1252">
        <v>0</v>
      </c>
      <c r="H1252">
        <v>232.18299999999999</v>
      </c>
      <c r="I1252">
        <v>1.2300600000000001E-3</v>
      </c>
      <c r="J1252">
        <v>0.99994799999999995</v>
      </c>
      <c r="K1252">
        <v>0</v>
      </c>
      <c r="L1252" t="s">
        <v>43</v>
      </c>
    </row>
    <row r="1253" spans="1:12" x14ac:dyDescent="0.25">
      <c r="A1253" t="s">
        <v>76</v>
      </c>
      <c r="B1253">
        <v>2294.67</v>
      </c>
      <c r="C1253">
        <v>2294.6</v>
      </c>
      <c r="D1253">
        <v>2294.14</v>
      </c>
      <c r="E1253">
        <v>2292.02</v>
      </c>
      <c r="F1253">
        <v>83.796800000000005</v>
      </c>
      <c r="G1253">
        <v>0</v>
      </c>
      <c r="H1253">
        <v>244.97</v>
      </c>
      <c r="I1253">
        <v>1.2300499999999999E-3</v>
      </c>
      <c r="J1253">
        <v>0.99979300000000004</v>
      </c>
      <c r="K1253">
        <v>0</v>
      </c>
      <c r="L1253" t="s">
        <v>43</v>
      </c>
    </row>
    <row r="1254" spans="1:12" x14ac:dyDescent="0.25">
      <c r="A1254" t="s">
        <v>76</v>
      </c>
      <c r="B1254">
        <v>2277.7199999999998</v>
      </c>
      <c r="C1254">
        <v>2277.65</v>
      </c>
      <c r="D1254">
        <v>2277.1799999999998</v>
      </c>
      <c r="E1254">
        <v>2275.06</v>
      </c>
      <c r="F1254">
        <v>83.379499999999993</v>
      </c>
      <c r="G1254">
        <v>0</v>
      </c>
      <c r="H1254">
        <v>245.61</v>
      </c>
      <c r="I1254">
        <v>1.2300499999999999E-3</v>
      </c>
      <c r="J1254">
        <v>0.99988600000000005</v>
      </c>
      <c r="K1254">
        <v>0</v>
      </c>
      <c r="L1254" t="s">
        <v>43</v>
      </c>
    </row>
    <row r="1255" spans="1:12" x14ac:dyDescent="0.25">
      <c r="A1255" t="s">
        <v>76</v>
      </c>
      <c r="B1255">
        <v>1967.64</v>
      </c>
      <c r="C1255">
        <v>1967.56</v>
      </c>
      <c r="D1255">
        <v>1967.15</v>
      </c>
      <c r="E1255">
        <v>1965.32</v>
      </c>
      <c r="F1255">
        <v>77.989599999999996</v>
      </c>
      <c r="G1255">
        <v>0</v>
      </c>
      <c r="H1255">
        <v>212.529</v>
      </c>
      <c r="I1255">
        <v>1.2300499999999999E-3</v>
      </c>
      <c r="J1255">
        <v>0.99934100000000003</v>
      </c>
      <c r="K1255">
        <v>0</v>
      </c>
      <c r="L1255" t="s">
        <v>43</v>
      </c>
    </row>
    <row r="1256" spans="1:12" x14ac:dyDescent="0.25">
      <c r="A1256" t="s">
        <v>76</v>
      </c>
      <c r="B1256">
        <v>2058.37</v>
      </c>
      <c r="C1256">
        <v>2058.29</v>
      </c>
      <c r="D1256">
        <v>2057.86</v>
      </c>
      <c r="E1256">
        <v>2055.9699999999998</v>
      </c>
      <c r="F1256">
        <v>75.197800000000001</v>
      </c>
      <c r="G1256">
        <v>0</v>
      </c>
      <c r="H1256">
        <v>220.88800000000001</v>
      </c>
      <c r="I1256">
        <v>1.2300600000000001E-3</v>
      </c>
      <c r="J1256">
        <v>0.99989799999999995</v>
      </c>
      <c r="K1256">
        <v>0</v>
      </c>
      <c r="L1256" t="s">
        <v>43</v>
      </c>
    </row>
    <row r="1257" spans="1:12" x14ac:dyDescent="0.25">
      <c r="A1257" t="s">
        <v>76</v>
      </c>
      <c r="B1257">
        <v>2097.0100000000002</v>
      </c>
      <c r="C1257">
        <v>2096.9499999999998</v>
      </c>
      <c r="D1257">
        <v>2096.52</v>
      </c>
      <c r="E1257">
        <v>2094.58</v>
      </c>
      <c r="F1257">
        <v>76.499700000000004</v>
      </c>
      <c r="G1257">
        <v>0</v>
      </c>
      <c r="H1257">
        <v>225.393</v>
      </c>
      <c r="I1257">
        <v>1.2300600000000001E-3</v>
      </c>
      <c r="J1257">
        <v>0.99978199999999995</v>
      </c>
      <c r="K1257">
        <v>0</v>
      </c>
      <c r="L1257" t="s">
        <v>43</v>
      </c>
    </row>
    <row r="1258" spans="1:12" x14ac:dyDescent="0.25">
      <c r="A1258" t="s">
        <v>76</v>
      </c>
      <c r="B1258">
        <v>2096.84</v>
      </c>
      <c r="C1258">
        <v>2096.77</v>
      </c>
      <c r="D1258">
        <v>2096.34</v>
      </c>
      <c r="E1258">
        <v>2094.38</v>
      </c>
      <c r="F1258">
        <v>76.409000000000006</v>
      </c>
      <c r="G1258">
        <v>0</v>
      </c>
      <c r="H1258">
        <v>224.84299999999999</v>
      </c>
      <c r="I1258">
        <v>1.2300499999999999E-3</v>
      </c>
      <c r="J1258">
        <v>0.99983500000000003</v>
      </c>
      <c r="K1258">
        <v>0</v>
      </c>
      <c r="L1258" t="s">
        <v>43</v>
      </c>
    </row>
    <row r="1259" spans="1:12" x14ac:dyDescent="0.25">
      <c r="A1259" t="s">
        <v>76</v>
      </c>
      <c r="B1259">
        <v>2068.4899999999998</v>
      </c>
      <c r="C1259">
        <v>2068.42</v>
      </c>
      <c r="D1259">
        <v>2067.9899999999998</v>
      </c>
      <c r="E1259">
        <v>2066.09</v>
      </c>
      <c r="F1259">
        <v>75.641199999999998</v>
      </c>
      <c r="G1259">
        <v>0</v>
      </c>
      <c r="H1259">
        <v>222.26</v>
      </c>
      <c r="I1259">
        <v>1.2300499999999999E-3</v>
      </c>
      <c r="J1259">
        <v>0.99991699999999994</v>
      </c>
      <c r="K1259">
        <v>0</v>
      </c>
      <c r="L1259" t="s">
        <v>43</v>
      </c>
    </row>
    <row r="1260" spans="1:12" x14ac:dyDescent="0.25">
      <c r="A1260" t="s">
        <v>76</v>
      </c>
      <c r="B1260">
        <v>2008.3</v>
      </c>
      <c r="C1260">
        <v>2008.22</v>
      </c>
      <c r="D1260">
        <v>2007.81</v>
      </c>
      <c r="E1260">
        <v>2005.95</v>
      </c>
      <c r="F1260">
        <v>73.228499999999997</v>
      </c>
      <c r="G1260">
        <v>0</v>
      </c>
      <c r="H1260">
        <v>216.03299999999999</v>
      </c>
      <c r="I1260">
        <v>1.2300499999999999E-3</v>
      </c>
      <c r="J1260">
        <v>0.99988600000000005</v>
      </c>
      <c r="K1260">
        <v>0</v>
      </c>
      <c r="L1260" t="s">
        <v>43</v>
      </c>
    </row>
    <row r="1261" spans="1:12" x14ac:dyDescent="0.25">
      <c r="A1261" t="s">
        <v>76</v>
      </c>
      <c r="B1261">
        <v>2084.4699999999998</v>
      </c>
      <c r="C1261">
        <v>2084.39</v>
      </c>
      <c r="D1261">
        <v>2083.96</v>
      </c>
      <c r="E1261">
        <v>2082.04</v>
      </c>
      <c r="F1261">
        <v>76.077699999999993</v>
      </c>
      <c r="G1261">
        <v>0</v>
      </c>
      <c r="H1261">
        <v>223.25399999999999</v>
      </c>
      <c r="I1261">
        <v>1.2300499999999999E-3</v>
      </c>
      <c r="J1261">
        <v>0.99902500000000005</v>
      </c>
      <c r="K1261">
        <v>0</v>
      </c>
      <c r="L1261" t="s">
        <v>43</v>
      </c>
    </row>
    <row r="1262" spans="1:12" x14ac:dyDescent="0.25">
      <c r="A1262" t="s">
        <v>76</v>
      </c>
      <c r="B1262">
        <v>2081.54</v>
      </c>
      <c r="C1262">
        <v>2081.48</v>
      </c>
      <c r="D1262">
        <v>2081.04</v>
      </c>
      <c r="E1262">
        <v>2079.12</v>
      </c>
      <c r="F1262">
        <v>75.878</v>
      </c>
      <c r="G1262">
        <v>0</v>
      </c>
      <c r="H1262">
        <v>222.77</v>
      </c>
      <c r="I1262">
        <v>1.2300499999999999E-3</v>
      </c>
      <c r="J1262">
        <v>0.99996300000000005</v>
      </c>
      <c r="K1262">
        <v>0</v>
      </c>
      <c r="L1262" t="s">
        <v>43</v>
      </c>
    </row>
    <row r="1263" spans="1:12" x14ac:dyDescent="0.25">
      <c r="A1263" t="s">
        <v>76</v>
      </c>
      <c r="B1263">
        <v>2122.46</v>
      </c>
      <c r="C1263">
        <v>2122.4</v>
      </c>
      <c r="D1263">
        <v>2121.96</v>
      </c>
      <c r="E1263">
        <v>2119.98</v>
      </c>
      <c r="F1263">
        <v>77.359499999999997</v>
      </c>
      <c r="G1263">
        <v>0</v>
      </c>
      <c r="H1263">
        <v>227.93700000000001</v>
      </c>
      <c r="I1263">
        <v>1.2300600000000001E-3</v>
      </c>
      <c r="J1263">
        <v>0.99922999999999995</v>
      </c>
      <c r="K1263">
        <v>0</v>
      </c>
      <c r="L1263" t="s">
        <v>43</v>
      </c>
    </row>
    <row r="1264" spans="1:12" x14ac:dyDescent="0.25">
      <c r="A1264" t="s">
        <v>76</v>
      </c>
      <c r="B1264">
        <v>2198.1999999999998</v>
      </c>
      <c r="C1264">
        <v>2198.12</v>
      </c>
      <c r="D1264">
        <v>2197.67</v>
      </c>
      <c r="E1264">
        <v>2195.63</v>
      </c>
      <c r="F1264">
        <v>80.392899999999997</v>
      </c>
      <c r="G1264">
        <v>0</v>
      </c>
      <c r="H1264">
        <v>235.71799999999999</v>
      </c>
      <c r="I1264">
        <v>1.2300499999999999E-3</v>
      </c>
      <c r="J1264">
        <v>0.99974799999999997</v>
      </c>
      <c r="K1264">
        <v>0</v>
      </c>
      <c r="L1264" t="s">
        <v>43</v>
      </c>
    </row>
    <row r="1265" spans="1:12" x14ac:dyDescent="0.25">
      <c r="A1265" t="s">
        <v>76</v>
      </c>
      <c r="B1265">
        <v>2029.89</v>
      </c>
      <c r="C1265">
        <v>2029.82</v>
      </c>
      <c r="D1265">
        <v>2029.4</v>
      </c>
      <c r="E1265">
        <v>2027.51</v>
      </c>
      <c r="F1265">
        <v>74.123599999999996</v>
      </c>
      <c r="G1265">
        <v>0</v>
      </c>
      <c r="H1265">
        <v>218.346</v>
      </c>
      <c r="I1265">
        <v>1.2300499999999999E-3</v>
      </c>
      <c r="J1265">
        <v>0.99979300000000004</v>
      </c>
      <c r="K1265">
        <v>0</v>
      </c>
      <c r="L1265" t="s">
        <v>43</v>
      </c>
    </row>
    <row r="1266" spans="1:12" x14ac:dyDescent="0.25">
      <c r="A1266" t="s">
        <v>76</v>
      </c>
      <c r="B1266">
        <v>2090.9</v>
      </c>
      <c r="C1266">
        <v>2090.83</v>
      </c>
      <c r="D1266">
        <v>2090.4</v>
      </c>
      <c r="E1266">
        <v>2088.4699999999998</v>
      </c>
      <c r="F1266">
        <v>76.106899999999996</v>
      </c>
      <c r="G1266">
        <v>0</v>
      </c>
      <c r="H1266">
        <v>223.73099999999999</v>
      </c>
      <c r="I1266">
        <v>1.2300499999999999E-3</v>
      </c>
      <c r="J1266">
        <v>0.99998299999999996</v>
      </c>
      <c r="K1266">
        <v>0</v>
      </c>
      <c r="L1266" t="s">
        <v>43</v>
      </c>
    </row>
    <row r="1267" spans="1:12" x14ac:dyDescent="0.25">
      <c r="A1267" t="s">
        <v>76</v>
      </c>
      <c r="B1267">
        <v>2281.13</v>
      </c>
      <c r="C1267">
        <v>2281.04</v>
      </c>
      <c r="D1267">
        <v>2280.5700000000002</v>
      </c>
      <c r="E1267">
        <v>2278.4499999999998</v>
      </c>
      <c r="F1267">
        <v>83.069500000000005</v>
      </c>
      <c r="G1267">
        <v>0</v>
      </c>
      <c r="H1267">
        <v>243.714</v>
      </c>
      <c r="I1267">
        <v>1.2300499999999999E-3</v>
      </c>
      <c r="J1267">
        <v>0.99996300000000005</v>
      </c>
      <c r="K1267">
        <v>0</v>
      </c>
      <c r="L1267" t="s">
        <v>43</v>
      </c>
    </row>
    <row r="1268" spans="1:12" x14ac:dyDescent="0.25">
      <c r="A1268" t="s">
        <v>76</v>
      </c>
      <c r="B1268">
        <v>2264.4899999999998</v>
      </c>
      <c r="C1268">
        <v>2264.42</v>
      </c>
      <c r="D1268">
        <v>2263.96</v>
      </c>
      <c r="E1268">
        <v>2261.86</v>
      </c>
      <c r="F1268">
        <v>83.105500000000006</v>
      </c>
      <c r="G1268">
        <v>0</v>
      </c>
      <c r="H1268">
        <v>242.79599999999999</v>
      </c>
      <c r="I1268">
        <v>1.2300499999999999E-3</v>
      </c>
      <c r="J1268">
        <v>0.99908200000000003</v>
      </c>
      <c r="K1268">
        <v>0</v>
      </c>
      <c r="L1268" t="s">
        <v>43</v>
      </c>
    </row>
    <row r="1269" spans="1:12" x14ac:dyDescent="0.25">
      <c r="A1269" t="s">
        <v>76</v>
      </c>
      <c r="B1269">
        <v>2266.3200000000002</v>
      </c>
      <c r="C1269">
        <v>2266.2399999999998</v>
      </c>
      <c r="D1269">
        <v>2265.7800000000002</v>
      </c>
      <c r="E1269">
        <v>2263.6799999999998</v>
      </c>
      <c r="F1269">
        <v>82.506900000000002</v>
      </c>
      <c r="G1269">
        <v>0</v>
      </c>
      <c r="H1269">
        <v>241.846</v>
      </c>
      <c r="I1269">
        <v>1.2300499999999999E-3</v>
      </c>
      <c r="J1269">
        <v>0.99980999999999998</v>
      </c>
      <c r="K1269">
        <v>0</v>
      </c>
      <c r="L1269" t="s">
        <v>43</v>
      </c>
    </row>
    <row r="1270" spans="1:12" x14ac:dyDescent="0.25">
      <c r="A1270" t="s">
        <v>76</v>
      </c>
      <c r="B1270">
        <v>2045.42</v>
      </c>
      <c r="C1270">
        <v>2045.35</v>
      </c>
      <c r="D1270">
        <v>2044.93</v>
      </c>
      <c r="E1270">
        <v>2043.02</v>
      </c>
      <c r="F1270">
        <v>80.324399999999997</v>
      </c>
      <c r="G1270">
        <v>0</v>
      </c>
      <c r="H1270">
        <v>220.94200000000001</v>
      </c>
      <c r="I1270">
        <v>1.23007E-3</v>
      </c>
      <c r="J1270">
        <v>0.99977000000000005</v>
      </c>
      <c r="K1270">
        <v>0</v>
      </c>
      <c r="L1270" t="s">
        <v>43</v>
      </c>
    </row>
    <row r="1271" spans="1:12" x14ac:dyDescent="0.25">
      <c r="A1271" t="s">
        <v>76</v>
      </c>
      <c r="B1271">
        <v>2091.56</v>
      </c>
      <c r="C1271">
        <v>2091.4899999999998</v>
      </c>
      <c r="D1271">
        <v>2091.06</v>
      </c>
      <c r="E1271">
        <v>2089.11</v>
      </c>
      <c r="F1271">
        <v>76.162899999999993</v>
      </c>
      <c r="G1271">
        <v>0</v>
      </c>
      <c r="H1271">
        <v>224.14099999999999</v>
      </c>
      <c r="I1271">
        <v>1.2300600000000001E-3</v>
      </c>
      <c r="J1271">
        <v>0.99995500000000004</v>
      </c>
      <c r="K1271">
        <v>0</v>
      </c>
      <c r="L1271" t="s">
        <v>43</v>
      </c>
    </row>
    <row r="1272" spans="1:12" x14ac:dyDescent="0.25">
      <c r="A1272" t="s">
        <v>76</v>
      </c>
      <c r="B1272">
        <v>2087.89</v>
      </c>
      <c r="C1272">
        <v>2087.8200000000002</v>
      </c>
      <c r="D1272">
        <v>2087.39</v>
      </c>
      <c r="E1272">
        <v>2085.4299999999998</v>
      </c>
      <c r="F1272">
        <v>76.424899999999994</v>
      </c>
      <c r="G1272">
        <v>0</v>
      </c>
      <c r="H1272">
        <v>224.59399999999999</v>
      </c>
      <c r="I1272">
        <v>1.2300499999999999E-3</v>
      </c>
      <c r="J1272">
        <v>0.99999300000000002</v>
      </c>
      <c r="K1272">
        <v>0</v>
      </c>
      <c r="L1272" t="s">
        <v>43</v>
      </c>
    </row>
    <row r="1273" spans="1:12" x14ac:dyDescent="0.25">
      <c r="A1273" t="s">
        <v>76</v>
      </c>
      <c r="B1273">
        <v>2243.59</v>
      </c>
      <c r="C1273">
        <v>2243.5100000000002</v>
      </c>
      <c r="D1273">
        <v>2243.04</v>
      </c>
      <c r="E1273">
        <v>2240.96</v>
      </c>
      <c r="F1273">
        <v>82.006600000000006</v>
      </c>
      <c r="G1273">
        <v>0</v>
      </c>
      <c r="H1273">
        <v>239.74600000000001</v>
      </c>
      <c r="I1273">
        <v>1.2300499999999999E-3</v>
      </c>
      <c r="J1273">
        <v>0.999838</v>
      </c>
      <c r="K1273">
        <v>0</v>
      </c>
      <c r="L1273" t="s">
        <v>43</v>
      </c>
    </row>
    <row r="1274" spans="1:12" x14ac:dyDescent="0.25">
      <c r="A1274" t="s">
        <v>76</v>
      </c>
      <c r="B1274">
        <v>2012.92</v>
      </c>
      <c r="C1274">
        <v>2012.84</v>
      </c>
      <c r="D1274">
        <v>2012.43</v>
      </c>
      <c r="E1274">
        <v>2010.54</v>
      </c>
      <c r="F1274">
        <v>73.580299999999994</v>
      </c>
      <c r="G1274">
        <v>0</v>
      </c>
      <c r="H1274">
        <v>216.27699999999999</v>
      </c>
      <c r="I1274">
        <v>1.2300499999999999E-3</v>
      </c>
      <c r="J1274">
        <v>0.99990900000000005</v>
      </c>
      <c r="K1274">
        <v>0</v>
      </c>
      <c r="L1274" t="s">
        <v>43</v>
      </c>
    </row>
    <row r="1275" spans="1:12" x14ac:dyDescent="0.25">
      <c r="A1275" t="s">
        <v>76</v>
      </c>
      <c r="B1275">
        <v>2141.44</v>
      </c>
      <c r="C1275">
        <v>2141.36</v>
      </c>
      <c r="D1275">
        <v>2140.92</v>
      </c>
      <c r="E1275">
        <v>2138.94</v>
      </c>
      <c r="F1275">
        <v>78.118600000000001</v>
      </c>
      <c r="G1275">
        <v>0</v>
      </c>
      <c r="H1275">
        <v>230.18700000000001</v>
      </c>
      <c r="I1275">
        <v>1.2300600000000001E-3</v>
      </c>
      <c r="J1275">
        <v>0.99989499999999998</v>
      </c>
      <c r="K1275">
        <v>0</v>
      </c>
      <c r="L1275" t="s">
        <v>43</v>
      </c>
    </row>
    <row r="1276" spans="1:12" x14ac:dyDescent="0.25">
      <c r="A1276" t="s">
        <v>76</v>
      </c>
      <c r="B1276">
        <v>2133.4499999999998</v>
      </c>
      <c r="C1276">
        <v>2133.39</v>
      </c>
      <c r="D1276">
        <v>2132.9499999999998</v>
      </c>
      <c r="E1276">
        <v>2130.9899999999998</v>
      </c>
      <c r="F1276">
        <v>77.837500000000006</v>
      </c>
      <c r="G1276">
        <v>0</v>
      </c>
      <c r="H1276">
        <v>228.804</v>
      </c>
      <c r="I1276">
        <v>1.2300600000000001E-3</v>
      </c>
      <c r="J1276">
        <v>0.99995699999999998</v>
      </c>
      <c r="K1276">
        <v>0</v>
      </c>
      <c r="L1276" t="s">
        <v>43</v>
      </c>
    </row>
    <row r="1277" spans="1:12" x14ac:dyDescent="0.25">
      <c r="A1277" t="s">
        <v>76</v>
      </c>
      <c r="B1277">
        <v>2113.92</v>
      </c>
      <c r="C1277">
        <v>2113.85</v>
      </c>
      <c r="D1277">
        <v>2113.41</v>
      </c>
      <c r="E1277">
        <v>2111.46</v>
      </c>
      <c r="F1277">
        <v>77.251800000000003</v>
      </c>
      <c r="G1277">
        <v>0</v>
      </c>
      <c r="H1277">
        <v>228.45</v>
      </c>
      <c r="I1277">
        <v>1.2300499999999999E-3</v>
      </c>
      <c r="J1277">
        <v>0.99992999999999999</v>
      </c>
      <c r="K1277">
        <v>0</v>
      </c>
      <c r="L1277" t="s">
        <v>43</v>
      </c>
    </row>
    <row r="1278" spans="1:12" x14ac:dyDescent="0.25">
      <c r="A1278" t="s">
        <v>76</v>
      </c>
      <c r="B1278">
        <v>2279.77</v>
      </c>
      <c r="C1278">
        <v>2279.67</v>
      </c>
      <c r="D1278">
        <v>2279.21</v>
      </c>
      <c r="E1278">
        <v>2277.1</v>
      </c>
      <c r="F1278">
        <v>83.245699999999999</v>
      </c>
      <c r="G1278">
        <v>0</v>
      </c>
      <c r="H1278">
        <v>245.57599999999999</v>
      </c>
      <c r="I1278">
        <v>1.2300499999999999E-3</v>
      </c>
      <c r="J1278">
        <v>0.99984300000000004</v>
      </c>
      <c r="K1278">
        <v>0</v>
      </c>
      <c r="L1278" t="s">
        <v>43</v>
      </c>
    </row>
    <row r="1279" spans="1:12" x14ac:dyDescent="0.25">
      <c r="A1279" t="s">
        <v>76</v>
      </c>
      <c r="B1279">
        <v>2105.67</v>
      </c>
      <c r="C1279">
        <v>2105.6</v>
      </c>
      <c r="D1279">
        <v>2105.16</v>
      </c>
      <c r="E1279">
        <v>2103.1999999999998</v>
      </c>
      <c r="F1279">
        <v>76.681700000000006</v>
      </c>
      <c r="G1279">
        <v>0</v>
      </c>
      <c r="H1279">
        <v>226.78399999999999</v>
      </c>
      <c r="I1279">
        <v>1.2300499999999999E-3</v>
      </c>
      <c r="J1279">
        <v>0.999498</v>
      </c>
      <c r="K1279">
        <v>0</v>
      </c>
      <c r="L1279" t="s">
        <v>43</v>
      </c>
    </row>
    <row r="1280" spans="1:12" x14ac:dyDescent="0.25">
      <c r="A1280" t="s">
        <v>76</v>
      </c>
      <c r="B1280">
        <v>2090.13</v>
      </c>
      <c r="C1280">
        <v>2090.06</v>
      </c>
      <c r="D1280">
        <v>2089.63</v>
      </c>
      <c r="E1280">
        <v>2087.69</v>
      </c>
      <c r="F1280">
        <v>76.180700000000002</v>
      </c>
      <c r="G1280">
        <v>0</v>
      </c>
      <c r="H1280">
        <v>224.39699999999999</v>
      </c>
      <c r="I1280">
        <v>1.2300499999999999E-3</v>
      </c>
      <c r="J1280">
        <v>0.99987700000000002</v>
      </c>
      <c r="K1280">
        <v>0</v>
      </c>
      <c r="L1280" t="s">
        <v>43</v>
      </c>
    </row>
    <row r="1281" spans="1:25" x14ac:dyDescent="0.25">
      <c r="A1281" t="s">
        <v>76</v>
      </c>
      <c r="B1281">
        <v>2138.6999999999998</v>
      </c>
      <c r="C1281">
        <v>2138.61</v>
      </c>
      <c r="D1281">
        <v>2138.17</v>
      </c>
      <c r="E1281">
        <v>2136.19</v>
      </c>
      <c r="F1281">
        <v>78.251599999999996</v>
      </c>
      <c r="G1281">
        <v>0</v>
      </c>
      <c r="H1281">
        <v>230.14500000000001</v>
      </c>
      <c r="I1281">
        <v>1.2300600000000001E-3</v>
      </c>
      <c r="J1281">
        <v>0.999865</v>
      </c>
      <c r="K1281">
        <v>0</v>
      </c>
      <c r="L1281" t="s">
        <v>43</v>
      </c>
    </row>
    <row r="1282" spans="1:25" x14ac:dyDescent="0.25">
      <c r="A1282" t="s">
        <v>76</v>
      </c>
      <c r="B1282">
        <v>2188.2800000000002</v>
      </c>
      <c r="C1282">
        <v>2188.21</v>
      </c>
      <c r="D1282">
        <v>2187.75</v>
      </c>
      <c r="E1282">
        <v>2185.71</v>
      </c>
      <c r="F1282">
        <v>79.903499999999994</v>
      </c>
      <c r="G1282">
        <v>0</v>
      </c>
      <c r="H1282">
        <v>234.31200000000001</v>
      </c>
      <c r="I1282">
        <v>1.2300499999999999E-3</v>
      </c>
      <c r="J1282">
        <v>0.99988600000000005</v>
      </c>
      <c r="K1282">
        <v>0</v>
      </c>
      <c r="L1282" t="s">
        <v>43</v>
      </c>
    </row>
    <row r="1283" spans="1:25" x14ac:dyDescent="0.25">
      <c r="A1283" t="s">
        <v>76</v>
      </c>
      <c r="B1283">
        <v>2059.58</v>
      </c>
      <c r="C1283">
        <v>2059.5</v>
      </c>
      <c r="D1283">
        <v>2059.08</v>
      </c>
      <c r="E1283">
        <v>2057.16</v>
      </c>
      <c r="F1283">
        <v>75.275899999999993</v>
      </c>
      <c r="G1283">
        <v>0</v>
      </c>
      <c r="H1283">
        <v>221.62200000000001</v>
      </c>
      <c r="I1283">
        <v>1.2300499999999999E-3</v>
      </c>
      <c r="J1283">
        <v>0.99976500000000001</v>
      </c>
      <c r="K1283">
        <v>0</v>
      </c>
      <c r="L1283" t="s">
        <v>43</v>
      </c>
    </row>
    <row r="1284" spans="1:25" x14ac:dyDescent="0.25">
      <c r="A1284" t="s">
        <v>76</v>
      </c>
      <c r="B1284">
        <v>2023.83</v>
      </c>
      <c r="C1284">
        <v>2023.77</v>
      </c>
      <c r="D1284">
        <v>2023.35</v>
      </c>
      <c r="E1284">
        <v>2021.48</v>
      </c>
      <c r="F1284">
        <v>73.778599999999997</v>
      </c>
      <c r="G1284">
        <v>0</v>
      </c>
      <c r="H1284">
        <v>218.25200000000001</v>
      </c>
      <c r="I1284">
        <v>1.23007E-3</v>
      </c>
      <c r="J1284">
        <v>0.99926199999999998</v>
      </c>
      <c r="K1284">
        <v>0</v>
      </c>
      <c r="L1284" t="s">
        <v>43</v>
      </c>
    </row>
    <row r="1285" spans="1:25" x14ac:dyDescent="0.25">
      <c r="A1285" t="s">
        <v>76</v>
      </c>
      <c r="B1285">
        <v>2123.84</v>
      </c>
      <c r="C1285">
        <v>2123.77</v>
      </c>
      <c r="D1285">
        <v>2123.34</v>
      </c>
      <c r="E1285">
        <v>2121.38</v>
      </c>
      <c r="F1285">
        <v>77.227000000000004</v>
      </c>
      <c r="G1285">
        <v>0</v>
      </c>
      <c r="H1285">
        <v>229.126</v>
      </c>
      <c r="I1285">
        <v>1.2300499999999999E-3</v>
      </c>
      <c r="J1285">
        <v>0.99998200000000004</v>
      </c>
      <c r="K1285">
        <v>0</v>
      </c>
      <c r="L1285" t="s">
        <v>43</v>
      </c>
    </row>
    <row r="1286" spans="1:25" x14ac:dyDescent="0.25">
      <c r="A1286" t="s">
        <v>76</v>
      </c>
      <c r="B1286">
        <v>2228.17</v>
      </c>
      <c r="C1286">
        <v>2228.1</v>
      </c>
      <c r="D1286">
        <v>2227.65</v>
      </c>
      <c r="E1286">
        <v>2225.54</v>
      </c>
      <c r="F1286">
        <v>81.448099999999997</v>
      </c>
      <c r="G1286">
        <v>0</v>
      </c>
      <c r="H1286">
        <v>240.97499999999999</v>
      </c>
      <c r="I1286">
        <v>1.2300499999999999E-3</v>
      </c>
      <c r="J1286">
        <v>0.99915600000000004</v>
      </c>
      <c r="K1286">
        <v>0</v>
      </c>
      <c r="L1286" t="s">
        <v>43</v>
      </c>
    </row>
    <row r="1287" spans="1:25" x14ac:dyDescent="0.25">
      <c r="A1287" t="s">
        <v>76</v>
      </c>
      <c r="B1287">
        <v>2280.31</v>
      </c>
      <c r="C1287">
        <v>2280.2399999999998</v>
      </c>
      <c r="D1287">
        <v>2279.77</v>
      </c>
      <c r="E1287">
        <v>2277.67</v>
      </c>
      <c r="F1287">
        <v>83.124200000000002</v>
      </c>
      <c r="G1287">
        <v>0</v>
      </c>
      <c r="H1287">
        <v>245.90199999999999</v>
      </c>
      <c r="I1287">
        <v>1.2300499999999999E-3</v>
      </c>
      <c r="J1287">
        <v>0.999915</v>
      </c>
      <c r="K1287">
        <v>0</v>
      </c>
      <c r="L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76</v>
      </c>
      <c r="B1288">
        <v>1973.5</v>
      </c>
      <c r="C1288">
        <v>1973.41</v>
      </c>
      <c r="D1288">
        <v>1973.01</v>
      </c>
      <c r="E1288">
        <v>1971.19</v>
      </c>
      <c r="F1288">
        <v>72.438599999999994</v>
      </c>
      <c r="G1288">
        <v>0</v>
      </c>
      <c r="H1288">
        <v>212.06200000000001</v>
      </c>
      <c r="I1288">
        <v>1.2300499999999999E-3</v>
      </c>
      <c r="J1288">
        <v>0.99995199999999995</v>
      </c>
      <c r="K1288">
        <v>0</v>
      </c>
      <c r="L1288" t="s">
        <v>43</v>
      </c>
      <c r="R1288">
        <f>AVERAGE(B1239:B1288)</f>
        <v>2130.1509999999998</v>
      </c>
      <c r="S1288">
        <f>AVERAGE(C1239:C1288)</f>
        <v>2130.077400000001</v>
      </c>
      <c r="U1288">
        <f>_xlfn.VAR.P(B1239:B1288)</f>
        <v>9881.5918130000009</v>
      </c>
      <c r="V1288">
        <f>_xlfn.VAR.P(C1239:C1288)</f>
        <v>9881.5000752400028</v>
      </c>
      <c r="X1288">
        <f>1.96*SQRT(U1288)/50</f>
        <v>3.8967228851341633</v>
      </c>
      <c r="Y1288">
        <f>1.96*SQRT(V1288)/50</f>
        <v>3.896704797083915</v>
      </c>
    </row>
    <row r="1289" spans="1:25" x14ac:dyDescent="0.25">
      <c r="A1289" t="s">
        <v>76</v>
      </c>
      <c r="B1289">
        <v>106509.371327</v>
      </c>
      <c r="C1289" t="s">
        <v>37</v>
      </c>
    </row>
    <row r="1290" spans="1:25" x14ac:dyDescent="0.25">
      <c r="A1290" t="s">
        <v>148</v>
      </c>
      <c r="B1290">
        <v>3844.46</v>
      </c>
      <c r="C1290">
        <v>3727.14</v>
      </c>
      <c r="D1290">
        <v>3726.66</v>
      </c>
      <c r="E1290">
        <v>3724.25</v>
      </c>
      <c r="F1290">
        <v>86.418700000000001</v>
      </c>
      <c r="G1290">
        <v>1305.6600000000001</v>
      </c>
      <c r="H1290">
        <v>238.08799999999999</v>
      </c>
      <c r="I1290">
        <v>226.35900000000001</v>
      </c>
      <c r="J1290">
        <v>253.04400000000001</v>
      </c>
      <c r="K1290">
        <v>1935.82</v>
      </c>
      <c r="L1290">
        <v>1.2300600000000001E-3</v>
      </c>
      <c r="M1290">
        <v>0.999884</v>
      </c>
      <c r="N1290">
        <v>0</v>
      </c>
      <c r="O1290" t="s">
        <v>43</v>
      </c>
    </row>
    <row r="1291" spans="1:25" x14ac:dyDescent="0.25">
      <c r="A1291" t="s">
        <v>148</v>
      </c>
      <c r="B1291">
        <v>3659.45</v>
      </c>
      <c r="C1291">
        <v>3534.94</v>
      </c>
      <c r="D1291">
        <v>3534.49</v>
      </c>
      <c r="E1291">
        <v>3532.21</v>
      </c>
      <c r="F1291">
        <v>74.678299999999993</v>
      </c>
      <c r="G1291">
        <v>1247.42</v>
      </c>
      <c r="H1291">
        <v>227.102</v>
      </c>
      <c r="I1291">
        <v>215.60300000000001</v>
      </c>
      <c r="J1291">
        <v>242.785</v>
      </c>
      <c r="K1291">
        <v>1833.62</v>
      </c>
      <c r="L1291">
        <v>1.2300499999999999E-3</v>
      </c>
      <c r="M1291">
        <v>0.99983100000000003</v>
      </c>
      <c r="N1291">
        <v>0</v>
      </c>
      <c r="O1291" t="s">
        <v>43</v>
      </c>
    </row>
    <row r="1292" spans="1:25" x14ac:dyDescent="0.25">
      <c r="A1292" t="s">
        <v>148</v>
      </c>
      <c r="B1292">
        <v>3581.49</v>
      </c>
      <c r="C1292">
        <v>3458.33</v>
      </c>
      <c r="D1292">
        <v>3457.88</v>
      </c>
      <c r="E1292">
        <v>3455.65</v>
      </c>
      <c r="F1292">
        <v>78.169700000000006</v>
      </c>
      <c r="G1292">
        <v>1245.81</v>
      </c>
      <c r="H1292">
        <v>218.94</v>
      </c>
      <c r="I1292">
        <v>207.86099999999999</v>
      </c>
      <c r="J1292">
        <v>275.745</v>
      </c>
      <c r="K1292">
        <v>1767.73</v>
      </c>
      <c r="L1292">
        <v>1.2300499999999999E-3</v>
      </c>
      <c r="M1292">
        <v>0.99965099999999996</v>
      </c>
      <c r="N1292">
        <v>0</v>
      </c>
      <c r="O1292" t="s">
        <v>43</v>
      </c>
    </row>
    <row r="1293" spans="1:25" x14ac:dyDescent="0.25">
      <c r="A1293" t="s">
        <v>148</v>
      </c>
      <c r="B1293">
        <v>3786.37</v>
      </c>
      <c r="C1293">
        <v>3669.34</v>
      </c>
      <c r="D1293">
        <v>3668.87</v>
      </c>
      <c r="E1293">
        <v>3666.48</v>
      </c>
      <c r="F1293">
        <v>77.394400000000005</v>
      </c>
      <c r="G1293">
        <v>1289.6300000000001</v>
      </c>
      <c r="H1293">
        <v>235.24700000000001</v>
      </c>
      <c r="I1293">
        <v>223.34700000000001</v>
      </c>
      <c r="J1293">
        <v>249.64</v>
      </c>
      <c r="K1293">
        <v>1903.15</v>
      </c>
      <c r="L1293">
        <v>1.2300600000000001E-3</v>
      </c>
      <c r="M1293">
        <v>0.99997000000000003</v>
      </c>
      <c r="N1293">
        <v>0</v>
      </c>
      <c r="O1293" t="s">
        <v>43</v>
      </c>
    </row>
    <row r="1294" spans="1:25" x14ac:dyDescent="0.25">
      <c r="A1294" t="s">
        <v>148</v>
      </c>
      <c r="B1294">
        <v>3741.81</v>
      </c>
      <c r="C1294">
        <v>3618.74</v>
      </c>
      <c r="D1294">
        <v>3618.28</v>
      </c>
      <c r="E1294">
        <v>3615.92</v>
      </c>
      <c r="F1294">
        <v>83.124899999999997</v>
      </c>
      <c r="G1294">
        <v>1278.52</v>
      </c>
      <c r="H1294">
        <v>231.49799999999999</v>
      </c>
      <c r="I1294">
        <v>219.76599999999999</v>
      </c>
      <c r="J1294">
        <v>255.518</v>
      </c>
      <c r="K1294">
        <v>1868.82</v>
      </c>
      <c r="L1294">
        <v>1.2300499999999999E-3</v>
      </c>
      <c r="M1294">
        <v>0.99974600000000002</v>
      </c>
      <c r="N1294">
        <v>0</v>
      </c>
      <c r="O1294" t="s">
        <v>43</v>
      </c>
    </row>
    <row r="1295" spans="1:25" x14ac:dyDescent="0.25">
      <c r="A1295" t="s">
        <v>148</v>
      </c>
      <c r="B1295">
        <v>3527.34</v>
      </c>
      <c r="C1295">
        <v>3412.07</v>
      </c>
      <c r="D1295">
        <v>3411.62</v>
      </c>
      <c r="E1295">
        <v>3409.45</v>
      </c>
      <c r="F1295">
        <v>71.243200000000002</v>
      </c>
      <c r="G1295">
        <v>1228.5899999999999</v>
      </c>
      <c r="H1295">
        <v>216.7</v>
      </c>
      <c r="I1295">
        <v>205.77500000000001</v>
      </c>
      <c r="J1295">
        <v>269.91199999999998</v>
      </c>
      <c r="K1295">
        <v>1750.09</v>
      </c>
      <c r="L1295">
        <v>1.2300600000000001E-3</v>
      </c>
      <c r="M1295">
        <v>0.99961100000000003</v>
      </c>
      <c r="N1295">
        <v>0</v>
      </c>
      <c r="O1295" t="s">
        <v>43</v>
      </c>
    </row>
    <row r="1296" spans="1:25" x14ac:dyDescent="0.25">
      <c r="A1296" t="s">
        <v>148</v>
      </c>
      <c r="B1296">
        <v>3735.35</v>
      </c>
      <c r="C1296">
        <v>3612.27</v>
      </c>
      <c r="D1296">
        <v>3611.81</v>
      </c>
      <c r="E1296">
        <v>3609.49</v>
      </c>
      <c r="F1296">
        <v>82.883799999999994</v>
      </c>
      <c r="G1296">
        <v>1274.9000000000001</v>
      </c>
      <c r="H1296">
        <v>231.15899999999999</v>
      </c>
      <c r="I1296">
        <v>219.505</v>
      </c>
      <c r="J1296">
        <v>246.28100000000001</v>
      </c>
      <c r="K1296">
        <v>1868.52</v>
      </c>
      <c r="L1296">
        <v>1.2300499999999999E-3</v>
      </c>
      <c r="M1296">
        <v>0.99945099999999998</v>
      </c>
      <c r="N1296">
        <v>0</v>
      </c>
      <c r="O1296" t="s">
        <v>43</v>
      </c>
    </row>
    <row r="1297" spans="1:15" x14ac:dyDescent="0.25">
      <c r="A1297" t="s">
        <v>148</v>
      </c>
      <c r="B1297">
        <v>3651.17</v>
      </c>
      <c r="C1297">
        <v>3535.43</v>
      </c>
      <c r="D1297">
        <v>3534.98</v>
      </c>
      <c r="E1297">
        <v>3532.71</v>
      </c>
      <c r="F1297">
        <v>74.541200000000003</v>
      </c>
      <c r="G1297">
        <v>1244.3699999999999</v>
      </c>
      <c r="H1297">
        <v>226.68899999999999</v>
      </c>
      <c r="I1297">
        <v>215.17699999999999</v>
      </c>
      <c r="J1297">
        <v>242.041</v>
      </c>
      <c r="K1297">
        <v>1837.86</v>
      </c>
      <c r="L1297">
        <v>1.2300499999999999E-3</v>
      </c>
      <c r="M1297">
        <v>0.99999899999999997</v>
      </c>
      <c r="N1297">
        <v>0</v>
      </c>
      <c r="O1297" t="s">
        <v>43</v>
      </c>
    </row>
    <row r="1298" spans="1:15" x14ac:dyDescent="0.25">
      <c r="A1298" t="s">
        <v>148</v>
      </c>
      <c r="B1298">
        <v>3602.43</v>
      </c>
      <c r="C1298">
        <v>3491.25</v>
      </c>
      <c r="D1298">
        <v>3490.8</v>
      </c>
      <c r="E1298">
        <v>3488.56</v>
      </c>
      <c r="F1298">
        <v>79.165800000000004</v>
      </c>
      <c r="G1298">
        <v>1260.94</v>
      </c>
      <c r="H1298">
        <v>221.26599999999999</v>
      </c>
      <c r="I1298">
        <v>209.934</v>
      </c>
      <c r="J1298">
        <v>282.80799999999999</v>
      </c>
      <c r="K1298">
        <v>1780.26</v>
      </c>
      <c r="L1298">
        <v>1.2300499999999999E-3</v>
      </c>
      <c r="M1298">
        <v>0.99980999999999998</v>
      </c>
      <c r="N1298">
        <v>0</v>
      </c>
      <c r="O1298" t="s">
        <v>43</v>
      </c>
    </row>
    <row r="1299" spans="1:15" x14ac:dyDescent="0.25">
      <c r="A1299" t="s">
        <v>148</v>
      </c>
      <c r="B1299">
        <v>3785.61</v>
      </c>
      <c r="C1299">
        <v>3668.86</v>
      </c>
      <c r="D1299">
        <v>3668.39</v>
      </c>
      <c r="E1299">
        <v>3666.02</v>
      </c>
      <c r="F1299">
        <v>77.347399999999993</v>
      </c>
      <c r="G1299">
        <v>1289.48</v>
      </c>
      <c r="H1299">
        <v>234.98099999999999</v>
      </c>
      <c r="I1299">
        <v>223.27199999999999</v>
      </c>
      <c r="J1299">
        <v>250.15100000000001</v>
      </c>
      <c r="K1299">
        <v>1909.92</v>
      </c>
      <c r="L1299">
        <v>1.2300499999999999E-3</v>
      </c>
      <c r="M1299">
        <v>0.999834</v>
      </c>
      <c r="N1299">
        <v>0</v>
      </c>
      <c r="O1299" t="s">
        <v>43</v>
      </c>
    </row>
    <row r="1300" spans="1:15" x14ac:dyDescent="0.25">
      <c r="A1300" t="s">
        <v>148</v>
      </c>
      <c r="B1300">
        <v>3779.37</v>
      </c>
      <c r="C1300">
        <v>3656.05</v>
      </c>
      <c r="D1300">
        <v>3655.58</v>
      </c>
      <c r="E1300">
        <v>3653.2</v>
      </c>
      <c r="F1300">
        <v>84.431799999999996</v>
      </c>
      <c r="G1300">
        <v>1292.05</v>
      </c>
      <c r="H1300">
        <v>233.80199999999999</v>
      </c>
      <c r="I1300">
        <v>230.91300000000001</v>
      </c>
      <c r="J1300">
        <v>249.27</v>
      </c>
      <c r="K1300">
        <v>1887.58</v>
      </c>
      <c r="L1300">
        <v>1.2300499999999999E-3</v>
      </c>
      <c r="M1300">
        <v>0.99964699999999995</v>
      </c>
      <c r="N1300">
        <v>0</v>
      </c>
      <c r="O1300" t="s">
        <v>43</v>
      </c>
    </row>
    <row r="1301" spans="1:15" x14ac:dyDescent="0.25">
      <c r="A1301" t="s">
        <v>148</v>
      </c>
      <c r="B1301">
        <v>3812.55</v>
      </c>
      <c r="C1301">
        <v>3695.67</v>
      </c>
      <c r="D1301">
        <v>3695.2</v>
      </c>
      <c r="E1301">
        <v>3692.83</v>
      </c>
      <c r="F1301">
        <v>77.0792</v>
      </c>
      <c r="G1301">
        <v>1329.41</v>
      </c>
      <c r="H1301">
        <v>234.29599999999999</v>
      </c>
      <c r="I1301">
        <v>222.595</v>
      </c>
      <c r="J1301">
        <v>292.56799999999998</v>
      </c>
      <c r="K1301">
        <v>1896.13</v>
      </c>
      <c r="L1301">
        <v>1.2300499999999999E-3</v>
      </c>
      <c r="M1301">
        <v>0.99979700000000005</v>
      </c>
      <c r="N1301">
        <v>0</v>
      </c>
      <c r="O1301" t="s">
        <v>43</v>
      </c>
    </row>
    <row r="1302" spans="1:15" x14ac:dyDescent="0.25">
      <c r="A1302" t="s">
        <v>148</v>
      </c>
      <c r="B1302">
        <v>3700.73</v>
      </c>
      <c r="C1302">
        <v>3585.92</v>
      </c>
      <c r="D1302">
        <v>3585.45</v>
      </c>
      <c r="E1302">
        <v>3583.15</v>
      </c>
      <c r="F1302">
        <v>82.799899999999994</v>
      </c>
      <c r="G1302">
        <v>1264.9000000000001</v>
      </c>
      <c r="H1302">
        <v>229.26400000000001</v>
      </c>
      <c r="I1302">
        <v>217.91900000000001</v>
      </c>
      <c r="J1302">
        <v>245.06100000000001</v>
      </c>
      <c r="K1302">
        <v>1847.83</v>
      </c>
      <c r="L1302">
        <v>1.2300499999999999E-3</v>
      </c>
      <c r="M1302">
        <v>0.99961999999999995</v>
      </c>
      <c r="N1302">
        <v>0</v>
      </c>
      <c r="O1302" t="s">
        <v>43</v>
      </c>
    </row>
    <row r="1303" spans="1:15" x14ac:dyDescent="0.25">
      <c r="A1303" t="s">
        <v>148</v>
      </c>
      <c r="B1303">
        <v>3461.28</v>
      </c>
      <c r="C1303">
        <v>3347.24</v>
      </c>
      <c r="D1303">
        <v>3346.81</v>
      </c>
      <c r="E1303">
        <v>3344.66</v>
      </c>
      <c r="F1303">
        <v>70.502799999999993</v>
      </c>
      <c r="G1303">
        <v>1181.08</v>
      </c>
      <c r="H1303">
        <v>214.71899999999999</v>
      </c>
      <c r="I1303">
        <v>204.078</v>
      </c>
      <c r="J1303">
        <v>230.45099999999999</v>
      </c>
      <c r="K1303">
        <v>1734.39</v>
      </c>
      <c r="L1303">
        <v>1.2300499999999999E-3</v>
      </c>
      <c r="M1303">
        <v>0.99976500000000001</v>
      </c>
      <c r="N1303">
        <v>0</v>
      </c>
      <c r="O1303" t="s">
        <v>43</v>
      </c>
    </row>
    <row r="1304" spans="1:15" x14ac:dyDescent="0.25">
      <c r="A1304" t="s">
        <v>148</v>
      </c>
      <c r="B1304">
        <v>3785.18</v>
      </c>
      <c r="C1304">
        <v>3668.16</v>
      </c>
      <c r="D1304">
        <v>3667.7</v>
      </c>
      <c r="E1304">
        <v>3665.33</v>
      </c>
      <c r="F1304">
        <v>83.228499999999997</v>
      </c>
      <c r="G1304">
        <v>1316.84</v>
      </c>
      <c r="H1304">
        <v>232.107</v>
      </c>
      <c r="I1304">
        <v>220.74799999999999</v>
      </c>
      <c r="J1304">
        <v>288.42599999999999</v>
      </c>
      <c r="K1304">
        <v>1878.8</v>
      </c>
      <c r="L1304">
        <v>1.2300499999999999E-3</v>
      </c>
      <c r="M1304">
        <v>0.99966900000000003</v>
      </c>
      <c r="N1304">
        <v>0</v>
      </c>
      <c r="O1304" t="s">
        <v>43</v>
      </c>
    </row>
    <row r="1305" spans="1:15" x14ac:dyDescent="0.25">
      <c r="A1305" t="s">
        <v>148</v>
      </c>
      <c r="B1305">
        <v>3710.85</v>
      </c>
      <c r="C1305">
        <v>3587.93</v>
      </c>
      <c r="D1305">
        <v>3587.47</v>
      </c>
      <c r="E1305">
        <v>3585.16</v>
      </c>
      <c r="F1305">
        <v>75.813699999999997</v>
      </c>
      <c r="G1305">
        <v>1266.49</v>
      </c>
      <c r="H1305">
        <v>229.47</v>
      </c>
      <c r="I1305">
        <v>224.45699999999999</v>
      </c>
      <c r="J1305">
        <v>244.44200000000001</v>
      </c>
      <c r="K1305">
        <v>1860.53</v>
      </c>
      <c r="L1305">
        <v>1.2300499999999999E-3</v>
      </c>
      <c r="M1305">
        <v>0.99980999999999998</v>
      </c>
      <c r="N1305">
        <v>0</v>
      </c>
      <c r="O1305" t="s">
        <v>43</v>
      </c>
    </row>
    <row r="1306" spans="1:15" x14ac:dyDescent="0.25">
      <c r="A1306" t="s">
        <v>148</v>
      </c>
      <c r="B1306">
        <v>3502.18</v>
      </c>
      <c r="C1306">
        <v>3390.78</v>
      </c>
      <c r="D1306">
        <v>3390.34</v>
      </c>
      <c r="E1306">
        <v>3388.16</v>
      </c>
      <c r="F1306">
        <v>76.962800000000001</v>
      </c>
      <c r="G1306">
        <v>1194.73</v>
      </c>
      <c r="H1306">
        <v>218.441</v>
      </c>
      <c r="I1306">
        <v>206.011</v>
      </c>
      <c r="J1306">
        <v>233.13</v>
      </c>
      <c r="K1306">
        <v>1747.01</v>
      </c>
      <c r="L1306">
        <v>1.2300499999999999E-3</v>
      </c>
      <c r="M1306">
        <v>0.99991300000000005</v>
      </c>
      <c r="N1306">
        <v>0</v>
      </c>
      <c r="O1306" t="s">
        <v>43</v>
      </c>
    </row>
    <row r="1307" spans="1:15" x14ac:dyDescent="0.25">
      <c r="A1307" t="s">
        <v>148</v>
      </c>
      <c r="B1307">
        <v>3694.3</v>
      </c>
      <c r="C1307">
        <v>3577.55</v>
      </c>
      <c r="D1307">
        <v>3577.08</v>
      </c>
      <c r="E1307">
        <v>3574.78</v>
      </c>
      <c r="F1307">
        <v>74.433899999999994</v>
      </c>
      <c r="G1307">
        <v>1289.94</v>
      </c>
      <c r="H1307">
        <v>226.84399999999999</v>
      </c>
      <c r="I1307">
        <v>217.07400000000001</v>
      </c>
      <c r="J1307">
        <v>285.17399999999998</v>
      </c>
      <c r="K1307">
        <v>1832.88</v>
      </c>
      <c r="L1307">
        <v>1.2300499999999999E-3</v>
      </c>
      <c r="M1307">
        <v>0.99957099999999999</v>
      </c>
      <c r="N1307">
        <v>0</v>
      </c>
      <c r="O1307" t="s">
        <v>43</v>
      </c>
    </row>
    <row r="1308" spans="1:15" x14ac:dyDescent="0.25">
      <c r="A1308" t="s">
        <v>148</v>
      </c>
      <c r="B1308">
        <v>3586.84</v>
      </c>
      <c r="C1308">
        <v>3463.52</v>
      </c>
      <c r="D1308">
        <v>3463.07</v>
      </c>
      <c r="E1308">
        <v>3460.84</v>
      </c>
      <c r="F1308">
        <v>79.2834</v>
      </c>
      <c r="G1308">
        <v>1222.3800000000001</v>
      </c>
      <c r="H1308">
        <v>221.286</v>
      </c>
      <c r="I1308">
        <v>210.24299999999999</v>
      </c>
      <c r="J1308">
        <v>242.84200000000001</v>
      </c>
      <c r="K1308">
        <v>1784.49</v>
      </c>
      <c r="L1308">
        <v>1.2300499999999999E-3</v>
      </c>
      <c r="M1308">
        <v>0.99964200000000003</v>
      </c>
      <c r="N1308">
        <v>0</v>
      </c>
      <c r="O1308" t="s">
        <v>43</v>
      </c>
    </row>
    <row r="1309" spans="1:15" x14ac:dyDescent="0.25">
      <c r="A1309" t="s">
        <v>148</v>
      </c>
      <c r="B1309">
        <v>3664.38</v>
      </c>
      <c r="C1309">
        <v>3548.38</v>
      </c>
      <c r="D1309">
        <v>3547.92</v>
      </c>
      <c r="E1309">
        <v>3545.63</v>
      </c>
      <c r="F1309">
        <v>74.9084</v>
      </c>
      <c r="G1309">
        <v>1248.8599999999999</v>
      </c>
      <c r="H1309">
        <v>227.602</v>
      </c>
      <c r="I1309">
        <v>216.07</v>
      </c>
      <c r="J1309">
        <v>242.70500000000001</v>
      </c>
      <c r="K1309">
        <v>1842.16</v>
      </c>
      <c r="L1309">
        <v>1.2300499999999999E-3</v>
      </c>
      <c r="M1309">
        <v>0.99995599999999996</v>
      </c>
      <c r="N1309">
        <v>0</v>
      </c>
      <c r="O1309" t="s">
        <v>43</v>
      </c>
    </row>
    <row r="1310" spans="1:15" x14ac:dyDescent="0.25">
      <c r="A1310" t="s">
        <v>148</v>
      </c>
      <c r="B1310">
        <v>3962.28</v>
      </c>
      <c r="C1310">
        <v>3837.18</v>
      </c>
      <c r="D1310">
        <v>3836.7</v>
      </c>
      <c r="E1310">
        <v>3834.23</v>
      </c>
      <c r="F1310">
        <v>88.478999999999999</v>
      </c>
      <c r="G1310">
        <v>1375.09</v>
      </c>
      <c r="H1310">
        <v>242.773</v>
      </c>
      <c r="I1310">
        <v>230.59</v>
      </c>
      <c r="J1310">
        <v>301.98700000000002</v>
      </c>
      <c r="K1310">
        <v>1961.1</v>
      </c>
      <c r="L1310">
        <v>1.2300499999999999E-3</v>
      </c>
      <c r="M1310">
        <v>0.998861</v>
      </c>
      <c r="N1310">
        <v>0</v>
      </c>
      <c r="O1310" t="s">
        <v>43</v>
      </c>
    </row>
    <row r="1311" spans="1:15" x14ac:dyDescent="0.25">
      <c r="A1311" t="s">
        <v>148</v>
      </c>
      <c r="B1311">
        <v>3474.92</v>
      </c>
      <c r="C1311">
        <v>3351.51</v>
      </c>
      <c r="D1311">
        <v>3351.06</v>
      </c>
      <c r="E1311">
        <v>3348.89</v>
      </c>
      <c r="F1311">
        <v>70.574700000000007</v>
      </c>
      <c r="G1311">
        <v>1182.04</v>
      </c>
      <c r="H1311">
        <v>215.072</v>
      </c>
      <c r="I1311">
        <v>204.167</v>
      </c>
      <c r="J1311">
        <v>230.67699999999999</v>
      </c>
      <c r="K1311">
        <v>1739.41</v>
      </c>
      <c r="L1311">
        <v>1.2300499999999999E-3</v>
      </c>
      <c r="M1311">
        <v>0.99949500000000002</v>
      </c>
      <c r="N1311">
        <v>0</v>
      </c>
      <c r="O1311" t="s">
        <v>43</v>
      </c>
    </row>
    <row r="1312" spans="1:15" x14ac:dyDescent="0.25">
      <c r="A1312" t="s">
        <v>148</v>
      </c>
      <c r="B1312">
        <v>3570.61</v>
      </c>
      <c r="C1312">
        <v>3454.59</v>
      </c>
      <c r="D1312">
        <v>3454.15</v>
      </c>
      <c r="E1312">
        <v>3451.92</v>
      </c>
      <c r="F1312">
        <v>79.604100000000003</v>
      </c>
      <c r="G1312">
        <v>1214.6300000000001</v>
      </c>
      <c r="H1312">
        <v>221.39699999999999</v>
      </c>
      <c r="I1312">
        <v>209.947</v>
      </c>
      <c r="J1312">
        <v>236.339</v>
      </c>
      <c r="K1312">
        <v>1789.43</v>
      </c>
      <c r="L1312">
        <v>1.2300600000000001E-3</v>
      </c>
      <c r="M1312">
        <v>0.99990299999999999</v>
      </c>
      <c r="N1312">
        <v>0</v>
      </c>
      <c r="O1312" t="s">
        <v>43</v>
      </c>
    </row>
    <row r="1313" spans="1:15" x14ac:dyDescent="0.25">
      <c r="A1313" t="s">
        <v>148</v>
      </c>
      <c r="B1313">
        <v>3566.2</v>
      </c>
      <c r="C1313">
        <v>3451.65</v>
      </c>
      <c r="D1313">
        <v>3451.21</v>
      </c>
      <c r="E1313">
        <v>3449</v>
      </c>
      <c r="F1313">
        <v>71.981700000000004</v>
      </c>
      <c r="G1313">
        <v>1244.75</v>
      </c>
      <c r="H1313">
        <v>219.10499999999999</v>
      </c>
      <c r="I1313">
        <v>208.042</v>
      </c>
      <c r="J1313">
        <v>274.548</v>
      </c>
      <c r="K1313">
        <v>1767.43</v>
      </c>
      <c r="L1313">
        <v>1.2300499999999999E-3</v>
      </c>
      <c r="M1313">
        <v>0.99952700000000005</v>
      </c>
      <c r="N1313">
        <v>0</v>
      </c>
      <c r="O1313" t="s">
        <v>43</v>
      </c>
    </row>
    <row r="1314" spans="1:15" x14ac:dyDescent="0.25">
      <c r="A1314" t="s">
        <v>148</v>
      </c>
      <c r="B1314">
        <v>3452.79</v>
      </c>
      <c r="C1314">
        <v>3338.19</v>
      </c>
      <c r="D1314">
        <v>3337.76</v>
      </c>
      <c r="E1314">
        <v>3335.61</v>
      </c>
      <c r="F1314">
        <v>77.405000000000001</v>
      </c>
      <c r="G1314">
        <v>1179.73</v>
      </c>
      <c r="H1314">
        <v>219.74799999999999</v>
      </c>
      <c r="I1314">
        <v>202.977</v>
      </c>
      <c r="J1314">
        <v>228.143</v>
      </c>
      <c r="K1314">
        <v>1723.55</v>
      </c>
      <c r="L1314">
        <v>1.2300499999999999E-3</v>
      </c>
      <c r="M1314">
        <v>0.99936199999999997</v>
      </c>
      <c r="N1314">
        <v>0</v>
      </c>
      <c r="O1314" t="s">
        <v>43</v>
      </c>
    </row>
    <row r="1315" spans="1:15" x14ac:dyDescent="0.25">
      <c r="A1315" t="s">
        <v>148</v>
      </c>
      <c r="B1315">
        <v>3575.49</v>
      </c>
      <c r="C1315">
        <v>3459.23</v>
      </c>
      <c r="D1315">
        <v>3458.79</v>
      </c>
      <c r="E1315">
        <v>3456.56</v>
      </c>
      <c r="F1315">
        <v>72.993200000000002</v>
      </c>
      <c r="G1315">
        <v>1227.5999999999999</v>
      </c>
      <c r="H1315">
        <v>231.733</v>
      </c>
      <c r="I1315">
        <v>210.84100000000001</v>
      </c>
      <c r="J1315">
        <v>236.108</v>
      </c>
      <c r="K1315">
        <v>1786.2</v>
      </c>
      <c r="L1315">
        <v>1.2300600000000001E-3</v>
      </c>
      <c r="M1315">
        <v>0.99960499999999997</v>
      </c>
      <c r="N1315">
        <v>0</v>
      </c>
      <c r="O1315" t="s">
        <v>43</v>
      </c>
    </row>
    <row r="1316" spans="1:15" x14ac:dyDescent="0.25">
      <c r="A1316" t="s">
        <v>148</v>
      </c>
      <c r="B1316">
        <v>3572.4</v>
      </c>
      <c r="C1316">
        <v>3455.95</v>
      </c>
      <c r="D1316">
        <v>3455.51</v>
      </c>
      <c r="E1316">
        <v>3453.27</v>
      </c>
      <c r="F1316">
        <v>79.379199999999997</v>
      </c>
      <c r="G1316">
        <v>1242.45</v>
      </c>
      <c r="H1316">
        <v>218.809</v>
      </c>
      <c r="I1316">
        <v>207.69800000000001</v>
      </c>
      <c r="J1316">
        <v>274.75799999999998</v>
      </c>
      <c r="K1316">
        <v>1767.07</v>
      </c>
      <c r="L1316">
        <v>1.2300499999999999E-3</v>
      </c>
      <c r="M1316">
        <v>0.99995299999999998</v>
      </c>
      <c r="N1316">
        <v>0</v>
      </c>
      <c r="O1316" t="s">
        <v>43</v>
      </c>
    </row>
    <row r="1317" spans="1:15" x14ac:dyDescent="0.25">
      <c r="A1317" t="s">
        <v>148</v>
      </c>
      <c r="B1317">
        <v>3411.69</v>
      </c>
      <c r="C1317">
        <v>3300.27</v>
      </c>
      <c r="D1317">
        <v>3299.83</v>
      </c>
      <c r="E1317">
        <v>3297.68</v>
      </c>
      <c r="F1317">
        <v>69.588300000000004</v>
      </c>
      <c r="G1317">
        <v>1165</v>
      </c>
      <c r="H1317">
        <v>211.851</v>
      </c>
      <c r="I1317">
        <v>201.48099999999999</v>
      </c>
      <c r="J1317">
        <v>227.029</v>
      </c>
      <c r="K1317">
        <v>1711.3</v>
      </c>
      <c r="L1317">
        <v>1.2300499999999999E-3</v>
      </c>
      <c r="M1317">
        <v>0.99993900000000002</v>
      </c>
      <c r="N1317">
        <v>0</v>
      </c>
      <c r="O1317" t="s">
        <v>43</v>
      </c>
    </row>
    <row r="1318" spans="1:15" x14ac:dyDescent="0.25">
      <c r="A1318" t="s">
        <v>148</v>
      </c>
      <c r="B1318">
        <v>3730.44</v>
      </c>
      <c r="C1318">
        <v>3614.6</v>
      </c>
      <c r="D1318">
        <v>3614.12</v>
      </c>
      <c r="E1318">
        <v>3611.8</v>
      </c>
      <c r="F1318">
        <v>83.097499999999997</v>
      </c>
      <c r="G1318">
        <v>1269.05</v>
      </c>
      <c r="H1318">
        <v>231.16399999999999</v>
      </c>
      <c r="I1318">
        <v>219.505</v>
      </c>
      <c r="J1318">
        <v>246.32</v>
      </c>
      <c r="K1318">
        <v>1876.86</v>
      </c>
      <c r="L1318">
        <v>1.2300499999999999E-3</v>
      </c>
      <c r="M1318">
        <v>0.99891200000000002</v>
      </c>
      <c r="N1318">
        <v>0</v>
      </c>
      <c r="O1318" t="s">
        <v>43</v>
      </c>
    </row>
    <row r="1319" spans="1:15" x14ac:dyDescent="0.25">
      <c r="A1319" t="s">
        <v>148</v>
      </c>
      <c r="B1319">
        <v>3676.25</v>
      </c>
      <c r="C1319">
        <v>3558.34</v>
      </c>
      <c r="D1319">
        <v>3557.89</v>
      </c>
      <c r="E1319">
        <v>3555.6</v>
      </c>
      <c r="F1319">
        <v>74.378399999999999</v>
      </c>
      <c r="G1319">
        <v>1278.4000000000001</v>
      </c>
      <c r="H1319">
        <v>226.09399999999999</v>
      </c>
      <c r="I1319">
        <v>214.88300000000001</v>
      </c>
      <c r="J1319">
        <v>278.226</v>
      </c>
      <c r="K1319">
        <v>1826.07</v>
      </c>
      <c r="L1319">
        <v>1.2300499999999999E-3</v>
      </c>
      <c r="M1319">
        <v>0.99998200000000004</v>
      </c>
      <c r="N1319">
        <v>0</v>
      </c>
      <c r="O1319" t="s">
        <v>43</v>
      </c>
    </row>
    <row r="1320" spans="1:15" x14ac:dyDescent="0.25">
      <c r="A1320" t="s">
        <v>148</v>
      </c>
      <c r="B1320">
        <v>3558.3</v>
      </c>
      <c r="C1320">
        <v>3443.6</v>
      </c>
      <c r="D1320">
        <v>3443.16</v>
      </c>
      <c r="E1320">
        <v>3440.95</v>
      </c>
      <c r="F1320">
        <v>79.494799999999998</v>
      </c>
      <c r="G1320">
        <v>1210.1400000000001</v>
      </c>
      <c r="H1320">
        <v>220.15299999999999</v>
      </c>
      <c r="I1320">
        <v>209.21</v>
      </c>
      <c r="J1320">
        <v>235.732</v>
      </c>
      <c r="K1320">
        <v>1779.34</v>
      </c>
      <c r="L1320">
        <v>1.2300499999999999E-3</v>
      </c>
      <c r="M1320">
        <v>0.99964600000000003</v>
      </c>
      <c r="N1320">
        <v>0</v>
      </c>
      <c r="O1320" t="s">
        <v>43</v>
      </c>
    </row>
    <row r="1321" spans="1:15" x14ac:dyDescent="0.25">
      <c r="A1321" t="s">
        <v>148</v>
      </c>
      <c r="B1321">
        <v>3652.65</v>
      </c>
      <c r="C1321">
        <v>3535.75</v>
      </c>
      <c r="D1321">
        <v>3535.29</v>
      </c>
      <c r="E1321">
        <v>3533.01</v>
      </c>
      <c r="F1321">
        <v>74.462999999999994</v>
      </c>
      <c r="G1321">
        <v>1243.28</v>
      </c>
      <c r="H1321">
        <v>226.29400000000001</v>
      </c>
      <c r="I1321">
        <v>215.059</v>
      </c>
      <c r="J1321">
        <v>241.798</v>
      </c>
      <c r="K1321">
        <v>1838.39</v>
      </c>
      <c r="L1321">
        <v>1.2300499999999999E-3</v>
      </c>
      <c r="M1321">
        <v>0.99978699999999998</v>
      </c>
      <c r="N1321">
        <v>0</v>
      </c>
      <c r="O1321" t="s">
        <v>43</v>
      </c>
    </row>
    <row r="1322" spans="1:15" x14ac:dyDescent="0.25">
      <c r="A1322" t="s">
        <v>148</v>
      </c>
      <c r="B1322">
        <v>3611.16</v>
      </c>
      <c r="C1322">
        <v>3487.96</v>
      </c>
      <c r="D1322">
        <v>3487.51</v>
      </c>
      <c r="E1322">
        <v>3485.26</v>
      </c>
      <c r="F1322">
        <v>79.217100000000002</v>
      </c>
      <c r="G1322">
        <v>1253.4000000000001</v>
      </c>
      <c r="H1322">
        <v>221.58699999999999</v>
      </c>
      <c r="I1322">
        <v>211.87899999999999</v>
      </c>
      <c r="J1322">
        <v>272.16800000000001</v>
      </c>
      <c r="K1322">
        <v>1783.97</v>
      </c>
      <c r="L1322">
        <v>1.23007E-3</v>
      </c>
      <c r="M1322">
        <v>0.99956199999999995</v>
      </c>
      <c r="N1322">
        <v>0</v>
      </c>
      <c r="O1322" t="s">
        <v>43</v>
      </c>
    </row>
    <row r="1323" spans="1:15" x14ac:dyDescent="0.25">
      <c r="A1323" t="s">
        <v>148</v>
      </c>
      <c r="B1323">
        <v>3629.76</v>
      </c>
      <c r="C1323">
        <v>3513.5</v>
      </c>
      <c r="D1323">
        <v>3513.05</v>
      </c>
      <c r="E1323">
        <v>3510.75</v>
      </c>
      <c r="F1323">
        <v>74.111699999999999</v>
      </c>
      <c r="G1323">
        <v>1241.77</v>
      </c>
      <c r="H1323">
        <v>225.22300000000001</v>
      </c>
      <c r="I1323">
        <v>213.74100000000001</v>
      </c>
      <c r="J1323">
        <v>239.947</v>
      </c>
      <c r="K1323">
        <v>1820.46</v>
      </c>
      <c r="L1323">
        <v>1.2300499999999999E-3</v>
      </c>
      <c r="M1323">
        <v>0.99954699999999996</v>
      </c>
      <c r="N1323">
        <v>5</v>
      </c>
      <c r="O1323" t="s">
        <v>43</v>
      </c>
    </row>
    <row r="1324" spans="1:15" x14ac:dyDescent="0.25">
      <c r="A1324" t="s">
        <v>148</v>
      </c>
      <c r="B1324">
        <v>3692.17</v>
      </c>
      <c r="C1324">
        <v>3575.22</v>
      </c>
      <c r="D1324">
        <v>3574.76</v>
      </c>
      <c r="E1324">
        <v>3572.46</v>
      </c>
      <c r="F1324">
        <v>82.206599999999995</v>
      </c>
      <c r="G1324">
        <v>1254.5999999999999</v>
      </c>
      <c r="H1324">
        <v>228.33799999999999</v>
      </c>
      <c r="I1324">
        <v>216.94</v>
      </c>
      <c r="J1324">
        <v>244.45500000000001</v>
      </c>
      <c r="K1324">
        <v>1849</v>
      </c>
      <c r="L1324">
        <v>1.2300499999999999E-3</v>
      </c>
      <c r="M1324">
        <v>0.99856</v>
      </c>
      <c r="N1324">
        <v>0</v>
      </c>
      <c r="O1324" t="s">
        <v>43</v>
      </c>
    </row>
    <row r="1325" spans="1:15" x14ac:dyDescent="0.25">
      <c r="A1325" t="s">
        <v>148</v>
      </c>
      <c r="B1325">
        <v>3493</v>
      </c>
      <c r="C1325">
        <v>3369.62</v>
      </c>
      <c r="D1325">
        <v>3369.19</v>
      </c>
      <c r="E1325">
        <v>3367.03</v>
      </c>
      <c r="F1325">
        <v>70.215400000000002</v>
      </c>
      <c r="G1325">
        <v>1213.6300000000001</v>
      </c>
      <c r="H1325">
        <v>215.84100000000001</v>
      </c>
      <c r="I1325">
        <v>203.84</v>
      </c>
      <c r="J1325">
        <v>262.76</v>
      </c>
      <c r="K1325">
        <v>1726.84</v>
      </c>
      <c r="L1325">
        <v>1.2300499999999999E-3</v>
      </c>
      <c r="M1325">
        <v>0.99997199999999997</v>
      </c>
      <c r="N1325">
        <v>0</v>
      </c>
      <c r="O1325" t="s">
        <v>43</v>
      </c>
    </row>
    <row r="1326" spans="1:15" x14ac:dyDescent="0.25">
      <c r="A1326" t="s">
        <v>148</v>
      </c>
      <c r="B1326">
        <v>3727.55</v>
      </c>
      <c r="C1326">
        <v>3609.8</v>
      </c>
      <c r="D1326">
        <v>3609.33</v>
      </c>
      <c r="E1326">
        <v>3607.01</v>
      </c>
      <c r="F1326">
        <v>83.226200000000006</v>
      </c>
      <c r="G1326">
        <v>1266.7</v>
      </c>
      <c r="H1326">
        <v>230.87200000000001</v>
      </c>
      <c r="I1326">
        <v>219.24</v>
      </c>
      <c r="J1326">
        <v>245.71100000000001</v>
      </c>
      <c r="K1326">
        <v>1867.17</v>
      </c>
      <c r="L1326">
        <v>1.2300499999999999E-3</v>
      </c>
      <c r="M1326">
        <v>0.99999300000000002</v>
      </c>
      <c r="N1326">
        <v>0</v>
      </c>
      <c r="O1326" t="s">
        <v>43</v>
      </c>
    </row>
    <row r="1327" spans="1:15" x14ac:dyDescent="0.25">
      <c r="A1327" t="s">
        <v>148</v>
      </c>
      <c r="B1327">
        <v>3952.28</v>
      </c>
      <c r="C1327">
        <v>3827.18</v>
      </c>
      <c r="D1327">
        <v>3826.7</v>
      </c>
      <c r="E1327">
        <v>3824.24</v>
      </c>
      <c r="F1327">
        <v>80.9465</v>
      </c>
      <c r="G1327">
        <v>1340.96</v>
      </c>
      <c r="H1327">
        <v>244.80500000000001</v>
      </c>
      <c r="I1327">
        <v>232.751</v>
      </c>
      <c r="J1327">
        <v>259.154</v>
      </c>
      <c r="K1327">
        <v>1994.88</v>
      </c>
      <c r="L1327">
        <v>1.2300600000000001E-3</v>
      </c>
      <c r="M1327">
        <v>0.99970999999999999</v>
      </c>
      <c r="N1327">
        <v>0</v>
      </c>
      <c r="O1327" t="s">
        <v>43</v>
      </c>
    </row>
    <row r="1328" spans="1:15" x14ac:dyDescent="0.25">
      <c r="A1328" t="s">
        <v>148</v>
      </c>
      <c r="B1328">
        <v>3756.75</v>
      </c>
      <c r="C1328">
        <v>3624.6</v>
      </c>
      <c r="D1328">
        <v>3624.12</v>
      </c>
      <c r="E1328">
        <v>3621.75</v>
      </c>
      <c r="F1328">
        <v>83.155900000000003</v>
      </c>
      <c r="G1328">
        <v>1300.24</v>
      </c>
      <c r="H1328">
        <v>230.096</v>
      </c>
      <c r="I1328">
        <v>218.40899999999999</v>
      </c>
      <c r="J1328">
        <v>281.02</v>
      </c>
      <c r="K1328">
        <v>1855.82</v>
      </c>
      <c r="L1328">
        <v>1.2300499999999999E-3</v>
      </c>
      <c r="M1328">
        <v>0.99976299999999996</v>
      </c>
      <c r="N1328">
        <v>0</v>
      </c>
      <c r="O1328" t="s">
        <v>43</v>
      </c>
    </row>
    <row r="1329" spans="1:25" x14ac:dyDescent="0.25">
      <c r="A1329" t="s">
        <v>148</v>
      </c>
      <c r="B1329">
        <v>3662.05</v>
      </c>
      <c r="C1329">
        <v>3538.61</v>
      </c>
      <c r="D1329">
        <v>3538.15</v>
      </c>
      <c r="E1329">
        <v>3535.86</v>
      </c>
      <c r="F1329">
        <v>74.709400000000002</v>
      </c>
      <c r="G1329">
        <v>1245.3800000000001</v>
      </c>
      <c r="H1329">
        <v>226.95500000000001</v>
      </c>
      <c r="I1329">
        <v>215.637</v>
      </c>
      <c r="J1329">
        <v>241.53800000000001</v>
      </c>
      <c r="K1329">
        <v>1833.6</v>
      </c>
      <c r="L1329">
        <v>1.2300499999999999E-3</v>
      </c>
      <c r="M1329">
        <v>0.99995100000000003</v>
      </c>
      <c r="N1329">
        <v>0</v>
      </c>
      <c r="O1329" t="s">
        <v>43</v>
      </c>
    </row>
    <row r="1330" spans="1:25" x14ac:dyDescent="0.25">
      <c r="A1330" t="s">
        <v>148</v>
      </c>
      <c r="B1330">
        <v>3636.26</v>
      </c>
      <c r="C1330">
        <v>3514.02</v>
      </c>
      <c r="D1330">
        <v>3513.57</v>
      </c>
      <c r="E1330">
        <v>3511.32</v>
      </c>
      <c r="F1330">
        <v>81.573999999999998</v>
      </c>
      <c r="G1330">
        <v>1248.92</v>
      </c>
      <c r="H1330">
        <v>224.44800000000001</v>
      </c>
      <c r="I1330">
        <v>213.12</v>
      </c>
      <c r="J1330">
        <v>248.16900000000001</v>
      </c>
      <c r="K1330">
        <v>1809.79</v>
      </c>
      <c r="L1330">
        <v>1.2300499999999999E-3</v>
      </c>
      <c r="M1330">
        <v>0.99979799999999996</v>
      </c>
      <c r="N1330">
        <v>184</v>
      </c>
      <c r="O1330" t="s">
        <v>43</v>
      </c>
    </row>
    <row r="1331" spans="1:25" x14ac:dyDescent="0.25">
      <c r="A1331" t="s">
        <v>148</v>
      </c>
      <c r="B1331">
        <v>3733.6</v>
      </c>
      <c r="C1331">
        <v>3617.77</v>
      </c>
      <c r="D1331">
        <v>3617.31</v>
      </c>
      <c r="E1331">
        <v>3614.98</v>
      </c>
      <c r="F1331">
        <v>75.824299999999994</v>
      </c>
      <c r="G1331">
        <v>1301.56</v>
      </c>
      <c r="H1331">
        <v>230.40600000000001</v>
      </c>
      <c r="I1331">
        <v>220.43600000000001</v>
      </c>
      <c r="J1331">
        <v>280.68900000000002</v>
      </c>
      <c r="K1331">
        <v>1854.91</v>
      </c>
      <c r="L1331">
        <v>1.23007E-3</v>
      </c>
      <c r="M1331">
        <v>0.99755700000000003</v>
      </c>
      <c r="N1331">
        <v>0</v>
      </c>
      <c r="O1331" t="s">
        <v>43</v>
      </c>
    </row>
    <row r="1332" spans="1:25" x14ac:dyDescent="0.25">
      <c r="A1332" t="s">
        <v>148</v>
      </c>
      <c r="B1332">
        <v>3814.36</v>
      </c>
      <c r="C1332">
        <v>3697.4</v>
      </c>
      <c r="D1332">
        <v>3696.92</v>
      </c>
      <c r="E1332">
        <v>3694.54</v>
      </c>
      <c r="F1332">
        <v>85.321399999999997</v>
      </c>
      <c r="G1332">
        <v>1303.1099999999999</v>
      </c>
      <c r="H1332">
        <v>236.41300000000001</v>
      </c>
      <c r="I1332">
        <v>224.50899999999999</v>
      </c>
      <c r="J1332">
        <v>251.33600000000001</v>
      </c>
      <c r="K1332">
        <v>1915.26</v>
      </c>
      <c r="L1332">
        <v>1.2300499999999999E-3</v>
      </c>
      <c r="M1332">
        <v>0.999973</v>
      </c>
      <c r="N1332">
        <v>0</v>
      </c>
      <c r="O1332" t="s">
        <v>43</v>
      </c>
    </row>
    <row r="1333" spans="1:25" x14ac:dyDescent="0.25">
      <c r="A1333" t="s">
        <v>148</v>
      </c>
      <c r="B1333">
        <v>3480.19</v>
      </c>
      <c r="C1333">
        <v>3356.85</v>
      </c>
      <c r="D1333">
        <v>3356.42</v>
      </c>
      <c r="E1333">
        <v>3354.26</v>
      </c>
      <c r="F1333">
        <v>70.671199999999999</v>
      </c>
      <c r="G1333">
        <v>1182.8399999999999</v>
      </c>
      <c r="H1333">
        <v>215.24700000000001</v>
      </c>
      <c r="I1333">
        <v>204.303</v>
      </c>
      <c r="J1333">
        <v>230.858</v>
      </c>
      <c r="K1333">
        <v>1735.7</v>
      </c>
      <c r="L1333">
        <v>1.2300600000000001E-3</v>
      </c>
      <c r="M1333">
        <v>0.99995500000000004</v>
      </c>
      <c r="N1333">
        <v>0</v>
      </c>
      <c r="O1333" t="s">
        <v>43</v>
      </c>
    </row>
    <row r="1334" spans="1:25" x14ac:dyDescent="0.25">
      <c r="A1334" t="s">
        <v>148</v>
      </c>
      <c r="B1334">
        <v>3620.46</v>
      </c>
      <c r="C1334">
        <v>3504.63</v>
      </c>
      <c r="D1334">
        <v>3504.17</v>
      </c>
      <c r="E1334">
        <v>3501.93</v>
      </c>
      <c r="F1334">
        <v>80.949100000000001</v>
      </c>
      <c r="G1334">
        <v>1256.49</v>
      </c>
      <c r="H1334">
        <v>222.90299999999999</v>
      </c>
      <c r="I1334">
        <v>211.55500000000001</v>
      </c>
      <c r="J1334">
        <v>269.75400000000002</v>
      </c>
      <c r="K1334">
        <v>1795.08</v>
      </c>
      <c r="L1334">
        <v>1.2300499999999999E-3</v>
      </c>
      <c r="M1334">
        <v>0.99986399999999998</v>
      </c>
      <c r="N1334">
        <v>0</v>
      </c>
      <c r="O1334" t="s">
        <v>43</v>
      </c>
    </row>
    <row r="1335" spans="1:25" x14ac:dyDescent="0.25">
      <c r="A1335" t="s">
        <v>148</v>
      </c>
      <c r="B1335">
        <v>3602.02</v>
      </c>
      <c r="C1335">
        <v>3485.95</v>
      </c>
      <c r="D1335">
        <v>3485.5</v>
      </c>
      <c r="E1335">
        <v>3483.26</v>
      </c>
      <c r="F1335">
        <v>73.464500000000001</v>
      </c>
      <c r="G1335">
        <v>1227.29</v>
      </c>
      <c r="H1335">
        <v>223.435</v>
      </c>
      <c r="I1335">
        <v>212.39500000000001</v>
      </c>
      <c r="J1335">
        <v>238.68299999999999</v>
      </c>
      <c r="K1335">
        <v>1806.07</v>
      </c>
      <c r="L1335">
        <v>1.23007E-3</v>
      </c>
      <c r="M1335">
        <v>0.99930300000000005</v>
      </c>
      <c r="N1335">
        <v>0</v>
      </c>
      <c r="O1335" t="s">
        <v>43</v>
      </c>
    </row>
    <row r="1336" spans="1:25" x14ac:dyDescent="0.25">
      <c r="A1336" t="s">
        <v>148</v>
      </c>
      <c r="B1336">
        <v>3506.54</v>
      </c>
      <c r="C1336">
        <v>3391.97</v>
      </c>
      <c r="D1336">
        <v>3391.53</v>
      </c>
      <c r="E1336">
        <v>3389.33</v>
      </c>
      <c r="F1336">
        <v>77.877200000000002</v>
      </c>
      <c r="G1336">
        <v>1197.0899999999999</v>
      </c>
      <c r="H1336">
        <v>216.98400000000001</v>
      </c>
      <c r="I1336">
        <v>205.87700000000001</v>
      </c>
      <c r="J1336">
        <v>231.828</v>
      </c>
      <c r="K1336">
        <v>1753.04</v>
      </c>
      <c r="L1336">
        <v>1.2300900000000001E-3</v>
      </c>
      <c r="M1336">
        <v>0.99965800000000005</v>
      </c>
      <c r="N1336">
        <v>0</v>
      </c>
      <c r="O1336" t="s">
        <v>43</v>
      </c>
    </row>
    <row r="1337" spans="1:25" x14ac:dyDescent="0.25">
      <c r="A1337" t="s">
        <v>148</v>
      </c>
      <c r="B1337">
        <v>3743.28</v>
      </c>
      <c r="C1337">
        <v>3626.73</v>
      </c>
      <c r="D1337">
        <v>3626.26</v>
      </c>
      <c r="E1337">
        <v>3623.91</v>
      </c>
      <c r="F1337">
        <v>77.837400000000002</v>
      </c>
      <c r="G1337">
        <v>1294.75</v>
      </c>
      <c r="H1337">
        <v>231.36099999999999</v>
      </c>
      <c r="I1337">
        <v>219.92400000000001</v>
      </c>
      <c r="J1337">
        <v>271.31900000000002</v>
      </c>
      <c r="K1337">
        <v>1866.79</v>
      </c>
      <c r="L1337">
        <v>1.2300499999999999E-3</v>
      </c>
      <c r="M1337">
        <v>0.99976200000000004</v>
      </c>
      <c r="N1337">
        <v>0</v>
      </c>
      <c r="O1337" t="s">
        <v>43</v>
      </c>
    </row>
    <row r="1338" spans="1:25" x14ac:dyDescent="0.25">
      <c r="A1338" t="s">
        <v>148</v>
      </c>
      <c r="B1338">
        <v>3529.17</v>
      </c>
      <c r="C1338">
        <v>3412.28</v>
      </c>
      <c r="D1338">
        <v>3411.84</v>
      </c>
      <c r="E1338">
        <v>3409.63</v>
      </c>
      <c r="F1338">
        <v>78.055499999999995</v>
      </c>
      <c r="G1338">
        <v>1199.25</v>
      </c>
      <c r="H1338">
        <v>218.12</v>
      </c>
      <c r="I1338">
        <v>207.3</v>
      </c>
      <c r="J1338">
        <v>233.39099999999999</v>
      </c>
      <c r="K1338">
        <v>1768.49</v>
      </c>
      <c r="L1338">
        <v>1.2300499999999999E-3</v>
      </c>
      <c r="M1338">
        <v>0.99994300000000003</v>
      </c>
      <c r="N1338">
        <v>0</v>
      </c>
      <c r="O1338" t="s">
        <v>43</v>
      </c>
    </row>
    <row r="1339" spans="1:25" x14ac:dyDescent="0.25">
      <c r="A1339" t="s">
        <v>148</v>
      </c>
      <c r="B1339">
        <v>3512.79</v>
      </c>
      <c r="C1339">
        <v>3398.09</v>
      </c>
      <c r="D1339">
        <v>3397.65</v>
      </c>
      <c r="E1339">
        <v>3395.45</v>
      </c>
      <c r="F1339">
        <v>71.770399999999995</v>
      </c>
      <c r="G1339">
        <v>1196.9000000000001</v>
      </c>
      <c r="H1339">
        <v>217.751</v>
      </c>
      <c r="I1339">
        <v>206.804</v>
      </c>
      <c r="J1339">
        <v>233.42699999999999</v>
      </c>
      <c r="K1339">
        <v>1765.51</v>
      </c>
      <c r="L1339">
        <v>1.2300499999999999E-3</v>
      </c>
      <c r="M1339">
        <v>0.99979799999999996</v>
      </c>
      <c r="N1339">
        <v>0</v>
      </c>
      <c r="O1339" t="s">
        <v>43</v>
      </c>
    </row>
    <row r="1340" spans="1:25" x14ac:dyDescent="0.25">
      <c r="A1340" t="s">
        <v>148</v>
      </c>
      <c r="B1340">
        <v>3751.5</v>
      </c>
      <c r="C1340">
        <v>3634.73</v>
      </c>
      <c r="D1340">
        <v>3634.26</v>
      </c>
      <c r="E1340">
        <v>3631.92</v>
      </c>
      <c r="F1340">
        <v>83.670299999999997</v>
      </c>
      <c r="G1340">
        <v>1286.43</v>
      </c>
      <c r="H1340">
        <v>232.27099999999999</v>
      </c>
      <c r="I1340">
        <v>220.75</v>
      </c>
      <c r="J1340">
        <v>258.91199999999998</v>
      </c>
      <c r="K1340">
        <v>1875.14</v>
      </c>
      <c r="L1340">
        <v>1.2300499999999999E-3</v>
      </c>
      <c r="M1340">
        <v>0.99970999999999999</v>
      </c>
      <c r="N1340">
        <v>0</v>
      </c>
      <c r="O1340" t="s">
        <v>43</v>
      </c>
    </row>
    <row r="1341" spans="1:25" x14ac:dyDescent="0.25">
      <c r="A1341" t="s">
        <v>148</v>
      </c>
      <c r="B1341">
        <v>3663.58</v>
      </c>
      <c r="C1341">
        <v>3539.8</v>
      </c>
      <c r="D1341">
        <v>3539.34</v>
      </c>
      <c r="E1341">
        <v>3537.07</v>
      </c>
      <c r="F1341">
        <v>74.689899999999994</v>
      </c>
      <c r="G1341">
        <v>1245.73</v>
      </c>
      <c r="H1341">
        <v>226.97800000000001</v>
      </c>
      <c r="I1341">
        <v>215.52600000000001</v>
      </c>
      <c r="J1341">
        <v>241.80099999999999</v>
      </c>
      <c r="K1341">
        <v>1840.56</v>
      </c>
      <c r="L1341">
        <v>1.2300600000000001E-3</v>
      </c>
      <c r="M1341">
        <v>0.99994499999999997</v>
      </c>
      <c r="N1341">
        <v>0</v>
      </c>
      <c r="O1341" t="s">
        <v>43</v>
      </c>
    </row>
    <row r="1342" spans="1:25" x14ac:dyDescent="0.25">
      <c r="A1342" t="s">
        <v>148</v>
      </c>
      <c r="B1342">
        <v>3679.74</v>
      </c>
      <c r="C1342">
        <v>3562.08</v>
      </c>
      <c r="D1342">
        <v>3561.63</v>
      </c>
      <c r="E1342">
        <v>3559.34</v>
      </c>
      <c r="F1342">
        <v>80.605000000000004</v>
      </c>
      <c r="G1342">
        <v>1249.42</v>
      </c>
      <c r="H1342">
        <v>227.86600000000001</v>
      </c>
      <c r="I1342">
        <v>216.428</v>
      </c>
      <c r="J1342">
        <v>242.15700000000001</v>
      </c>
      <c r="K1342">
        <v>1850.15</v>
      </c>
      <c r="L1342">
        <v>1.2300499999999999E-3</v>
      </c>
      <c r="M1342">
        <v>0.99770300000000001</v>
      </c>
      <c r="N1342">
        <v>0</v>
      </c>
      <c r="O1342" t="s">
        <v>43</v>
      </c>
    </row>
    <row r="1343" spans="1:25" x14ac:dyDescent="0.25">
      <c r="A1343" t="s">
        <v>148</v>
      </c>
      <c r="B1343">
        <v>3846.57</v>
      </c>
      <c r="C1343">
        <v>3719.31</v>
      </c>
      <c r="D1343">
        <v>3718.82</v>
      </c>
      <c r="E1343">
        <v>3716.43</v>
      </c>
      <c r="F1343">
        <v>78.313000000000002</v>
      </c>
      <c r="G1343">
        <v>1319.02</v>
      </c>
      <c r="H1343">
        <v>238.845</v>
      </c>
      <c r="I1343">
        <v>226.392</v>
      </c>
      <c r="J1343">
        <v>264.233</v>
      </c>
      <c r="K1343">
        <v>1923.18</v>
      </c>
      <c r="L1343">
        <v>1.2300499999999999E-3</v>
      </c>
      <c r="M1343">
        <v>0.999641</v>
      </c>
      <c r="N1343">
        <v>0</v>
      </c>
      <c r="O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148</v>
      </c>
      <c r="B1344">
        <v>3512.26</v>
      </c>
      <c r="C1344">
        <v>3388.37</v>
      </c>
      <c r="D1344">
        <v>3387.94</v>
      </c>
      <c r="E1344">
        <v>3385.73</v>
      </c>
      <c r="F1344">
        <v>78.467200000000005</v>
      </c>
      <c r="G1344">
        <v>1197.3800000000001</v>
      </c>
      <c r="H1344">
        <v>216.696</v>
      </c>
      <c r="I1344">
        <v>211.624</v>
      </c>
      <c r="J1344">
        <v>232.38200000000001</v>
      </c>
      <c r="K1344">
        <v>1750.44</v>
      </c>
      <c r="L1344">
        <v>1.2300499999999999E-3</v>
      </c>
      <c r="M1344">
        <v>0.99985999999999997</v>
      </c>
      <c r="N1344">
        <v>0</v>
      </c>
      <c r="O1344" t="s">
        <v>43</v>
      </c>
      <c r="R1344">
        <f>AVERAGE(B1295:B1344)</f>
        <v>3647.2123999999999</v>
      </c>
      <c r="S1344">
        <f>AVERAGE(C1295:C1344)</f>
        <v>3528.7682000000004</v>
      </c>
      <c r="U1344">
        <f>_xlfn.VAR.P(B1295:B1344)</f>
        <v>15468.520898240009</v>
      </c>
      <c r="V1344">
        <f>_xlfn.VAR.P(C1295:C1344)</f>
        <v>15068.003442759997</v>
      </c>
      <c r="X1344">
        <f>1.96*SQRT(U1344)/50</f>
        <v>4.8754023375585653</v>
      </c>
      <c r="Y1344">
        <f>1.96*SQRT(V1344)/50</f>
        <v>4.811870406638433</v>
      </c>
    </row>
    <row r="1345" spans="1:14" x14ac:dyDescent="0.25">
      <c r="A1345" t="s">
        <v>149</v>
      </c>
      <c r="B1345">
        <v>182363.606486</v>
      </c>
      <c r="C1345" t="s">
        <v>37</v>
      </c>
    </row>
    <row r="1346" spans="1:14" x14ac:dyDescent="0.25">
      <c r="A1346" t="s">
        <v>150</v>
      </c>
      <c r="B1346">
        <v>1963.1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1.2300499999999999E-3</v>
      </c>
      <c r="L1346">
        <v>0.99867700000000004</v>
      </c>
      <c r="M1346">
        <v>0</v>
      </c>
      <c r="N1346" t="s">
        <v>43</v>
      </c>
    </row>
    <row r="1347" spans="1:14" x14ac:dyDescent="0.25">
      <c r="A1347" t="s">
        <v>150</v>
      </c>
      <c r="B1347">
        <v>2025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1.2300600000000001E-3</v>
      </c>
      <c r="L1347">
        <v>0.99999700000000002</v>
      </c>
      <c r="M1347">
        <v>397</v>
      </c>
      <c r="N1347" t="s">
        <v>43</v>
      </c>
    </row>
    <row r="1348" spans="1:14" x14ac:dyDescent="0.25">
      <c r="A1348" t="s">
        <v>150</v>
      </c>
      <c r="B1348">
        <v>1967.68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0.99974300000000005</v>
      </c>
      <c r="M1348">
        <v>0</v>
      </c>
      <c r="N1348" t="s">
        <v>43</v>
      </c>
    </row>
    <row r="1349" spans="1:14" x14ac:dyDescent="0.25">
      <c r="A1349" t="s">
        <v>150</v>
      </c>
      <c r="B1349">
        <v>1998.37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0.99965899999999996</v>
      </c>
      <c r="M1349">
        <v>0</v>
      </c>
      <c r="N1349" t="s">
        <v>43</v>
      </c>
    </row>
    <row r="1350" spans="1:14" x14ac:dyDescent="0.25">
      <c r="A1350" t="s">
        <v>150</v>
      </c>
      <c r="B1350">
        <v>1902.79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1.2300499999999999E-3</v>
      </c>
      <c r="L1350">
        <v>0.99987899999999996</v>
      </c>
      <c r="M1350">
        <v>0</v>
      </c>
      <c r="N1350" t="s">
        <v>43</v>
      </c>
    </row>
    <row r="1351" spans="1:14" x14ac:dyDescent="0.25">
      <c r="A1351" t="s">
        <v>150</v>
      </c>
      <c r="B1351">
        <v>1938.83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1.2300499999999999E-3</v>
      </c>
      <c r="L1351">
        <v>0.99995699999999998</v>
      </c>
      <c r="M1351">
        <v>0</v>
      </c>
      <c r="N1351" t="s">
        <v>43</v>
      </c>
    </row>
    <row r="1352" spans="1:14" x14ac:dyDescent="0.25">
      <c r="A1352" t="s">
        <v>150</v>
      </c>
      <c r="B1352">
        <v>1963.36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0.99985900000000005</v>
      </c>
      <c r="M1352">
        <v>0</v>
      </c>
      <c r="N1352" t="s">
        <v>43</v>
      </c>
    </row>
    <row r="1353" spans="1:14" x14ac:dyDescent="0.25">
      <c r="A1353" t="s">
        <v>150</v>
      </c>
      <c r="B1353">
        <v>1945.35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1.2300499999999999E-3</v>
      </c>
      <c r="L1353">
        <v>0.99999099999999996</v>
      </c>
      <c r="M1353">
        <v>0</v>
      </c>
      <c r="N1353" t="s">
        <v>43</v>
      </c>
    </row>
    <row r="1354" spans="1:14" x14ac:dyDescent="0.25">
      <c r="A1354" t="s">
        <v>150</v>
      </c>
      <c r="B1354">
        <v>1910.43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0.99980500000000005</v>
      </c>
      <c r="M1354">
        <v>0</v>
      </c>
      <c r="N1354" t="s">
        <v>43</v>
      </c>
    </row>
    <row r="1355" spans="1:14" x14ac:dyDescent="0.25">
      <c r="A1355" t="s">
        <v>150</v>
      </c>
      <c r="B1355">
        <v>1908.75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0.99979200000000001</v>
      </c>
      <c r="M1355">
        <v>471</v>
      </c>
      <c r="N1355" t="s">
        <v>43</v>
      </c>
    </row>
    <row r="1356" spans="1:14" x14ac:dyDescent="0.25">
      <c r="A1356" t="s">
        <v>150</v>
      </c>
      <c r="B1356">
        <v>2046.8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0.99987800000000004</v>
      </c>
      <c r="M1356">
        <v>0</v>
      </c>
      <c r="N1356" t="s">
        <v>43</v>
      </c>
    </row>
    <row r="1357" spans="1:14" x14ac:dyDescent="0.25">
      <c r="A1357" t="s">
        <v>150</v>
      </c>
      <c r="B1357">
        <v>2049.31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1.2300600000000001E-3</v>
      </c>
      <c r="L1357">
        <v>0.99965099999999996</v>
      </c>
      <c r="M1357">
        <v>0</v>
      </c>
      <c r="N1357" t="s">
        <v>43</v>
      </c>
    </row>
    <row r="1358" spans="1:14" x14ac:dyDescent="0.25">
      <c r="A1358" t="s">
        <v>150</v>
      </c>
      <c r="B1358">
        <v>1951.99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0.99963999999999997</v>
      </c>
      <c r="M1358">
        <v>0</v>
      </c>
      <c r="N1358" t="s">
        <v>43</v>
      </c>
    </row>
    <row r="1359" spans="1:14" x14ac:dyDescent="0.25">
      <c r="A1359" t="s">
        <v>150</v>
      </c>
      <c r="B1359">
        <v>2033.37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1.2300499999999999E-3</v>
      </c>
      <c r="L1359">
        <v>0.99817299999999998</v>
      </c>
      <c r="M1359">
        <v>0</v>
      </c>
      <c r="N1359" t="s">
        <v>43</v>
      </c>
    </row>
    <row r="1360" spans="1:14" x14ac:dyDescent="0.25">
      <c r="A1360" t="s">
        <v>150</v>
      </c>
      <c r="B1360">
        <v>1866.62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0.99966200000000005</v>
      </c>
      <c r="M1360">
        <v>0</v>
      </c>
      <c r="N1360" t="s">
        <v>43</v>
      </c>
    </row>
    <row r="1361" spans="1:14" x14ac:dyDescent="0.25">
      <c r="A1361" t="s">
        <v>150</v>
      </c>
      <c r="B1361">
        <v>1987.46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1.2300600000000001E-3</v>
      </c>
      <c r="L1361">
        <v>0.99997000000000003</v>
      </c>
      <c r="M1361">
        <v>0</v>
      </c>
      <c r="N1361" t="s">
        <v>43</v>
      </c>
    </row>
    <row r="1362" spans="1:14" x14ac:dyDescent="0.25">
      <c r="A1362" t="s">
        <v>150</v>
      </c>
      <c r="B1362">
        <v>2072.21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0.99944599999999995</v>
      </c>
      <c r="M1362">
        <v>0</v>
      </c>
      <c r="N1362" t="s">
        <v>43</v>
      </c>
    </row>
    <row r="1363" spans="1:14" x14ac:dyDescent="0.25">
      <c r="A1363" t="s">
        <v>150</v>
      </c>
      <c r="B1363">
        <v>1944.96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1.2300600000000001E-3</v>
      </c>
      <c r="L1363">
        <v>0.99969399999999997</v>
      </c>
      <c r="M1363">
        <v>482</v>
      </c>
      <c r="N1363" t="s">
        <v>43</v>
      </c>
    </row>
    <row r="1364" spans="1:14" x14ac:dyDescent="0.25">
      <c r="A1364" t="s">
        <v>150</v>
      </c>
      <c r="B1364">
        <v>1940.32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1.2300499999999999E-3</v>
      </c>
      <c r="L1364">
        <v>0.99965099999999996</v>
      </c>
      <c r="M1364">
        <v>0</v>
      </c>
      <c r="N1364" t="s">
        <v>43</v>
      </c>
    </row>
    <row r="1365" spans="1:14" x14ac:dyDescent="0.25">
      <c r="A1365" t="s">
        <v>150</v>
      </c>
      <c r="B1365">
        <v>1856.27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1.2300900000000001E-3</v>
      </c>
      <c r="L1365">
        <v>0.99919599999999997</v>
      </c>
      <c r="M1365">
        <v>0</v>
      </c>
      <c r="N1365" t="s">
        <v>43</v>
      </c>
    </row>
    <row r="1366" spans="1:14" x14ac:dyDescent="0.25">
      <c r="A1366" t="s">
        <v>150</v>
      </c>
      <c r="B1366">
        <v>1963.89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0.99898299999999995</v>
      </c>
      <c r="M1366">
        <v>0</v>
      </c>
      <c r="N1366" t="s">
        <v>43</v>
      </c>
    </row>
    <row r="1367" spans="1:14" x14ac:dyDescent="0.25">
      <c r="A1367" t="s">
        <v>150</v>
      </c>
      <c r="B1367">
        <v>1977.12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1.2300499999999999E-3</v>
      </c>
      <c r="L1367">
        <v>0.99990999999999997</v>
      </c>
      <c r="M1367">
        <v>0</v>
      </c>
      <c r="N1367" t="s">
        <v>43</v>
      </c>
    </row>
    <row r="1368" spans="1:14" x14ac:dyDescent="0.25">
      <c r="A1368" t="s">
        <v>150</v>
      </c>
      <c r="B1368">
        <v>2053.3200000000002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0.99989099999999997</v>
      </c>
      <c r="M1368">
        <v>0</v>
      </c>
      <c r="N1368" t="s">
        <v>43</v>
      </c>
    </row>
    <row r="1369" spans="1:14" x14ac:dyDescent="0.25">
      <c r="A1369" t="s">
        <v>150</v>
      </c>
      <c r="B1369">
        <v>1987.46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1.2300499999999999E-3</v>
      </c>
      <c r="L1369">
        <v>0.99919800000000003</v>
      </c>
      <c r="M1369">
        <v>0</v>
      </c>
      <c r="N1369" t="s">
        <v>43</v>
      </c>
    </row>
    <row r="1370" spans="1:14" x14ac:dyDescent="0.25">
      <c r="A1370" t="s">
        <v>150</v>
      </c>
      <c r="B1370">
        <v>1851.24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1.2300600000000001E-3</v>
      </c>
      <c r="L1370">
        <v>0.99989799999999995</v>
      </c>
      <c r="M1370">
        <v>0</v>
      </c>
      <c r="N1370" t="s">
        <v>43</v>
      </c>
    </row>
    <row r="1371" spans="1:14" x14ac:dyDescent="0.25">
      <c r="A1371" t="s">
        <v>150</v>
      </c>
      <c r="B1371">
        <v>1930.07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0.99980500000000005</v>
      </c>
      <c r="M1371">
        <v>0</v>
      </c>
      <c r="N1371" t="s">
        <v>43</v>
      </c>
    </row>
    <row r="1372" spans="1:14" x14ac:dyDescent="0.25">
      <c r="A1372" t="s">
        <v>150</v>
      </c>
      <c r="B1372">
        <v>1989.25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0.99999499999999997</v>
      </c>
      <c r="M1372">
        <v>0</v>
      </c>
      <c r="N1372" t="s">
        <v>43</v>
      </c>
    </row>
    <row r="1373" spans="1:14" x14ac:dyDescent="0.25">
      <c r="A1373" t="s">
        <v>150</v>
      </c>
      <c r="B1373">
        <v>1982.27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0.99831400000000003</v>
      </c>
      <c r="M1373">
        <v>0</v>
      </c>
      <c r="N1373" t="s">
        <v>43</v>
      </c>
    </row>
    <row r="1374" spans="1:14" x14ac:dyDescent="0.25">
      <c r="A1374" t="s">
        <v>150</v>
      </c>
      <c r="B1374">
        <v>1955.55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0.99968500000000005</v>
      </c>
      <c r="M1374">
        <v>0</v>
      </c>
      <c r="N1374" t="s">
        <v>43</v>
      </c>
    </row>
    <row r="1375" spans="1:14" x14ac:dyDescent="0.25">
      <c r="A1375" t="s">
        <v>150</v>
      </c>
      <c r="B1375">
        <v>1859.91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1.2300900000000001E-3</v>
      </c>
      <c r="L1375">
        <v>0.99950899999999998</v>
      </c>
      <c r="M1375">
        <v>0</v>
      </c>
      <c r="N1375" t="s">
        <v>43</v>
      </c>
    </row>
    <row r="1376" spans="1:14" x14ac:dyDescent="0.25">
      <c r="A1376" t="s">
        <v>150</v>
      </c>
      <c r="B1376">
        <v>1933.04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0.99948199999999998</v>
      </c>
      <c r="M1376">
        <v>0</v>
      </c>
      <c r="N1376" t="s">
        <v>43</v>
      </c>
    </row>
    <row r="1377" spans="1:14" x14ac:dyDescent="0.25">
      <c r="A1377" t="s">
        <v>150</v>
      </c>
      <c r="B1377">
        <v>1933.62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0.99958000000000002</v>
      </c>
      <c r="M1377">
        <v>0</v>
      </c>
      <c r="N1377" t="s">
        <v>43</v>
      </c>
    </row>
    <row r="1378" spans="1:14" x14ac:dyDescent="0.25">
      <c r="A1378" t="s">
        <v>150</v>
      </c>
      <c r="B1378">
        <v>2008.16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1.2300600000000001E-3</v>
      </c>
      <c r="L1378">
        <v>0.99978100000000003</v>
      </c>
      <c r="M1378">
        <v>0</v>
      </c>
      <c r="N1378" t="s">
        <v>43</v>
      </c>
    </row>
    <row r="1379" spans="1:14" x14ac:dyDescent="0.25">
      <c r="A1379" t="s">
        <v>150</v>
      </c>
      <c r="B1379">
        <v>2123.4899999999998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1.2300600000000001E-3</v>
      </c>
      <c r="L1379">
        <v>0.996614</v>
      </c>
      <c r="M1379">
        <v>0</v>
      </c>
      <c r="N1379" t="s">
        <v>43</v>
      </c>
    </row>
    <row r="1380" spans="1:14" x14ac:dyDescent="0.25">
      <c r="A1380" t="s">
        <v>150</v>
      </c>
      <c r="B1380">
        <v>1858.98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1.2300499999999999E-3</v>
      </c>
      <c r="L1380">
        <v>0.99993100000000001</v>
      </c>
      <c r="M1380">
        <v>0</v>
      </c>
      <c r="N1380" t="s">
        <v>43</v>
      </c>
    </row>
    <row r="1381" spans="1:14" x14ac:dyDescent="0.25">
      <c r="A1381" t="s">
        <v>150</v>
      </c>
      <c r="B1381">
        <v>1977.09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1.2300600000000001E-3</v>
      </c>
      <c r="L1381">
        <v>0.99989399999999995</v>
      </c>
      <c r="M1381">
        <v>0</v>
      </c>
      <c r="N1381" t="s">
        <v>43</v>
      </c>
    </row>
    <row r="1382" spans="1:14" x14ac:dyDescent="0.25">
      <c r="A1382" t="s">
        <v>150</v>
      </c>
      <c r="B1382">
        <v>1942.55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0.99965000000000004</v>
      </c>
      <c r="M1382">
        <v>0</v>
      </c>
      <c r="N1382" t="s">
        <v>43</v>
      </c>
    </row>
    <row r="1383" spans="1:14" x14ac:dyDescent="0.25">
      <c r="A1383" t="s">
        <v>150</v>
      </c>
      <c r="B1383">
        <v>2128.34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0.99976100000000001</v>
      </c>
      <c r="M1383">
        <v>0</v>
      </c>
      <c r="N1383" t="s">
        <v>43</v>
      </c>
    </row>
    <row r="1384" spans="1:14" x14ac:dyDescent="0.25">
      <c r="A1384" t="s">
        <v>150</v>
      </c>
      <c r="B1384">
        <v>2038.2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0.99995100000000003</v>
      </c>
      <c r="M1384">
        <v>0</v>
      </c>
      <c r="N1384" t="s">
        <v>43</v>
      </c>
    </row>
    <row r="1385" spans="1:14" x14ac:dyDescent="0.25">
      <c r="A1385" t="s">
        <v>150</v>
      </c>
      <c r="B1385">
        <v>1972.79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0.99956100000000003</v>
      </c>
      <c r="M1385">
        <v>0</v>
      </c>
      <c r="N1385" t="s">
        <v>43</v>
      </c>
    </row>
    <row r="1386" spans="1:14" x14ac:dyDescent="0.25">
      <c r="A1386" t="s">
        <v>150</v>
      </c>
      <c r="B1386">
        <v>1930.49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0.99961800000000001</v>
      </c>
      <c r="M1386">
        <v>0</v>
      </c>
      <c r="N1386" t="s">
        <v>43</v>
      </c>
    </row>
    <row r="1387" spans="1:14" x14ac:dyDescent="0.25">
      <c r="A1387" t="s">
        <v>150</v>
      </c>
      <c r="B1387">
        <v>2026.31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1.2300600000000001E-3</v>
      </c>
      <c r="L1387">
        <v>0.99992700000000001</v>
      </c>
      <c r="M1387">
        <v>0</v>
      </c>
      <c r="N1387" t="s">
        <v>43</v>
      </c>
    </row>
    <row r="1388" spans="1:14" x14ac:dyDescent="0.25">
      <c r="A1388" t="s">
        <v>150</v>
      </c>
      <c r="B1388">
        <v>1999.81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1.2300499999999999E-3</v>
      </c>
      <c r="L1388">
        <v>0.99724299999999999</v>
      </c>
      <c r="M1388">
        <v>0</v>
      </c>
      <c r="N1388" t="s">
        <v>43</v>
      </c>
    </row>
    <row r="1389" spans="1:14" x14ac:dyDescent="0.25">
      <c r="A1389" t="s">
        <v>150</v>
      </c>
      <c r="B1389">
        <v>2053.4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0.99997400000000003</v>
      </c>
      <c r="M1389">
        <v>0</v>
      </c>
      <c r="N1389" t="s">
        <v>43</v>
      </c>
    </row>
    <row r="1390" spans="1:14" x14ac:dyDescent="0.25">
      <c r="A1390" t="s">
        <v>150</v>
      </c>
      <c r="B1390">
        <v>1938.79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1.2300600000000001E-3</v>
      </c>
      <c r="L1390">
        <v>0.99995999999999996</v>
      </c>
      <c r="M1390">
        <v>0</v>
      </c>
      <c r="N1390" t="s">
        <v>43</v>
      </c>
    </row>
    <row r="1391" spans="1:14" x14ac:dyDescent="0.25">
      <c r="A1391" t="s">
        <v>150</v>
      </c>
      <c r="B1391">
        <v>1946.08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1.2300499999999999E-3</v>
      </c>
      <c r="L1391">
        <v>0.99998699999999996</v>
      </c>
      <c r="M1391">
        <v>0</v>
      </c>
      <c r="N1391" t="s">
        <v>43</v>
      </c>
    </row>
    <row r="1392" spans="1:14" x14ac:dyDescent="0.25">
      <c r="A1392" t="s">
        <v>150</v>
      </c>
      <c r="B1392">
        <v>1980.94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1.2300499999999999E-3</v>
      </c>
      <c r="L1392">
        <v>0.99992000000000003</v>
      </c>
      <c r="M1392">
        <v>0</v>
      </c>
      <c r="N1392" t="s">
        <v>43</v>
      </c>
    </row>
    <row r="1393" spans="1:25" x14ac:dyDescent="0.25">
      <c r="A1393" t="s">
        <v>150</v>
      </c>
      <c r="B1393">
        <v>1990.29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0.99840600000000002</v>
      </c>
      <c r="M1393">
        <v>0</v>
      </c>
      <c r="N1393" t="s">
        <v>43</v>
      </c>
    </row>
    <row r="1394" spans="1:25" x14ac:dyDescent="0.25">
      <c r="A1394" t="s">
        <v>150</v>
      </c>
      <c r="B1394">
        <v>1999.53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0.99970199999999998</v>
      </c>
      <c r="M1394">
        <v>0</v>
      </c>
      <c r="N1394" t="s">
        <v>43</v>
      </c>
    </row>
    <row r="1395" spans="1:25" x14ac:dyDescent="0.25">
      <c r="A1395" t="s">
        <v>150</v>
      </c>
      <c r="B1395">
        <v>1976.79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0.999884</v>
      </c>
      <c r="M1395">
        <v>0</v>
      </c>
      <c r="N1395" t="s">
        <v>43</v>
      </c>
    </row>
    <row r="1396" spans="1:25" x14ac:dyDescent="0.25">
      <c r="A1396" t="s">
        <v>150</v>
      </c>
      <c r="B1396">
        <v>2057.4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1.2300600000000001E-3</v>
      </c>
      <c r="L1396">
        <v>0.99942600000000004</v>
      </c>
      <c r="M1396">
        <v>0</v>
      </c>
      <c r="N1396" t="s">
        <v>43</v>
      </c>
    </row>
    <row r="1397" spans="1:25" x14ac:dyDescent="0.25">
      <c r="A1397" t="s">
        <v>150</v>
      </c>
      <c r="B1397">
        <v>2343.7199999999998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0.999363</v>
      </c>
      <c r="M1397">
        <v>0</v>
      </c>
      <c r="N1397" t="s">
        <v>43</v>
      </c>
    </row>
    <row r="1398" spans="1:25" x14ac:dyDescent="0.25">
      <c r="A1398" t="s">
        <v>150</v>
      </c>
      <c r="B1398">
        <v>2345.73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0.999969</v>
      </c>
      <c r="M1398">
        <v>0</v>
      </c>
      <c r="N1398" t="s">
        <v>43</v>
      </c>
    </row>
    <row r="1399" spans="1:25" x14ac:dyDescent="0.25">
      <c r="A1399" t="s">
        <v>150</v>
      </c>
      <c r="B1399">
        <v>2200.2800000000002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0.99985500000000005</v>
      </c>
      <c r="M1399">
        <v>0</v>
      </c>
      <c r="N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150</v>
      </c>
      <c r="B1400">
        <v>1855.77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0.99991099999999999</v>
      </c>
      <c r="M1400">
        <v>0</v>
      </c>
      <c r="N1400" t="s">
        <v>43</v>
      </c>
      <c r="R1400">
        <f>AVERAGE(B1351:B1400)</f>
        <v>1990.5539999999994</v>
      </c>
      <c r="S1400">
        <f>AVERAGE(C1351:C1400)</f>
        <v>0</v>
      </c>
      <c r="U1400">
        <f>_xlfn.VAR.P(B1351:B1400)</f>
        <v>10335.710843999999</v>
      </c>
      <c r="V1400">
        <f>_xlfn.VAR.P(C1351:C1400)</f>
        <v>0</v>
      </c>
      <c r="X1400">
        <f>1.96*SQRT(U1400)/50</f>
        <v>3.9852561663366335</v>
      </c>
      <c r="Y1400">
        <f>1.96*SQRT(V1400)/50</f>
        <v>0</v>
      </c>
    </row>
    <row r="1401" spans="1:25" x14ac:dyDescent="0.25">
      <c r="A1401" t="s">
        <v>151</v>
      </c>
      <c r="B1401">
        <v>99530.253159999993</v>
      </c>
      <c r="C1401" t="s">
        <v>37</v>
      </c>
    </row>
    <row r="1402" spans="1:25" x14ac:dyDescent="0.25">
      <c r="A1402" t="s">
        <v>152</v>
      </c>
      <c r="B1402">
        <v>2282.7600000000002</v>
      </c>
      <c r="C1402">
        <v>2282.69</v>
      </c>
      <c r="D1402">
        <v>2282.21</v>
      </c>
      <c r="E1402">
        <v>2279.81</v>
      </c>
      <c r="F1402">
        <v>87.051599999999993</v>
      </c>
      <c r="G1402">
        <v>0</v>
      </c>
      <c r="H1402">
        <v>243.26599999999999</v>
      </c>
      <c r="I1402">
        <v>0</v>
      </c>
      <c r="J1402">
        <v>1.2300499999999999E-3</v>
      </c>
      <c r="K1402">
        <v>0.999556</v>
      </c>
      <c r="L1402">
        <v>0</v>
      </c>
      <c r="M1402" t="s">
        <v>43</v>
      </c>
    </row>
    <row r="1403" spans="1:25" x14ac:dyDescent="0.25">
      <c r="A1403" t="s">
        <v>152</v>
      </c>
      <c r="B1403">
        <v>2333.56</v>
      </c>
      <c r="C1403">
        <v>2333.48</v>
      </c>
      <c r="D1403">
        <v>2333</v>
      </c>
      <c r="E1403">
        <v>2330.5500000000002</v>
      </c>
      <c r="F1403">
        <v>80.630899999999997</v>
      </c>
      <c r="G1403">
        <v>0</v>
      </c>
      <c r="H1403">
        <v>248.52699999999999</v>
      </c>
      <c r="I1403">
        <v>0</v>
      </c>
      <c r="J1403">
        <v>1.2300499999999999E-3</v>
      </c>
      <c r="K1403">
        <v>0.99998699999999996</v>
      </c>
      <c r="L1403">
        <v>0</v>
      </c>
      <c r="M1403" t="s">
        <v>43</v>
      </c>
    </row>
    <row r="1404" spans="1:25" x14ac:dyDescent="0.25">
      <c r="A1404" t="s">
        <v>152</v>
      </c>
      <c r="B1404">
        <v>2253.6999999999998</v>
      </c>
      <c r="C1404">
        <v>2253.62</v>
      </c>
      <c r="D1404">
        <v>2253.16</v>
      </c>
      <c r="E1404">
        <v>2250.79</v>
      </c>
      <c r="F1404">
        <v>85.516300000000001</v>
      </c>
      <c r="G1404">
        <v>0</v>
      </c>
      <c r="H1404">
        <v>247.864</v>
      </c>
      <c r="I1404">
        <v>0</v>
      </c>
      <c r="J1404">
        <v>1.2300600000000001E-3</v>
      </c>
      <c r="K1404">
        <v>0.99885699999999999</v>
      </c>
      <c r="L1404">
        <v>0</v>
      </c>
      <c r="M1404" t="s">
        <v>43</v>
      </c>
    </row>
    <row r="1405" spans="1:25" x14ac:dyDescent="0.25">
      <c r="A1405" t="s">
        <v>152</v>
      </c>
      <c r="B1405">
        <v>2159.9299999999998</v>
      </c>
      <c r="C1405">
        <v>2159.85</v>
      </c>
      <c r="D1405">
        <v>2159.41</v>
      </c>
      <c r="E1405">
        <v>2157.11</v>
      </c>
      <c r="F1405">
        <v>75.224199999999996</v>
      </c>
      <c r="G1405">
        <v>0</v>
      </c>
      <c r="H1405">
        <v>230.636</v>
      </c>
      <c r="I1405">
        <v>0</v>
      </c>
      <c r="J1405">
        <v>1.2300499999999999E-3</v>
      </c>
      <c r="K1405">
        <v>0.999332</v>
      </c>
      <c r="L1405">
        <v>0</v>
      </c>
      <c r="M1405" t="s">
        <v>43</v>
      </c>
    </row>
    <row r="1406" spans="1:25" x14ac:dyDescent="0.25">
      <c r="A1406" t="s">
        <v>152</v>
      </c>
      <c r="B1406">
        <v>2072.7600000000002</v>
      </c>
      <c r="C1406">
        <v>2072.69</v>
      </c>
      <c r="D1406">
        <v>2072.25</v>
      </c>
      <c r="E1406">
        <v>2070.0700000000002</v>
      </c>
      <c r="F1406">
        <v>79.028400000000005</v>
      </c>
      <c r="G1406">
        <v>0</v>
      </c>
      <c r="H1406">
        <v>220.494</v>
      </c>
      <c r="I1406">
        <v>0</v>
      </c>
      <c r="J1406">
        <v>1.2300499999999999E-3</v>
      </c>
      <c r="K1406">
        <v>0.99959799999999999</v>
      </c>
      <c r="L1406">
        <v>0</v>
      </c>
      <c r="M1406" t="s">
        <v>43</v>
      </c>
    </row>
    <row r="1407" spans="1:25" x14ac:dyDescent="0.25">
      <c r="A1407" t="s">
        <v>152</v>
      </c>
      <c r="B1407">
        <v>2271.4</v>
      </c>
      <c r="C1407">
        <v>2271.31</v>
      </c>
      <c r="D1407">
        <v>2270.83</v>
      </c>
      <c r="E1407">
        <v>2268.4299999999998</v>
      </c>
      <c r="F1407">
        <v>78.994100000000003</v>
      </c>
      <c r="G1407">
        <v>0</v>
      </c>
      <c r="H1407">
        <v>241.227</v>
      </c>
      <c r="I1407">
        <v>0</v>
      </c>
      <c r="J1407">
        <v>1.2300499999999999E-3</v>
      </c>
      <c r="K1407">
        <v>0.99817999999999996</v>
      </c>
      <c r="L1407">
        <v>0</v>
      </c>
      <c r="M1407" t="s">
        <v>43</v>
      </c>
    </row>
    <row r="1408" spans="1:25" x14ac:dyDescent="0.25">
      <c r="A1408" t="s">
        <v>152</v>
      </c>
      <c r="B1408">
        <v>2242.1999999999998</v>
      </c>
      <c r="C1408">
        <v>2242.13</v>
      </c>
      <c r="D1408">
        <v>2241.6799999999998</v>
      </c>
      <c r="E1408">
        <v>2239.31</v>
      </c>
      <c r="F1408">
        <v>85.361599999999996</v>
      </c>
      <c r="G1408">
        <v>0</v>
      </c>
      <c r="H1408">
        <v>242.35900000000001</v>
      </c>
      <c r="I1408">
        <v>0</v>
      </c>
      <c r="J1408">
        <v>1.2300499999999999E-3</v>
      </c>
      <c r="K1408">
        <v>0.99990900000000005</v>
      </c>
      <c r="L1408">
        <v>0</v>
      </c>
      <c r="M1408" t="s">
        <v>43</v>
      </c>
    </row>
    <row r="1409" spans="1:13" x14ac:dyDescent="0.25">
      <c r="A1409" t="s">
        <v>152</v>
      </c>
      <c r="B1409">
        <v>2369.83</v>
      </c>
      <c r="C1409">
        <v>2369.7600000000002</v>
      </c>
      <c r="D1409">
        <v>2369.27</v>
      </c>
      <c r="E1409">
        <v>2366.7800000000002</v>
      </c>
      <c r="F1409">
        <v>82.122</v>
      </c>
      <c r="G1409">
        <v>0</v>
      </c>
      <c r="H1409">
        <v>258.53800000000001</v>
      </c>
      <c r="I1409">
        <v>0</v>
      </c>
      <c r="J1409">
        <v>1.2300499999999999E-3</v>
      </c>
      <c r="K1409">
        <v>0.99982800000000005</v>
      </c>
      <c r="L1409">
        <v>0</v>
      </c>
      <c r="M1409" t="s">
        <v>43</v>
      </c>
    </row>
    <row r="1410" spans="1:13" x14ac:dyDescent="0.25">
      <c r="A1410" t="s">
        <v>152</v>
      </c>
      <c r="B1410">
        <v>1987.21</v>
      </c>
      <c r="C1410">
        <v>1987.13</v>
      </c>
      <c r="D1410">
        <v>1986.72</v>
      </c>
      <c r="E1410">
        <v>1984.63</v>
      </c>
      <c r="F1410">
        <v>75.706400000000002</v>
      </c>
      <c r="G1410">
        <v>0</v>
      </c>
      <c r="H1410">
        <v>216.821</v>
      </c>
      <c r="I1410">
        <v>0</v>
      </c>
      <c r="J1410">
        <v>1.2300600000000001E-3</v>
      </c>
      <c r="K1410">
        <v>0.999699</v>
      </c>
      <c r="L1410">
        <v>0</v>
      </c>
      <c r="M1410" t="s">
        <v>43</v>
      </c>
    </row>
    <row r="1411" spans="1:13" x14ac:dyDescent="0.25">
      <c r="A1411" t="s">
        <v>152</v>
      </c>
      <c r="B1411">
        <v>2090.48</v>
      </c>
      <c r="C1411">
        <v>2090.39</v>
      </c>
      <c r="D1411">
        <v>2089.9499999999998</v>
      </c>
      <c r="E1411">
        <v>2087.71</v>
      </c>
      <c r="F1411">
        <v>72.490700000000004</v>
      </c>
      <c r="G1411">
        <v>0</v>
      </c>
      <c r="H1411">
        <v>222.17</v>
      </c>
      <c r="I1411">
        <v>0</v>
      </c>
      <c r="J1411">
        <v>1.2300499999999999E-3</v>
      </c>
      <c r="K1411">
        <v>0.99979799999999996</v>
      </c>
      <c r="L1411">
        <v>0</v>
      </c>
      <c r="M1411" t="s">
        <v>43</v>
      </c>
    </row>
    <row r="1412" spans="1:13" x14ac:dyDescent="0.25">
      <c r="A1412" t="s">
        <v>152</v>
      </c>
      <c r="B1412">
        <v>2183.6</v>
      </c>
      <c r="C1412">
        <v>2183.39</v>
      </c>
      <c r="D1412">
        <v>2182.9299999999998</v>
      </c>
      <c r="E1412">
        <v>2180.58</v>
      </c>
      <c r="F1412">
        <v>82.378600000000006</v>
      </c>
      <c r="G1412">
        <v>0</v>
      </c>
      <c r="H1412">
        <v>231.09100000000001</v>
      </c>
      <c r="I1412">
        <v>0</v>
      </c>
      <c r="J1412">
        <v>1.2300600000000001E-3</v>
      </c>
      <c r="K1412">
        <v>0.99937399999999998</v>
      </c>
      <c r="L1412">
        <v>0</v>
      </c>
      <c r="M1412" t="s">
        <v>43</v>
      </c>
    </row>
    <row r="1413" spans="1:13" x14ac:dyDescent="0.25">
      <c r="A1413" t="s">
        <v>152</v>
      </c>
      <c r="B1413">
        <v>2291.73</v>
      </c>
      <c r="C1413">
        <v>2291.66</v>
      </c>
      <c r="D1413">
        <v>2291.1799999999998</v>
      </c>
      <c r="E1413">
        <v>2288.7399999999998</v>
      </c>
      <c r="F1413">
        <v>79.5428</v>
      </c>
      <c r="G1413">
        <v>0</v>
      </c>
      <c r="H1413">
        <v>242.01</v>
      </c>
      <c r="I1413">
        <v>0</v>
      </c>
      <c r="J1413">
        <v>1.2300499999999999E-3</v>
      </c>
      <c r="K1413">
        <v>0.99983200000000005</v>
      </c>
      <c r="L1413">
        <v>0</v>
      </c>
      <c r="M1413" t="s">
        <v>43</v>
      </c>
    </row>
    <row r="1414" spans="1:13" x14ac:dyDescent="0.25">
      <c r="A1414" t="s">
        <v>152</v>
      </c>
      <c r="B1414">
        <v>2147.62</v>
      </c>
      <c r="C1414">
        <v>2147.5500000000002</v>
      </c>
      <c r="D1414">
        <v>2147.1</v>
      </c>
      <c r="E1414">
        <v>2144.79</v>
      </c>
      <c r="F1414">
        <v>81.519199999999998</v>
      </c>
      <c r="G1414">
        <v>0</v>
      </c>
      <c r="H1414">
        <v>228.78100000000001</v>
      </c>
      <c r="I1414">
        <v>0</v>
      </c>
      <c r="J1414">
        <v>1.2300499999999999E-3</v>
      </c>
      <c r="K1414">
        <v>0.99997999999999998</v>
      </c>
      <c r="L1414">
        <v>0</v>
      </c>
      <c r="M1414" t="s">
        <v>43</v>
      </c>
    </row>
    <row r="1415" spans="1:13" x14ac:dyDescent="0.25">
      <c r="A1415" t="s">
        <v>152</v>
      </c>
      <c r="B1415">
        <v>2034.49</v>
      </c>
      <c r="C1415">
        <v>2034.41</v>
      </c>
      <c r="D1415">
        <v>2033.99</v>
      </c>
      <c r="E1415">
        <v>2031.83</v>
      </c>
      <c r="F1415">
        <v>70.784599999999998</v>
      </c>
      <c r="G1415">
        <v>0</v>
      </c>
      <c r="H1415">
        <v>216.267</v>
      </c>
      <c r="I1415">
        <v>0</v>
      </c>
      <c r="J1415">
        <v>1.2300600000000001E-3</v>
      </c>
      <c r="K1415">
        <v>0.99763299999999999</v>
      </c>
      <c r="L1415">
        <v>0</v>
      </c>
      <c r="M1415" t="s">
        <v>43</v>
      </c>
    </row>
    <row r="1416" spans="1:13" x14ac:dyDescent="0.25">
      <c r="A1416" t="s">
        <v>152</v>
      </c>
      <c r="B1416">
        <v>2171.77</v>
      </c>
      <c r="C1416">
        <v>2171.67</v>
      </c>
      <c r="D1416">
        <v>2171.23</v>
      </c>
      <c r="E1416">
        <v>2168.9</v>
      </c>
      <c r="F1416">
        <v>89.0137</v>
      </c>
      <c r="G1416">
        <v>0</v>
      </c>
      <c r="H1416">
        <v>229.98</v>
      </c>
      <c r="I1416">
        <v>0</v>
      </c>
      <c r="J1416">
        <v>1.2300600000000001E-3</v>
      </c>
      <c r="K1416">
        <v>0.999807</v>
      </c>
      <c r="L1416">
        <v>0</v>
      </c>
      <c r="M1416" t="s">
        <v>43</v>
      </c>
    </row>
    <row r="1417" spans="1:13" x14ac:dyDescent="0.25">
      <c r="A1417" t="s">
        <v>152</v>
      </c>
      <c r="B1417">
        <v>2299.0700000000002</v>
      </c>
      <c r="C1417">
        <v>2299</v>
      </c>
      <c r="D1417">
        <v>2298.5300000000002</v>
      </c>
      <c r="E1417">
        <v>2296.0700000000002</v>
      </c>
      <c r="F1417">
        <v>79.836399999999998</v>
      </c>
      <c r="G1417">
        <v>0</v>
      </c>
      <c r="H1417">
        <v>243.83</v>
      </c>
      <c r="I1417">
        <v>0</v>
      </c>
      <c r="J1417">
        <v>1.2300600000000001E-3</v>
      </c>
      <c r="K1417">
        <v>0.99952399999999997</v>
      </c>
      <c r="L1417">
        <v>0</v>
      </c>
      <c r="M1417" t="s">
        <v>43</v>
      </c>
    </row>
    <row r="1418" spans="1:13" x14ac:dyDescent="0.25">
      <c r="A1418" t="s">
        <v>152</v>
      </c>
      <c r="B1418">
        <v>2155.1999999999998</v>
      </c>
      <c r="C1418">
        <v>2155.13</v>
      </c>
      <c r="D1418">
        <v>2154.6799999999998</v>
      </c>
      <c r="E1418">
        <v>2152.37</v>
      </c>
      <c r="F1418">
        <v>81.589100000000002</v>
      </c>
      <c r="G1418">
        <v>0</v>
      </c>
      <c r="H1418">
        <v>227.86699999999999</v>
      </c>
      <c r="I1418">
        <v>0</v>
      </c>
      <c r="J1418">
        <v>1.2300499999999999E-3</v>
      </c>
      <c r="K1418">
        <v>0.99994099999999997</v>
      </c>
      <c r="L1418">
        <v>0</v>
      </c>
      <c r="M1418" t="s">
        <v>43</v>
      </c>
    </row>
    <row r="1419" spans="1:13" x14ac:dyDescent="0.25">
      <c r="A1419" t="s">
        <v>152</v>
      </c>
      <c r="B1419">
        <v>2024.17</v>
      </c>
      <c r="C1419">
        <v>2024.08</v>
      </c>
      <c r="D1419">
        <v>2023.66</v>
      </c>
      <c r="E1419">
        <v>2021.51</v>
      </c>
      <c r="F1419">
        <v>70.2333</v>
      </c>
      <c r="G1419">
        <v>0</v>
      </c>
      <c r="H1419">
        <v>215.28899999999999</v>
      </c>
      <c r="I1419">
        <v>0</v>
      </c>
      <c r="J1419">
        <v>1.2300499999999999E-3</v>
      </c>
      <c r="K1419">
        <v>0.99996600000000002</v>
      </c>
      <c r="L1419">
        <v>0</v>
      </c>
      <c r="M1419" t="s">
        <v>43</v>
      </c>
    </row>
    <row r="1420" spans="1:13" x14ac:dyDescent="0.25">
      <c r="A1420" t="s">
        <v>152</v>
      </c>
      <c r="B1420">
        <v>2085.23</v>
      </c>
      <c r="C1420">
        <v>2085.14</v>
      </c>
      <c r="D1420">
        <v>2084.6999999999998</v>
      </c>
      <c r="E1420">
        <v>2082.52</v>
      </c>
      <c r="F1420">
        <v>80.381600000000006</v>
      </c>
      <c r="G1420">
        <v>0</v>
      </c>
      <c r="H1420">
        <v>221.559</v>
      </c>
      <c r="I1420">
        <v>0</v>
      </c>
      <c r="J1420">
        <v>1.2300499999999999E-3</v>
      </c>
      <c r="K1420">
        <v>0.99956199999999995</v>
      </c>
      <c r="L1420">
        <v>0</v>
      </c>
      <c r="M1420" t="s">
        <v>43</v>
      </c>
    </row>
    <row r="1421" spans="1:13" x14ac:dyDescent="0.25">
      <c r="A1421" t="s">
        <v>152</v>
      </c>
      <c r="B1421">
        <v>2128.0500000000002</v>
      </c>
      <c r="C1421">
        <v>2127.98</v>
      </c>
      <c r="D1421">
        <v>2127.5500000000002</v>
      </c>
      <c r="E1421">
        <v>2125.31</v>
      </c>
      <c r="F1421">
        <v>73.8904</v>
      </c>
      <c r="G1421">
        <v>0</v>
      </c>
      <c r="H1421">
        <v>226.607</v>
      </c>
      <c r="I1421">
        <v>0</v>
      </c>
      <c r="J1421">
        <v>1.2300499999999999E-3</v>
      </c>
      <c r="K1421">
        <v>0.99991399999999997</v>
      </c>
      <c r="L1421">
        <v>0</v>
      </c>
      <c r="M1421" t="s">
        <v>43</v>
      </c>
    </row>
    <row r="1422" spans="1:13" x14ac:dyDescent="0.25">
      <c r="A1422" t="s">
        <v>152</v>
      </c>
      <c r="B1422">
        <v>2108.89</v>
      </c>
      <c r="C1422">
        <v>2108.83</v>
      </c>
      <c r="D1422">
        <v>2108.4</v>
      </c>
      <c r="E1422">
        <v>2106.19</v>
      </c>
      <c r="F1422">
        <v>79.875900000000001</v>
      </c>
      <c r="G1422">
        <v>0</v>
      </c>
      <c r="H1422">
        <v>231.57</v>
      </c>
      <c r="I1422">
        <v>0</v>
      </c>
      <c r="J1422">
        <v>1.2300499999999999E-3</v>
      </c>
      <c r="K1422">
        <v>0.99960300000000002</v>
      </c>
      <c r="L1422">
        <v>0</v>
      </c>
      <c r="M1422" t="s">
        <v>43</v>
      </c>
    </row>
    <row r="1423" spans="1:13" x14ac:dyDescent="0.25">
      <c r="A1423" t="s">
        <v>152</v>
      </c>
      <c r="B1423">
        <v>2191.52</v>
      </c>
      <c r="C1423">
        <v>2191.4499999999998</v>
      </c>
      <c r="D1423">
        <v>2190.9899999999998</v>
      </c>
      <c r="E1423">
        <v>2188.67</v>
      </c>
      <c r="F1423">
        <v>76.325699999999998</v>
      </c>
      <c r="G1423">
        <v>0</v>
      </c>
      <c r="H1423">
        <v>233.245</v>
      </c>
      <c r="I1423">
        <v>0</v>
      </c>
      <c r="J1423">
        <v>1.2300499999999999E-3</v>
      </c>
      <c r="K1423">
        <v>0.99987800000000004</v>
      </c>
      <c r="L1423">
        <v>0</v>
      </c>
      <c r="M1423" t="s">
        <v>43</v>
      </c>
    </row>
    <row r="1424" spans="1:13" x14ac:dyDescent="0.25">
      <c r="A1424" t="s">
        <v>152</v>
      </c>
      <c r="B1424">
        <v>1996.14</v>
      </c>
      <c r="C1424">
        <v>1996.07</v>
      </c>
      <c r="D1424">
        <v>1995.65</v>
      </c>
      <c r="E1424">
        <v>1993.52</v>
      </c>
      <c r="F1424">
        <v>76.162400000000005</v>
      </c>
      <c r="G1424">
        <v>0</v>
      </c>
      <c r="H1424">
        <v>212.512</v>
      </c>
      <c r="I1424">
        <v>0</v>
      </c>
      <c r="J1424">
        <v>1.2300499999999999E-3</v>
      </c>
      <c r="K1424">
        <v>0.99867799999999995</v>
      </c>
      <c r="L1424">
        <v>0</v>
      </c>
      <c r="M1424" t="s">
        <v>43</v>
      </c>
    </row>
    <row r="1425" spans="1:13" x14ac:dyDescent="0.25">
      <c r="A1425" t="s">
        <v>152</v>
      </c>
      <c r="B1425">
        <v>2131.27</v>
      </c>
      <c r="C1425">
        <v>2131.1999999999998</v>
      </c>
      <c r="D1425">
        <v>2130.7600000000002</v>
      </c>
      <c r="E1425">
        <v>2128.5300000000002</v>
      </c>
      <c r="F1425">
        <v>73.8001</v>
      </c>
      <c r="G1425">
        <v>0</v>
      </c>
      <c r="H1425">
        <v>227.262</v>
      </c>
      <c r="I1425">
        <v>0</v>
      </c>
      <c r="J1425">
        <v>1.2300499999999999E-3</v>
      </c>
      <c r="K1425">
        <v>0.99992000000000003</v>
      </c>
      <c r="L1425">
        <v>0</v>
      </c>
      <c r="M1425" t="s">
        <v>43</v>
      </c>
    </row>
    <row r="1426" spans="1:13" x14ac:dyDescent="0.25">
      <c r="A1426" t="s">
        <v>152</v>
      </c>
      <c r="B1426">
        <v>2240.98</v>
      </c>
      <c r="C1426">
        <v>2240.92</v>
      </c>
      <c r="D1426">
        <v>2240.46</v>
      </c>
      <c r="E1426">
        <v>2238.1</v>
      </c>
      <c r="F1426">
        <v>85.6203</v>
      </c>
      <c r="G1426">
        <v>0</v>
      </c>
      <c r="H1426">
        <v>237.232</v>
      </c>
      <c r="I1426">
        <v>0</v>
      </c>
      <c r="J1426">
        <v>1.2300499999999999E-3</v>
      </c>
      <c r="K1426">
        <v>0.99998799999999999</v>
      </c>
      <c r="L1426">
        <v>0</v>
      </c>
      <c r="M1426" t="s">
        <v>43</v>
      </c>
    </row>
    <row r="1427" spans="1:13" x14ac:dyDescent="0.25">
      <c r="A1427" t="s">
        <v>152</v>
      </c>
      <c r="B1427">
        <v>2293.06</v>
      </c>
      <c r="C1427">
        <v>2293</v>
      </c>
      <c r="D1427">
        <v>2292.52</v>
      </c>
      <c r="E1427">
        <v>2290.08</v>
      </c>
      <c r="F1427">
        <v>79.471000000000004</v>
      </c>
      <c r="G1427">
        <v>0</v>
      </c>
      <c r="H1427">
        <v>243.077</v>
      </c>
      <c r="I1427">
        <v>0</v>
      </c>
      <c r="J1427">
        <v>1.23007E-3</v>
      </c>
      <c r="K1427">
        <v>0.99789099999999997</v>
      </c>
      <c r="L1427">
        <v>0</v>
      </c>
      <c r="M1427" t="s">
        <v>43</v>
      </c>
    </row>
    <row r="1428" spans="1:13" x14ac:dyDescent="0.25">
      <c r="A1428" t="s">
        <v>152</v>
      </c>
      <c r="B1428">
        <v>2152.1799999999998</v>
      </c>
      <c r="C1428">
        <v>2152.11</v>
      </c>
      <c r="D1428">
        <v>2151.66</v>
      </c>
      <c r="E1428">
        <v>2149.39</v>
      </c>
      <c r="F1428">
        <v>82.867400000000004</v>
      </c>
      <c r="G1428">
        <v>0</v>
      </c>
      <c r="H1428">
        <v>227.398</v>
      </c>
      <c r="I1428">
        <v>0</v>
      </c>
      <c r="J1428">
        <v>1.2300499999999999E-3</v>
      </c>
      <c r="K1428">
        <v>0.99980999999999998</v>
      </c>
      <c r="L1428">
        <v>0</v>
      </c>
      <c r="M1428" t="s">
        <v>43</v>
      </c>
    </row>
    <row r="1429" spans="1:13" x14ac:dyDescent="0.25">
      <c r="A1429" t="s">
        <v>152</v>
      </c>
      <c r="B1429">
        <v>2048.14</v>
      </c>
      <c r="C1429">
        <v>2048.0700000000002</v>
      </c>
      <c r="D1429">
        <v>2047.64</v>
      </c>
      <c r="E1429">
        <v>2045.45</v>
      </c>
      <c r="F1429">
        <v>71.087900000000005</v>
      </c>
      <c r="G1429">
        <v>0</v>
      </c>
      <c r="H1429">
        <v>217.428</v>
      </c>
      <c r="I1429">
        <v>0</v>
      </c>
      <c r="J1429">
        <v>1.2300499999999999E-3</v>
      </c>
      <c r="K1429">
        <v>0.99951900000000005</v>
      </c>
      <c r="L1429">
        <v>0</v>
      </c>
      <c r="M1429" t="s">
        <v>43</v>
      </c>
    </row>
    <row r="1430" spans="1:13" x14ac:dyDescent="0.25">
      <c r="A1430" t="s">
        <v>152</v>
      </c>
      <c r="B1430">
        <v>2219.17</v>
      </c>
      <c r="C1430">
        <v>2219.11</v>
      </c>
      <c r="D1430">
        <v>2218.65</v>
      </c>
      <c r="E1430">
        <v>2216.31</v>
      </c>
      <c r="F1430">
        <v>84.1464</v>
      </c>
      <c r="G1430">
        <v>0</v>
      </c>
      <c r="H1430">
        <v>234.25299999999999</v>
      </c>
      <c r="I1430">
        <v>0</v>
      </c>
      <c r="J1430">
        <v>1.2300499999999999E-3</v>
      </c>
      <c r="K1430">
        <v>0.99969699999999995</v>
      </c>
      <c r="L1430">
        <v>0</v>
      </c>
      <c r="M1430" t="s">
        <v>43</v>
      </c>
    </row>
    <row r="1431" spans="1:13" x14ac:dyDescent="0.25">
      <c r="A1431" t="s">
        <v>152</v>
      </c>
      <c r="B1431">
        <v>2194.9</v>
      </c>
      <c r="C1431">
        <v>2194.8200000000002</v>
      </c>
      <c r="D1431">
        <v>2194.37</v>
      </c>
      <c r="E1431">
        <v>2192.0700000000002</v>
      </c>
      <c r="F1431">
        <v>76.181299999999993</v>
      </c>
      <c r="G1431">
        <v>0</v>
      </c>
      <c r="H1431">
        <v>232.434</v>
      </c>
      <c r="I1431">
        <v>0</v>
      </c>
      <c r="J1431">
        <v>1.2300499999999999E-3</v>
      </c>
      <c r="K1431">
        <v>0.99927900000000003</v>
      </c>
      <c r="L1431">
        <v>0</v>
      </c>
      <c r="M1431" t="s">
        <v>43</v>
      </c>
    </row>
    <row r="1432" spans="1:13" x14ac:dyDescent="0.25">
      <c r="A1432" t="s">
        <v>152</v>
      </c>
      <c r="B1432">
        <v>2268.91</v>
      </c>
      <c r="C1432">
        <v>2268.84</v>
      </c>
      <c r="D1432">
        <v>2268.36</v>
      </c>
      <c r="E1432">
        <v>2265.9699999999998</v>
      </c>
      <c r="F1432">
        <v>87.197599999999994</v>
      </c>
      <c r="G1432">
        <v>0</v>
      </c>
      <c r="H1432">
        <v>240.76499999999999</v>
      </c>
      <c r="I1432">
        <v>0</v>
      </c>
      <c r="J1432">
        <v>1.23007E-3</v>
      </c>
      <c r="K1432">
        <v>0.99825699999999995</v>
      </c>
      <c r="L1432">
        <v>0</v>
      </c>
      <c r="M1432" t="s">
        <v>43</v>
      </c>
    </row>
    <row r="1433" spans="1:13" x14ac:dyDescent="0.25">
      <c r="A1433" t="s">
        <v>152</v>
      </c>
      <c r="B1433">
        <v>2113.33</v>
      </c>
      <c r="C1433">
        <v>2113.25</v>
      </c>
      <c r="D1433">
        <v>2112.8200000000002</v>
      </c>
      <c r="E1433">
        <v>2110.59</v>
      </c>
      <c r="F1433">
        <v>73.2333</v>
      </c>
      <c r="G1433">
        <v>0</v>
      </c>
      <c r="H1433">
        <v>231.43600000000001</v>
      </c>
      <c r="I1433">
        <v>0</v>
      </c>
      <c r="J1433">
        <v>1.23007E-3</v>
      </c>
      <c r="K1433">
        <v>0.99946199999999996</v>
      </c>
      <c r="L1433">
        <v>0</v>
      </c>
      <c r="M1433" t="s">
        <v>43</v>
      </c>
    </row>
    <row r="1434" spans="1:13" x14ac:dyDescent="0.25">
      <c r="A1434" t="s">
        <v>152</v>
      </c>
      <c r="B1434">
        <v>2162.1</v>
      </c>
      <c r="C1434">
        <v>2162.0100000000002</v>
      </c>
      <c r="D1434">
        <v>2161.5700000000002</v>
      </c>
      <c r="E1434">
        <v>2159.3000000000002</v>
      </c>
      <c r="F1434">
        <v>87.807000000000002</v>
      </c>
      <c r="G1434">
        <v>0</v>
      </c>
      <c r="H1434">
        <v>228.89599999999999</v>
      </c>
      <c r="I1434">
        <v>0</v>
      </c>
      <c r="J1434">
        <v>1.2300600000000001E-3</v>
      </c>
      <c r="K1434">
        <v>0.99998699999999996</v>
      </c>
      <c r="L1434">
        <v>0</v>
      </c>
      <c r="M1434" t="s">
        <v>43</v>
      </c>
    </row>
    <row r="1435" spans="1:13" x14ac:dyDescent="0.25">
      <c r="A1435" t="s">
        <v>152</v>
      </c>
      <c r="B1435">
        <v>2099.0500000000002</v>
      </c>
      <c r="C1435">
        <v>2098.9899999999998</v>
      </c>
      <c r="D1435">
        <v>2098.56</v>
      </c>
      <c r="E1435">
        <v>2096.34</v>
      </c>
      <c r="F1435">
        <v>72.929400000000001</v>
      </c>
      <c r="G1435">
        <v>0</v>
      </c>
      <c r="H1435">
        <v>223.01</v>
      </c>
      <c r="I1435">
        <v>0</v>
      </c>
      <c r="J1435">
        <v>1.23007E-3</v>
      </c>
      <c r="K1435">
        <v>0.99985299999999999</v>
      </c>
      <c r="L1435">
        <v>0</v>
      </c>
      <c r="M1435" t="s">
        <v>43</v>
      </c>
    </row>
    <row r="1436" spans="1:13" x14ac:dyDescent="0.25">
      <c r="A1436" t="s">
        <v>152</v>
      </c>
      <c r="B1436">
        <v>2221.81</v>
      </c>
      <c r="C1436">
        <v>2221.7199999999998</v>
      </c>
      <c r="D1436">
        <v>2221.27</v>
      </c>
      <c r="E1436">
        <v>2218.91</v>
      </c>
      <c r="F1436">
        <v>84.276600000000002</v>
      </c>
      <c r="G1436">
        <v>0</v>
      </c>
      <c r="H1436">
        <v>235.095</v>
      </c>
      <c r="I1436">
        <v>0</v>
      </c>
      <c r="J1436">
        <v>1.2300499999999999E-3</v>
      </c>
      <c r="K1436">
        <v>0.99933099999999997</v>
      </c>
      <c r="L1436">
        <v>0</v>
      </c>
      <c r="M1436" t="s">
        <v>43</v>
      </c>
    </row>
    <row r="1437" spans="1:13" x14ac:dyDescent="0.25">
      <c r="A1437" t="s">
        <v>152</v>
      </c>
      <c r="B1437">
        <v>2190.3000000000002</v>
      </c>
      <c r="C1437">
        <v>2190.2199999999998</v>
      </c>
      <c r="D1437">
        <v>2189.7600000000002</v>
      </c>
      <c r="E1437">
        <v>2187.46</v>
      </c>
      <c r="F1437">
        <v>76.002200000000002</v>
      </c>
      <c r="G1437">
        <v>0</v>
      </c>
      <c r="H1437">
        <v>232.17400000000001</v>
      </c>
      <c r="I1437">
        <v>0</v>
      </c>
      <c r="J1437">
        <v>1.2300499999999999E-3</v>
      </c>
      <c r="K1437">
        <v>0.99981200000000003</v>
      </c>
      <c r="L1437">
        <v>0</v>
      </c>
      <c r="M1437" t="s">
        <v>43</v>
      </c>
    </row>
    <row r="1438" spans="1:13" x14ac:dyDescent="0.25">
      <c r="A1438" t="s">
        <v>152</v>
      </c>
      <c r="B1438">
        <v>1994.44</v>
      </c>
      <c r="C1438">
        <v>1994.35</v>
      </c>
      <c r="D1438">
        <v>1993.95</v>
      </c>
      <c r="E1438">
        <v>1991.83</v>
      </c>
      <c r="F1438">
        <v>75.276799999999994</v>
      </c>
      <c r="G1438">
        <v>0</v>
      </c>
      <c r="H1438">
        <v>217.334</v>
      </c>
      <c r="I1438">
        <v>0</v>
      </c>
      <c r="J1438">
        <v>1.23007E-3</v>
      </c>
      <c r="K1438">
        <v>0.99960300000000002</v>
      </c>
      <c r="L1438">
        <v>0</v>
      </c>
      <c r="M1438" t="s">
        <v>43</v>
      </c>
    </row>
    <row r="1439" spans="1:13" x14ac:dyDescent="0.25">
      <c r="A1439" t="s">
        <v>152</v>
      </c>
      <c r="B1439">
        <v>2100.15</v>
      </c>
      <c r="C1439">
        <v>2100.09</v>
      </c>
      <c r="D1439">
        <v>2099.66</v>
      </c>
      <c r="E1439">
        <v>2097.4299999999998</v>
      </c>
      <c r="F1439">
        <v>72.914100000000005</v>
      </c>
      <c r="G1439">
        <v>0</v>
      </c>
      <c r="H1439">
        <v>222.89699999999999</v>
      </c>
      <c r="I1439">
        <v>0</v>
      </c>
      <c r="J1439">
        <v>1.2300499999999999E-3</v>
      </c>
      <c r="K1439">
        <v>0.99928799999999995</v>
      </c>
      <c r="L1439">
        <v>0</v>
      </c>
      <c r="M1439" t="s">
        <v>43</v>
      </c>
    </row>
    <row r="1440" spans="1:13" x14ac:dyDescent="0.25">
      <c r="A1440" t="s">
        <v>152</v>
      </c>
      <c r="B1440">
        <v>2239.42</v>
      </c>
      <c r="C1440">
        <v>2239.35</v>
      </c>
      <c r="D1440">
        <v>2238.89</v>
      </c>
      <c r="E1440">
        <v>2236.5300000000002</v>
      </c>
      <c r="F1440">
        <v>84.869100000000003</v>
      </c>
      <c r="G1440">
        <v>0</v>
      </c>
      <c r="H1440">
        <v>236.07900000000001</v>
      </c>
      <c r="I1440">
        <v>0</v>
      </c>
      <c r="J1440">
        <v>1.2300499999999999E-3</v>
      </c>
      <c r="K1440">
        <v>0.99875999999999998</v>
      </c>
      <c r="L1440">
        <v>0</v>
      </c>
      <c r="M1440" t="s">
        <v>43</v>
      </c>
    </row>
    <row r="1441" spans="1:25" x14ac:dyDescent="0.25">
      <c r="A1441" t="s">
        <v>152</v>
      </c>
      <c r="B1441">
        <v>2221.14</v>
      </c>
      <c r="C1441">
        <v>2221.0700000000002</v>
      </c>
      <c r="D1441">
        <v>2220.62</v>
      </c>
      <c r="E1441">
        <v>2218.27</v>
      </c>
      <c r="F1441">
        <v>77.357399999999998</v>
      </c>
      <c r="G1441">
        <v>0</v>
      </c>
      <c r="H1441">
        <v>235.85</v>
      </c>
      <c r="I1441">
        <v>0</v>
      </c>
      <c r="J1441">
        <v>1.2300499999999999E-3</v>
      </c>
      <c r="K1441">
        <v>0.99953599999999998</v>
      </c>
      <c r="L1441">
        <v>0</v>
      </c>
      <c r="M1441" t="s">
        <v>43</v>
      </c>
    </row>
    <row r="1442" spans="1:25" x14ac:dyDescent="0.25">
      <c r="A1442" t="s">
        <v>152</v>
      </c>
      <c r="B1442">
        <v>2244.11</v>
      </c>
      <c r="C1442">
        <v>2244.04</v>
      </c>
      <c r="D1442">
        <v>2243.58</v>
      </c>
      <c r="E1442">
        <v>2241.21</v>
      </c>
      <c r="F1442">
        <v>85.777900000000002</v>
      </c>
      <c r="G1442">
        <v>0</v>
      </c>
      <c r="H1442">
        <v>237.49799999999999</v>
      </c>
      <c r="I1442">
        <v>0</v>
      </c>
      <c r="J1442">
        <v>1.2300499999999999E-3</v>
      </c>
      <c r="K1442">
        <v>0.99966600000000005</v>
      </c>
      <c r="L1442">
        <v>0</v>
      </c>
      <c r="M1442" t="s">
        <v>43</v>
      </c>
    </row>
    <row r="1443" spans="1:25" x14ac:dyDescent="0.25">
      <c r="A1443" t="s">
        <v>152</v>
      </c>
      <c r="B1443">
        <v>2089.89</v>
      </c>
      <c r="C1443">
        <v>2089.8000000000002</v>
      </c>
      <c r="D1443">
        <v>2089.36</v>
      </c>
      <c r="E1443">
        <v>2087.14</v>
      </c>
      <c r="F1443">
        <v>72.532899999999998</v>
      </c>
      <c r="G1443">
        <v>0</v>
      </c>
      <c r="H1443">
        <v>222.40100000000001</v>
      </c>
      <c r="I1443">
        <v>0</v>
      </c>
      <c r="J1443">
        <v>1.2300499999999999E-3</v>
      </c>
      <c r="K1443">
        <v>0.99999099999999996</v>
      </c>
      <c r="L1443">
        <v>0</v>
      </c>
      <c r="M1443" t="s">
        <v>43</v>
      </c>
    </row>
    <row r="1444" spans="1:25" x14ac:dyDescent="0.25">
      <c r="A1444" t="s">
        <v>152</v>
      </c>
      <c r="B1444">
        <v>2304.36</v>
      </c>
      <c r="C1444">
        <v>2304.29</v>
      </c>
      <c r="D1444">
        <v>2303.8200000000002</v>
      </c>
      <c r="E1444">
        <v>2301.41</v>
      </c>
      <c r="F1444">
        <v>86.624600000000001</v>
      </c>
      <c r="G1444">
        <v>0</v>
      </c>
      <c r="H1444">
        <v>242.232</v>
      </c>
      <c r="I1444">
        <v>0</v>
      </c>
      <c r="J1444">
        <v>1.2300499999999999E-3</v>
      </c>
      <c r="K1444">
        <v>0.99974300000000005</v>
      </c>
      <c r="L1444">
        <v>0</v>
      </c>
      <c r="M1444" t="s">
        <v>43</v>
      </c>
    </row>
    <row r="1445" spans="1:25" x14ac:dyDescent="0.25">
      <c r="A1445" t="s">
        <v>152</v>
      </c>
      <c r="B1445">
        <v>2195.34</v>
      </c>
      <c r="C1445">
        <v>2195.27</v>
      </c>
      <c r="D1445">
        <v>2194.81</v>
      </c>
      <c r="E1445">
        <v>2192.4899999999998</v>
      </c>
      <c r="F1445">
        <v>76.402900000000002</v>
      </c>
      <c r="G1445">
        <v>0</v>
      </c>
      <c r="H1445">
        <v>234.11600000000001</v>
      </c>
      <c r="I1445">
        <v>0</v>
      </c>
      <c r="J1445">
        <v>1.2300499999999999E-3</v>
      </c>
      <c r="K1445">
        <v>0.99938199999999999</v>
      </c>
      <c r="L1445">
        <v>0</v>
      </c>
      <c r="M1445" t="s">
        <v>43</v>
      </c>
    </row>
    <row r="1446" spans="1:25" x14ac:dyDescent="0.25">
      <c r="A1446" t="s">
        <v>152</v>
      </c>
      <c r="B1446">
        <v>2268.73</v>
      </c>
      <c r="C1446">
        <v>2268.66</v>
      </c>
      <c r="D1446">
        <v>2268.19</v>
      </c>
      <c r="E1446">
        <v>2265.8000000000002</v>
      </c>
      <c r="F1446">
        <v>85.231700000000004</v>
      </c>
      <c r="G1446">
        <v>0</v>
      </c>
      <c r="H1446">
        <v>243.80199999999999</v>
      </c>
      <c r="I1446">
        <v>0</v>
      </c>
      <c r="J1446">
        <v>1.2300499999999999E-3</v>
      </c>
      <c r="K1446">
        <v>0.99947399999999997</v>
      </c>
      <c r="L1446">
        <v>0</v>
      </c>
      <c r="M1446" t="s">
        <v>43</v>
      </c>
    </row>
    <row r="1447" spans="1:25" x14ac:dyDescent="0.25">
      <c r="A1447" t="s">
        <v>152</v>
      </c>
      <c r="B1447">
        <v>1991.44</v>
      </c>
      <c r="C1447">
        <v>1991.37</v>
      </c>
      <c r="D1447">
        <v>1990.96</v>
      </c>
      <c r="E1447">
        <v>1988.88</v>
      </c>
      <c r="F1447">
        <v>69.055599999999998</v>
      </c>
      <c r="G1447">
        <v>0</v>
      </c>
      <c r="H1447">
        <v>214.535</v>
      </c>
      <c r="I1447">
        <v>0</v>
      </c>
      <c r="J1447">
        <v>1.2300499999999999E-3</v>
      </c>
      <c r="K1447">
        <v>0.99985500000000005</v>
      </c>
      <c r="L1447">
        <v>0</v>
      </c>
      <c r="M1447" t="s">
        <v>43</v>
      </c>
    </row>
    <row r="1448" spans="1:25" x14ac:dyDescent="0.25">
      <c r="A1448" t="s">
        <v>152</v>
      </c>
      <c r="B1448">
        <v>2105.0500000000002</v>
      </c>
      <c r="C1448">
        <v>2104.9699999999998</v>
      </c>
      <c r="D1448">
        <v>2104.54</v>
      </c>
      <c r="E1448">
        <v>2102.33</v>
      </c>
      <c r="F1448">
        <v>80.899299999999997</v>
      </c>
      <c r="G1448">
        <v>0</v>
      </c>
      <c r="H1448">
        <v>223.48099999999999</v>
      </c>
      <c r="I1448">
        <v>0</v>
      </c>
      <c r="J1448">
        <v>1.2300600000000001E-3</v>
      </c>
      <c r="K1448">
        <v>0.99995599999999996</v>
      </c>
      <c r="L1448">
        <v>0</v>
      </c>
      <c r="M1448" t="s">
        <v>43</v>
      </c>
    </row>
    <row r="1449" spans="1:25" x14ac:dyDescent="0.25">
      <c r="A1449" t="s">
        <v>152</v>
      </c>
      <c r="B1449">
        <v>2142.2800000000002</v>
      </c>
      <c r="C1449">
        <v>2142.21</v>
      </c>
      <c r="D1449">
        <v>2141.77</v>
      </c>
      <c r="E1449">
        <v>2139.5</v>
      </c>
      <c r="F1449">
        <v>74.135800000000003</v>
      </c>
      <c r="G1449">
        <v>0</v>
      </c>
      <c r="H1449">
        <v>227.399</v>
      </c>
      <c r="I1449">
        <v>0</v>
      </c>
      <c r="J1449">
        <v>1.2300499999999999E-3</v>
      </c>
      <c r="K1449">
        <v>0.99989300000000003</v>
      </c>
      <c r="L1449">
        <v>0</v>
      </c>
      <c r="M1449" t="s">
        <v>43</v>
      </c>
    </row>
    <row r="1450" spans="1:25" x14ac:dyDescent="0.25">
      <c r="A1450" t="s">
        <v>152</v>
      </c>
      <c r="B1450">
        <v>2207.39</v>
      </c>
      <c r="C1450">
        <v>2207.33</v>
      </c>
      <c r="D1450">
        <v>2206.88</v>
      </c>
      <c r="E1450">
        <v>2204.5300000000002</v>
      </c>
      <c r="F1450">
        <v>83.012200000000007</v>
      </c>
      <c r="G1450">
        <v>0</v>
      </c>
      <c r="H1450">
        <v>233.959</v>
      </c>
      <c r="I1450">
        <v>0</v>
      </c>
      <c r="J1450">
        <v>1.2300499999999999E-3</v>
      </c>
      <c r="K1450">
        <v>0.99987400000000004</v>
      </c>
      <c r="L1450">
        <v>0</v>
      </c>
      <c r="M1450" t="s">
        <v>43</v>
      </c>
    </row>
    <row r="1451" spans="1:25" x14ac:dyDescent="0.25">
      <c r="A1451" t="s">
        <v>152</v>
      </c>
      <c r="B1451">
        <v>2156.87</v>
      </c>
      <c r="C1451">
        <v>2156.79</v>
      </c>
      <c r="D1451">
        <v>2156.35</v>
      </c>
      <c r="E1451">
        <v>2154.06</v>
      </c>
      <c r="F1451">
        <v>74.944500000000005</v>
      </c>
      <c r="G1451">
        <v>0</v>
      </c>
      <c r="H1451">
        <v>229.345</v>
      </c>
      <c r="I1451">
        <v>0</v>
      </c>
      <c r="J1451">
        <v>1.2300600000000001E-3</v>
      </c>
      <c r="K1451">
        <v>0.99899400000000005</v>
      </c>
      <c r="L1451">
        <v>0</v>
      </c>
      <c r="M1451" t="s">
        <v>43</v>
      </c>
    </row>
    <row r="1452" spans="1:25" x14ac:dyDescent="0.25">
      <c r="A1452" t="s">
        <v>152</v>
      </c>
      <c r="B1452">
        <v>2042.06</v>
      </c>
      <c r="C1452">
        <v>2041.99</v>
      </c>
      <c r="D1452">
        <v>2041.57</v>
      </c>
      <c r="E1452">
        <v>2039.42</v>
      </c>
      <c r="F1452">
        <v>77.634200000000007</v>
      </c>
      <c r="G1452">
        <v>0</v>
      </c>
      <c r="H1452">
        <v>217.001</v>
      </c>
      <c r="I1452">
        <v>0</v>
      </c>
      <c r="J1452">
        <v>1.2300499999999999E-3</v>
      </c>
      <c r="K1452">
        <v>0.99999800000000005</v>
      </c>
      <c r="L1452">
        <v>0</v>
      </c>
      <c r="M1452" t="s">
        <v>43</v>
      </c>
    </row>
    <row r="1453" spans="1:25" x14ac:dyDescent="0.25">
      <c r="A1453" t="s">
        <v>152</v>
      </c>
      <c r="B1453">
        <v>2508.44</v>
      </c>
      <c r="C1453">
        <v>2508.37</v>
      </c>
      <c r="D1453">
        <v>2507.86</v>
      </c>
      <c r="E1453">
        <v>2505.23</v>
      </c>
      <c r="F1453">
        <v>86.964299999999994</v>
      </c>
      <c r="G1453">
        <v>0</v>
      </c>
      <c r="H1453">
        <v>270.40899999999999</v>
      </c>
      <c r="I1453">
        <v>0</v>
      </c>
      <c r="J1453">
        <v>1.2300499999999999E-3</v>
      </c>
      <c r="K1453">
        <v>0.99967700000000004</v>
      </c>
      <c r="L1453">
        <v>0</v>
      </c>
      <c r="M1453" t="s">
        <v>43</v>
      </c>
    </row>
    <row r="1454" spans="1:25" x14ac:dyDescent="0.25">
      <c r="A1454" t="s">
        <v>152</v>
      </c>
      <c r="B1454">
        <v>2356.35</v>
      </c>
      <c r="C1454">
        <v>2356.27</v>
      </c>
      <c r="D1454">
        <v>2355.7800000000002</v>
      </c>
      <c r="E1454">
        <v>2353.25</v>
      </c>
      <c r="F1454">
        <v>89.179299999999998</v>
      </c>
      <c r="G1454">
        <v>0</v>
      </c>
      <c r="H1454">
        <v>249.11199999999999</v>
      </c>
      <c r="I1454">
        <v>0</v>
      </c>
      <c r="J1454">
        <v>1.2300499999999999E-3</v>
      </c>
      <c r="K1454">
        <v>0.99946999999999997</v>
      </c>
      <c r="L1454">
        <v>0</v>
      </c>
      <c r="M1454" t="s">
        <v>43</v>
      </c>
    </row>
    <row r="1455" spans="1:25" x14ac:dyDescent="0.25">
      <c r="A1455" t="s">
        <v>152</v>
      </c>
      <c r="B1455">
        <v>2295.79</v>
      </c>
      <c r="C1455">
        <v>2295.7199999999998</v>
      </c>
      <c r="D1455">
        <v>2295.2399999999998</v>
      </c>
      <c r="E1455">
        <v>2292.77</v>
      </c>
      <c r="F1455">
        <v>79.693100000000001</v>
      </c>
      <c r="G1455">
        <v>0</v>
      </c>
      <c r="H1455">
        <v>242.69900000000001</v>
      </c>
      <c r="I1455">
        <v>0</v>
      </c>
      <c r="J1455">
        <v>1.2300499999999999E-3</v>
      </c>
      <c r="K1455">
        <v>0.99970400000000004</v>
      </c>
      <c r="L1455">
        <v>0</v>
      </c>
      <c r="M1455" t="s">
        <v>43</v>
      </c>
      <c r="R1455" t="s">
        <v>68</v>
      </c>
      <c r="U1455" t="s">
        <v>67</v>
      </c>
      <c r="X1455" t="s">
        <v>65</v>
      </c>
    </row>
    <row r="1456" spans="1:25" x14ac:dyDescent="0.25">
      <c r="A1456" t="s">
        <v>152</v>
      </c>
      <c r="B1456">
        <v>1976.39</v>
      </c>
      <c r="C1456">
        <v>1976.3</v>
      </c>
      <c r="D1456">
        <v>1975.89</v>
      </c>
      <c r="E1456">
        <v>1973.8</v>
      </c>
      <c r="F1456">
        <v>75.366399999999999</v>
      </c>
      <c r="G1456">
        <v>0</v>
      </c>
      <c r="H1456">
        <v>209.64599999999999</v>
      </c>
      <c r="I1456">
        <v>0</v>
      </c>
      <c r="J1456">
        <v>1.2300499999999999E-3</v>
      </c>
      <c r="K1456">
        <v>0.99979799999999996</v>
      </c>
      <c r="L1456">
        <v>0</v>
      </c>
      <c r="M1456" t="s">
        <v>43</v>
      </c>
      <c r="R1456">
        <f>AVERAGE(B1407:B1456)</f>
        <v>2171.0687999999996</v>
      </c>
      <c r="S1456">
        <f>AVERAGE(C1407:C1456)</f>
        <v>2170.9916000000003</v>
      </c>
      <c r="U1456">
        <f>_xlfn.VAR.P(B1407:B1456)</f>
        <v>12248.749710559998</v>
      </c>
      <c r="V1456">
        <f>_xlfn.VAR.P(C1407:C1456)</f>
        <v>12249.298625440004</v>
      </c>
      <c r="X1456">
        <f>1.96*SQRT(U1456)/50</f>
        <v>4.338423533408756</v>
      </c>
      <c r="Y1456">
        <f>1.96*SQRT(V1456)/50</f>
        <v>4.3385207432713893</v>
      </c>
    </row>
    <row r="1457" spans="1:3" x14ac:dyDescent="0.25">
      <c r="A1457" t="s">
        <v>153</v>
      </c>
      <c r="B1457">
        <v>108555.107638</v>
      </c>
      <c r="C1457" t="s">
        <v>37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81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68</v>
      </c>
      <c r="U2575" t="s">
        <v>67</v>
      </c>
      <c r="X2575" t="s">
        <v>65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79"/>
  <sheetViews>
    <sheetView topLeftCell="A20" zoomScale="85" zoomScaleNormal="85" workbookViewId="0">
      <selection activeCell="N30" sqref="N30:N5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169.85017999999997</v>
      </c>
      <c r="E3">
        <f ca="1">OFFSET('42p trace'!$S$56,(A3-1)*56,0)-OFFSET('42p stat'!$H$1,A3*20,0)</f>
        <v>20.88863900000004</v>
      </c>
      <c r="F3">
        <f ca="1">OFFSET('42p stat'!$H$1,A3*20,0)-OFFSET('42p stat'!$K$1,A3*20,0)</f>
        <v>3.7949399999999969</v>
      </c>
      <c r="G3">
        <f ca="1">OFFSET('42p stat'!$K$1,A3*20,0)-OFFSET('42p stat'!$N$1,A3*20,0)</f>
        <v>12.452685000000002</v>
      </c>
      <c r="H3">
        <f ca="1">OFFSET('42p stat'!$N$1,A3*20,0)</f>
        <v>108.463976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1391895.9074573636</v>
      </c>
      <c r="E4" s="5">
        <f ca="1">OFFSET('42p trace'!$V$56,(A4-1)*56,0)</f>
        <v>10.738514702399993</v>
      </c>
      <c r="F4" s="5">
        <f ca="1">OFFSET('42p stat'!$H$1,A4*20,1)</f>
        <v>5.0628869999999999</v>
      </c>
      <c r="G4" s="5">
        <f ca="1">OFFSET('42p stat'!$K$1,A4*20,1)</f>
        <v>4.4757850000000001</v>
      </c>
      <c r="H4" s="5">
        <f ca="1">OFFSET('42p stat'!$N$1,A4*20,1)</f>
        <v>4.0145879999999998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773.32168000000001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2122122.1561616175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2984.8299999999995</v>
      </c>
      <c r="E7">
        <f ca="1">OFFSET('42p trace'!$S$56,(A7-1)*56,0)-OFFSET('42p stat'!$H$1,A7*20,0)</f>
        <v>22.292742000000771</v>
      </c>
      <c r="F7">
        <f ca="1">OFFSET('42p stat'!$H$1,A7*20,0)-OFFSET('42p stat'!$K$1,A7*20,0)</f>
        <v>4.163579000000027</v>
      </c>
      <c r="G7">
        <f ca="1">OFFSET('42p stat'!$K$1,A7*20,0)-OFFSET('42p stat'!$N$1,A7*20,0)</f>
        <v>1457.972305</v>
      </c>
      <c r="H7">
        <f ca="1">OFFSET('42p stat'!$N$1,A7*20,0)</f>
        <v>130.71097399999999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1189198.5545638427</v>
      </c>
      <c r="E8" s="5">
        <f ca="1">OFFSET('42p trace'!$V$56,(A8-1)*56,0)</f>
        <v>8219.8760638399963</v>
      </c>
      <c r="F8" s="5">
        <f ca="1">OFFSET('42p stat'!$H$1,A8*20,1)</f>
        <v>8112.9010909999997</v>
      </c>
      <c r="G8" s="5">
        <f ca="1">OFFSET('42p stat'!$K$1,A8*20,1)</f>
        <v>8101.0020619999996</v>
      </c>
      <c r="H8" s="5">
        <f ca="1">OFFSET('42p stat'!$N$1,A8*20,1)</f>
        <v>1.719E-3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477.10644000000002</v>
      </c>
      <c r="E9">
        <f ca="1">OFFSET('42p trace'!$S$56,(A9-1)*56,0)-OFFSET('42p stat'!$H$1,A9*20,0)</f>
        <v>22.405681000000016</v>
      </c>
      <c r="F9">
        <f ca="1">OFFSET('42p stat'!$H$1,A9*20,0)-OFFSET('42p stat'!$K$1,A9*20,0)</f>
        <v>3.4567940000000021</v>
      </c>
      <c r="G9">
        <f ca="1">OFFSET('42p stat'!$K$1,A9*20,0)-OFFSET('42p stat'!$N$1,A9*20,0)</f>
        <v>37.410933</v>
      </c>
      <c r="H9">
        <f ca="1">OFFSET('42p stat'!$N$1,A9*20,0)</f>
        <v>85.444851999999997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1662678.1756827305</v>
      </c>
      <c r="E10" s="5">
        <f ca="1">OFFSET('42p trace'!$V$56,(A10-1)*56,0)</f>
        <v>4.8110593523999965</v>
      </c>
      <c r="F10" s="5">
        <f ca="1">OFFSET('42p stat'!$H$1,A10*20,1)</f>
        <v>0.34821099999999999</v>
      </c>
      <c r="G10" s="5">
        <f ca="1">OFFSET('42p stat'!$K$1,A10*20,1)</f>
        <v>0.314913</v>
      </c>
      <c r="H10" s="5">
        <f ca="1">OFFSET('42p stat'!$N$1,A10*20,1)</f>
        <v>0.157611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560.47055999999998</v>
      </c>
      <c r="E11">
        <f ca="1">OFFSET('42p trace'!$S$56,(A11-1)*56,0)-OFFSET('42p stat'!$H$1,A11*20,0)</f>
        <v>21.161134000000004</v>
      </c>
      <c r="F11">
        <f ca="1">OFFSET('42p stat'!$H$1,A11*20,0)-OFFSET('42p stat'!$K$1,A11*20,0)</f>
        <v>3.6471930000000157</v>
      </c>
      <c r="G11">
        <f ca="1">OFFSET('42p stat'!$K$1,A11*20,0)-OFFSET('42p stat'!$N$1,A11*20,0)</f>
        <v>37.477115999999995</v>
      </c>
      <c r="H11">
        <f ca="1">OFFSET('42p stat'!$N$1,A11*20,0)</f>
        <v>90.774396999999993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1925416.225672679</v>
      </c>
      <c r="E12" s="5">
        <f ca="1">OFFSET('42p trace'!$V$56,(A12-1)*56,0)</f>
        <v>12.624521454400011</v>
      </c>
      <c r="F12" s="5">
        <f ca="1">OFFSET('42p stat'!$H$1,A12*20,1)</f>
        <v>5.4904799999999998</v>
      </c>
      <c r="G12" s="5">
        <f ca="1">OFFSET('42p stat'!$K$1,A12*20,1)</f>
        <v>5.0112759999999996</v>
      </c>
      <c r="H12" s="5">
        <f ca="1">OFFSET('42p stat'!$N$1,A12*20,1)</f>
        <v>2.4783210000000002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476.01785999999993</v>
      </c>
      <c r="E13">
        <f ca="1">OFFSET('42p trace'!$S$56,(A13-1)*56,0)-OFFSET('42p stat'!$H$1,A13*20,0)</f>
        <v>21.855584999999991</v>
      </c>
      <c r="F13">
        <f ca="1">OFFSET('42p stat'!$H$1,A13*20,0)-OFFSET('42p stat'!$K$1,A13*20,0)</f>
        <v>3.4423620000000028</v>
      </c>
      <c r="G13">
        <f ca="1">OFFSET('42p stat'!$K$1,A13*20,0)-OFFSET('42p stat'!$N$1,A13*20,0)</f>
        <v>26.86061500000001</v>
      </c>
      <c r="H13">
        <f ca="1">OFFSET('42p stat'!$N$1,A13*20,0)</f>
        <v>85.620617999999993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1657808.0516633978</v>
      </c>
      <c r="E14" s="5">
        <f ca="1">OFFSET('42p trace'!$V$56,(A14-1)*56,0)</f>
        <v>17.968932507600002</v>
      </c>
      <c r="F14" s="5">
        <f ca="1">OFFSET('42p stat'!$H$1,A14*20,1)</f>
        <v>8.0530729999999995</v>
      </c>
      <c r="G14" s="5">
        <f ca="1">OFFSET('42p stat'!$K$1,A14*20,1)</f>
        <v>7.38469</v>
      </c>
      <c r="H14" s="5">
        <f ca="1">OFFSET('42p stat'!$N$1,A14*20,1)</f>
        <v>4.3156819999999998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633.83055999999988</v>
      </c>
      <c r="E15">
        <f ca="1">OFFSET('42p trace'!$S$56,(A15-1)*56,0)-OFFSET('42p stat'!$H$1,A15*20,0)</f>
        <v>18.271314000000046</v>
      </c>
      <c r="F15">
        <f ca="1">OFFSET('42p stat'!$H$1,A15*20,0)-OFFSET('42p stat'!$K$1,A15*20,0)</f>
        <v>1.8427609999999959</v>
      </c>
      <c r="G15">
        <f ca="1">OFFSET('42p stat'!$K$1,A15*20,0)-OFFSET('42p stat'!$N$1,A15*20,0)</f>
        <v>76.791413000000006</v>
      </c>
      <c r="H15">
        <f ca="1">OFFSET('42p stat'!$N$1,A15*20,0)</f>
        <v>80.112852000000004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2140570.4185538497</v>
      </c>
      <c r="E16" s="5">
        <f ca="1">OFFSET('42p trace'!$V$56,(A16-1)*56,0)</f>
        <v>371.46747270438073</v>
      </c>
      <c r="F16" s="5">
        <f ca="1">OFFSET('42p stat'!$H$1,A16*20,1)</f>
        <v>329.13652300000001</v>
      </c>
      <c r="G16" s="5">
        <f ca="1">OFFSET('42p stat'!$K$1,A16*20,1)</f>
        <v>315.185946</v>
      </c>
      <c r="H16" s="5">
        <f ca="1">OFFSET('42p stat'!$N$1,A16*20,1)</f>
        <v>232.38698199999999</v>
      </c>
    </row>
    <row r="17" spans="1:14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795.80241999999987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4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2156497.8264723234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4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637.61415999999997</v>
      </c>
      <c r="E19">
        <f ca="1">OFFSET('42p trace'!$S$56,(A19-1)*56,0)-OFFSET('42p stat'!$H$1,A19*20,0)</f>
        <v>18.410000999999994</v>
      </c>
      <c r="F19">
        <f ca="1">OFFSET('42p stat'!$H$1,A19*20,0)-OFFSET('42p stat'!$K$1,A19*20,0)</f>
        <v>1.8456850000000031</v>
      </c>
      <c r="G19">
        <f ca="1">OFFSET('42p stat'!$K$1,A19*20,0)-OFFSET('42p stat'!$N$1,A19*20,0)</f>
        <v>68.294863000000007</v>
      </c>
      <c r="H19">
        <f ca="1">OFFSET('42p stat'!$N$1,A19*20,0)</f>
        <v>79.770550999999998</v>
      </c>
    </row>
    <row r="20" spans="1:14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2157415.6284188731</v>
      </c>
      <c r="E20" s="5">
        <f ca="1">OFFSET('42p trace'!$V$56,(A20-1)*56,0)</f>
        <v>267.02028937</v>
      </c>
      <c r="F20" s="5">
        <f ca="1">OFFSET('42p stat'!$H$1,A20*20,1)</f>
        <v>234.50053700000001</v>
      </c>
      <c r="G20" s="5">
        <f ca="1">OFFSET('42p stat'!$K$1,A20*20,1)</f>
        <v>224.01966999999999</v>
      </c>
      <c r="H20" s="5">
        <f ca="1">OFFSET('42p stat'!$N$1,A20*20,1)</f>
        <v>178.71157400000001</v>
      </c>
    </row>
    <row r="21" spans="1:14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5789.6173999999983</v>
      </c>
      <c r="E21">
        <f ca="1">OFFSET('42p trace'!$S$56,(A21-1)*56,0)-OFFSET('42p stat'!$H$1,A21*20,0)</f>
        <v>7.9886300000007395</v>
      </c>
      <c r="F21">
        <f ca="1">OFFSET('42p stat'!$H$1,A21*20,0)-OFFSET('42p stat'!$K$1,A21*20,0)</f>
        <v>4.0326560000000882</v>
      </c>
      <c r="G21">
        <f ca="1">OFFSET('42p stat'!$K$1,A21*20,0)-OFFSET('42p stat'!$N$1,A21*20,0)</f>
        <v>1855.7574440000001</v>
      </c>
      <c r="H21">
        <f ca="1">OFFSET('42p stat'!$N$1,A21*20,0)</f>
        <v>105.35927</v>
      </c>
    </row>
    <row r="22" spans="1:14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15926587.57917683</v>
      </c>
      <c r="E22" s="5">
        <f ca="1">OFFSET('42p trace'!$V$56,(A22-1)*56,0)</f>
        <v>149374.5832239975</v>
      </c>
      <c r="F22" s="5">
        <f ca="1">OFFSET('42p stat'!$H$1,A22*20,1)</f>
        <v>149337.83854</v>
      </c>
      <c r="G22" s="5">
        <f ca="1">OFFSET('42p stat'!$K$1,A22*20,1)</f>
        <v>149309.258076</v>
      </c>
      <c r="H22" s="5">
        <f ca="1">OFFSET('42p stat'!$N$1,A22*20,1)</f>
        <v>1.9075000000000002E-2</v>
      </c>
    </row>
    <row r="23" spans="1:14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613.39365999999995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4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3525744.3827068247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4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479.19357999999994</v>
      </c>
      <c r="E25">
        <f ca="1">OFFSET('42p trace'!$S$56,(A25-1)*56,0)-OFFSET('42p stat'!$H$1,A25*20,0)</f>
        <v>21.362295999999972</v>
      </c>
      <c r="F25">
        <f ca="1">OFFSET('42p stat'!$H$1,A25*20,0)-OFFSET('42p stat'!$K$1,A25*20,0)</f>
        <v>110.185801</v>
      </c>
      <c r="G25">
        <f ca="1">OFFSET('42p stat'!$K$1,A25*20,0)-OFFSET('42p stat'!$N$1,A25*20,0)</f>
        <v>12.462383000000001</v>
      </c>
      <c r="H25">
        <f ca="1">OFFSET('42p stat'!$N$1,A25*20,0)</f>
        <v>0</v>
      </c>
    </row>
    <row r="26" spans="1:14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3568152.0242596962</v>
      </c>
      <c r="E26" s="5">
        <f ca="1">OFFSET('42p trace'!$V$56,(A26-1)*56,0)</f>
        <v>14.056043609600009</v>
      </c>
      <c r="F26" s="5">
        <f ca="1">OFFSET('42p stat'!$H$1,A26*20,1)</f>
        <v>4.0053169999999998</v>
      </c>
      <c r="G26" s="5">
        <f ca="1">OFFSET('42p stat'!$K$1,A26*20,1)</f>
        <v>1.4119E-2</v>
      </c>
      <c r="H26" s="5">
        <f ca="1">OFFSET('42p stat'!$N$1,A26*20,1)</f>
        <v>0</v>
      </c>
    </row>
    <row r="27" spans="1:14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634.39116000000001</v>
      </c>
      <c r="E27">
        <f ca="1">OFFSET('42p trace'!$S$56,(A27-1)*56,0)-OFFSET('42p stat'!$H$1,A27*20,0)</f>
        <v>21.353175000000022</v>
      </c>
      <c r="F27">
        <f ca="1">OFFSET('42p stat'!$H$1,A27*20,0)-OFFSET('42p stat'!$K$1,A27*20,0)</f>
        <v>119.77352399999998</v>
      </c>
      <c r="G27">
        <f ca="1">OFFSET('42p stat'!$K$1,A27*20,0)-OFFSET('42p stat'!$N$1,A27*20,0)</f>
        <v>10.271701</v>
      </c>
      <c r="H27">
        <f ca="1">OFFSET('42p stat'!$N$1,A27*20,0)</f>
        <v>0</v>
      </c>
    </row>
    <row r="28" spans="1:14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4618481.2311210865</v>
      </c>
      <c r="E28" s="5">
        <f ca="1">OFFSET('42p trace'!$V$56,(A28-1)*56,0)</f>
        <v>16.076179240000013</v>
      </c>
      <c r="F28" s="5">
        <f ca="1">OFFSET('42p stat'!$H$1,A28*20,1)</f>
        <v>6.2499409999999997</v>
      </c>
      <c r="G28" s="5">
        <f ca="1">OFFSET('42p stat'!$K$1,A28*20,1)</f>
        <v>9.2809999999999993E-3</v>
      </c>
      <c r="H28" s="5">
        <f ca="1">OFFSET('42p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  <c r="N30" t="s">
        <v>155</v>
      </c>
    </row>
    <row r="31" spans="1:14" x14ac:dyDescent="0.25">
      <c r="A31">
        <v>1</v>
      </c>
      <c r="C31" t="str">
        <f ca="1">OFFSET('42p stat'!$A$1,A31*20,0)</f>
        <v>CUDA Time</v>
      </c>
      <c r="D31" s="5">
        <f ca="1">OFFSET('42p trace (2)'!$R$56,(A31-1)*56,0)-OFFSET('42p trace (2)'!$S$56,(A31-1)*56,0)</f>
        <v>327.65038000000004</v>
      </c>
      <c r="E31" s="5">
        <f ca="1">OFFSET('42p trace (2)'!$S$56,(A31-1)*56,0)-OFFSET('42p stat (2)'!$H$1,A31*20,0)</f>
        <v>21.208118999999968</v>
      </c>
      <c r="F31" s="5">
        <f ca="1">OFFSET('42p stat (2)'!$H$1,A31*20,0)-OFFSET('42p stat (2)'!$K$1,A31*20,0)</f>
        <v>3.8138330000000025</v>
      </c>
      <c r="G31" s="5">
        <f ca="1">OFFSET('42p stat (2)'!$K$1,A31*20,0)-OFFSET('42p stat (2)'!$N$1,A31*20,0)</f>
        <v>12.445983999999996</v>
      </c>
      <c r="H31" s="5">
        <f ca="1">OFFSET('42p stat (2)'!$N$1,A31*20,0)</f>
        <v>108.627764</v>
      </c>
      <c r="I31" s="5"/>
      <c r="J31" s="5">
        <f ca="1">SUM(D31:H31)</f>
        <v>473.74608000000001</v>
      </c>
      <c r="K31" s="10">
        <f ca="1">G31/J31</f>
        <v>2.6271423712888549E-2</v>
      </c>
      <c r="L31">
        <f ca="1">$K$29*POWER(K31,2)*SQRT(G138/(POWER(G31,2)*$L$29)+J138/(POWER(J31,2)*$L$29))</f>
        <v>4.7753933912364407E-4</v>
      </c>
      <c r="N31" s="12">
        <f ca="1">SUM(E31:H31)</f>
        <v>146.09569999999997</v>
      </c>
    </row>
    <row r="32" spans="1:14" x14ac:dyDescent="0.25">
      <c r="A32">
        <v>2</v>
      </c>
      <c r="C32" t="str">
        <f ca="1">OFFSET('42p stat'!$A$1,A32*20,0)</f>
        <v>CUDA</v>
      </c>
      <c r="D32" s="5">
        <f ca="1">OFFSET('42p trace (2)'!$R$56,(A32-1)*56,0)-OFFSET('42p trace (2)'!$S$56,(A32-1)*56,0)</f>
        <v>613.6709800000001</v>
      </c>
      <c r="E32" s="5">
        <f ca="1">OFFSET('42p trace (2)'!$S$56,(A32-1)*56,0)-OFFSET('42p stat (2)'!$H$1,A32*20,0)</f>
        <v>0</v>
      </c>
      <c r="F32" s="5">
        <f ca="1">OFFSET('42p stat (2)'!$H$1,A32*20,0)-OFFSET('42p stat (2)'!$K$1,A32*20,0)</f>
        <v>0</v>
      </c>
      <c r="G32" s="5">
        <f ca="1">OFFSET('42p stat (2)'!$K$1,A32*20,0)-OFFSET('42p stat (2)'!$N$1,A32*20,0)</f>
        <v>0</v>
      </c>
      <c r="H32" s="5">
        <f ca="1">OFFSET('42p stat (2)'!$N$1,A32*20,0)</f>
        <v>0</v>
      </c>
      <c r="I32" s="5"/>
      <c r="J32" s="5">
        <f t="shared" ref="J32:J80" ca="1" si="0">SUM(D32:H32)</f>
        <v>613.6709800000001</v>
      </c>
      <c r="K32" s="10">
        <f t="shared" ref="K32:K80" ca="1" si="1">G32/J32</f>
        <v>0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OFFSET('42p stat'!$A$1,A33*20,0)</f>
        <v>CUDA non hash</v>
      </c>
      <c r="D33" s="5">
        <f ca="1">OFFSET('42p trace (2)'!$R$56,(A33-1)*56,0)-OFFSET('42p trace (2)'!$S$56,(A33-1)*56,0)</f>
        <v>2168.4175999999998</v>
      </c>
      <c r="E33" s="5">
        <f ca="1">OFFSET('42p trace (2)'!$S$56,(A33-1)*56,0)-OFFSET('42p stat (2)'!$H$1,A33*20,0)</f>
        <v>21.918463000000656</v>
      </c>
      <c r="F33" s="5">
        <f ca="1">OFFSET('42p stat (2)'!$H$1,A33*20,0)-OFFSET('42p stat (2)'!$K$1,A33*20,0)</f>
        <v>4.0692140000001018</v>
      </c>
      <c r="G33" s="5">
        <f ca="1">OFFSET('42p stat (2)'!$K$1,A33*20,0)-OFFSET('42p stat (2)'!$N$1,A33*20,0)</f>
        <v>1477.065687</v>
      </c>
      <c r="H33" s="5">
        <f ca="1">OFFSET('42p stat (2)'!$N$1,A33*20,0)</f>
        <v>127.700236</v>
      </c>
      <c r="I33" s="5"/>
      <c r="J33" s="5">
        <f t="shared" ca="1" si="0"/>
        <v>3799.1712000000011</v>
      </c>
      <c r="K33" s="10">
        <f ca="1">G33/J33</f>
        <v>0.38878629291567579</v>
      </c>
      <c r="L33">
        <f ca="1">$K$29*POWER(K33,2)*SQRT(G140/(POWER(G33,2)*$L$29)+J140/(POWER(J33,2)*$L$29))</f>
        <v>1.2414556350930708E-2</v>
      </c>
      <c r="N33" s="12">
        <f t="shared" ca="1" si="2"/>
        <v>1630.7536000000007</v>
      </c>
    </row>
    <row r="34" spans="1:14" x14ac:dyDescent="0.25">
      <c r="A34">
        <v>4</v>
      </c>
      <c r="C34" t="str">
        <f ca="1">OFFSET('42p stat'!$A$1,A34*20,0)</f>
        <v>CUDA ant</v>
      </c>
      <c r="D34" s="5">
        <f ca="1">OFFSET('42p trace (2)'!$R$56,(A34-1)*56,0)-OFFSET('42p trace (2)'!$S$56,(A34-1)*56,0)</f>
        <v>475.71696000000009</v>
      </c>
      <c r="E34" s="5">
        <f ca="1">OFFSET('42p trace (2)'!$S$56,(A34-1)*56,0)-OFFSET('42p stat (2)'!$H$1,A34*20,0)</f>
        <v>21.148133999999999</v>
      </c>
      <c r="F34" s="5">
        <f ca="1">OFFSET('42p stat (2)'!$H$1,A34*20,0)-OFFSET('42p stat (2)'!$K$1,A34*20,0)</f>
        <v>3.4482500000000016</v>
      </c>
      <c r="G34" s="5">
        <f ca="1">OFFSET('42p stat (2)'!$K$1,A34*20,0)-OFFSET('42p stat (2)'!$N$1,A34*20,0)</f>
        <v>37.405467999999999</v>
      </c>
      <c r="H34" s="5">
        <f ca="1">OFFSET('42p stat (2)'!$N$1,A34*20,0)</f>
        <v>85.419268000000002</v>
      </c>
      <c r="I34" s="5"/>
      <c r="J34" s="5">
        <f t="shared" ca="1" si="0"/>
        <v>623.13808000000017</v>
      </c>
      <c r="K34" s="10">
        <f t="shared" ca="1" si="1"/>
        <v>6.0027575268710893E-2</v>
      </c>
      <c r="L34">
        <f ca="1">$K$29*POWER(K34,2)*SQRT(G141/(POWER(G34,2)*$L$29)+J141/(POWER(J34,2)*$L$29))</f>
        <v>2.0668293807262527E-3</v>
      </c>
      <c r="N34" s="12">
        <f t="shared" ca="1" si="2"/>
        <v>147.42112</v>
      </c>
    </row>
    <row r="35" spans="1:14" x14ac:dyDescent="0.25">
      <c r="A35">
        <v>5</v>
      </c>
      <c r="C35" t="str">
        <f ca="1">OFFSET('42p stat'!$A$1,A35*20,0)</f>
        <v>CUDA ant par</v>
      </c>
      <c r="D35" s="5">
        <f ca="1">OFFSET('42p trace (2)'!$R$56,(A35-1)*56,0)-OFFSET('42p trace (2)'!$S$56,(A35-1)*56,0)</f>
        <v>479.86239999999987</v>
      </c>
      <c r="E35" s="5">
        <f ca="1">OFFSET('42p trace (2)'!$S$56,(A35-1)*56,0)-OFFSET('42p stat (2)'!$H$1,A35*20,0)</f>
        <v>21.397885000000002</v>
      </c>
      <c r="F35" s="5">
        <f ca="1">OFFSET('42p stat (2)'!$H$1,A35*20,0)-OFFSET('42p stat (2)'!$K$1,A35*20,0)</f>
        <v>3.6682559999999853</v>
      </c>
      <c r="G35" s="5">
        <f ca="1">OFFSET('42p stat (2)'!$K$1,A35*20,0)-OFFSET('42p stat (2)'!$N$1,A35*20,0)</f>
        <v>37.635843000000008</v>
      </c>
      <c r="H35" s="5">
        <f ca="1">OFFSET('42p stat (2)'!$N$1,A35*20,0)</f>
        <v>91.017576000000005</v>
      </c>
      <c r="I35" s="5"/>
      <c r="J35" s="5">
        <f t="shared" ca="1" si="0"/>
        <v>633.58195999999975</v>
      </c>
      <c r="K35" s="10">
        <f ca="1">E35/J35</f>
        <v>3.3772876045902588E-2</v>
      </c>
      <c r="L35">
        <f ca="1">$K$29*POWER(K35,2)*SQRT(E142/(POWER(E35,2)*$L$29)+J142/(POWER(J35,2)*$L$29))</f>
        <v>6.9440723783218479E-4</v>
      </c>
      <c r="N35" s="12">
        <f t="shared" ca="1" si="2"/>
        <v>153.71956</v>
      </c>
    </row>
    <row r="36" spans="1:14" x14ac:dyDescent="0.25">
      <c r="A36">
        <v>6</v>
      </c>
      <c r="C36" t="str">
        <f ca="1">OFFSET('42p stat'!$A$1,A36*20,0)</f>
        <v>CUDA ant non hash</v>
      </c>
      <c r="D36" s="5">
        <f ca="1">OFFSET('42p trace (2)'!$R$56,(A36-1)*56,0)-OFFSET('42p trace (2)'!$S$56,(A36-1)*56,0)</f>
        <v>476.12807999999984</v>
      </c>
      <c r="E36" s="5">
        <f ca="1">OFFSET('42p trace (2)'!$S$56,(A36-1)*56,0)-OFFSET('42p stat (2)'!$H$1,A36*20,0)</f>
        <v>21.29305100000002</v>
      </c>
      <c r="F36" s="5">
        <f ca="1">OFFSET('42p stat (2)'!$H$1,A36*20,0)-OFFSET('42p stat (2)'!$K$1,A36*20,0)</f>
        <v>3.3988240000000047</v>
      </c>
      <c r="G36" s="5">
        <f ca="1">OFFSET('42p stat (2)'!$K$1,A36*20,0)-OFFSET('42p stat (2)'!$N$1,A36*20,0)</f>
        <v>26.915120000000002</v>
      </c>
      <c r="H36" s="5">
        <f ca="1">OFFSET('42p stat (2)'!$N$1,A36*20,0)</f>
        <v>85.704065</v>
      </c>
      <c r="I36" s="5"/>
      <c r="J36" s="5">
        <f t="shared" ca="1" si="0"/>
        <v>613.43913999999984</v>
      </c>
      <c r="K36" s="10">
        <f ca="1">E36/J36</f>
        <v>3.471094296330688E-2</v>
      </c>
      <c r="L36">
        <f ca="1">$K$29*POWER(K36,2)*SQRT(E143/(POWER(E36,2)*$L$29)+J143/(POWER(J36,2)*$L$29))</f>
        <v>7.0412404941733436E-4</v>
      </c>
      <c r="N36" s="12">
        <f t="shared" ca="1" si="2"/>
        <v>137.31106000000003</v>
      </c>
    </row>
    <row r="37" spans="1:14" x14ac:dyDescent="0.25">
      <c r="A37">
        <v>7</v>
      </c>
      <c r="C37" t="str">
        <f ca="1">OFFSET('42p stat'!$A$1,A37*20,0)</f>
        <v>CUDA ant add CPU Time</v>
      </c>
      <c r="D37" s="5">
        <f ca="1">OFFSET('42p trace (2)'!$R$56,(A37-1)*56,0)-OFFSET('42p trace (2)'!$S$56,(A37-1)*56,0)</f>
        <v>712.74749999999949</v>
      </c>
      <c r="E37" s="5">
        <f ca="1">OFFSET('42p trace (2)'!$S$56,(A37-1)*56,0)-OFFSET('42p stat (2)'!$H$1,A37*20,0)</f>
        <v>18.73434000000006</v>
      </c>
      <c r="F37" s="5">
        <f ca="1">OFFSET('42p stat (2)'!$H$1,A37*20,0)-OFFSET('42p stat (2)'!$K$1,A37*20,0)</f>
        <v>1.9234329999999886</v>
      </c>
      <c r="G37" s="5">
        <f ca="1">OFFSET('42p stat (2)'!$K$1,A37*20,0)-OFFSET('42p stat (2)'!$N$1,A37*20,0)</f>
        <v>78.758401000000006</v>
      </c>
      <c r="H37" s="5">
        <f ca="1">OFFSET('42p stat (2)'!$N$1,A37*20,0)</f>
        <v>83.761825999999999</v>
      </c>
      <c r="I37" s="5"/>
      <c r="J37" s="5">
        <f t="shared" ca="1" si="0"/>
        <v>895.92549999999972</v>
      </c>
      <c r="K37" s="10">
        <f t="shared" ca="1" si="1"/>
        <v>8.7907310373463013E-2</v>
      </c>
      <c r="L37">
        <f t="shared" ref="L37:L43" ca="1" si="3">$K$29*POWER(K37,2)*SQRT(G144/(POWER(G37,2)*$L$29)+J144/(POWER(J37,2)*$L$29))</f>
        <v>3.5321305154907097E-3</v>
      </c>
      <c r="N37" s="12">
        <f t="shared" ca="1" si="2"/>
        <v>183.17800000000005</v>
      </c>
    </row>
    <row r="38" spans="1:14" x14ac:dyDescent="0.25">
      <c r="A38">
        <v>8</v>
      </c>
      <c r="C38" t="str">
        <f ca="1">OFFSET('42p stat'!$A$1,A38*20,0)</f>
        <v>CUDA ant add CPU</v>
      </c>
      <c r="D38" s="5">
        <f ca="1">OFFSET('42p trace (2)'!$R$56,(A38-1)*56,0)-OFFSET('42p trace (2)'!$S$56,(A38-1)*56,0)</f>
        <v>800.61837999999977</v>
      </c>
      <c r="E38" s="5">
        <f ca="1">OFFSET('42p trace (2)'!$S$56,(A38-1)*56,0)-OFFSET('42p stat (2)'!$H$1,A38*20,0)</f>
        <v>0</v>
      </c>
      <c r="F38" s="5">
        <f ca="1">OFFSET('42p stat (2)'!$H$1,A38*20,0)-OFFSET('42p stat (2)'!$K$1,A38*20,0)</f>
        <v>0</v>
      </c>
      <c r="G38" s="5">
        <f ca="1">OFFSET('42p stat (2)'!$K$1,A38*20,0)-OFFSET('42p stat (2)'!$N$1,A38*20,0)</f>
        <v>0</v>
      </c>
      <c r="H38" s="5">
        <f ca="1">OFFSET('42p stat (2)'!$N$1,A38*20,0)</f>
        <v>0</v>
      </c>
      <c r="I38" s="5"/>
      <c r="J38" s="5">
        <f t="shared" ca="1" si="0"/>
        <v>800.61837999999977</v>
      </c>
      <c r="K38" s="10">
        <f t="shared" ca="1" si="1"/>
        <v>0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OFFSET('42p stat'!$A$1,A39*20,0)</f>
        <v>CUDA ant add CPU non hash</v>
      </c>
      <c r="D39" s="5">
        <f ca="1">OFFSET('42p trace (2)'!$R$56,(A39-1)*56,0)-OFFSET('42p trace (2)'!$S$56,(A39-1)*56,0)</f>
        <v>636.34771999999998</v>
      </c>
      <c r="E39" s="5">
        <f ca="1">OFFSET('42p trace (2)'!$S$56,(A39-1)*56,0)-OFFSET('42p stat (2)'!$H$1,A39*20,0)</f>
        <v>18.585522000000026</v>
      </c>
      <c r="F39" s="5">
        <f ca="1">OFFSET('42p stat (2)'!$H$1,A39*20,0)-OFFSET('42p stat (2)'!$K$1,A39*20,0)</f>
        <v>1.8673550000000034</v>
      </c>
      <c r="G39" s="5">
        <f ca="1">OFFSET('42p stat (2)'!$K$1,A39*20,0)-OFFSET('42p stat (2)'!$N$1,A39*20,0)</f>
        <v>69.538663999999997</v>
      </c>
      <c r="H39" s="5">
        <f ca="1">OFFSET('42p stat (2)'!$N$1,A39*20,0)</f>
        <v>80.952139000000003</v>
      </c>
      <c r="I39" s="5"/>
      <c r="J39" s="5">
        <f t="shared" ca="1" si="0"/>
        <v>807.29140000000007</v>
      </c>
      <c r="K39" s="10">
        <f t="shared" ca="1" si="1"/>
        <v>8.6138244505020112E-2</v>
      </c>
      <c r="L39">
        <f t="shared" ca="1" si="3"/>
        <v>3.7688360560787838E-3</v>
      </c>
      <c r="N39" s="12">
        <f t="shared" ca="1" si="2"/>
        <v>170.94368000000003</v>
      </c>
    </row>
    <row r="40" spans="1:14" x14ac:dyDescent="0.25">
      <c r="A40">
        <v>10</v>
      </c>
      <c r="C40" t="str">
        <f ca="1">OFFSET('42p stat'!$A$1,A40*20,0)</f>
        <v>CUDA ant add CPU12</v>
      </c>
      <c r="D40" s="5">
        <f ca="1">OFFSET('42p trace (2)'!$R$56,(A40-1)*56,0)-OFFSET('42p trace (2)'!$S$56,(A40-1)*56,0)</f>
        <v>5063.5680000000011</v>
      </c>
      <c r="E40" s="5">
        <f ca="1">OFFSET('42p trace (2)'!$S$56,(A40-1)*56,0)-OFFSET('42p stat (2)'!$H$1,A40*20,0)</f>
        <v>7.7567049999993287</v>
      </c>
      <c r="F40" s="5">
        <f ca="1">OFFSET('42p stat (2)'!$H$1,A40*20,0)-OFFSET('42p stat (2)'!$K$1,A40*20,0)</f>
        <v>4.0128740000000107</v>
      </c>
      <c r="G40" s="5">
        <f ca="1">OFFSET('42p stat (2)'!$K$1,A40*20,0)-OFFSET('42p stat (2)'!$N$1,A40*20,0)</f>
        <v>1819.5621020000001</v>
      </c>
      <c r="H40" s="5">
        <f ca="1">OFFSET('42p stat (2)'!$N$1,A40*20,0)</f>
        <v>105.242119</v>
      </c>
      <c r="I40" s="5"/>
      <c r="J40" s="5">
        <f t="shared" ca="1" si="0"/>
        <v>7000.1418000000012</v>
      </c>
      <c r="K40" s="10">
        <f t="shared" ca="1" si="1"/>
        <v>0.25993217765960108</v>
      </c>
      <c r="L40">
        <f t="shared" ca="1" si="3"/>
        <v>1.1533457403297623E-2</v>
      </c>
      <c r="N40" s="12">
        <f t="shared" ca="1" si="2"/>
        <v>1936.5737999999994</v>
      </c>
    </row>
    <row r="41" spans="1:14" x14ac:dyDescent="0.25">
      <c r="A41">
        <v>11</v>
      </c>
      <c r="C41" t="str">
        <f ca="1">OFFSET('42p stat'!$A$1,A41*20,0)</f>
        <v>CUDA opt</v>
      </c>
      <c r="D41" s="5">
        <f ca="1">OFFSET('42p trace (2)'!$R$56,(A41-1)*56,0)-OFFSET('42p trace (2)'!$S$56,(A41-1)*56,0)</f>
        <v>613.17286000000001</v>
      </c>
      <c r="E41" s="5">
        <f ca="1">OFFSET('42p trace (2)'!$S$56,(A41-1)*56,0)-OFFSET('42p stat (2)'!$H$1,A41*20,0)</f>
        <v>0</v>
      </c>
      <c r="F41" s="5">
        <f ca="1">OFFSET('42p stat (2)'!$H$1,A41*20,0)-OFFSET('42p stat (2)'!$K$1,A41*20,0)</f>
        <v>0</v>
      </c>
      <c r="G41" s="5">
        <f ca="1">OFFSET('42p stat (2)'!$K$1,A41*20,0)-OFFSET('42p stat (2)'!$N$1,A41*20,0)</f>
        <v>0</v>
      </c>
      <c r="H41" s="5">
        <f ca="1">OFFSET('42p stat (2)'!$N$1,A41*20,0)</f>
        <v>0</v>
      </c>
      <c r="I41" s="5"/>
      <c r="J41" s="5">
        <f t="shared" ca="1" si="0"/>
        <v>613.17286000000001</v>
      </c>
      <c r="K41" s="10">
        <f t="shared" ca="1" si="1"/>
        <v>0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OFFSET('42p stat'!$A$1,A42*20,0)</f>
        <v>CUDA opt Time</v>
      </c>
      <c r="D42" s="5">
        <f ca="1">OFFSET('42p trace (2)'!$R$56,(A42-1)*56,0)-OFFSET('42p trace (2)'!$S$56,(A42-1)*56,0)</f>
        <v>479.58556000000004</v>
      </c>
      <c r="E42" s="5">
        <f ca="1">OFFSET('42p trace (2)'!$S$56,(A42-1)*56,0)-OFFSET('42p stat (2)'!$H$1,A42*20,0)</f>
        <v>20.972896999999975</v>
      </c>
      <c r="F42" s="5">
        <f ca="1">OFFSET('42p stat (2)'!$H$1,A42*20,0)-OFFSET('42p stat (2)'!$K$1,A42*20,0)</f>
        <v>110.44685999999999</v>
      </c>
      <c r="G42" s="5">
        <f ca="1">OFFSET('42p stat (2)'!$K$1,A42*20,0)-OFFSET('42p stat (2)'!$N$1,A42*20,0)</f>
        <v>12.502423</v>
      </c>
      <c r="H42" s="5">
        <f ca="1">OFFSET('42p stat (2)'!$N$1,A42*20,0)</f>
        <v>0</v>
      </c>
      <c r="I42" s="5"/>
      <c r="J42" s="5">
        <f t="shared" ca="1" si="0"/>
        <v>623.50774000000001</v>
      </c>
      <c r="K42" s="10">
        <f t="shared" ca="1" si="1"/>
        <v>2.0051752685540037E-2</v>
      </c>
      <c r="L42">
        <f t="shared" ca="1" si="3"/>
        <v>3.376438245292418E-4</v>
      </c>
      <c r="N42" s="12">
        <f t="shared" ca="1" si="2"/>
        <v>143.92217999999994</v>
      </c>
    </row>
    <row r="43" spans="1:14" x14ac:dyDescent="0.25">
      <c r="A43">
        <v>13</v>
      </c>
      <c r="C43" t="str">
        <f ca="1">OFFSET('42p stat'!$A$1,A43*20,0)</f>
        <v>CUDA opt non hash</v>
      </c>
      <c r="D43" s="5">
        <f ca="1">OFFSET('42p trace (2)'!$R$56,(A43-1)*56,0)-OFFSET('42p trace (2)'!$S$56,(A43-1)*56,0)</f>
        <v>631.43177999999966</v>
      </c>
      <c r="E43" s="5">
        <f ca="1">OFFSET('42p trace (2)'!$S$56,(A43-1)*56,0)-OFFSET('42p stat (2)'!$H$1,A43*20,0)</f>
        <v>20.94577799999999</v>
      </c>
      <c r="F43" s="5">
        <f ca="1">OFFSET('42p stat (2)'!$H$1,A43*20,0)-OFFSET('42p stat (2)'!$K$1,A43*20,0)</f>
        <v>120.19510500000001</v>
      </c>
      <c r="G43" s="5">
        <f ca="1">OFFSET('42p stat (2)'!$K$1,A43*20,0)-OFFSET('42p stat (2)'!$N$1,A43*20,0)</f>
        <v>10.314157</v>
      </c>
      <c r="H43" s="5">
        <f ca="1">OFFSET('42p stat (2)'!$N$1,A43*20,0)</f>
        <v>0</v>
      </c>
      <c r="I43" s="5"/>
      <c r="J43" s="5">
        <f t="shared" ca="1" si="0"/>
        <v>782.88681999999972</v>
      </c>
      <c r="K43" s="10">
        <f t="shared" ca="1" si="1"/>
        <v>1.3174518636039885E-2</v>
      </c>
      <c r="L43">
        <f t="shared" ca="1" si="3"/>
        <v>1.3206713466626616E-4</v>
      </c>
      <c r="N43" s="12">
        <f t="shared" ca="1" si="2"/>
        <v>151.45504</v>
      </c>
    </row>
    <row r="44" spans="1:14" x14ac:dyDescent="0.25">
      <c r="A44">
        <v>14</v>
      </c>
      <c r="C44" t="str">
        <f ca="1">OFFSET('42p stat'!$A$1,A44*20,0)</f>
        <v>CUDA opt ant</v>
      </c>
      <c r="D44" s="5">
        <f ca="1">OFFSET('42p trace (2)'!$R$56,(A44-1)*56,0)-OFFSET('42p trace (2)'!$S$56,(A44-1)*56,0)</f>
        <v>636.50949999999989</v>
      </c>
      <c r="E44" s="5">
        <f ca="1">OFFSET('42p trace (2)'!$S$56,(A44-1)*56,0)-OFFSET('42p stat (2)'!$H$1,A44*20,0)</f>
        <v>20.607985999999997</v>
      </c>
      <c r="F44" s="5">
        <f ca="1">OFFSET('42p stat (2)'!$H$1,A44*20,0)-OFFSET('42p stat (2)'!$K$1,A44*20,0)</f>
        <v>87.667258000000004</v>
      </c>
      <c r="G44" s="5">
        <f ca="1">OFFSET('42p stat (2)'!$K$1,A44*20,0)-OFFSET('42p stat (2)'!$N$1,A44*20,0)</f>
        <v>37.648476000000002</v>
      </c>
      <c r="H44" s="5">
        <f ca="1">OFFSET('42p stat (2)'!$N$1,A44*20,0)</f>
        <v>0</v>
      </c>
      <c r="I44" s="5"/>
      <c r="J44" s="5">
        <f t="shared" ca="1" si="0"/>
        <v>782.43321999999978</v>
      </c>
      <c r="K44" s="10">
        <f t="shared" ca="1" si="1"/>
        <v>4.8117174779465539E-2</v>
      </c>
      <c r="L44">
        <f t="shared" ref="L44:L76" ca="1" si="4">$K$29*POWER(K44,2)*SQRT(G190/(POWER(G44,2)*$L$29)+J190/(POWER(J44,2)*$L$29))</f>
        <v>0</v>
      </c>
      <c r="N44" s="12">
        <f t="shared" ca="1" si="2"/>
        <v>145.92372</v>
      </c>
    </row>
    <row r="45" spans="1:14" x14ac:dyDescent="0.25">
      <c r="A45">
        <v>15</v>
      </c>
      <c r="C45" t="str">
        <f ca="1">OFFSET('42p stat'!$A$1,A45*20,0)</f>
        <v>CUDA opt ant non hash</v>
      </c>
      <c r="D45" s="5">
        <f ca="1">OFFSET('42p trace (2)'!$R$56,(A45-1)*56,0)-OFFSET('42p trace (2)'!$S$56,(A45-1)*56,0)</f>
        <v>639.29102</v>
      </c>
      <c r="E45" s="5">
        <f ca="1">OFFSET('42p trace (2)'!$S$56,(A45-1)*56,0)-OFFSET('42p stat (2)'!$H$1,A45*20,0)</f>
        <v>20.623011999999974</v>
      </c>
      <c r="F45" s="5">
        <f ca="1">OFFSET('42p stat (2)'!$H$1,A45*20,0)-OFFSET('42p stat (2)'!$K$1,A45*20,0)</f>
        <v>87.464890999999994</v>
      </c>
      <c r="G45" s="5">
        <f ca="1">OFFSET('42p stat (2)'!$K$1,A45*20,0)-OFFSET('42p stat (2)'!$N$1,A45*20,0)</f>
        <v>26.874836999999999</v>
      </c>
      <c r="H45" s="5">
        <f ca="1">OFFSET('42p stat (2)'!$N$1,A45*20,0)</f>
        <v>0</v>
      </c>
      <c r="I45" s="5"/>
      <c r="J45" s="5">
        <f t="shared" ca="1" si="0"/>
        <v>774.25375999999994</v>
      </c>
      <c r="K45" s="10">
        <f t="shared" ca="1" si="1"/>
        <v>3.4710631563481205E-2</v>
      </c>
      <c r="L45">
        <f t="shared" ca="1" si="4"/>
        <v>0</v>
      </c>
      <c r="N45" s="12">
        <f t="shared" ca="1" si="2"/>
        <v>134.96273999999997</v>
      </c>
    </row>
    <row r="46" spans="1:14" x14ac:dyDescent="0.25">
      <c r="A46">
        <v>16</v>
      </c>
      <c r="C46" t="str">
        <f ca="1">OFFSET('42p stat'!$A$1,A46*20,0)</f>
        <v>CUDA opt ant par</v>
      </c>
      <c r="D46" s="5">
        <f ca="1">OFFSET('42p trace (2)'!$R$56,(A46-1)*56,0)-OFFSET('42p trace (2)'!$S$56,(A46-1)*56,0)</f>
        <v>634.59146000000021</v>
      </c>
      <c r="E46" s="5">
        <f ca="1">OFFSET('42p trace (2)'!$S$56,(A46-1)*56,0)-OFFSET('42p stat (2)'!$H$1,A46*20,0)</f>
        <v>20.712718000000024</v>
      </c>
      <c r="F46" s="5">
        <f ca="1">OFFSET('42p stat (2)'!$H$1,A46*20,0)-OFFSET('42p stat (2)'!$K$1,A46*20,0)</f>
        <v>92.260132999999996</v>
      </c>
      <c r="G46" s="5">
        <f ca="1">OFFSET('42p stat (2)'!$K$1,A46*20,0)-OFFSET('42p stat (2)'!$N$1,A46*20,0)</f>
        <v>37.489328999999998</v>
      </c>
      <c r="H46" s="5">
        <f ca="1">OFFSET('42p stat (2)'!$N$1,A46*20,0)</f>
        <v>0</v>
      </c>
      <c r="I46" s="5"/>
      <c r="J46" s="5">
        <f t="shared" ca="1" si="0"/>
        <v>785.0536400000002</v>
      </c>
      <c r="K46" s="10">
        <f t="shared" ca="1" si="1"/>
        <v>4.775384392842251E-2</v>
      </c>
      <c r="L46">
        <f t="shared" ca="1" si="4"/>
        <v>0</v>
      </c>
      <c r="N46" s="12">
        <f t="shared" ca="1" si="2"/>
        <v>150.46218000000002</v>
      </c>
    </row>
    <row r="47" spans="1:14" x14ac:dyDescent="0.25">
      <c r="A47">
        <v>17</v>
      </c>
      <c r="C47" t="str">
        <f ca="1">OFFSET('42p stat'!$A$1,A47*20,0)</f>
        <v>non CUDA Time</v>
      </c>
      <c r="D47" s="5">
        <f ca="1">OFFSET('42p trace (2)'!$R$56,(A47-1)*56,0)-OFFSET('42p trace (2)'!$S$56,(A47-1)*56,0)</f>
        <v>117.36339999999973</v>
      </c>
      <c r="E47" s="5">
        <f ca="1">OFFSET('42p trace (2)'!$S$56,(A47-1)*56,0)-OFFSET('42p stat (2)'!$H$1,A47*20,0)</f>
        <v>0.45453500000030544</v>
      </c>
      <c r="F47" s="5">
        <f ca="1">OFFSET('42p stat (2)'!$H$1,A47*20,0)-OFFSET('42p stat (2)'!$K$1,A47*20,0)</f>
        <v>1.9593749999999091</v>
      </c>
      <c r="G47" s="5">
        <f ca="1">OFFSET('42p stat (2)'!$K$1,A47*20,0)-OFFSET('42p stat (2)'!$N$1,A47*20,0)</f>
        <v>3478.4423230000002</v>
      </c>
      <c r="H47" s="5">
        <f ca="1">OFFSET('42p stat (2)'!$N$1,A47*20,0)</f>
        <v>78.470366999999996</v>
      </c>
      <c r="I47" s="5"/>
      <c r="J47" s="5">
        <f t="shared" ca="1" si="0"/>
        <v>3676.69</v>
      </c>
      <c r="K47" s="10">
        <f t="shared" ca="1" si="1"/>
        <v>0.94607984981056337</v>
      </c>
      <c r="L47" t="e">
        <f t="shared" ca="1" si="4"/>
        <v>#VALUE!</v>
      </c>
      <c r="N47" s="12">
        <f t="shared" ca="1" si="2"/>
        <v>3559.3266000000003</v>
      </c>
    </row>
    <row r="48" spans="1:14" x14ac:dyDescent="0.25">
      <c r="A48">
        <v>18</v>
      </c>
      <c r="C48" t="str">
        <f ca="1">OFFSET('42p stat'!$A$1,A48*20,0)</f>
        <v>non CUDA non hash</v>
      </c>
      <c r="D48" s="5">
        <f ca="1">OFFSET('42p trace (2)'!$R$56,(A48-1)*56,0)-OFFSET('42p trace (2)'!$S$56,(A48-1)*56,0)</f>
        <v>2014.7144000000005</v>
      </c>
      <c r="E48" s="5">
        <f ca="1">OFFSET('42p trace (2)'!$S$56,(A48-1)*56,0)-OFFSET('42p stat (2)'!$H$1,A48*20,0)</f>
        <v>0</v>
      </c>
      <c r="F48" s="5">
        <f ca="1">OFFSET('42p stat (2)'!$H$1,A48*20,0)-OFFSET('42p stat (2)'!$K$1,A48*20,0)</f>
        <v>0</v>
      </c>
      <c r="G48" s="5">
        <f ca="1">OFFSET('42p stat (2)'!$K$1,A48*20,0)-OFFSET('42p stat (2)'!$N$1,A48*20,0)</f>
        <v>0</v>
      </c>
      <c r="H48" s="5">
        <f ca="1">OFFSET('42p stat (2)'!$N$1,A48*20,0)</f>
        <v>0</v>
      </c>
      <c r="I48" s="5"/>
      <c r="J48" s="5">
        <f t="shared" ca="1" si="0"/>
        <v>2014.7144000000005</v>
      </c>
      <c r="K48" s="10">
        <f t="shared" ca="1" si="1"/>
        <v>0</v>
      </c>
      <c r="L48" t="e">
        <f t="shared" ca="1" si="4"/>
        <v>#DIV/0!</v>
      </c>
      <c r="N48" s="12">
        <f t="shared" ca="1" si="2"/>
        <v>0</v>
      </c>
    </row>
    <row r="49" spans="1:14" x14ac:dyDescent="0.25">
      <c r="A49">
        <v>19</v>
      </c>
      <c r="C49" t="str">
        <f ca="1">OFFSET('42p stat'!$A$1,A49*20,0)</f>
        <v>Classic ACO</v>
      </c>
      <c r="D49" s="5">
        <f ca="1">OFFSET('42p trace (2)'!$R$56,(A49-1)*56,0)-OFFSET('42p trace (2)'!$S$56,(A49-1)*56,0)</f>
        <v>7.1799999999257125E-2</v>
      </c>
      <c r="E49" s="5">
        <f ca="1">OFFSET('42p trace (2)'!$S$56,(A49-1)*56,0)-OFFSET('42p stat (2)'!$H$1,A49*20,0)</f>
        <v>0.44224599999961356</v>
      </c>
      <c r="F49" s="5">
        <f ca="1">OFFSET('42p stat (2)'!$H$1,A49*20,0)-OFFSET('42p stat (2)'!$K$1,A49*20,0)</f>
        <v>2.1201639999999315</v>
      </c>
      <c r="G49" s="5">
        <f ca="1">OFFSET('42p stat (2)'!$K$1,A49*20,0)-OFFSET('42p stat (2)'!$N$1,A49*20,0)</f>
        <v>2086.4725229999999</v>
      </c>
      <c r="H49" s="5">
        <f ca="1">OFFSET('42p stat (2)'!$N$1,A49*20,0)</f>
        <v>78.682666999999995</v>
      </c>
      <c r="I49" s="5"/>
      <c r="J49" s="5">
        <f t="shared" ca="1" si="0"/>
        <v>2167.7893999999987</v>
      </c>
      <c r="K49" s="10">
        <f t="shared" ca="1" si="1"/>
        <v>0.96248857153743861</v>
      </c>
      <c r="L49">
        <f t="shared" ca="1" si="4"/>
        <v>2.3802538333737001E-3</v>
      </c>
      <c r="N49" s="12">
        <f t="shared" ca="1" si="2"/>
        <v>2167.7175999999995</v>
      </c>
    </row>
    <row r="50" spans="1:14" x14ac:dyDescent="0.25">
      <c r="A50">
        <v>20</v>
      </c>
      <c r="C50" t="str">
        <f ca="1">OFFSET('42p stat'!$A$1,A50*20,0)</f>
        <v>Classic ACO non hash</v>
      </c>
      <c r="D50" s="5">
        <f ca="1">OFFSET('42p trace (2)'!$R$56,(A50-1)*56,0)-OFFSET('42p trace (2)'!$S$56,(A50-1)*56,0)</f>
        <v>2511.1307999999999</v>
      </c>
      <c r="E50" s="5">
        <f ca="1">OFFSET('42p trace (2)'!$S$56,(A50-1)*56,0)-OFFSET('42p stat (2)'!$H$1,A50*20,0)</f>
        <v>12.764204999999492</v>
      </c>
      <c r="F50" s="5">
        <f ca="1">OFFSET('42p stat (2)'!$H$1,A50*20,0)-OFFSET('42p stat (2)'!$K$1,A50*20,0)</f>
        <v>3.4666310000002341</v>
      </c>
      <c r="G50" s="5">
        <f ca="1">OFFSET('42p stat (2)'!$K$1,A50*20,0)-OFFSET('42p stat (2)'!$N$1,A50*20,0)</f>
        <v>4789.2577859999992</v>
      </c>
      <c r="H50" s="5">
        <f ca="1">OFFSET('42p stat (2)'!$N$1,A50*20,0)</f>
        <v>195.57577800000001</v>
      </c>
      <c r="I50" s="5"/>
      <c r="J50" s="5">
        <f t="shared" ca="1" si="0"/>
        <v>7512.1951999999992</v>
      </c>
      <c r="K50" s="10">
        <f t="shared" ca="1" si="1"/>
        <v>0.63753106229188505</v>
      </c>
      <c r="L50">
        <f t="shared" ca="1" si="4"/>
        <v>2.8720235088107779E-4</v>
      </c>
      <c r="N50" s="12">
        <f t="shared" ca="1" si="2"/>
        <v>5001.0643999999993</v>
      </c>
    </row>
    <row r="51" spans="1:14" x14ac:dyDescent="0.25">
      <c r="A51">
        <v>21</v>
      </c>
      <c r="C51" t="str">
        <f ca="1">OFFSET('42p stat'!$A$1,A51*20,0)</f>
        <v>omp</v>
      </c>
      <c r="D51" s="5">
        <f ca="1">OFFSET('42p trace (2)'!$R$56,(A51-1)*56,0)-OFFSET('42p trace (2)'!$S$56,(A51-1)*56,0)</f>
        <v>0.16240000000198052</v>
      </c>
      <c r="E51" s="5">
        <f ca="1">OFFSET('42p trace (2)'!$S$56,(A51-1)*56,0)-OFFSET('42p stat (2)'!$H$1,A51*20,0)</f>
        <v>12.630725999999413</v>
      </c>
      <c r="F51" s="5">
        <f ca="1">OFFSET('42p stat (2)'!$H$1,A51*20,0)-OFFSET('42p stat (2)'!$K$1,A51*20,0)</f>
        <v>2.987051000000065</v>
      </c>
      <c r="G51" s="5">
        <f ca="1">OFFSET('42p stat (2)'!$K$1,A51*20,0)-OFFSET('42p stat (2)'!$N$1,A51*20,0)</f>
        <v>4089.5145049999996</v>
      </c>
      <c r="H51" s="5">
        <f ca="1">OFFSET('42p stat (2)'!$N$1,A51*20,0)</f>
        <v>167.39391800000001</v>
      </c>
      <c r="I51" s="5"/>
      <c r="J51" s="5">
        <f t="shared" ca="1" si="0"/>
        <v>4272.6886000000013</v>
      </c>
      <c r="K51" s="10">
        <f t="shared" ca="1" si="1"/>
        <v>0.95712907910021772</v>
      </c>
      <c r="L51">
        <f t="shared" ca="1" si="4"/>
        <v>1.1238333981783339E-3</v>
      </c>
      <c r="N51" s="12">
        <f t="shared" ca="1" si="2"/>
        <v>4272.5261999999984</v>
      </c>
    </row>
    <row r="52" spans="1:14" x14ac:dyDescent="0.25">
      <c r="A52">
        <v>22</v>
      </c>
      <c r="C52" t="str">
        <f ca="1">OFFSET('42p stat'!$A$1,A52*20,0)</f>
        <v>omp non hash</v>
      </c>
      <c r="D52" s="5">
        <f ca="1">OFFSET('42p trace (2)'!$R$56,(A52-1)*56,0)-OFFSET('42p trace (2)'!$S$56,(A52-1)*56,0)</f>
        <v>120.53660000000036</v>
      </c>
      <c r="E52" s="5">
        <f ca="1">OFFSET('42p trace (2)'!$S$56,(A52-1)*56,0)-OFFSET('42p stat (2)'!$H$1,A52*20,0)</f>
        <v>0.45741600000019389</v>
      </c>
      <c r="F52" s="5">
        <f ca="1">OFFSET('42p stat (2)'!$H$1,A52*20,0)-OFFSET('42p stat (2)'!$K$1,A52*20,0)</f>
        <v>2.0078619999999319</v>
      </c>
      <c r="G52" s="5">
        <f ca="1">OFFSET('42p stat (2)'!$K$1,A52*20,0)-OFFSET('42p stat (2)'!$N$1,A52*20,0)</f>
        <v>2589.7011320000001</v>
      </c>
      <c r="H52" s="5">
        <f ca="1">OFFSET('42p stat (2)'!$N$1,A52*20,0)</f>
        <v>79.369389999999996</v>
      </c>
      <c r="I52" s="5"/>
      <c r="J52" s="5">
        <f t="shared" ca="1" si="0"/>
        <v>2792.0724000000005</v>
      </c>
      <c r="K52" s="10">
        <f t="shared" ca="1" si="1"/>
        <v>0.92751933366770856</v>
      </c>
      <c r="L52">
        <f t="shared" ca="1" si="4"/>
        <v>1.6765453233195445E-3</v>
      </c>
      <c r="N52" s="12">
        <f t="shared" ca="1" si="2"/>
        <v>2671.5358000000001</v>
      </c>
    </row>
    <row r="53" spans="1:14" x14ac:dyDescent="0.25">
      <c r="A53">
        <v>23</v>
      </c>
      <c r="C53" t="str">
        <f ca="1">OFFSET('42p stat'!$A$1,A53*20,0)</f>
        <v>non CUDA transp Time</v>
      </c>
      <c r="D53" s="5">
        <f ca="1">OFFSET('42p trace (2)'!$R$56,(A53-1)*56,0)-OFFSET('42p trace (2)'!$S$56,(A53-1)*56,0)</f>
        <v>7.3599999998805288E-2</v>
      </c>
      <c r="E53" s="5">
        <f ca="1">OFFSET('42p trace (2)'!$S$56,(A53-1)*56,0)-OFFSET('42p stat (2)'!$H$1,A53*20,0)</f>
        <v>0.43946500000083688</v>
      </c>
      <c r="F53" s="5">
        <f ca="1">OFFSET('42p stat (2)'!$H$1,A53*20,0)-OFFSET('42p stat (2)'!$K$1,A53*20,0)</f>
        <v>1.9732280000002902</v>
      </c>
      <c r="G53" s="5">
        <f ca="1">OFFSET('42p stat (2)'!$K$1,A53*20,0)-OFFSET('42p stat (2)'!$N$1,A53*20,0)</f>
        <v>2049.683297</v>
      </c>
      <c r="H53" s="5">
        <f ca="1">OFFSET('42p stat (2)'!$N$1,A53*20,0)</f>
        <v>77.981409999999997</v>
      </c>
      <c r="I53" s="5"/>
      <c r="J53" s="5">
        <f t="shared" ca="1" si="0"/>
        <v>2130.1509999999998</v>
      </c>
      <c r="K53" s="10">
        <f t="shared" ca="1" si="1"/>
        <v>0.96222441366832689</v>
      </c>
      <c r="L53">
        <f t="shared" ca="1" si="4"/>
        <v>2.2786593992409408E-3</v>
      </c>
      <c r="N53" s="12">
        <f t="shared" ca="1" si="2"/>
        <v>2130.077400000001</v>
      </c>
    </row>
    <row r="54" spans="1:14" x14ac:dyDescent="0.25">
      <c r="A54">
        <v>24</v>
      </c>
      <c r="C54" t="str">
        <f ca="1">OFFSET('42p stat'!$A$1,A54*20,0)</f>
        <v>non CUDA transp</v>
      </c>
      <c r="D54" s="5">
        <f ca="1">OFFSET('42p trace (2)'!$R$56,(A54-1)*56,0)-OFFSET('42p trace (2)'!$S$56,(A54-1)*56,0)</f>
        <v>118.44419999999946</v>
      </c>
      <c r="E54" s="5">
        <f ca="1">OFFSET('42p trace (2)'!$S$56,(A54-1)*56,0)-OFFSET('42p stat (2)'!$H$1,A54*20,0)</f>
        <v>0.45436700000027486</v>
      </c>
      <c r="F54" s="5">
        <f ca="1">OFFSET('42p stat (2)'!$H$1,A54*20,0)-OFFSET('42p stat (2)'!$K$1,A54*20,0)</f>
        <v>2.2757470000001376</v>
      </c>
      <c r="G54" s="5">
        <f ca="1">OFFSET('42p stat (2)'!$K$1,A54*20,0)-OFFSET('42p stat (2)'!$N$1,A54*20,0)</f>
        <v>3448.379207</v>
      </c>
      <c r="H54" s="5">
        <f ca="1">OFFSET('42p stat (2)'!$N$1,A54*20,0)</f>
        <v>77.658878999999999</v>
      </c>
      <c r="I54" s="5"/>
      <c r="J54" s="5">
        <f t="shared" ca="1" si="0"/>
        <v>3647.2123999999999</v>
      </c>
      <c r="K54" s="10">
        <f t="shared" ca="1" si="1"/>
        <v>0.94548351694570898</v>
      </c>
      <c r="L54">
        <f t="shared" ca="1" si="4"/>
        <v>1.3776092363688203E-3</v>
      </c>
      <c r="N54" s="12">
        <f t="shared" ca="1" si="2"/>
        <v>3528.7682000000004</v>
      </c>
    </row>
    <row r="55" spans="1:14" x14ac:dyDescent="0.25">
      <c r="A55">
        <v>25</v>
      </c>
      <c r="C55" t="str">
        <f ca="1">OFFSET('42p stat'!$A$1,A55*20,0)</f>
        <v>non CUDA transp non hash</v>
      </c>
      <c r="D55" s="5">
        <f ca="1">OFFSET('42p trace (2)'!$R$56,(A55-1)*56,0)-OFFSET('42p trace (2)'!$S$56,(A55-1)*56,0)</f>
        <v>1990.5539999999994</v>
      </c>
      <c r="E55" s="5">
        <f ca="1">OFFSET('42p trace (2)'!$S$56,(A55-1)*56,0)-OFFSET('42p stat (2)'!$H$1,A55*20,0)</f>
        <v>0</v>
      </c>
      <c r="F55" s="5">
        <f ca="1">OFFSET('42p stat (2)'!$H$1,A55*20,0)-OFFSET('42p stat (2)'!$K$1,A55*20,0)</f>
        <v>0</v>
      </c>
      <c r="G55" s="5">
        <f ca="1">OFFSET('42p stat (2)'!$K$1,A55*20,0)-OFFSET('42p stat (2)'!$N$1,A55*20,0)</f>
        <v>0</v>
      </c>
      <c r="H55" s="5">
        <f ca="1">OFFSET('42p stat (2)'!$N$1,A55*20,0)</f>
        <v>0</v>
      </c>
      <c r="I55" s="5"/>
      <c r="J55" s="5">
        <f t="shared" ca="1" si="0"/>
        <v>1990.5539999999994</v>
      </c>
      <c r="K55" s="10">
        <f t="shared" ca="1" si="1"/>
        <v>0</v>
      </c>
      <c r="L55" t="e">
        <f t="shared" ca="1" si="4"/>
        <v>#DIV/0!</v>
      </c>
      <c r="N55" s="12">
        <f t="shared" ca="1" si="2"/>
        <v>0</v>
      </c>
    </row>
    <row r="56" spans="1:14" x14ac:dyDescent="0.25">
      <c r="A56">
        <v>26</v>
      </c>
      <c r="C56">
        <f ca="1">OFFSET('42p stat'!$A$1,A56*20,0)</f>
        <v>0</v>
      </c>
      <c r="D56" s="5">
        <f ca="1">OFFSET('42p trace (2)'!$R$56,(A56-1)*56,0)-OFFSET('42p trace (2)'!$S$56,(A56-1)*56,0)</f>
        <v>7.7199999999265856E-2</v>
      </c>
      <c r="E56" s="5">
        <f ca="1">OFFSET('42p trace (2)'!$S$56,(A56-1)*56,0)-OFFSET('42p stat (2)'!$H$1,A56*20,0)</f>
        <v>0.44855800000050294</v>
      </c>
      <c r="F56" s="5">
        <f ca="1">OFFSET('42p stat (2)'!$H$1,A56*20,0)-OFFSET('42p stat (2)'!$K$1,A56*20,0)</f>
        <v>2.2979319999999461</v>
      </c>
      <c r="G56" s="5">
        <f ca="1">OFFSET('42p stat (2)'!$K$1,A56*20,0)-OFFSET('42p stat (2)'!$N$1,A56*20,0)</f>
        <v>2089.071085</v>
      </c>
      <c r="H56" s="5">
        <f ca="1">OFFSET('42p stat (2)'!$N$1,A56*20,0)</f>
        <v>79.174025</v>
      </c>
      <c r="I56" s="5"/>
      <c r="J56" s="5">
        <f t="shared" ca="1" si="0"/>
        <v>2171.0687999999996</v>
      </c>
      <c r="K56" s="10">
        <f t="shared" ca="1" si="1"/>
        <v>0.96223163678645307</v>
      </c>
      <c r="L56">
        <f t="shared" ca="1" si="4"/>
        <v>2.3985431536613158E-3</v>
      </c>
      <c r="N56" s="12">
        <f t="shared" ca="1" si="2"/>
        <v>2170.9916000000003</v>
      </c>
    </row>
    <row r="57" spans="1:14" x14ac:dyDescent="0.25">
      <c r="A57">
        <v>27</v>
      </c>
      <c r="C57">
        <f ca="1">OFFSET('42p stat'!$A$1,A57*20,0)</f>
        <v>0</v>
      </c>
      <c r="D57" s="5" t="e">
        <f ca="1">OFFSET('42p trace (2)'!$R$56,(A57-1)*56,0)-OFFSET('42p trace (2)'!$S$56,(A57-1)*56,0)</f>
        <v>#DIV/0!</v>
      </c>
      <c r="E57" s="5" t="e">
        <f ca="1">OFFSET('42p trace (2)'!$S$56,(A57-1)*56,0)-OFFSET('42p stat (2)'!$H$1,A57*20,0)</f>
        <v>#DIV/0!</v>
      </c>
      <c r="F57" s="5">
        <f ca="1">OFFSET('42p stat (2)'!$H$1,A57*20,0)-OFFSET('42p stat (2)'!$K$1,A57*20,0)</f>
        <v>0</v>
      </c>
      <c r="G57" s="5">
        <f ca="1">OFFSET('42p stat (2)'!$K$1,A57*20,0)-OFFSET('42p stat (2)'!$N$1,A57*20,0)</f>
        <v>0</v>
      </c>
      <c r="H57" s="5">
        <f ca="1">OFFSET('42p stat (2)'!$N$1,A57*20,0)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4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OFFSET('42p stat'!$A$1,A58*20,0)</f>
        <v>0</v>
      </c>
      <c r="D58" s="5" t="e">
        <f ca="1">OFFSET('42p trace (2)'!$R$56,(A58-1)*56,0)-OFFSET('42p trace (2)'!$S$56,(A58-1)*56,0)</f>
        <v>#DIV/0!</v>
      </c>
      <c r="E58" s="5" t="e">
        <f ca="1">OFFSET('42p trace (2)'!$S$56,(A58-1)*56,0)-OFFSET('42p stat (2)'!$H$1,A58*20,0)</f>
        <v>#DIV/0!</v>
      </c>
      <c r="F58" s="5">
        <f ca="1">OFFSET('42p stat (2)'!$H$1,A58*20,0)-OFFSET('42p stat (2)'!$K$1,A58*20,0)</f>
        <v>0</v>
      </c>
      <c r="G58" s="5">
        <f ca="1">OFFSET('42p stat (2)'!$K$1,A58*20,0)-OFFSET('42p stat (2)'!$N$1,A58*20,0)</f>
        <v>0</v>
      </c>
      <c r="H58" s="5">
        <f ca="1">OFFSET('42p stat (2)'!$N$1,A58*20,0)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4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OFFSET('42p stat'!$A$1,A59*20,0)</f>
        <v>0</v>
      </c>
      <c r="D59" s="5" t="e">
        <f ca="1">OFFSET('42p trace (2)'!$R$56,(A59-1)*56,0)-OFFSET('42p trace (2)'!$S$56,(A59-1)*56,0)</f>
        <v>#DIV/0!</v>
      </c>
      <c r="E59" s="5" t="e">
        <f ca="1">OFFSET('42p trace (2)'!$S$56,(A59-1)*56,0)-OFFSET('42p stat (2)'!$H$1,A59*20,0)</f>
        <v>#DIV/0!</v>
      </c>
      <c r="F59" s="5">
        <f ca="1">OFFSET('42p stat (2)'!$H$1,A59*20,0)-OFFSET('42p stat (2)'!$K$1,A59*20,0)</f>
        <v>0</v>
      </c>
      <c r="G59" s="5">
        <f ca="1">OFFSET('42p stat (2)'!$K$1,A59*20,0)-OFFSET('42p stat (2)'!$N$1,A59*20,0)</f>
        <v>0</v>
      </c>
      <c r="H59" s="5">
        <f ca="1">OFFSET('42p stat (2)'!$N$1,A59*20,0)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4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OFFSET('42p stat'!$A$1,A60*20,0)</f>
        <v>0</v>
      </c>
      <c r="D60" s="5" t="e">
        <f ca="1">OFFSET('42p trace (2)'!$R$56,(A60-1)*56,0)-OFFSET('42p trace (2)'!$S$56,(A60-1)*56,0)</f>
        <v>#DIV/0!</v>
      </c>
      <c r="E60" s="5" t="e">
        <f ca="1">OFFSET('42p trace (2)'!$S$56,(A60-1)*56,0)-OFFSET('42p stat (2)'!$H$1,A60*20,0)</f>
        <v>#DIV/0!</v>
      </c>
      <c r="F60" s="5">
        <f ca="1">OFFSET('42p stat (2)'!$H$1,A60*20,0)-OFFSET('42p stat (2)'!$K$1,A60*20,0)</f>
        <v>0</v>
      </c>
      <c r="G60" s="5">
        <f ca="1">OFFSET('42p stat (2)'!$K$1,A60*20,0)-OFFSET('42p stat (2)'!$N$1,A60*20,0)</f>
        <v>0</v>
      </c>
      <c r="H60" s="5">
        <f ca="1">OFFSET('42p stat (2)'!$N$1,A60*20,0)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4"/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OFFSET('42p stat'!$A$1,A61*20,0)</f>
        <v>0</v>
      </c>
      <c r="D61" s="5" t="e">
        <f ca="1">OFFSET('42p trace (2)'!$R$56,(A61-1)*56,0)-OFFSET('42p trace (2)'!$S$56,(A61-1)*56,0)</f>
        <v>#DIV/0!</v>
      </c>
      <c r="E61" s="5" t="e">
        <f ca="1">OFFSET('42p trace (2)'!$S$56,(A61-1)*56,0)-OFFSET('42p stat (2)'!$H$1,A61*20,0)</f>
        <v>#DIV/0!</v>
      </c>
      <c r="F61" s="5">
        <f ca="1">OFFSET('42p stat (2)'!$H$1,A61*20,0)-OFFSET('42p stat (2)'!$K$1,A61*20,0)</f>
        <v>0</v>
      </c>
      <c r="G61" s="5">
        <f ca="1">OFFSET('42p stat (2)'!$K$1,A61*20,0)-OFFSET('42p stat (2)'!$N$1,A61*20,0)</f>
        <v>0</v>
      </c>
      <c r="H61" s="5">
        <f ca="1">OFFSET('42p stat (2)'!$N$1,A61*20,0)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4"/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OFFSET('42p stat'!$A$1,A62*20,0)</f>
        <v>0</v>
      </c>
      <c r="D62" s="5" t="e">
        <f ca="1">OFFSET('42p trace (2)'!$R$56,(A62-1)*56,0)-OFFSET('42p trace (2)'!$S$56,(A62-1)*56,0)</f>
        <v>#DIV/0!</v>
      </c>
      <c r="E62" s="5" t="e">
        <f ca="1">OFFSET('42p trace (2)'!$S$56,(A62-1)*56,0)-OFFSET('42p stat (2)'!$H$1,A62*20,0)</f>
        <v>#DIV/0!</v>
      </c>
      <c r="F62" s="5">
        <f ca="1">OFFSET('42p stat (2)'!$H$1,A62*20,0)-OFFSET('42p stat (2)'!$K$1,A62*20,0)</f>
        <v>0</v>
      </c>
      <c r="G62" s="5">
        <f ca="1">OFFSET('42p stat (2)'!$K$1,A62*20,0)-OFFSET('42p stat (2)'!$N$1,A62*20,0)</f>
        <v>0</v>
      </c>
      <c r="H62" s="5">
        <f ca="1">OFFSET('42p stat (2)'!$N$1,A62*20,0)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4"/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OFFSET('42p stat'!$A$1,A63*20,0)</f>
        <v>0</v>
      </c>
      <c r="D63" s="5" t="e">
        <f ca="1">OFFSET('42p trace (2)'!$R$56,(A63-1)*56,0)-OFFSET('42p trace (2)'!$S$56,(A63-1)*56,0)</f>
        <v>#DIV/0!</v>
      </c>
      <c r="E63" s="5" t="e">
        <f ca="1">OFFSET('42p trace (2)'!$S$56,(A63-1)*56,0)-OFFSET('42p stat (2)'!$H$1,A63*20,0)</f>
        <v>#DIV/0!</v>
      </c>
      <c r="F63" s="5">
        <f ca="1">OFFSET('42p stat (2)'!$H$1,A63*20,0)-OFFSET('42p stat (2)'!$K$1,A63*20,0)</f>
        <v>0</v>
      </c>
      <c r="G63" s="5">
        <f ca="1">OFFSET('42p stat (2)'!$K$1,A63*20,0)-OFFSET('42p stat (2)'!$N$1,A63*20,0)</f>
        <v>0</v>
      </c>
      <c r="H63" s="5">
        <f ca="1">OFFSET('42p stat (2)'!$N$1,A63*20,0)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4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OFFSET('42p stat'!$A$1,A64*20,0)</f>
        <v>0</v>
      </c>
      <c r="D64" s="5" t="e">
        <f ca="1">OFFSET('42p trace (2)'!$R$56,(A64-1)*56,0)-OFFSET('42p trace (2)'!$S$56,(A64-1)*56,0)</f>
        <v>#DIV/0!</v>
      </c>
      <c r="E64" s="5" t="e">
        <f ca="1">OFFSET('42p trace (2)'!$S$56,(A64-1)*56,0)-OFFSET('42p stat (2)'!$H$1,A64*20,0)</f>
        <v>#DIV/0!</v>
      </c>
      <c r="F64" s="5">
        <f ca="1">OFFSET('42p stat (2)'!$H$1,A64*20,0)-OFFSET('42p stat (2)'!$K$1,A64*20,0)</f>
        <v>0</v>
      </c>
      <c r="G64" s="5">
        <f ca="1">OFFSET('42p stat (2)'!$K$1,A64*20,0)-OFFSET('42p stat (2)'!$N$1,A64*20,0)</f>
        <v>0</v>
      </c>
      <c r="H64" s="5">
        <f ca="1">OFFSET('42p stat (2)'!$N$1,A64*20,0)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4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 (2)'!$R$56,(A65-1)*56,0)-OFFSET('42p trace (2)'!$S$56,(A65-1)*56,0)</f>
        <v>#DIV/0!</v>
      </c>
      <c r="E65" s="5" t="e">
        <f ca="1">OFFSET('42p trace (2)'!$S$56,(A65-1)*56,0)-OFFSET('42p stat (2)'!$H$1,A65*20,0)</f>
        <v>#DIV/0!</v>
      </c>
      <c r="F65" s="5">
        <f ca="1">OFFSET('42p stat (2)'!$H$1,A65*20,0)-OFFSET('42p stat (2)'!$K$1,A65*20,0)</f>
        <v>0</v>
      </c>
      <c r="G65" s="5">
        <f ca="1">OFFSET('42p stat (2)'!$K$1,A65*20,0)-OFFSET('42p stat (2)'!$N$1,A65*20,0)</f>
        <v>0</v>
      </c>
      <c r="H65" s="5">
        <f ca="1">OFFSET('42p stat (2)'!$N$1,A65*20,0)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4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 (2)'!$R$56,(A66-1)*56,0)-OFFSET('42p trace (2)'!$S$56,(A66-1)*56,0)</f>
        <v>#DIV/0!</v>
      </c>
      <c r="E66" s="5" t="e">
        <f ca="1">OFFSET('42p trace (2)'!$S$56,(A66-1)*56,0)-OFFSET('42p stat (2)'!$H$1,A66*20,0)</f>
        <v>#DIV/0!</v>
      </c>
      <c r="F66" s="5">
        <f ca="1">OFFSET('42p stat (2)'!$H$1,A66*20,0)-OFFSET('42p stat (2)'!$K$1,A66*20,0)</f>
        <v>0</v>
      </c>
      <c r="G66" s="5">
        <f ca="1">OFFSET('42p stat (2)'!$K$1,A66*20,0)-OFFSET('42p stat (2)'!$N$1,A66*20,0)</f>
        <v>0</v>
      </c>
      <c r="H66" s="5">
        <f ca="1">OFFSET('42p stat (2)'!$N$1,A66*20,0)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4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 (2)'!$R$56,(A67-1)*56,0)-OFFSET('42p trace (2)'!$S$56,(A67-1)*56,0)</f>
        <v>#DIV/0!</v>
      </c>
      <c r="E67" s="5" t="e">
        <f ca="1">OFFSET('42p trace (2)'!$S$56,(A67-1)*56,0)-OFFSET('42p stat (2)'!$H$1,A67*20,0)</f>
        <v>#DIV/0!</v>
      </c>
      <c r="F67" s="5">
        <f ca="1">OFFSET('42p stat (2)'!$H$1,A67*20,0)-OFFSET('42p stat (2)'!$K$1,A67*20,0)</f>
        <v>0</v>
      </c>
      <c r="G67" s="5">
        <f ca="1">OFFSET('42p stat (2)'!$K$1,A67*20,0)-OFFSET('42p stat (2)'!$N$1,A67*20,0)</f>
        <v>0</v>
      </c>
      <c r="H67" s="5">
        <f ca="1">OFFSET('42p stat (2)'!$N$1,A67*20,0)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4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 (2)'!$R$56,(A68-1)*56,0)-OFFSET('42p trace (2)'!$S$56,(A68-1)*56,0)</f>
        <v>#DIV/0!</v>
      </c>
      <c r="E68" s="5" t="e">
        <f ca="1">OFFSET('42p trace (2)'!$S$56,(A68-1)*56,0)-OFFSET('42p stat (2)'!$H$1,A68*20,0)</f>
        <v>#DIV/0!</v>
      </c>
      <c r="F68" s="5">
        <f ca="1">OFFSET('42p stat (2)'!$H$1,A68*20,0)-OFFSET('42p stat (2)'!$K$1,A68*20,0)</f>
        <v>0</v>
      </c>
      <c r="G68" s="5">
        <f ca="1">OFFSET('42p stat (2)'!$K$1,A68*20,0)-OFFSET('42p stat (2)'!$N$1,A68*20,0)</f>
        <v>0</v>
      </c>
      <c r="H68" s="5">
        <f ca="1">OFFSET('42p stat (2)'!$N$1,A68*20,0)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4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 (2)'!$R$56,(A69-1)*56,0)-OFFSET('42p trace (2)'!$S$56,(A69-1)*56,0)</f>
        <v>#DIV/0!</v>
      </c>
      <c r="E69" s="5" t="e">
        <f ca="1">OFFSET('42p trace (2)'!$S$56,(A69-1)*56,0)-OFFSET('42p stat (2)'!$H$1,A69*20,0)</f>
        <v>#DIV/0!</v>
      </c>
      <c r="F69" s="5">
        <f ca="1">OFFSET('42p stat (2)'!$H$1,A69*20,0)-OFFSET('42p stat (2)'!$K$1,A69*20,0)</f>
        <v>0</v>
      </c>
      <c r="G69" s="5">
        <f ca="1">OFFSET('42p stat (2)'!$K$1,A69*20,0)-OFFSET('42p stat (2)'!$N$1,A69*20,0)</f>
        <v>0</v>
      </c>
      <c r="H69" s="5">
        <f ca="1">OFFSET('42p stat (2)'!$N$1,A69*20,0)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4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 (2)'!$R$56,(A70-1)*56,0)-OFFSET('42p trace (2)'!$S$56,(A70-1)*56,0)</f>
        <v>#DIV/0!</v>
      </c>
      <c r="E70" s="5" t="e">
        <f ca="1">OFFSET('42p trace (2)'!$S$56,(A70-1)*56,0)-OFFSET('42p stat (2)'!$H$1,A70*20,0)</f>
        <v>#DIV/0!</v>
      </c>
      <c r="F70" s="5">
        <f ca="1">OFFSET('42p stat (2)'!$H$1,A70*20,0)-OFFSET('42p stat (2)'!$K$1,A70*20,0)</f>
        <v>0</v>
      </c>
      <c r="G70" s="5">
        <f ca="1">OFFSET('42p stat (2)'!$K$1,A70*20,0)-OFFSET('42p stat (2)'!$N$1,A70*20,0)</f>
        <v>0</v>
      </c>
      <c r="H70" s="5">
        <f ca="1">OFFSET('42p stat (2)'!$N$1,A70*20,0)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4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 (2)'!$R$56,(A71-1)*56,0)-OFFSET('42p trace (2)'!$S$56,(A71-1)*56,0)</f>
        <v>#DIV/0!</v>
      </c>
      <c r="E71" s="5" t="e">
        <f ca="1">OFFSET('42p trace (2)'!$S$56,(A71-1)*56,0)-OFFSET('42p stat (2)'!$H$1,A71*20,0)</f>
        <v>#DIV/0!</v>
      </c>
      <c r="F71" s="5">
        <f ca="1">OFFSET('42p stat (2)'!$H$1,A71*20,0)-OFFSET('42p stat (2)'!$K$1,A71*20,0)</f>
        <v>0</v>
      </c>
      <c r="G71" s="5">
        <f ca="1">OFFSET('42p stat (2)'!$K$1,A71*20,0)-OFFSET('42p stat (2)'!$N$1,A71*20,0)</f>
        <v>0</v>
      </c>
      <c r="H71" s="5">
        <f ca="1">OFFSET('42p stat (2)'!$N$1,A71*20,0)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4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 (2)'!$R$56,(A72-1)*56,0)-OFFSET('42p trace (2)'!$S$56,(A72-1)*56,0)</f>
        <v>#DIV/0!</v>
      </c>
      <c r="E72" s="5" t="e">
        <f ca="1">OFFSET('42p trace (2)'!$S$56,(A72-1)*56,0)-OFFSET('42p stat (2)'!$H$1,A72*20,0)</f>
        <v>#DIV/0!</v>
      </c>
      <c r="F72" s="5">
        <f ca="1">OFFSET('42p stat (2)'!$H$1,A72*20,0)-OFFSET('42p stat (2)'!$K$1,A72*20,0)</f>
        <v>0</v>
      </c>
      <c r="G72" s="5">
        <f ca="1">OFFSET('42p stat (2)'!$K$1,A72*20,0)-OFFSET('42p stat (2)'!$N$1,A72*20,0)</f>
        <v>0</v>
      </c>
      <c r="H72" s="5">
        <f ca="1">OFFSET('42p stat (2)'!$N$1,A72*20,0)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4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 (2)'!$R$56,(A73-1)*56,0)-OFFSET('42p trace (2)'!$S$56,(A73-1)*56,0)</f>
        <v>#DIV/0!</v>
      </c>
      <c r="E73" s="5" t="e">
        <f ca="1">OFFSET('42p trace (2)'!$S$56,(A73-1)*56,0)-OFFSET('42p stat (2)'!$H$1,A73*20,0)</f>
        <v>#DIV/0!</v>
      </c>
      <c r="F73" s="5">
        <f ca="1">OFFSET('42p stat (2)'!$H$1,A73*20,0)-OFFSET('42p stat (2)'!$K$1,A73*20,0)</f>
        <v>0</v>
      </c>
      <c r="G73" s="5">
        <f ca="1">OFFSET('42p stat (2)'!$K$1,A73*20,0)-OFFSET('42p stat (2)'!$N$1,A73*20,0)</f>
        <v>0</v>
      </c>
      <c r="H73" s="5">
        <f ca="1">OFFSET('42p stat (2)'!$N$1,A73*20,0)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4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 (2)'!$R$56,(A74-1)*56,0)-OFFSET('42p trace (2)'!$S$56,(A74-1)*56,0)</f>
        <v>#DIV/0!</v>
      </c>
      <c r="E74" s="5" t="e">
        <f ca="1">OFFSET('42p trace (2)'!$S$56,(A74-1)*56,0)-OFFSET('42p stat (2)'!$H$1,A74*20,0)</f>
        <v>#DIV/0!</v>
      </c>
      <c r="F74" s="5">
        <f ca="1">OFFSET('42p stat (2)'!$H$1,A74*20,0)-OFFSET('42p stat (2)'!$K$1,A74*20,0)</f>
        <v>0</v>
      </c>
      <c r="G74" s="5">
        <f ca="1">OFFSET('42p stat (2)'!$K$1,A74*20,0)-OFFSET('42p stat (2)'!$N$1,A74*20,0)</f>
        <v>0</v>
      </c>
      <c r="H74" s="5">
        <f ca="1">OFFSET('42p stat (2)'!$N$1,A74*20,0)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4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 (2)'!$R$56,(A75-1)*56,0)-OFFSET('42p trace (2)'!$S$56,(A75-1)*56,0)</f>
        <v>#DIV/0!</v>
      </c>
      <c r="E75" s="5" t="e">
        <f ca="1">OFFSET('42p trace (2)'!$S$56,(A75-1)*56,0)-OFFSET('42p stat (2)'!$H$1,A75*20,0)</f>
        <v>#DIV/0!</v>
      </c>
      <c r="F75" s="5">
        <f ca="1">OFFSET('42p stat (2)'!$H$1,A75*20,0)-OFFSET('42p stat (2)'!$K$1,A75*20,0)</f>
        <v>0</v>
      </c>
      <c r="G75" s="5">
        <f ca="1">OFFSET('42p stat (2)'!$K$1,A75*20,0)-OFFSET('42p stat (2)'!$N$1,A75*20,0)</f>
        <v>0</v>
      </c>
      <c r="H75" s="5">
        <f ca="1">OFFSET('42p stat (2)'!$N$1,A75*20,0)</f>
        <v>0</v>
      </c>
      <c r="I75" s="5"/>
      <c r="J75" s="5" t="e">
        <f t="shared" ca="1" si="0"/>
        <v>#DIV/0!</v>
      </c>
      <c r="K75" s="10" t="e">
        <f t="shared" ca="1" si="1"/>
        <v>#DIV/0!</v>
      </c>
      <c r="L75" t="e">
        <f t="shared" ca="1" si="4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 t="e">
        <f ca="1">OFFSET('42p trace (2)'!$R$56,(A76-1)*56,0)-OFFSET('42p trace (2)'!$S$56,(A76-1)*56,0)</f>
        <v>#DIV/0!</v>
      </c>
      <c r="E76" s="5" t="e">
        <f ca="1">OFFSET('42p trace (2)'!$S$56,(A76-1)*56,0)-OFFSET('42p stat (2)'!$H$1,A76*20,0)</f>
        <v>#DIV/0!</v>
      </c>
      <c r="F76" s="5">
        <f ca="1">OFFSET('42p stat (2)'!$H$1,A76*20,0)-OFFSET('42p stat (2)'!$K$1,A76*20,0)</f>
        <v>0</v>
      </c>
      <c r="G76" s="5">
        <f ca="1">OFFSET('42p stat (2)'!$K$1,A76*20,0)-OFFSET('42p stat (2)'!$N$1,A76*20,0)</f>
        <v>0</v>
      </c>
      <c r="H76" s="5">
        <f ca="1">OFFSET('42p stat (2)'!$N$1,A76*20,0)</f>
        <v>0</v>
      </c>
      <c r="I76" s="5"/>
      <c r="J76" s="5" t="e">
        <f t="shared" ca="1" si="0"/>
        <v>#DIV/0!</v>
      </c>
      <c r="K76" s="10" t="e">
        <f t="shared" ca="1" si="1"/>
        <v>#DIV/0!</v>
      </c>
      <c r="L76" t="e">
        <f t="shared" ca="1" si="4"/>
        <v>#DIV/0!</v>
      </c>
      <c r="N76" s="5" t="e">
        <f t="shared" ca="1" si="2"/>
        <v>#DIV/0!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 (2)'!$R$56,(A77-1)*56,0)-OFFSET('42p trace (2)'!$S$56,(A77-1)*56,0)</f>
        <v>0</v>
      </c>
      <c r="E77" s="5">
        <f ca="1">OFFSET('42p trace (2)'!$S$56,(A77-1)*56,0)-OFFSET('42p stat (2)'!$H$1,A77*20,0)</f>
        <v>0</v>
      </c>
      <c r="F77" s="5">
        <f ca="1">OFFSET('42p stat (2)'!$H$1,A77*20,0)-OFFSET('42p stat (2)'!$K$1,A77*20,0)</f>
        <v>0</v>
      </c>
      <c r="G77" s="5">
        <f ca="1">OFFSET('42p stat (2)'!$K$1,A77*20,0)-OFFSET('42p stat (2)'!$N$1,A77*20,0)</f>
        <v>0</v>
      </c>
      <c r="H77" s="5">
        <f ca="1">OFFSET('42p stat (2)'!$N$1,A77*20,0)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 (2)'!$R$56,(A78-1)*56,0)-OFFSET('42p trace (2)'!$S$56,(A78-1)*56,0)</f>
        <v>0</v>
      </c>
      <c r="E78" s="5">
        <f ca="1">OFFSET('42p trace (2)'!$S$56,(A78-1)*56,0)-OFFSET('42p stat (2)'!$H$1,A78*20,0)</f>
        <v>0</v>
      </c>
      <c r="F78" s="5">
        <f ca="1">OFFSET('42p stat (2)'!$H$1,A78*20,0)-OFFSET('42p stat (2)'!$K$1,A78*20,0)</f>
        <v>0</v>
      </c>
      <c r="G78" s="5">
        <f ca="1">OFFSET('42p stat (2)'!$K$1,A78*20,0)-OFFSET('42p stat (2)'!$N$1,A78*20,0)</f>
        <v>0</v>
      </c>
      <c r="H78" s="5">
        <f ca="1">OFFSET('42p stat (2)'!$N$1,A78*20,0)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 (2)'!$R$56,(A79-1)*56,0)-OFFSET('42p trace (2)'!$S$56,(A79-1)*56,0)</f>
        <v>0</v>
      </c>
      <c r="E79" s="5">
        <f ca="1">OFFSET('42p trace (2)'!$S$56,(A79-1)*56,0)-OFFSET('42p stat (2)'!$H$1,A79*20,0)</f>
        <v>0</v>
      </c>
      <c r="F79" s="5">
        <f ca="1">OFFSET('42p stat (2)'!$H$1,A79*20,0)-OFFSET('42p stat (2)'!$K$1,A79*20,0)</f>
        <v>0</v>
      </c>
      <c r="G79" s="5">
        <f ca="1">OFFSET('42p stat (2)'!$K$1,A79*20,0)-OFFSET('42p stat (2)'!$N$1,A79*20,0)</f>
        <v>0</v>
      </c>
      <c r="H79" s="5">
        <f ca="1">OFFSET('42p stat (2)'!$N$1,A79*20,0)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 (2)'!$R$56,(A80-1)*56,0)-OFFSET('42p trace (2)'!$S$56,(A80-1)*56,0)</f>
        <v>0</v>
      </c>
      <c r="E80" s="5">
        <f ca="1">OFFSET('42p trace (2)'!$S$56,(A80-1)*56,0)-OFFSET('42p stat (2)'!$H$1,A80*20,0)</f>
        <v>0</v>
      </c>
      <c r="F80" s="5">
        <f ca="1">OFFSET('42p stat (2)'!$H$1,A80*20,0)-OFFSET('42p stat (2)'!$K$1,A80*20,0)</f>
        <v>0</v>
      </c>
      <c r="G80" s="5">
        <f ca="1">OFFSET('42p stat (2)'!$K$1,A80*20,0)-OFFSET('42p stat (2)'!$N$1,A80*20,0)</f>
        <v>0</v>
      </c>
      <c r="H80" s="5">
        <f ca="1">OFFSET('42p stat (2)'!$N$1,A80*20,0)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69</v>
      </c>
    </row>
    <row r="83" spans="1:11" x14ac:dyDescent="0.25">
      <c r="D83" t="s">
        <v>58</v>
      </c>
      <c r="E83" t="s">
        <v>54</v>
      </c>
      <c r="F83" t="s">
        <v>55</v>
      </c>
      <c r="G83" t="s">
        <v>56</v>
      </c>
      <c r="H83" t="s">
        <v>57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315.45042000000001</v>
      </c>
      <c r="E84" s="5">
        <f ca="1">OFFSET('42p trace'!$S$56,(A84-1)*56,0)</f>
        <v>145.60024000000004</v>
      </c>
      <c r="F84" s="5">
        <f ca="1">OFFSET('42p stat'!$H$1,A84*20,0)</f>
        <v>124.711601</v>
      </c>
      <c r="G84" s="5">
        <f ca="1">OFFSET('42p stat'!$K$1,A84*20,0)</f>
        <v>120.916661</v>
      </c>
      <c r="H84" s="5">
        <f ca="1">OFFSET('42p stat'!$N$1,A84*20,0)</f>
        <v>108.463976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773.32168000000001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4599.9696000000004</v>
      </c>
      <c r="E86" s="5">
        <f ca="1">OFFSET('42p trace'!$S$56,(A86-1)*56,0)</f>
        <v>1615.1396000000009</v>
      </c>
      <c r="F86" s="5">
        <f ca="1">OFFSET('42p stat'!$H$1,A86*20,0)</f>
        <v>1592.8468580000001</v>
      </c>
      <c r="G86" s="5">
        <f ca="1">OFFSET('42p stat'!$K$1,A86*20,0)</f>
        <v>1588.6832790000001</v>
      </c>
      <c r="H86" s="5">
        <f ca="1">OFFSET('42p stat'!$N$1,A86*20,0)</f>
        <v>130.71097399999999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625.82470000000001</v>
      </c>
      <c r="E87" s="5">
        <f ca="1">OFFSET('42p trace'!$S$56,(A87-1)*56,0)</f>
        <v>148.71826000000001</v>
      </c>
      <c r="F87" s="5">
        <f ca="1">OFFSET('42p stat'!$H$1,A87*20,0)</f>
        <v>126.312579</v>
      </c>
      <c r="G87" s="5">
        <f ca="1">OFFSET('42p stat'!$K$1,A87*20,0)</f>
        <v>122.855785</v>
      </c>
      <c r="H87" s="5">
        <f ca="1">OFFSET('42p stat'!$N$1,A87*20,0)</f>
        <v>85.444851999999997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713.53039999999999</v>
      </c>
      <c r="E88" s="5">
        <f ca="1">OFFSET('42p trace'!$S$56,(A88-1)*56,0)</f>
        <v>153.05984000000001</v>
      </c>
      <c r="F88" s="5">
        <f ca="1">OFFSET('42p stat'!$H$1,A88*20,0)</f>
        <v>131.898706</v>
      </c>
      <c r="G88" s="5">
        <f ca="1">OFFSET('42p stat'!$K$1,A88*20,0)</f>
        <v>128.25151299999999</v>
      </c>
      <c r="H88" s="5">
        <f ca="1">OFFSET('42p stat'!$N$1,A88*20,0)</f>
        <v>90.774396999999993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613.79703999999992</v>
      </c>
      <c r="E89" s="5">
        <f ca="1">OFFSET('42p trace'!$S$56,(A89-1)*56,0)</f>
        <v>137.77918</v>
      </c>
      <c r="F89" s="5">
        <f ca="1">OFFSET('42p stat'!$H$1,A89*20,0)</f>
        <v>115.92359500000001</v>
      </c>
      <c r="G89" s="5">
        <f ca="1">OFFSET('42p stat'!$K$1,A89*20,0)</f>
        <v>112.481233</v>
      </c>
      <c r="H89" s="5">
        <f ca="1">OFFSET('42p stat'!$N$1,A89*20,0)</f>
        <v>85.620617999999993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810.84889999999996</v>
      </c>
      <c r="E90" s="5">
        <f ca="1">OFFSET('42p trace'!$S$56,(A90-1)*56,0)</f>
        <v>177.01834000000005</v>
      </c>
      <c r="F90" s="5">
        <f ca="1">OFFSET('42p stat'!$H$1,A90*20,0)</f>
        <v>158.74702600000001</v>
      </c>
      <c r="G90" s="5">
        <f ca="1">OFFSET('42p stat'!$K$1,A90*20,0)</f>
        <v>156.90426500000001</v>
      </c>
      <c r="H90" s="5">
        <f ca="1">OFFSET('42p stat'!$N$1,A90*20,0)</f>
        <v>80.112852000000004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795.80241999999987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805.93525999999997</v>
      </c>
      <c r="E92" s="5">
        <f ca="1">OFFSET('42p trace'!$S$56,(A92-1)*56,0)</f>
        <v>168.3211</v>
      </c>
      <c r="F92" s="5">
        <f ca="1">OFFSET('42p stat'!$H$1,A92*20,0)</f>
        <v>149.91109900000001</v>
      </c>
      <c r="G92" s="5">
        <f ca="1">OFFSET('42p stat'!$K$1,A92*20,0)</f>
        <v>148.065414</v>
      </c>
      <c r="H92" s="5">
        <f ca="1">OFFSET('42p stat'!$N$1,A92*20,0)</f>
        <v>79.770550999999998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7762.7553999999991</v>
      </c>
      <c r="E93" s="5">
        <f ca="1">OFFSET('42p trace'!$S$56,(A93-1)*56,0)</f>
        <v>1973.1380000000008</v>
      </c>
      <c r="F93" s="5">
        <f ca="1">OFFSET('42p stat'!$H$1,A93*20,0)</f>
        <v>1965.1493700000001</v>
      </c>
      <c r="G93" s="5">
        <f ca="1">OFFSET('42p stat'!$K$1,A93*20,0)</f>
        <v>1961.116714</v>
      </c>
      <c r="H93" s="5">
        <f ca="1">OFFSET('42p stat'!$N$1,A93*20,0)</f>
        <v>105.35927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613.39365999999995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623.20405999999991</v>
      </c>
      <c r="E95" s="5">
        <f ca="1">OFFSET('42p trace'!$S$56,(A95-1)*56,0)</f>
        <v>144.01047999999997</v>
      </c>
      <c r="F95" s="5">
        <f ca="1">OFFSET('42p stat'!$H$1,A95*20,0)</f>
        <v>122.648184</v>
      </c>
      <c r="G95" s="5">
        <f ca="1">OFFSET('42p stat'!$K$1,A95*20,0)</f>
        <v>12.462383000000001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785.78956000000005</v>
      </c>
      <c r="E96" s="5">
        <f ca="1">OFFSET('42p trace'!$S$56,(A96-1)*56,0)</f>
        <v>151.39840000000001</v>
      </c>
      <c r="F96" s="5">
        <f ca="1">OFFSET('42p stat'!$H$1,A96*20,0)</f>
        <v>130.04522499999999</v>
      </c>
      <c r="G96" s="5">
        <f ca="1">OFFSET('42p stat'!$K$1,A96*20,0)</f>
        <v>10.271701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782.31622000000004</v>
      </c>
      <c r="E97" s="5">
        <f ca="1">OFFSET('42p trace'!$S$56,(A97-1)*56,0)</f>
        <v>145.18495999999996</v>
      </c>
      <c r="F97" s="5">
        <f ca="1">OFFSET('42p stat'!$H$1,A97*20,0)</f>
        <v>124.578703</v>
      </c>
      <c r="G97" s="5">
        <f ca="1">OFFSET('42p stat'!$K$1,A97*20,0)</f>
        <v>37.423107999999999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773.73986000000014</v>
      </c>
      <c r="E98" s="5">
        <f ca="1">OFFSET('42p trace'!$S$56,(A98-1)*56,0)</f>
        <v>134.44613999999999</v>
      </c>
      <c r="F98" s="5">
        <f ca="1">OFFSET('42p stat'!$H$1,A98*20,0)</f>
        <v>114.042272</v>
      </c>
      <c r="G98" s="5">
        <f ca="1">OFFSET('42p stat'!$K$1,A98*20,0)</f>
        <v>26.824694000000001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788.98714000000041</v>
      </c>
      <c r="E99" s="5">
        <f ca="1">OFFSET('42p trace'!$S$56,(A99-1)*56,0)</f>
        <v>151.15770000000003</v>
      </c>
      <c r="F99" s="5">
        <f ca="1">OFFSET('42p stat'!$H$1,A99*20,0)</f>
        <v>129.74946199999999</v>
      </c>
      <c r="G99" s="5">
        <f ca="1">OFFSET('42p stat'!$K$1,A99*20,0)</f>
        <v>37.489328999999998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3664.1718367346934</v>
      </c>
      <c r="E100" s="5">
        <f ca="1">OFFSET('42p trace'!$S$56,(A100-1)*56,0)</f>
        <v>3546.6830612244898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2167.7893999999987</v>
      </c>
      <c r="E101" s="5">
        <f ca="1">OFFSET('42p trace'!$S$56,(A101-1)*56,0)</f>
        <v>2167.7175999999995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7512.1951999999992</v>
      </c>
      <c r="E102" s="5">
        <f ca="1">OFFSET('42p trace'!$S$56,(A102-1)*56,0)</f>
        <v>5001.0643999999993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4272.6886000000013</v>
      </c>
      <c r="E103" s="5">
        <f ca="1">OFFSET('42p trace'!$S$56,(A103-1)*56,0)</f>
        <v>4272.5261999999993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2792.0724000000005</v>
      </c>
      <c r="E104" s="5">
        <f ca="1">OFFSET('42p trace'!$S$56,(A104-1)*56,0)</f>
        <v>2671.5358000000001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2130.1509999999998</v>
      </c>
      <c r="E105" s="5">
        <f ca="1">OFFSET('42p trace'!$S$56,(A105-1)*56,0)</f>
        <v>2130.077400000001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3647.2123999999999</v>
      </c>
      <c r="E106" s="5">
        <f ca="1">OFFSET('42p trace'!$S$56,(A106-1)*56,0)</f>
        <v>3528.7682000000004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1990.5539999999994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2171.0687999999996</v>
      </c>
      <c r="E108" s="5">
        <f ca="1">OFFSET('42p trace'!$S$56,(A108-1)*56,0)</f>
        <v>2170.9916000000003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>
        <f ca="1">OFFSET('42p trace'!$R$56,(A129-1)*56,0)</f>
        <v>0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78</v>
      </c>
    </row>
    <row r="137" spans="1:10" x14ac:dyDescent="0.25">
      <c r="D137" t="s">
        <v>58</v>
      </c>
      <c r="E137" t="s">
        <v>54</v>
      </c>
      <c r="F137" t="s">
        <v>55</v>
      </c>
      <c r="G137" t="s">
        <v>56</v>
      </c>
      <c r="H137" t="s">
        <v>57</v>
      </c>
      <c r="J137" t="s">
        <v>77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1391895.9074573636</v>
      </c>
      <c r="E138" s="5">
        <f ca="1">OFFSET('42p trace'!$V$56,(A31-1)*56,0)</f>
        <v>10.738514702399993</v>
      </c>
      <c r="F138" s="5">
        <f ca="1">OFFSET('42p stat'!$H$1,A138*20,1)</f>
        <v>5.0628869999999999</v>
      </c>
      <c r="G138" s="5">
        <f ca="1">OFFSET('42p stat'!$K$1,A138*20,1)</f>
        <v>4.4757850000000001</v>
      </c>
      <c r="H138" s="5">
        <f ca="1">OFFSET('42p stat'!$N$1,A138*20,1)</f>
        <v>4.0145879999999998</v>
      </c>
      <c r="J138" s="5">
        <f ca="1">SUM(D138:H138)</f>
        <v>1391920.1992320658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2122122.1561616175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5">SUM(D139:H139)</f>
        <v>2122122.1561616175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1189198.5545638427</v>
      </c>
      <c r="E140" s="5">
        <f ca="1">OFFSET('42p trace'!$V$56,(A33-1)*56,0)</f>
        <v>8219.8760638399963</v>
      </c>
      <c r="F140" s="5">
        <f ca="1">OFFSET('42p stat'!$H$1,A140*20,1)</f>
        <v>8112.9010909999997</v>
      </c>
      <c r="G140" s="5">
        <f ca="1">OFFSET('42p stat'!$K$1,A140*20,1)</f>
        <v>8101.0020619999996</v>
      </c>
      <c r="H140" s="5">
        <f ca="1">OFFSET('42p stat'!$N$1,A140*20,1)</f>
        <v>1.719E-3</v>
      </c>
      <c r="J140" s="5">
        <f t="shared" ca="1" si="5"/>
        <v>1213632.3354996829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1662678.1756827305</v>
      </c>
      <c r="E141" s="5">
        <f ca="1">OFFSET('42p trace'!$V$56,(A34-1)*56,0)</f>
        <v>4.8110593523999965</v>
      </c>
      <c r="F141" s="5">
        <f ca="1">OFFSET('42p stat'!$H$1,A141*20,1)</f>
        <v>0.34821099999999999</v>
      </c>
      <c r="G141" s="5">
        <f ca="1">OFFSET('42p stat'!$K$1,A141*20,1)</f>
        <v>0.314913</v>
      </c>
      <c r="H141" s="5">
        <f ca="1">OFFSET('42p stat'!$N$1,A141*20,1)</f>
        <v>0.157611</v>
      </c>
      <c r="J141" s="5">
        <f t="shared" ca="1" si="5"/>
        <v>1662683.8074770828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1925416.225672679</v>
      </c>
      <c r="E142" s="5">
        <f ca="1">OFFSET('42p trace'!$V$56,(A35-1)*56,0)</f>
        <v>12.624521454400011</v>
      </c>
      <c r="F142" s="5">
        <f ca="1">OFFSET('42p stat'!$H$1,A142*20,1)</f>
        <v>5.4904799999999998</v>
      </c>
      <c r="G142" s="5">
        <f ca="1">OFFSET('42p stat'!$K$1,A142*20,1)</f>
        <v>5.0112759999999996</v>
      </c>
      <c r="H142" s="5">
        <f ca="1">OFFSET('42p stat'!$N$1,A142*20,1)</f>
        <v>2.4783210000000002</v>
      </c>
      <c r="J142" s="5">
        <f t="shared" ca="1" si="5"/>
        <v>1925441.8302711332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1657808.0516633978</v>
      </c>
      <c r="E143" s="5">
        <f ca="1">OFFSET('42p trace'!$V$56,(A36-1)*56,0)</f>
        <v>17.968932507600002</v>
      </c>
      <c r="F143" s="5">
        <f ca="1">OFFSET('42p stat'!$H$1,A143*20,1)</f>
        <v>8.0530729999999995</v>
      </c>
      <c r="G143" s="5">
        <f ca="1">OFFSET('42p stat'!$K$1,A143*20,1)</f>
        <v>7.38469</v>
      </c>
      <c r="H143" s="5">
        <f ca="1">OFFSET('42p stat'!$N$1,A143*20,1)</f>
        <v>4.3156819999999998</v>
      </c>
      <c r="J143" s="5">
        <f t="shared" ca="1" si="5"/>
        <v>1657845.7740409053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2140570.4185538497</v>
      </c>
      <c r="E144" s="5">
        <f ca="1">OFFSET('42p trace'!$V$56,(A37-1)*56,0)</f>
        <v>371.46747270438073</v>
      </c>
      <c r="F144" s="5">
        <f ca="1">OFFSET('42p stat'!$H$1,A144*20,1)</f>
        <v>329.13652300000001</v>
      </c>
      <c r="G144" s="5">
        <f ca="1">OFFSET('42p stat'!$K$1,A144*20,1)</f>
        <v>315.185946</v>
      </c>
      <c r="H144" s="5">
        <f ca="1">OFFSET('42p stat'!$N$1,A144*20,1)</f>
        <v>232.38698199999999</v>
      </c>
      <c r="J144" s="5">
        <f t="shared" ca="1" si="5"/>
        <v>2141818.595477554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2156497.8264723234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5"/>
        <v>2156497.8264723234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2157415.6284188731</v>
      </c>
      <c r="E146" s="5">
        <f ca="1">OFFSET('42p trace'!$V$56,(A39-1)*56,0)</f>
        <v>267.02028937</v>
      </c>
      <c r="F146" s="5">
        <f ca="1">OFFSET('42p stat'!$H$1,A146*20,1)</f>
        <v>234.50053700000001</v>
      </c>
      <c r="G146" s="5">
        <f ca="1">OFFSET('42p stat'!$K$1,A146*20,1)</f>
        <v>224.01966999999999</v>
      </c>
      <c r="H146" s="5">
        <f ca="1">OFFSET('42p stat'!$N$1,A146*20,1)</f>
        <v>178.71157400000001</v>
      </c>
      <c r="J146" s="5">
        <f t="shared" ca="1" si="5"/>
        <v>2158319.8804892427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15926587.57917683</v>
      </c>
      <c r="E147" s="5">
        <f ca="1">OFFSET('42p trace'!$V$56,(A40-1)*56,0)</f>
        <v>149374.5832239975</v>
      </c>
      <c r="F147" s="5">
        <f ca="1">OFFSET('42p stat'!$H$1,A147*20,1)</f>
        <v>149337.83854</v>
      </c>
      <c r="G147" s="5">
        <f ca="1">OFFSET('42p stat'!$K$1,A147*20,1)</f>
        <v>149309.258076</v>
      </c>
      <c r="H147" s="5">
        <f ca="1">OFFSET('42p stat'!$N$1,A147*20,1)</f>
        <v>1.9075000000000002E-2</v>
      </c>
      <c r="J147" s="5">
        <f t="shared" ca="1" si="5"/>
        <v>16374609.278091827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3525744.3827068247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5"/>
        <v>3525744.3827068247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3568152.0242596962</v>
      </c>
      <c r="E149" s="5">
        <f ca="1">OFFSET('42p trace'!$V$56,(A42-1)*56,0)</f>
        <v>14.056043609600009</v>
      </c>
      <c r="F149" s="5">
        <f ca="1">OFFSET('42p stat'!$H$1,A149*20,1)</f>
        <v>4.0053169999999998</v>
      </c>
      <c r="G149" s="5">
        <f ca="1">OFFSET('42p stat'!$K$1,A149*20,1)</f>
        <v>1.4119E-2</v>
      </c>
      <c r="H149" s="5">
        <f ca="1">OFFSET('42p stat'!$N$1,A149*20,1)</f>
        <v>0</v>
      </c>
      <c r="J149" s="5">
        <f t="shared" ca="1" si="5"/>
        <v>3568170.0997393061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4618481.2311210865</v>
      </c>
      <c r="E150" s="5">
        <f ca="1">OFFSET('42p trace'!$V$56,(A43-1)*56,0)</f>
        <v>16.076179240000013</v>
      </c>
      <c r="F150" s="5">
        <f ca="1">OFFSET('42p stat'!$H$1,A150*20,1)</f>
        <v>6.2499409999999997</v>
      </c>
      <c r="G150" s="5">
        <f ca="1">OFFSET('42p stat'!$K$1,A150*20,1)</f>
        <v>9.2809999999999993E-3</v>
      </c>
      <c r="H150" s="5">
        <f ca="1">OFFSET('42p stat'!$N$1,A150*20,1)</f>
        <v>0</v>
      </c>
      <c r="J150" s="5">
        <f t="shared" ca="1" si="5"/>
        <v>4618503.5665223263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4014763.5561937704</v>
      </c>
      <c r="E151" s="5">
        <f ca="1">OFFSET('42p trace'!$V$56,(A44-1)*56,0)</f>
        <v>13.49157607840001</v>
      </c>
      <c r="F151" s="5">
        <f ca="1">OFFSET('42p stat'!$H$1,A151*20,1)</f>
        <v>5.4057490000000001</v>
      </c>
      <c r="G151" s="5">
        <f ca="1">OFFSET('42p stat'!$K$1,A151*20,1)</f>
        <v>0.475165</v>
      </c>
      <c r="H151" s="5">
        <f ca="1">OFFSET('42p stat'!$N$1,A151*20,1)</f>
        <v>0</v>
      </c>
      <c r="J151" s="5">
        <f t="shared" ca="1" si="5"/>
        <v>4014782.9286838491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4040018.7041174811</v>
      </c>
      <c r="E152" s="5">
        <f ca="1">OFFSET('42p trace'!$V$56,(A45-1)*56,0)</f>
        <v>3.9331824403999978</v>
      </c>
      <c r="F152" s="5">
        <f ca="1">OFFSET('42p stat'!$H$1,A152*20,1)</f>
        <v>0.16267000000000001</v>
      </c>
      <c r="G152" s="5">
        <f ca="1">OFFSET('42p stat'!$K$1,A152*20,1)</f>
        <v>2.7446000000000002E-2</v>
      </c>
      <c r="H152" s="5">
        <f ca="1">OFFSET('42p stat'!$N$1,A152*20,1)</f>
        <v>0</v>
      </c>
      <c r="J152" s="5">
        <f t="shared" ca="1" si="5"/>
        <v>4040022.8274159213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4035548.9275498795</v>
      </c>
      <c r="E153" s="5">
        <f ca="1">OFFSET('42p trace'!$V$56,(A46-1)*56,0)</f>
        <v>15.991322490000005</v>
      </c>
      <c r="F153" s="5">
        <f ca="1">OFFSET('42p stat'!$H$1,A153*20,1)</f>
        <v>0.160079</v>
      </c>
      <c r="G153" s="5">
        <f ca="1">OFFSET('42p stat'!$K$1,A153*20,1)</f>
        <v>1.4068000000000001E-2</v>
      </c>
      <c r="H153" s="5">
        <f ca="1">OFFSET('42p stat'!$N$1,A153*20,1)</f>
        <v>0</v>
      </c>
      <c r="J153" s="5">
        <f t="shared" ca="1" si="5"/>
        <v>4035565.0930193695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21537.931223157015</v>
      </c>
      <c r="E154" s="5">
        <f ca="1">OFFSET('42p trace'!$V$56,(A47-1)*56,0)</f>
        <v>21278.943319200331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5"/>
        <v>83765.209730357354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9113.7693776399992</v>
      </c>
      <c r="E155" s="5">
        <f ca="1">OFFSET('42p trace'!$V$56,(A48-1)*56,0)</f>
        <v>9113.5263662400012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5"/>
        <v>36463.544735880001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49153.50166496</v>
      </c>
      <c r="E156" s="5">
        <f ca="1">OFFSET('42p trace'!$V$56,(A49-1)*56,0)</f>
        <v>33068.044448639972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5"/>
        <v>148114.42559059997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26704.944508039993</v>
      </c>
      <c r="E157" s="5">
        <f ca="1">OFFSET('42p trace'!$V$56,(A50-1)*56,0)</f>
        <v>26703.670299560003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5"/>
        <v>106682.29627959999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25411.14894624001</v>
      </c>
      <c r="E158" s="5">
        <f ca="1">OFFSET('42p trace'!$V$56,(A51-1)*56,0)</f>
        <v>24271.987448360003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5"/>
        <v>98197.716410600013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9881.5918130000009</v>
      </c>
      <c r="E159" s="5">
        <f ca="1">OFFSET('42p trace'!$V$56,(A52-1)*56,0)</f>
        <v>9881.5000752400028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5"/>
        <v>39512.671191240006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15468.520898240009</v>
      </c>
      <c r="E160" s="5">
        <f ca="1">OFFSET('42p trace'!$V$56,(A53-1)*56,0)</f>
        <v>15068.003442759997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5"/>
        <v>60666.874269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10335.710843999999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5"/>
        <v>10335.710843999999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12248.749710559998</v>
      </c>
      <c r="E162" s="5">
        <f ca="1">OFFSET('42p trace'!$V$56,(A55-1)*56,0)</f>
        <v>12249.298625440004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5"/>
        <v>48990.165035999999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5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5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5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5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5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5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5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5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5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5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5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5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5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5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5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5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5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5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5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5"/>
        <v>#DIV/0!</v>
      </c>
    </row>
    <row r="183" spans="1:10" x14ac:dyDescent="0.25">
      <c r="A183">
        <v>46</v>
      </c>
      <c r="C183">
        <f ca="1">OFFSET('42p stat'!$A$1,A183*20,0)</f>
        <v>0</v>
      </c>
      <c r="D183" s="5">
        <f ca="1">OFFSET('42p trace'!$U$56,(A76-1)*56,0)</f>
        <v>0</v>
      </c>
      <c r="E183" s="5">
        <f ca="1">OFFSET('42p trace'!$V$56,(A76-1)*56,0)</f>
        <v>0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>
        <f t="shared" ca="1" si="5"/>
        <v>0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5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5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5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5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327.02010085278266</v>
      </c>
      <c r="E194" s="8">
        <f ca="1">$D$192*SQRT(E138)/$E$192</f>
        <v>0.90832899415068558</v>
      </c>
      <c r="F194" s="8">
        <f ca="1">$D$192*SQRT(F138)/$E$192</f>
        <v>0.62369201853478928</v>
      </c>
      <c r="G194" s="8">
        <f ca="1">$D$192*SQRT(G138)/$E$192</f>
        <v>0.58641581929548925</v>
      </c>
      <c r="H194" s="8">
        <f ca="1">$D$192*SQRT(H138)/$E$192</f>
        <v>0.55538169326689191</v>
      </c>
      <c r="J194" s="8">
        <f ca="1">$D$192*SQRT(J138)/$E$192</f>
        <v>327.02295446558196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210" ca="1" si="6">$D$192*SQRT(D139)/$E$192</f>
        <v>403.79065058791218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403.79065058791218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ca="1" si="6"/>
        <v>302.27223382945573</v>
      </c>
      <c r="E196" s="8">
        <f t="shared" ca="1" si="6"/>
        <v>25.130648971663163</v>
      </c>
      <c r="F196" s="8">
        <f t="shared" ca="1" si="6"/>
        <v>24.966586002569755</v>
      </c>
      <c r="G196" s="8">
        <f t="shared" ca="1" si="6"/>
        <v>24.948270289292282</v>
      </c>
      <c r="H196" s="8">
        <f t="shared" ca="1" si="6"/>
        <v>1.1492354327986933E-2</v>
      </c>
      <c r="J196" s="8">
        <f t="shared" ca="1" si="7"/>
        <v>305.36175202718437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ca="1" si="6"/>
        <v>357.41696881101706</v>
      </c>
      <c r="E197" s="8">
        <f t="shared" ca="1" si="6"/>
        <v>0.60798298673860651</v>
      </c>
      <c r="F197" s="8">
        <f t="shared" ca="1" si="6"/>
        <v>0.16356572853749041</v>
      </c>
      <c r="G197" s="8">
        <f t="shared" ca="1" si="6"/>
        <v>0.1555486921063626</v>
      </c>
      <c r="H197" s="8">
        <f t="shared" ca="1" si="6"/>
        <v>0.11004348391431452</v>
      </c>
      <c r="J197" s="8">
        <f t="shared" ca="1" si="7"/>
        <v>357.41757412874819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ca="1" si="6"/>
        <v>384.62134554764799</v>
      </c>
      <c r="E198" s="8">
        <f t="shared" ca="1" si="6"/>
        <v>0.98486914480273025</v>
      </c>
      <c r="F198" s="8">
        <f t="shared" ca="1" si="6"/>
        <v>0.64949561920000654</v>
      </c>
      <c r="G198" s="8">
        <f t="shared" ca="1" si="6"/>
        <v>0.62050492152117531</v>
      </c>
      <c r="H198" s="8">
        <f t="shared" ca="1" si="6"/>
        <v>0.43636493794987702</v>
      </c>
      <c r="J198" s="8">
        <f t="shared" ca="1" si="7"/>
        <v>384.62390292777138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ca="1" si="6"/>
        <v>356.89313277983109</v>
      </c>
      <c r="E199" s="8">
        <f t="shared" ca="1" si="6"/>
        <v>1.1749846902934196</v>
      </c>
      <c r="F199" s="8">
        <f t="shared" ca="1" si="6"/>
        <v>0.78659627810967925</v>
      </c>
      <c r="G199" s="8">
        <f t="shared" ca="1" si="6"/>
        <v>0.75324664093509242</v>
      </c>
      <c r="H199" s="8">
        <f t="shared" ca="1" si="6"/>
        <v>0.57583198888564702</v>
      </c>
      <c r="J199" s="8">
        <f t="shared" ca="1" si="7"/>
        <v>356.89719319589892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ca="1" si="6"/>
        <v>405.54199091873255</v>
      </c>
      <c r="E200" s="8">
        <f t="shared" ca="1" si="6"/>
        <v>5.3423392687869393</v>
      </c>
      <c r="F200" s="8">
        <f t="shared" ca="1" si="6"/>
        <v>5.0287391396985388</v>
      </c>
      <c r="G200" s="8">
        <f t="shared" ca="1" si="6"/>
        <v>4.921012761929398</v>
      </c>
      <c r="H200" s="8">
        <f t="shared" ca="1" si="6"/>
        <v>4.2254889185778248</v>
      </c>
      <c r="J200" s="8">
        <f t="shared" ca="1" si="7"/>
        <v>405.66021043199618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ca="1" si="6"/>
        <v>407.04795909514343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407.04795909514343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ca="1" si="6"/>
        <v>407.13456935352326</v>
      </c>
      <c r="E202" s="8">
        <f t="shared" ca="1" si="6"/>
        <v>4.5294263293352985</v>
      </c>
      <c r="F202" s="8">
        <f t="shared" ca="1" si="6"/>
        <v>4.244660794313722</v>
      </c>
      <c r="G202" s="8">
        <f t="shared" ca="1" si="6"/>
        <v>4.1487201984997739</v>
      </c>
      <c r="H202" s="8">
        <f t="shared" ca="1" si="6"/>
        <v>3.7055050470304312</v>
      </c>
      <c r="J202" s="8">
        <f t="shared" ca="1" si="7"/>
        <v>407.21988293518956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ca="1" si="6"/>
        <v>1106.1968978817986</v>
      </c>
      <c r="E203" s="8">
        <f t="shared" ca="1" si="6"/>
        <v>107.12958498130278</v>
      </c>
      <c r="F203" s="8">
        <f t="shared" ca="1" si="6"/>
        <v>107.11640775672642</v>
      </c>
      <c r="G203" s="8">
        <f t="shared" ca="1" si="6"/>
        <v>107.10615722961603</v>
      </c>
      <c r="H203" s="8">
        <f t="shared" ca="1" si="6"/>
        <v>3.8282768969864232E-2</v>
      </c>
      <c r="J203" s="8">
        <f t="shared" ca="1" si="7"/>
        <v>1121.6478859492186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ca="1" si="6"/>
        <v>520.47093330188068</v>
      </c>
      <c r="E204" s="8">
        <f t="shared" ca="1" si="6"/>
        <v>0</v>
      </c>
      <c r="F204" s="8">
        <f t="shared" ca="1" si="6"/>
        <v>0</v>
      </c>
      <c r="G204" s="8">
        <f t="shared" ca="1" si="6"/>
        <v>0</v>
      </c>
      <c r="H204" s="8">
        <f t="shared" ca="1" si="6"/>
        <v>0</v>
      </c>
      <c r="J204" s="8">
        <f t="shared" ca="1" si="7"/>
        <v>520.47093330188068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ca="1" si="6"/>
        <v>523.59168855886264</v>
      </c>
      <c r="E205" s="8">
        <f t="shared" ca="1" si="6"/>
        <v>1.0392083249343165</v>
      </c>
      <c r="F205" s="8">
        <f t="shared" ca="1" si="6"/>
        <v>0.55474004339329963</v>
      </c>
      <c r="G205" s="8">
        <f t="shared" ca="1" si="6"/>
        <v>3.2936165654186278E-2</v>
      </c>
      <c r="H205" s="8">
        <f t="shared" ca="1" si="6"/>
        <v>0</v>
      </c>
      <c r="J205" s="8">
        <f t="shared" ca="1" si="7"/>
        <v>523.59301475780819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ca="1" si="6"/>
        <v>595.69048166769903</v>
      </c>
      <c r="E206" s="8">
        <f t="shared" ca="1" si="6"/>
        <v>1.1113797745899827</v>
      </c>
      <c r="F206" s="8">
        <f t="shared" ca="1" si="6"/>
        <v>0.69296137476197039</v>
      </c>
      <c r="G206" s="8">
        <f t="shared" ca="1" si="6"/>
        <v>2.670351647255469E-2</v>
      </c>
      <c r="H206" s="8">
        <f t="shared" ca="1" si="6"/>
        <v>0</v>
      </c>
      <c r="J206" s="8">
        <f t="shared" ca="1" si="7"/>
        <v>595.69192207301523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ca="1" si="6"/>
        <v>555.39383643454289</v>
      </c>
      <c r="E207" s="8">
        <f t="shared" ca="1" si="6"/>
        <v>1.0181280731104656</v>
      </c>
      <c r="F207" s="8">
        <f t="shared" ca="1" si="6"/>
        <v>0.64446451195391663</v>
      </c>
      <c r="G207" s="8">
        <f t="shared" ca="1" si="6"/>
        <v>0.19107034641722925</v>
      </c>
      <c r="H207" s="8">
        <f t="shared" ca="1" si="6"/>
        <v>0</v>
      </c>
      <c r="J207" s="8">
        <f t="shared" ca="1" si="7"/>
        <v>555.39517640742747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ca="1" si="6"/>
        <v>557.13796951451286</v>
      </c>
      <c r="E208" s="8">
        <f t="shared" ca="1" si="6"/>
        <v>0.54972199634070729</v>
      </c>
      <c r="F208" s="8">
        <f t="shared" ca="1" si="6"/>
        <v>0.11179562352793601</v>
      </c>
      <c r="G208" s="8">
        <f t="shared" ca="1" si="6"/>
        <v>4.5920921941964538E-2</v>
      </c>
      <c r="H208" s="8">
        <f t="shared" ca="1" si="6"/>
        <v>0</v>
      </c>
      <c r="J208" s="8">
        <f t="shared" ca="1" si="7"/>
        <v>557.13825382576272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ca="1" si="6"/>
        <v>556.82968239984507</v>
      </c>
      <c r="E209" s="8">
        <f t="shared" ca="1" si="6"/>
        <v>1.1084427317420058</v>
      </c>
      <c r="F209" s="8">
        <f t="shared" ca="1" si="6"/>
        <v>0.11090171201564021</v>
      </c>
      <c r="G209" s="8">
        <f t="shared" ca="1" si="6"/>
        <v>3.2876626590938436E-2</v>
      </c>
      <c r="H209" s="8">
        <f t="shared" ca="1" si="6"/>
        <v>0</v>
      </c>
      <c r="J209" s="8">
        <f t="shared" ca="1" si="7"/>
        <v>556.83079766376443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ca="1" si="6"/>
        <v>40.679261691156583</v>
      </c>
      <c r="E210" s="8">
        <f t="shared" ca="1" si="6"/>
        <v>40.433943328604492</v>
      </c>
      <c r="F210" s="8">
        <f t="shared" ca="1" si="6"/>
        <v>39.668144537542858</v>
      </c>
      <c r="G210" s="8">
        <f t="shared" ca="1" si="6"/>
        <v>39.645875511499042</v>
      </c>
      <c r="H210" s="8">
        <f t="shared" ca="1" si="6"/>
        <v>0.88620146679183509</v>
      </c>
      <c r="J210" s="8">
        <f t="shared" ca="1" si="7"/>
        <v>80.223740837752104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26" ca="1" si="8">$D$192*SQRT(D155)/$E$192</f>
        <v>26.461842884100804</v>
      </c>
      <c r="E211" s="8">
        <f t="shared" ca="1" si="8"/>
        <v>26.461490089769164</v>
      </c>
      <c r="F211" s="8">
        <f t="shared" ca="1" si="8"/>
        <v>26.455970271427507</v>
      </c>
      <c r="G211" s="8">
        <f t="shared" ca="1" si="8"/>
        <v>26.462265003915896</v>
      </c>
      <c r="H211" s="8">
        <f t="shared" ca="1" si="8"/>
        <v>0.97859614408396278</v>
      </c>
      <c r="J211" s="8">
        <f t="shared" ca="1" si="7"/>
        <v>52.929831561673538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ca="1" si="8"/>
        <v>61.453737395883472</v>
      </c>
      <c r="E212" s="8">
        <f t="shared" ca="1" si="8"/>
        <v>50.405198056132129</v>
      </c>
      <c r="F212" s="8">
        <f t="shared" ca="1" si="8"/>
        <v>50.309063152579256</v>
      </c>
      <c r="G212" s="8">
        <f t="shared" ca="1" si="8"/>
        <v>50.278201410346085</v>
      </c>
      <c r="H212" s="8">
        <f t="shared" ca="1" si="8"/>
        <v>1.9448248320422072</v>
      </c>
      <c r="J212" s="8">
        <f t="shared" ca="1" si="7"/>
        <v>106.67674323383227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ca="1" si="8"/>
        <v>45.296736046228858</v>
      </c>
      <c r="E213" s="8">
        <f t="shared" ca="1" si="8"/>
        <v>45.295655381678657</v>
      </c>
      <c r="F213" s="8">
        <f t="shared" ca="1" si="8"/>
        <v>45.23350865811512</v>
      </c>
      <c r="G213" s="8">
        <f t="shared" ca="1" si="8"/>
        <v>45.202597754283453</v>
      </c>
      <c r="H213" s="8">
        <f t="shared" ca="1" si="8"/>
        <v>1.9437966965132953</v>
      </c>
      <c r="J213" s="8">
        <f t="shared" ca="1" si="7"/>
        <v>90.535154430498579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ca="1" si="8"/>
        <v>44.185850629330567</v>
      </c>
      <c r="E214" s="8">
        <f t="shared" ca="1" si="8"/>
        <v>43.18408664812069</v>
      </c>
      <c r="F214" s="8">
        <f t="shared" ca="1" si="8"/>
        <v>43.177388877477249</v>
      </c>
      <c r="G214" s="8">
        <f t="shared" ca="1" si="8"/>
        <v>43.145370870075041</v>
      </c>
      <c r="H214" s="8">
        <f t="shared" ca="1" si="8"/>
        <v>1.2892920522891622</v>
      </c>
      <c r="J214" s="8">
        <f t="shared" ca="1" si="7"/>
        <v>86.860387676196908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ca="1" si="8"/>
        <v>27.55399176483175</v>
      </c>
      <c r="E215" s="8">
        <f t="shared" ca="1" si="8"/>
        <v>27.553863863001858</v>
      </c>
      <c r="F215" s="8">
        <f t="shared" ca="1" si="8"/>
        <v>27.548574196790941</v>
      </c>
      <c r="G215" s="8">
        <f t="shared" ca="1" si="8"/>
        <v>27.523033073713659</v>
      </c>
      <c r="H215" s="8">
        <f t="shared" ca="1" si="8"/>
        <v>0.97897249974858846</v>
      </c>
      <c r="J215" s="8">
        <f t="shared" ca="1" si="7"/>
        <v>55.098435122654365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ca="1" si="8"/>
        <v>34.474300539004069</v>
      </c>
      <c r="E216" s="8">
        <f t="shared" ca="1" si="8"/>
        <v>34.025061947249057</v>
      </c>
      <c r="F216" s="8">
        <f t="shared" ca="1" si="8"/>
        <v>34.021214057000613</v>
      </c>
      <c r="G216" s="8">
        <f t="shared" ca="1" si="8"/>
        <v>33.999409562347637</v>
      </c>
      <c r="H216" s="8">
        <f t="shared" ca="1" si="8"/>
        <v>1.253869677272722</v>
      </c>
      <c r="J216" s="8">
        <f t="shared" ca="1" si="7"/>
        <v>68.272668644456886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ca="1" si="8"/>
        <v>28.180016599821368</v>
      </c>
      <c r="E217" s="8">
        <f t="shared" ca="1" si="8"/>
        <v>0</v>
      </c>
      <c r="F217" s="8">
        <f t="shared" ca="1" si="8"/>
        <v>0</v>
      </c>
      <c r="G217" s="8">
        <f t="shared" ca="1" si="8"/>
        <v>0</v>
      </c>
      <c r="H217" s="8">
        <f t="shared" ca="1" si="8"/>
        <v>0</v>
      </c>
      <c r="J217" s="8">
        <f t="shared" ca="1" si="7"/>
        <v>28.180016599821368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ca="1" si="8"/>
        <v>30.677287001326334</v>
      </c>
      <c r="E218" s="8">
        <f t="shared" ca="1" si="8"/>
        <v>30.677974378856998</v>
      </c>
      <c r="F218" s="8">
        <f t="shared" ca="1" si="8"/>
        <v>30.671678868907321</v>
      </c>
      <c r="G218" s="8">
        <f t="shared" ca="1" si="8"/>
        <v>30.63927418147734</v>
      </c>
      <c r="H218" s="8">
        <f t="shared" ca="1" si="8"/>
        <v>1.5037630429293041</v>
      </c>
      <c r="J218" s="8">
        <f t="shared" ca="1" si="7"/>
        <v>61.351547332124817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ca="1" si="8"/>
        <v>#DIV/0!</v>
      </c>
      <c r="E219" s="8" t="e">
        <f t="shared" ca="1" si="8"/>
        <v>#DIV/0!</v>
      </c>
      <c r="F219" s="8">
        <f t="shared" ca="1" si="8"/>
        <v>0</v>
      </c>
      <c r="G219" s="8">
        <f t="shared" ca="1" si="8"/>
        <v>0</v>
      </c>
      <c r="H219" s="8">
        <f t="shared" ca="1" si="8"/>
        <v>0</v>
      </c>
      <c r="J219" s="8" t="e">
        <f t="shared" ca="1" si="7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ca="1" si="8"/>
        <v>#DIV/0!</v>
      </c>
      <c r="E220" s="8" t="e">
        <f t="shared" ca="1" si="8"/>
        <v>#DIV/0!</v>
      </c>
      <c r="F220" s="8">
        <f t="shared" ca="1" si="8"/>
        <v>0</v>
      </c>
      <c r="G220" s="8">
        <f t="shared" ca="1" si="8"/>
        <v>0</v>
      </c>
      <c r="H220" s="8">
        <f t="shared" ca="1" si="8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ca="1" si="8"/>
        <v>#DIV/0!</v>
      </c>
      <c r="E221" s="8" t="e">
        <f t="shared" ca="1" si="8"/>
        <v>#DIV/0!</v>
      </c>
      <c r="F221" s="8">
        <f t="shared" ca="1" si="8"/>
        <v>0</v>
      </c>
      <c r="G221" s="8">
        <f t="shared" ca="1" si="8"/>
        <v>0</v>
      </c>
      <c r="H221" s="8">
        <f t="shared" ca="1" si="8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ca="1" si="8"/>
        <v>#DIV/0!</v>
      </c>
      <c r="E222" s="8" t="e">
        <f t="shared" ca="1" si="8"/>
        <v>#DIV/0!</v>
      </c>
      <c r="F222" s="8">
        <f t="shared" ca="1" si="8"/>
        <v>0</v>
      </c>
      <c r="G222" s="8">
        <f t="shared" ca="1" si="8"/>
        <v>0</v>
      </c>
      <c r="H222" s="8">
        <f t="shared" ca="1" si="8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ca="1" si="8"/>
        <v>#DIV/0!</v>
      </c>
      <c r="E223" s="8" t="e">
        <f t="shared" ca="1" si="8"/>
        <v>#DIV/0!</v>
      </c>
      <c r="F223" s="8">
        <f t="shared" ca="1" si="8"/>
        <v>0</v>
      </c>
      <c r="G223" s="8">
        <f t="shared" ca="1" si="8"/>
        <v>0</v>
      </c>
      <c r="H223" s="8">
        <f t="shared" ca="1" si="8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ca="1" si="8"/>
        <v>#DIV/0!</v>
      </c>
      <c r="E224" s="8" t="e">
        <f t="shared" ca="1" si="8"/>
        <v>#DIV/0!</v>
      </c>
      <c r="F224" s="8">
        <f t="shared" ca="1" si="8"/>
        <v>0</v>
      </c>
      <c r="G224" s="8">
        <f t="shared" ca="1" si="8"/>
        <v>0</v>
      </c>
      <c r="H224" s="8">
        <f t="shared" ca="1" si="8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ca="1" si="8"/>
        <v>#DIV/0!</v>
      </c>
      <c r="E225" s="8" t="e">
        <f t="shared" ca="1" si="8"/>
        <v>#DIV/0!</v>
      </c>
      <c r="F225" s="8">
        <f t="shared" ca="1" si="8"/>
        <v>0</v>
      </c>
      <c r="G225" s="8">
        <f t="shared" ca="1" si="8"/>
        <v>0</v>
      </c>
      <c r="H225" s="8">
        <f t="shared" ca="1" si="8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ca="1" si="8"/>
        <v>#DIV/0!</v>
      </c>
      <c r="E226" s="8" t="e">
        <f t="shared" ca="1" si="8"/>
        <v>#DIV/0!</v>
      </c>
      <c r="F226" s="8">
        <f t="shared" ca="1" si="8"/>
        <v>0</v>
      </c>
      <c r="G226" s="8">
        <f t="shared" ca="1" si="8"/>
        <v>0</v>
      </c>
      <c r="H226" s="8">
        <f t="shared" ca="1" si="8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42" ca="1" si="9">$D$192*SQRT(D171)/$E$192</f>
        <v>#DIV/0!</v>
      </c>
      <c r="E227" s="8" t="e">
        <f t="shared" ca="1" si="9"/>
        <v>#DIV/0!</v>
      </c>
      <c r="F227" s="8">
        <f t="shared" ca="1" si="9"/>
        <v>0</v>
      </c>
      <c r="G227" s="8">
        <f t="shared" ca="1" si="9"/>
        <v>0</v>
      </c>
      <c r="H227" s="8">
        <f t="shared" ca="1" si="9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ca="1" si="9"/>
        <v>#DIV/0!</v>
      </c>
      <c r="E228" s="8" t="e">
        <f t="shared" ca="1" si="9"/>
        <v>#DIV/0!</v>
      </c>
      <c r="F228" s="8">
        <f t="shared" ca="1" si="9"/>
        <v>0</v>
      </c>
      <c r="G228" s="8">
        <f t="shared" ca="1" si="9"/>
        <v>0</v>
      </c>
      <c r="H228" s="8">
        <f t="shared" ca="1" si="9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ca="1" si="9"/>
        <v>#DIV/0!</v>
      </c>
      <c r="E229" s="8" t="e">
        <f t="shared" ca="1" si="9"/>
        <v>#DIV/0!</v>
      </c>
      <c r="F229" s="8">
        <f t="shared" ca="1" si="9"/>
        <v>0</v>
      </c>
      <c r="G229" s="8">
        <f t="shared" ca="1" si="9"/>
        <v>0</v>
      </c>
      <c r="H229" s="8">
        <f t="shared" ca="1" si="9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ca="1" si="9"/>
        <v>#DIV/0!</v>
      </c>
      <c r="E230" s="8" t="e">
        <f t="shared" ca="1" si="9"/>
        <v>#DIV/0!</v>
      </c>
      <c r="F230" s="8">
        <f t="shared" ca="1" si="9"/>
        <v>0</v>
      </c>
      <c r="G230" s="8">
        <f t="shared" ca="1" si="9"/>
        <v>0</v>
      </c>
      <c r="H230" s="8">
        <f t="shared" ca="1" si="9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ca="1" si="9"/>
        <v>#DIV/0!</v>
      </c>
      <c r="E231" s="8" t="e">
        <f t="shared" ca="1" si="9"/>
        <v>#DIV/0!</v>
      </c>
      <c r="F231" s="8">
        <f t="shared" ca="1" si="9"/>
        <v>0</v>
      </c>
      <c r="G231" s="8">
        <f t="shared" ca="1" si="9"/>
        <v>0</v>
      </c>
      <c r="H231" s="8">
        <f t="shared" ca="1" si="9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ca="1" si="9"/>
        <v>#DIV/0!</v>
      </c>
      <c r="E232" s="8" t="e">
        <f t="shared" ca="1" si="9"/>
        <v>#DIV/0!</v>
      </c>
      <c r="F232" s="8">
        <f t="shared" ca="1" si="9"/>
        <v>0</v>
      </c>
      <c r="G232" s="8">
        <f t="shared" ca="1" si="9"/>
        <v>0</v>
      </c>
      <c r="H232" s="8">
        <f t="shared" ca="1" si="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ca="1" si="9"/>
        <v>#DIV/0!</v>
      </c>
      <c r="E233" s="8" t="e">
        <f t="shared" ca="1" si="9"/>
        <v>#DIV/0!</v>
      </c>
      <c r="F233" s="8">
        <f t="shared" ca="1" si="9"/>
        <v>0</v>
      </c>
      <c r="G233" s="8">
        <f t="shared" ca="1" si="9"/>
        <v>0</v>
      </c>
      <c r="H233" s="8">
        <f t="shared" ca="1" si="9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ca="1" si="9"/>
        <v>#DIV/0!</v>
      </c>
      <c r="E234" s="8" t="e">
        <f t="shared" ca="1" si="9"/>
        <v>#DIV/0!</v>
      </c>
      <c r="F234" s="8">
        <f t="shared" ca="1" si="9"/>
        <v>0</v>
      </c>
      <c r="G234" s="8">
        <f t="shared" ca="1" si="9"/>
        <v>0</v>
      </c>
      <c r="H234" s="8">
        <f t="shared" ca="1" si="9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ca="1" si="9"/>
        <v>#DIV/0!</v>
      </c>
      <c r="E235" s="8" t="e">
        <f t="shared" ca="1" si="9"/>
        <v>#DIV/0!</v>
      </c>
      <c r="F235" s="8">
        <f t="shared" ca="1" si="9"/>
        <v>0</v>
      </c>
      <c r="G235" s="8">
        <f t="shared" ca="1" si="9"/>
        <v>0</v>
      </c>
      <c r="H235" s="8">
        <f t="shared" ca="1" si="9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ca="1" si="9"/>
        <v>#DIV/0!</v>
      </c>
      <c r="E236" s="8" t="e">
        <f t="shared" ca="1" si="9"/>
        <v>#DIV/0!</v>
      </c>
      <c r="F236" s="8">
        <f t="shared" ca="1" si="9"/>
        <v>0</v>
      </c>
      <c r="G236" s="8">
        <f t="shared" ca="1" si="9"/>
        <v>0</v>
      </c>
      <c r="H236" s="8">
        <f t="shared" ca="1" si="9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ca="1" si="9"/>
        <v>#DIV/0!</v>
      </c>
      <c r="E237" s="8" t="e">
        <f t="shared" ca="1" si="9"/>
        <v>#DIV/0!</v>
      </c>
      <c r="F237" s="8">
        <f t="shared" ca="1" si="9"/>
        <v>0</v>
      </c>
      <c r="G237" s="8">
        <f t="shared" ca="1" si="9"/>
        <v>0</v>
      </c>
      <c r="H237" s="8">
        <f t="shared" ca="1" si="9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ca="1" si="9"/>
        <v>#DIV/0!</v>
      </c>
      <c r="E238" s="8" t="e">
        <f t="shared" ca="1" si="9"/>
        <v>#DIV/0!</v>
      </c>
      <c r="F238" s="8">
        <f t="shared" ca="1" si="9"/>
        <v>0</v>
      </c>
      <c r="G238" s="8">
        <f t="shared" ca="1" si="9"/>
        <v>0</v>
      </c>
      <c r="H238" s="8">
        <f t="shared" ca="1" si="9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OFFSET('42p stat'!$A$1,A239*20,0)</f>
        <v>0</v>
      </c>
      <c r="D239" s="8">
        <f t="shared" ca="1" si="9"/>
        <v>0</v>
      </c>
      <c r="E239" s="8">
        <f t="shared" ca="1" si="9"/>
        <v>0</v>
      </c>
      <c r="F239" s="8">
        <f t="shared" ca="1" si="9"/>
        <v>0</v>
      </c>
      <c r="G239" s="8">
        <f t="shared" ca="1" si="9"/>
        <v>0</v>
      </c>
      <c r="H239" s="8">
        <f t="shared" ca="1" si="9"/>
        <v>0</v>
      </c>
      <c r="J239" s="8">
        <f t="shared" ca="1" si="7"/>
        <v>0</v>
      </c>
    </row>
    <row r="240" spans="1:10" x14ac:dyDescent="0.25">
      <c r="A240">
        <v>47</v>
      </c>
      <c r="C240">
        <f ca="1">OFFSET('42p stat'!$A$1,A240*20,0)</f>
        <v>0</v>
      </c>
      <c r="D240" s="8">
        <f t="shared" ca="1" si="9"/>
        <v>0</v>
      </c>
      <c r="E240" s="8">
        <f t="shared" ca="1" si="9"/>
        <v>0</v>
      </c>
      <c r="F240" s="8">
        <f t="shared" ca="1" si="9"/>
        <v>0</v>
      </c>
      <c r="G240" s="8">
        <f t="shared" ca="1" si="9"/>
        <v>0</v>
      </c>
      <c r="H240" s="8">
        <f t="shared" ca="1" si="9"/>
        <v>0</v>
      </c>
      <c r="J240" s="8">
        <f t="shared" ca="1" si="7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ca="1" si="9"/>
        <v>0</v>
      </c>
      <c r="E241" s="8">
        <f t="shared" ca="1" si="9"/>
        <v>0</v>
      </c>
      <c r="F241" s="8">
        <f t="shared" ca="1" si="9"/>
        <v>0</v>
      </c>
      <c r="G241" s="8">
        <f t="shared" ca="1" si="9"/>
        <v>0</v>
      </c>
      <c r="H241" s="8">
        <f t="shared" ca="1" si="9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ca="1" si="9"/>
        <v>0</v>
      </c>
      <c r="E242" s="8">
        <f t="shared" ca="1" si="9"/>
        <v>0</v>
      </c>
      <c r="F242" s="8">
        <f t="shared" ca="1" si="9"/>
        <v>0</v>
      </c>
      <c r="G242" s="8">
        <f t="shared" ca="1" si="9"/>
        <v>0</v>
      </c>
      <c r="H242" s="8">
        <f t="shared" ca="1" si="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10">$D$192*SQRT(D187)/$E$192</f>
        <v>0</v>
      </c>
      <c r="E243" s="8">
        <f t="shared" ca="1" si="10"/>
        <v>0</v>
      </c>
      <c r="F243" s="8">
        <f t="shared" ca="1" si="10"/>
        <v>0</v>
      </c>
      <c r="G243" s="8">
        <f t="shared" ca="1" si="10"/>
        <v>0</v>
      </c>
      <c r="H243" s="8">
        <f t="shared" ca="1" si="10"/>
        <v>0</v>
      </c>
      <c r="J243" s="8">
        <f t="shared" ca="1" si="7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65</v>
      </c>
      <c r="D249">
        <v>1.96</v>
      </c>
      <c r="E249">
        <v>50</v>
      </c>
    </row>
    <row r="250" spans="1:10" x14ac:dyDescent="0.25">
      <c r="D250" t="s">
        <v>58</v>
      </c>
      <c r="E250" t="s">
        <v>54</v>
      </c>
      <c r="F250" t="s">
        <v>55</v>
      </c>
      <c r="G250" t="s">
        <v>56</v>
      </c>
      <c r="H250" t="s">
        <v>57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6" ca="1" si="11">POWER(SQRT(D138)/D84,2)</f>
        <v>13.987642950497145</v>
      </c>
      <c r="E251" s="9">
        <f t="shared" ca="1" si="11"/>
        <v>5.0654733448513055E-4</v>
      </c>
      <c r="F251" s="9">
        <f t="shared" ca="1" si="11"/>
        <v>3.2552513315180833E-4</v>
      </c>
      <c r="G251" s="9">
        <f t="shared" ca="1" si="11"/>
        <v>3.0612367924648127E-4</v>
      </c>
      <c r="H251" s="9">
        <f t="shared" ca="1" si="11"/>
        <v>3.4124786363545539E-4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11"/>
        <v>3.5485424765543683</v>
      </c>
      <c r="E252" s="9" t="e">
        <f t="shared" ca="1" si="11"/>
        <v>#DIV/0!</v>
      </c>
      <c r="F252" s="9" t="e">
        <f t="shared" ca="1" si="11"/>
        <v>#DIV/0!</v>
      </c>
      <c r="G252" s="9" t="e">
        <f t="shared" ca="1" si="11"/>
        <v>#DIV/0!</v>
      </c>
      <c r="H252" s="9" t="e">
        <f t="shared" ca="1" si="11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11"/>
        <v>5.6201052590845575E-2</v>
      </c>
      <c r="E253" s="9">
        <f t="shared" ca="1" si="11"/>
        <v>3.1509763160787615E-3</v>
      </c>
      <c r="F253" s="9">
        <f t="shared" ca="1" si="11"/>
        <v>3.1976294486390322E-3</v>
      </c>
      <c r="G253" s="9">
        <f t="shared" ca="1" si="11"/>
        <v>3.2096974229084592E-3</v>
      </c>
      <c r="H253" s="9">
        <f t="shared" ca="1" si="11"/>
        <v>1.0061246168524492E-7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11"/>
        <v>4.2452453658804883</v>
      </c>
      <c r="E254" s="9">
        <f t="shared" ca="1" si="11"/>
        <v>2.1752647568430212E-4</v>
      </c>
      <c r="F254" s="9">
        <f t="shared" ca="1" si="11"/>
        <v>2.1824750191126721E-5</v>
      </c>
      <c r="G254" s="9">
        <f t="shared" ca="1" si="11"/>
        <v>2.0864086123192842E-5</v>
      </c>
      <c r="H254" s="9">
        <f t="shared" ca="1" si="11"/>
        <v>2.158811489574657E-5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11"/>
        <v>3.7818096471635769</v>
      </c>
      <c r="E255" s="9">
        <f t="shared" ca="1" si="11"/>
        <v>5.3888043332023629E-4</v>
      </c>
      <c r="F255" s="9">
        <f t="shared" ca="1" si="11"/>
        <v>3.1559436784025499E-4</v>
      </c>
      <c r="G255" s="9">
        <f t="shared" ca="1" si="11"/>
        <v>3.0466553512492443E-4</v>
      </c>
      <c r="H255" s="9">
        <f t="shared" ca="1" si="11"/>
        <v>3.0076743465742319E-4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11"/>
        <v>4.4003241006564648</v>
      </c>
      <c r="E256" s="9">
        <f t="shared" ca="1" si="11"/>
        <v>9.4657512190121564E-4</v>
      </c>
      <c r="F256" s="9">
        <f t="shared" ca="1" si="11"/>
        <v>5.9926367610107459E-4</v>
      </c>
      <c r="G256" s="9">
        <f t="shared" ca="1" si="11"/>
        <v>5.8367639796900019E-4</v>
      </c>
      <c r="H256" s="9">
        <f t="shared" ca="1" si="11"/>
        <v>5.8869821625218513E-4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11"/>
        <v>3.2557395530097626</v>
      </c>
      <c r="E257" s="9">
        <f t="shared" ca="1" si="11"/>
        <v>1.1854527908781951E-2</v>
      </c>
      <c r="F257" s="9">
        <f t="shared" ca="1" si="11"/>
        <v>1.3060652701216147E-2</v>
      </c>
      <c r="G257" s="9">
        <f t="shared" ca="1" si="11"/>
        <v>1.2802575528271916E-2</v>
      </c>
      <c r="H257" s="9">
        <f t="shared" ca="1" si="11"/>
        <v>3.6208239579189117E-2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11"/>
        <v>3.4051677673440213</v>
      </c>
      <c r="E258" s="9" t="e">
        <f t="shared" ca="1" si="11"/>
        <v>#DIV/0!</v>
      </c>
      <c r="F258" s="9" t="e">
        <f t="shared" ca="1" si="11"/>
        <v>#DIV/0!</v>
      </c>
      <c r="G258" s="9" t="e">
        <f t="shared" ca="1" si="11"/>
        <v>#DIV/0!</v>
      </c>
      <c r="H258" s="9" t="e">
        <f t="shared" ca="1" si="11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11"/>
        <v>3.3214942653455908</v>
      </c>
      <c r="E259" s="9">
        <f t="shared" ca="1" si="11"/>
        <v>9.4246914485791675E-3</v>
      </c>
      <c r="F259" s="9">
        <f t="shared" ca="1" si="11"/>
        <v>1.0434611055041934E-2</v>
      </c>
      <c r="G259" s="9">
        <f t="shared" ca="1" si="11"/>
        <v>1.0218305965900587E-2</v>
      </c>
      <c r="H259" s="9">
        <f t="shared" ca="1" si="11"/>
        <v>2.8084551719719384E-2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11"/>
        <v>0.26429620676244725</v>
      </c>
      <c r="E260" s="9">
        <f t="shared" ca="1" si="11"/>
        <v>3.8367348364222773E-2</v>
      </c>
      <c r="F260" s="9">
        <f t="shared" ca="1" si="11"/>
        <v>3.867040569174586E-2</v>
      </c>
      <c r="G260" s="9">
        <f t="shared" ca="1" si="11"/>
        <v>3.8822174318450565E-2</v>
      </c>
      <c r="H260" s="9">
        <f t="shared" ca="1" si="11"/>
        <v>1.7183793333562737E-6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ca="1" si="11"/>
        <v>9.3707048050752935</v>
      </c>
      <c r="E261" s="9" t="e">
        <f t="shared" ca="1" si="11"/>
        <v>#DIV/0!</v>
      </c>
      <c r="F261" s="9" t="e">
        <f t="shared" ca="1" si="11"/>
        <v>#DIV/0!</v>
      </c>
      <c r="G261" s="9" t="e">
        <f t="shared" ca="1" si="11"/>
        <v>#DIV/0!</v>
      </c>
      <c r="H261" s="9" t="e">
        <f t="shared" ca="1" si="1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11"/>
        <v>9.1871921902419018</v>
      </c>
      <c r="E262" s="9">
        <f t="shared" ca="1" si="11"/>
        <v>6.7775838626976106E-4</v>
      </c>
      <c r="F262" s="9">
        <f t="shared" ca="1" si="11"/>
        <v>2.6626534733705231E-4</v>
      </c>
      <c r="G262" s="9">
        <f t="shared" ca="1" si="11"/>
        <v>9.0907926068096409E-5</v>
      </c>
      <c r="H262" s="9" t="e">
        <f t="shared" ca="1" si="1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11"/>
        <v>7.4797429672864366</v>
      </c>
      <c r="E263" s="9">
        <f t="shared" ca="1" si="11"/>
        <v>7.0135882937280168E-4</v>
      </c>
      <c r="F263" s="9">
        <f t="shared" ca="1" si="11"/>
        <v>3.695618196141448E-4</v>
      </c>
      <c r="G263" s="9">
        <f t="shared" ca="1" si="11"/>
        <v>8.7965025858844636E-5</v>
      </c>
      <c r="H263" s="9" t="e">
        <f t="shared" ca="1" si="1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11"/>
        <v>6.5598710719412221</v>
      </c>
      <c r="E264" s="9">
        <f t="shared" ca="1" si="11"/>
        <v>6.4005814445215129E-4</v>
      </c>
      <c r="F264" s="9">
        <f t="shared" ca="1" si="11"/>
        <v>3.4831186326315987E-4</v>
      </c>
      <c r="G264" s="9">
        <f t="shared" ca="1" si="11"/>
        <v>3.3928506100352443E-4</v>
      </c>
      <c r="H264" s="9" t="e">
        <f t="shared" ca="1" si="1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11"/>
        <v>6.7482852923416008</v>
      </c>
      <c r="E265" s="9">
        <f t="shared" ca="1" si="11"/>
        <v>2.1759425042014658E-4</v>
      </c>
      <c r="F265" s="9">
        <f t="shared" ca="1" si="11"/>
        <v>1.2507650716533983E-5</v>
      </c>
      <c r="G265" s="9">
        <f t="shared" ca="1" si="11"/>
        <v>3.8142530836684181E-5</v>
      </c>
      <c r="H265" s="9" t="e">
        <f t="shared" ca="1" si="1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11"/>
        <v>6.4828021584823299</v>
      </c>
      <c r="E266" s="9">
        <f t="shared" ca="1" si="11"/>
        <v>6.9988040000302891E-4</v>
      </c>
      <c r="F266" s="9">
        <f t="shared" ca="1" si="11"/>
        <v>9.5087456623780545E-6</v>
      </c>
      <c r="G266" s="9">
        <f t="shared" ca="1" si="11"/>
        <v>1.0009606968106949E-5</v>
      </c>
      <c r="H266" s="9" t="e">
        <f t="shared" ca="1" si="1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ref="D267:H279" ca="1" si="12">POWER(SQRT(D154)/D100,2)</f>
        <v>1.6041771321368551E-3</v>
      </c>
      <c r="E267" s="9">
        <f t="shared" ca="1" si="12"/>
        <v>1.6916296794684911E-3</v>
      </c>
      <c r="F267" s="9">
        <f t="shared" ca="1" si="12"/>
        <v>1.6170255542825938E-3</v>
      </c>
      <c r="G267" s="9">
        <f t="shared" ca="1" si="12"/>
        <v>1.6169905349029572E-3</v>
      </c>
      <c r="H267" s="9">
        <f t="shared" ca="1" si="12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12"/>
        <v>1.9393842214376175E-3</v>
      </c>
      <c r="E268" s="9">
        <f t="shared" ca="1" si="12"/>
        <v>1.9394609821073163E-3</v>
      </c>
      <c r="F268" s="9">
        <f t="shared" ca="1" si="12"/>
        <v>1.9394431991495698E-3</v>
      </c>
      <c r="G268" s="9">
        <f t="shared" ca="1" si="12"/>
        <v>1.9441681743972976E-3</v>
      </c>
      <c r="H268" s="9">
        <f t="shared" ca="1" si="12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12"/>
        <v>8.7100517142300947E-4</v>
      </c>
      <c r="E269" s="9">
        <f t="shared" ca="1" si="12"/>
        <v>1.3221587956992894E-3</v>
      </c>
      <c r="F269" s="9">
        <f t="shared" ca="1" si="12"/>
        <v>1.323869445766464E-3</v>
      </c>
      <c r="G269" s="9">
        <f t="shared" ca="1" si="12"/>
        <v>1.3240854201870245E-3</v>
      </c>
      <c r="H269" s="9">
        <f t="shared" ca="1" si="12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ca="1" si="12"/>
        <v>1.4628142958990752E-3</v>
      </c>
      <c r="E270" s="9">
        <f t="shared" ca="1" si="12"/>
        <v>1.462855699524033E-3</v>
      </c>
      <c r="F270" s="9">
        <f t="shared" ca="1" si="12"/>
        <v>1.4675081723354627E-3</v>
      </c>
      <c r="G270" s="9">
        <f t="shared" ca="1" si="12"/>
        <v>1.4675605700531658E-3</v>
      </c>
      <c r="H270" s="9">
        <f t="shared" ca="1" si="1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ca="1" si="12"/>
        <v>3.2596498479971576E-3</v>
      </c>
      <c r="E271" s="9">
        <f t="shared" ca="1" si="12"/>
        <v>3.4008176207641289E-3</v>
      </c>
      <c r="F271" s="9">
        <f t="shared" ca="1" si="12"/>
        <v>3.4009272844735669E-3</v>
      </c>
      <c r="G271" s="9">
        <f t="shared" ca="1" si="12"/>
        <v>3.4009964363467004E-3</v>
      </c>
      <c r="H271" s="9">
        <f t="shared" ca="1" si="12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ca="1" si="12"/>
        <v>2.1777405078327208E-3</v>
      </c>
      <c r="E272" s="9">
        <f t="shared" ca="1" si="12"/>
        <v>2.1778707853217115E-3</v>
      </c>
      <c r="F272" s="9">
        <f t="shared" ca="1" si="12"/>
        <v>2.1779332539821807E-3</v>
      </c>
      <c r="G272" s="9">
        <f t="shared" ca="1" si="12"/>
        <v>2.1779307476119001E-3</v>
      </c>
      <c r="H272" s="9">
        <f t="shared" ca="1" si="12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ca="1" si="12"/>
        <v>1.1628579783957756E-3</v>
      </c>
      <c r="E273" s="9">
        <f t="shared" ca="1" si="12"/>
        <v>1.2100670870314586E-3</v>
      </c>
      <c r="F273" s="9">
        <f t="shared" ca="1" si="12"/>
        <v>1.2101050179250314E-3</v>
      </c>
      <c r="G273" s="9">
        <f t="shared" ca="1" si="12"/>
        <v>1.2101149153721455E-3</v>
      </c>
      <c r="H273" s="9">
        <f t="shared" ca="1" si="12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ca="1" si="12"/>
        <v>2.6085095044645636E-3</v>
      </c>
      <c r="E274" s="9" t="e">
        <f t="shared" ca="1" si="12"/>
        <v>#DIV/0!</v>
      </c>
      <c r="F274" s="9" t="e">
        <f t="shared" ca="1" si="12"/>
        <v>#DIV/0!</v>
      </c>
      <c r="G274" s="9" t="e">
        <f t="shared" ca="1" si="12"/>
        <v>#DIV/0!</v>
      </c>
      <c r="H274" s="9" t="e">
        <f t="shared" ca="1" si="12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ca="1" si="12"/>
        <v>2.5986308381660745E-3</v>
      </c>
      <c r="E275" s="9">
        <f t="shared" ca="1" si="12"/>
        <v>2.5989321181726075E-3</v>
      </c>
      <c r="F275" s="9">
        <f t="shared" ca="1" si="12"/>
        <v>2.5989394052264754E-3</v>
      </c>
      <c r="G275" s="9">
        <f t="shared" ca="1" si="12"/>
        <v>2.5989507901876302E-3</v>
      </c>
      <c r="H275" s="9">
        <f t="shared" ca="1" si="12"/>
        <v>4.695168991568497E-3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ca="1" si="12"/>
        <v>#DIV/0!</v>
      </c>
      <c r="E276" s="9" t="e">
        <f t="shared" ca="1" si="12"/>
        <v>#DIV/0!</v>
      </c>
      <c r="F276" s="9" t="e">
        <f t="shared" ca="1" si="12"/>
        <v>#DIV/0!</v>
      </c>
      <c r="G276" s="9" t="e">
        <f t="shared" ca="1" si="12"/>
        <v>#DIV/0!</v>
      </c>
      <c r="H276" s="9" t="e">
        <f t="shared" ca="1" si="12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ca="1" si="12"/>
        <v>#DIV/0!</v>
      </c>
      <c r="E277" s="9" t="e">
        <f t="shared" ca="1" si="12"/>
        <v>#DIV/0!</v>
      </c>
      <c r="F277" s="9" t="e">
        <f t="shared" ca="1" si="12"/>
        <v>#DIV/0!</v>
      </c>
      <c r="G277" s="9" t="e">
        <f t="shared" ca="1" si="12"/>
        <v>#DIV/0!</v>
      </c>
      <c r="H277" s="9" t="e">
        <f t="shared" ca="1" si="12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ca="1" si="12"/>
        <v>#DIV/0!</v>
      </c>
      <c r="E278" s="9" t="e">
        <f t="shared" ca="1" si="12"/>
        <v>#DIV/0!</v>
      </c>
      <c r="F278" s="9" t="e">
        <f t="shared" ca="1" si="12"/>
        <v>#DIV/0!</v>
      </c>
      <c r="G278" s="9" t="e">
        <f t="shared" ca="1" si="12"/>
        <v>#DIV/0!</v>
      </c>
      <c r="H278" s="9" t="e">
        <f t="shared" ca="1" si="12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ca="1" si="12"/>
        <v>#DIV/0!</v>
      </c>
      <c r="E279" s="9" t="e">
        <f t="shared" ca="1" si="12"/>
        <v>#DIV/0!</v>
      </c>
      <c r="F279" s="9" t="e">
        <f t="shared" ca="1" si="12"/>
        <v>#DIV/0!</v>
      </c>
      <c r="G279" s="9" t="e">
        <f t="shared" ca="1" si="12"/>
        <v>#DIV/0!</v>
      </c>
      <c r="H279" s="9" t="e">
        <f t="shared" ca="1" si="12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{5E314E3F-FC7C-43BA-950C-3536F145D885}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E314E3F-FC7C-43BA-950C-3536F145D8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327" workbookViewId="0">
      <selection activeCell="A342" sqref="A342:XFD36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6.5971000000000002</v>
      </c>
      <c r="I2">
        <v>1.1325999999999999E-2</v>
      </c>
      <c r="J2" t="s">
        <v>3</v>
      </c>
      <c r="K2">
        <v>6.4023139999999996</v>
      </c>
      <c r="L2">
        <v>8.7130000000000003E-3</v>
      </c>
      <c r="M2" t="s">
        <v>4</v>
      </c>
      <c r="N2">
        <v>5.6841429999999997</v>
      </c>
      <c r="O2">
        <v>8.2620000000000002E-3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12.818066</v>
      </c>
      <c r="I3">
        <v>5.4422999999999999E-2</v>
      </c>
      <c r="J3" t="s">
        <v>3</v>
      </c>
      <c r="K3">
        <v>12.432774</v>
      </c>
      <c r="L3">
        <v>4.333E-2</v>
      </c>
      <c r="M3" t="s">
        <v>4</v>
      </c>
      <c r="N3">
        <v>11.097132</v>
      </c>
      <c r="O3">
        <v>3.9736E-2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19.033850999999999</v>
      </c>
      <c r="I4">
        <v>0.122262</v>
      </c>
      <c r="J4" t="s">
        <v>3</v>
      </c>
      <c r="K4">
        <v>18.458667999999999</v>
      </c>
      <c r="L4">
        <v>9.869E-2</v>
      </c>
      <c r="M4" t="s">
        <v>4</v>
      </c>
      <c r="N4">
        <v>16.505984000000002</v>
      </c>
      <c r="O4">
        <v>8.9826000000000003E-2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25.251766</v>
      </c>
      <c r="I5">
        <v>0.21945799999999999</v>
      </c>
      <c r="J5" t="s">
        <v>3</v>
      </c>
      <c r="K5">
        <v>24.487349999999999</v>
      </c>
      <c r="L5">
        <v>0.17885400000000001</v>
      </c>
      <c r="M5" t="s">
        <v>4</v>
      </c>
      <c r="N5">
        <v>21.916478999999999</v>
      </c>
      <c r="O5">
        <v>0.162272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31.469598999999999</v>
      </c>
      <c r="I6">
        <v>0.34454600000000002</v>
      </c>
      <c r="J6" t="s">
        <v>3</v>
      </c>
      <c r="K6">
        <v>30.515089</v>
      </c>
      <c r="L6">
        <v>0.28387899999999999</v>
      </c>
      <c r="M6" t="s">
        <v>4</v>
      </c>
      <c r="N6">
        <v>27.327362000000001</v>
      </c>
      <c r="O6">
        <v>0.25623000000000001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37.687061</v>
      </c>
      <c r="I7">
        <v>0.49517</v>
      </c>
      <c r="J7" t="s">
        <v>3</v>
      </c>
      <c r="K7">
        <v>36.543354000000001</v>
      </c>
      <c r="L7">
        <v>0.41170800000000002</v>
      </c>
      <c r="M7" t="s">
        <v>4</v>
      </c>
      <c r="N7">
        <v>32.737712000000002</v>
      </c>
      <c r="O7">
        <v>0.370201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43.903807999999998</v>
      </c>
      <c r="I8">
        <v>0.67200099999999996</v>
      </c>
      <c r="J8" t="s">
        <v>3</v>
      </c>
      <c r="K8">
        <v>42.569977999999999</v>
      </c>
      <c r="L8">
        <v>0.56139099999999997</v>
      </c>
      <c r="M8" t="s">
        <v>4</v>
      </c>
      <c r="N8">
        <v>38.147150000000003</v>
      </c>
      <c r="O8">
        <v>0.50419499999999995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50.117972999999999</v>
      </c>
      <c r="I9">
        <v>0.87698100000000001</v>
      </c>
      <c r="J9" t="s">
        <v>3</v>
      </c>
      <c r="K9">
        <v>48.594104000000002</v>
      </c>
      <c r="L9">
        <v>0.73583299999999996</v>
      </c>
      <c r="M9" t="s">
        <v>4</v>
      </c>
      <c r="N9">
        <v>43.554172000000001</v>
      </c>
      <c r="O9">
        <v>0.66147999999999996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56.333019</v>
      </c>
      <c r="I10">
        <v>1.109537</v>
      </c>
      <c r="J10" t="s">
        <v>3</v>
      </c>
      <c r="K10">
        <v>54.620092999999997</v>
      </c>
      <c r="L10">
        <v>0.93648900000000002</v>
      </c>
      <c r="M10" t="s">
        <v>4</v>
      </c>
      <c r="N10">
        <v>48.962791000000003</v>
      </c>
      <c r="O10">
        <v>0.84014100000000003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62.549335999999997</v>
      </c>
      <c r="I11">
        <v>1.365462</v>
      </c>
      <c r="J11" t="s">
        <v>3</v>
      </c>
      <c r="K11">
        <v>60.647311999999999</v>
      </c>
      <c r="L11">
        <v>1.1584559999999999</v>
      </c>
      <c r="M11" t="s">
        <v>4</v>
      </c>
      <c r="N11">
        <v>54.372883999999999</v>
      </c>
      <c r="O11">
        <v>1.0381769999999999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68.766547000000003</v>
      </c>
      <c r="I12">
        <v>1.6494690000000001</v>
      </c>
      <c r="J12" t="s">
        <v>3</v>
      </c>
      <c r="K12">
        <v>66.675516999999999</v>
      </c>
      <c r="L12">
        <v>1.4061399999999999</v>
      </c>
      <c r="M12" t="s">
        <v>4</v>
      </c>
      <c r="N12">
        <v>59.782772999999999</v>
      </c>
      <c r="O12">
        <v>1.2607759999999999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74.984328000000005</v>
      </c>
      <c r="I13">
        <v>1.957133</v>
      </c>
      <c r="J13" t="s">
        <v>3</v>
      </c>
      <c r="K13">
        <v>72.703911000000005</v>
      </c>
      <c r="L13">
        <v>1.678304</v>
      </c>
      <c r="M13" t="s">
        <v>4</v>
      </c>
      <c r="N13">
        <v>65.193586999999994</v>
      </c>
      <c r="O13">
        <v>1.5051049999999999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81.200757999999993</v>
      </c>
      <c r="I14">
        <v>2.289777</v>
      </c>
      <c r="J14" t="s">
        <v>3</v>
      </c>
      <c r="K14">
        <v>78.731793999999994</v>
      </c>
      <c r="L14">
        <v>1.972081</v>
      </c>
      <c r="M14" t="s">
        <v>4</v>
      </c>
      <c r="N14">
        <v>70.603554000000003</v>
      </c>
      <c r="O14">
        <v>1.7691600000000001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87.417739999999995</v>
      </c>
      <c r="I15">
        <v>2.653432</v>
      </c>
      <c r="J15" t="s">
        <v>3</v>
      </c>
      <c r="K15">
        <v>84.759882000000005</v>
      </c>
      <c r="L15">
        <v>2.295166</v>
      </c>
      <c r="M15" t="s">
        <v>4</v>
      </c>
      <c r="N15">
        <v>76.014602999999994</v>
      </c>
      <c r="O15">
        <v>2.0591529999999998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93.632941000000002</v>
      </c>
      <c r="I16">
        <v>3.0347420000000001</v>
      </c>
      <c r="J16" t="s">
        <v>3</v>
      </c>
      <c r="K16">
        <v>90.786331000000004</v>
      </c>
      <c r="L16">
        <v>2.634887</v>
      </c>
      <c r="M16" t="s">
        <v>4</v>
      </c>
      <c r="N16">
        <v>81.423750999999996</v>
      </c>
      <c r="O16">
        <v>2.3652289999999998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99.848466999999999</v>
      </c>
      <c r="I17">
        <v>3.4455450000000001</v>
      </c>
      <c r="J17" t="s">
        <v>3</v>
      </c>
      <c r="K17">
        <v>96.812781999999999</v>
      </c>
      <c r="L17">
        <v>3.0038580000000001</v>
      </c>
      <c r="M17" t="s">
        <v>4</v>
      </c>
      <c r="N17">
        <v>86.832650999999998</v>
      </c>
      <c r="O17">
        <v>2.6963900000000001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106.06407400000001</v>
      </c>
      <c r="I18">
        <v>3.877532</v>
      </c>
      <c r="J18" t="s">
        <v>3</v>
      </c>
      <c r="K18">
        <v>102.83946</v>
      </c>
      <c r="L18">
        <v>3.3931070000000001</v>
      </c>
      <c r="M18" t="s">
        <v>4</v>
      </c>
      <c r="N18">
        <v>92.241983000000005</v>
      </c>
      <c r="O18">
        <v>3.0466120000000001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112.28175299999999</v>
      </c>
      <c r="I19">
        <v>4.3290170000000003</v>
      </c>
      <c r="J19" t="s">
        <v>3</v>
      </c>
      <c r="K19">
        <v>108.867957</v>
      </c>
      <c r="L19">
        <v>3.804621</v>
      </c>
      <c r="M19" t="s">
        <v>4</v>
      </c>
      <c r="N19">
        <v>97.651743999999994</v>
      </c>
      <c r="O19">
        <v>3.4166759999999998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118.502854</v>
      </c>
      <c r="I20">
        <v>4.8091100000000004</v>
      </c>
      <c r="J20" t="s">
        <v>3</v>
      </c>
      <c r="K20">
        <v>114.896557</v>
      </c>
      <c r="L20">
        <v>4.24261</v>
      </c>
      <c r="M20" t="s">
        <v>4</v>
      </c>
      <c r="N20">
        <v>103.061956</v>
      </c>
      <c r="O20">
        <v>3.8083659999999999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99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124.711601</v>
      </c>
      <c r="I21" s="3">
        <v>5.0628869999999999</v>
      </c>
      <c r="J21" s="3" t="s">
        <v>3</v>
      </c>
      <c r="K21" s="3">
        <v>120.916661</v>
      </c>
      <c r="L21" s="3">
        <v>4.4757850000000001</v>
      </c>
      <c r="M21" s="3" t="s">
        <v>4</v>
      </c>
      <c r="N21" s="3">
        <v>108.463976</v>
      </c>
      <c r="O21" s="3">
        <v>4.0145879999999998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115.399474</v>
      </c>
      <c r="I42">
        <v>1509.9277959999999</v>
      </c>
      <c r="J42" t="s">
        <v>3</v>
      </c>
      <c r="K42">
        <v>115.16733499999999</v>
      </c>
      <c r="L42">
        <v>1508.2866220000001</v>
      </c>
      <c r="M42" t="s">
        <v>4</v>
      </c>
      <c r="N42">
        <v>6.535374</v>
      </c>
      <c r="O42">
        <v>5.8E-5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199.82311300000001</v>
      </c>
      <c r="I43">
        <v>2426.9301289999999</v>
      </c>
      <c r="J43" t="s">
        <v>3</v>
      </c>
      <c r="K43">
        <v>199.383512</v>
      </c>
      <c r="L43">
        <v>2424.8833880000002</v>
      </c>
      <c r="M43" t="s">
        <v>4</v>
      </c>
      <c r="N43">
        <v>13.070828000000001</v>
      </c>
      <c r="O43">
        <v>9.3999999999999994E-5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278.38569899999999</v>
      </c>
      <c r="I44">
        <v>2956.2626949999999</v>
      </c>
      <c r="J44" t="s">
        <v>3</v>
      </c>
      <c r="K44">
        <v>277.738831</v>
      </c>
      <c r="L44">
        <v>2953.75776</v>
      </c>
      <c r="M44" t="s">
        <v>4</v>
      </c>
      <c r="N44">
        <v>19.606487000000001</v>
      </c>
      <c r="O44">
        <v>1.37E-4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358.07121599999999</v>
      </c>
      <c r="I45">
        <v>3864.4572010000002</v>
      </c>
      <c r="J45" t="s">
        <v>3</v>
      </c>
      <c r="K45">
        <v>357.215418</v>
      </c>
      <c r="L45">
        <v>3860.763406</v>
      </c>
      <c r="M45" t="s">
        <v>4</v>
      </c>
      <c r="N45">
        <v>26.141345999999999</v>
      </c>
      <c r="O45">
        <v>2.63E-4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435.37070899999998</v>
      </c>
      <c r="I46">
        <v>4489.4108930000002</v>
      </c>
      <c r="J46" t="s">
        <v>3</v>
      </c>
      <c r="K46">
        <v>434.30788699999999</v>
      </c>
      <c r="L46">
        <v>4485.0320789999996</v>
      </c>
      <c r="M46" t="s">
        <v>4</v>
      </c>
      <c r="N46">
        <v>32.678702000000001</v>
      </c>
      <c r="O46">
        <v>3.0800000000000001E-4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514.00329499999998</v>
      </c>
      <c r="I47">
        <v>4694.1932839999999</v>
      </c>
      <c r="J47" t="s">
        <v>3</v>
      </c>
      <c r="K47">
        <v>512.73301100000003</v>
      </c>
      <c r="L47">
        <v>4689.4122909999996</v>
      </c>
      <c r="M47" t="s">
        <v>4</v>
      </c>
      <c r="N47">
        <v>39.214067</v>
      </c>
      <c r="O47">
        <v>3.88E-4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591.40200100000004</v>
      </c>
      <c r="I48">
        <v>5047.6624350000002</v>
      </c>
      <c r="J48" t="s">
        <v>3</v>
      </c>
      <c r="K48">
        <v>589.92504599999995</v>
      </c>
      <c r="L48">
        <v>5042.5514210000001</v>
      </c>
      <c r="M48" t="s">
        <v>4</v>
      </c>
      <c r="N48">
        <v>45.750967000000003</v>
      </c>
      <c r="O48">
        <v>5.1900000000000004E-4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668.21744799999999</v>
      </c>
      <c r="I49">
        <v>5450.6088630000004</v>
      </c>
      <c r="J49" t="s">
        <v>3</v>
      </c>
      <c r="K49">
        <v>666.53387499999997</v>
      </c>
      <c r="L49">
        <v>5445.1061470000004</v>
      </c>
      <c r="M49" t="s">
        <v>4</v>
      </c>
      <c r="N49">
        <v>52.284776999999998</v>
      </c>
      <c r="O49">
        <v>5.6499999999999996E-4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744.87396699999999</v>
      </c>
      <c r="I50">
        <v>5794.8234940000002</v>
      </c>
      <c r="J50" t="s">
        <v>3</v>
      </c>
      <c r="K50">
        <v>742.98337500000002</v>
      </c>
      <c r="L50">
        <v>5789.031403</v>
      </c>
      <c r="M50" t="s">
        <v>4</v>
      </c>
      <c r="N50">
        <v>58.819916999999997</v>
      </c>
      <c r="O50">
        <v>6.4599999999999998E-4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821.44127800000001</v>
      </c>
      <c r="I51">
        <v>6057.3240919999998</v>
      </c>
      <c r="J51" t="s">
        <v>3</v>
      </c>
      <c r="K51">
        <v>819.34365600000001</v>
      </c>
      <c r="L51">
        <v>6051.2825839999996</v>
      </c>
      <c r="M51" t="s">
        <v>4</v>
      </c>
      <c r="N51">
        <v>65.354347000000004</v>
      </c>
      <c r="O51">
        <v>7.5100000000000004E-4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898.11581899999999</v>
      </c>
      <c r="I52">
        <v>6349.0840630000002</v>
      </c>
      <c r="J52" t="s">
        <v>3</v>
      </c>
      <c r="K52">
        <v>895.81149900000003</v>
      </c>
      <c r="L52">
        <v>6342.6710350000003</v>
      </c>
      <c r="M52" t="s">
        <v>4</v>
      </c>
      <c r="N52">
        <v>71.888148999999999</v>
      </c>
      <c r="O52">
        <v>9.9099999999999991E-4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976.39829699999996</v>
      </c>
      <c r="I53">
        <v>6466.4512809999997</v>
      </c>
      <c r="J53" t="s">
        <v>3</v>
      </c>
      <c r="K53">
        <v>973.88666000000001</v>
      </c>
      <c r="L53">
        <v>6459.4015170000002</v>
      </c>
      <c r="M53" t="s">
        <v>4</v>
      </c>
      <c r="N53">
        <v>78.424510999999995</v>
      </c>
      <c r="O53">
        <v>1.134E-3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1053.838929</v>
      </c>
      <c r="I54">
        <v>6706.2049809999999</v>
      </c>
      <c r="J54" t="s">
        <v>3</v>
      </c>
      <c r="K54">
        <v>1051.1212519999999</v>
      </c>
      <c r="L54">
        <v>6698.6742139999997</v>
      </c>
      <c r="M54" t="s">
        <v>4</v>
      </c>
      <c r="N54">
        <v>84.960605999999999</v>
      </c>
      <c r="O54">
        <v>1.1410000000000001E-3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1131.196584</v>
      </c>
      <c r="I55">
        <v>6975.4379559999998</v>
      </c>
      <c r="J55" t="s">
        <v>3</v>
      </c>
      <c r="K55">
        <v>1128.272144</v>
      </c>
      <c r="L55">
        <v>6967.2988370000003</v>
      </c>
      <c r="M55" t="s">
        <v>4</v>
      </c>
      <c r="N55">
        <v>91.496582000000004</v>
      </c>
      <c r="O55">
        <v>1.1180000000000001E-3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1208.606233</v>
      </c>
      <c r="I56">
        <v>7259.0489719999996</v>
      </c>
      <c r="J56" t="s">
        <v>3</v>
      </c>
      <c r="K56">
        <v>1205.475261</v>
      </c>
      <c r="L56">
        <v>7250.4059090000001</v>
      </c>
      <c r="M56" t="s">
        <v>4</v>
      </c>
      <c r="N56">
        <v>98.033518999999998</v>
      </c>
      <c r="O56">
        <v>1.1980000000000001E-3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1285.9783540000001</v>
      </c>
      <c r="I57">
        <v>7559.2349949999998</v>
      </c>
      <c r="J57" t="s">
        <v>3</v>
      </c>
      <c r="K57">
        <v>1282.640588</v>
      </c>
      <c r="L57">
        <v>7550.0648959999999</v>
      </c>
      <c r="M57" t="s">
        <v>4</v>
      </c>
      <c r="N57">
        <v>104.56894200000001</v>
      </c>
      <c r="O57">
        <v>1.348E-3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1363.010581</v>
      </c>
      <c r="I58">
        <v>7776.6320889999997</v>
      </c>
      <c r="J58" t="s">
        <v>3</v>
      </c>
      <c r="K58">
        <v>1359.4664479999999</v>
      </c>
      <c r="L58">
        <v>7766.6742400000003</v>
      </c>
      <c r="M58" t="s">
        <v>4</v>
      </c>
      <c r="N58">
        <v>111.104181</v>
      </c>
      <c r="O58">
        <v>1.482E-3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1439.5885940000001</v>
      </c>
      <c r="I59">
        <v>7887.8312900000001</v>
      </c>
      <c r="J59" t="s">
        <v>3</v>
      </c>
      <c r="K59">
        <v>1435.8377909999999</v>
      </c>
      <c r="L59">
        <v>7877.1903979999997</v>
      </c>
      <c r="M59" t="s">
        <v>4</v>
      </c>
      <c r="N59">
        <v>117.639359</v>
      </c>
      <c r="O59">
        <v>1.508E-3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1516.1719430000001</v>
      </c>
      <c r="I60">
        <v>7989.7014330000002</v>
      </c>
      <c r="J60" t="s">
        <v>3</v>
      </c>
      <c r="K60">
        <v>1512.2151269999999</v>
      </c>
      <c r="L60">
        <v>7978.4294540000001</v>
      </c>
      <c r="M60" t="s">
        <v>4</v>
      </c>
      <c r="N60">
        <v>124.17479899999999</v>
      </c>
      <c r="O60">
        <v>1.6720000000000001E-3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1592.8468580000001</v>
      </c>
      <c r="I61" s="3">
        <v>8112.9010909999997</v>
      </c>
      <c r="J61" s="3" t="s">
        <v>3</v>
      </c>
      <c r="K61" s="3">
        <v>1588.6832790000001</v>
      </c>
      <c r="L61" s="3">
        <v>8101.0020619999996</v>
      </c>
      <c r="M61" s="3" t="s">
        <v>4</v>
      </c>
      <c r="N61" s="3">
        <v>130.71097399999999</v>
      </c>
      <c r="O61" s="3">
        <v>1.719E-3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6.6103300000000003</v>
      </c>
      <c r="I62">
        <v>5.9360000000000003E-3</v>
      </c>
      <c r="J62" t="s">
        <v>3</v>
      </c>
      <c r="K62">
        <v>6.4282830000000004</v>
      </c>
      <c r="L62">
        <v>7.7250000000000001E-3</v>
      </c>
      <c r="M62" t="s">
        <v>4</v>
      </c>
      <c r="N62">
        <v>4.5047819999999996</v>
      </c>
      <c r="O62">
        <v>5.5389999999999997E-3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12.916141</v>
      </c>
      <c r="I63">
        <v>1.2919E-2</v>
      </c>
      <c r="J63" t="s">
        <v>3</v>
      </c>
      <c r="K63">
        <v>12.559442000000001</v>
      </c>
      <c r="L63">
        <v>1.5266999999999999E-2</v>
      </c>
      <c r="M63" t="s">
        <v>4</v>
      </c>
      <c r="N63">
        <v>8.7671600000000005</v>
      </c>
      <c r="O63">
        <v>9.5879999999999993E-3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19.220779</v>
      </c>
      <c r="I64">
        <v>2.5867000000000001E-2</v>
      </c>
      <c r="J64" t="s">
        <v>3</v>
      </c>
      <c r="K64">
        <v>18.690085</v>
      </c>
      <c r="L64">
        <v>2.8143000000000001E-2</v>
      </c>
      <c r="M64" t="s">
        <v>4</v>
      </c>
      <c r="N64">
        <v>13.02962</v>
      </c>
      <c r="O64">
        <v>1.6108000000000001E-2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25.526047999999999</v>
      </c>
      <c r="I65">
        <v>4.4735999999999998E-2</v>
      </c>
      <c r="J65" t="s">
        <v>3</v>
      </c>
      <c r="K65">
        <v>24.821197000000002</v>
      </c>
      <c r="L65">
        <v>4.6422999999999999E-2</v>
      </c>
      <c r="M65" t="s">
        <v>4</v>
      </c>
      <c r="N65">
        <v>17.292532999999999</v>
      </c>
      <c r="O65">
        <v>2.5166000000000001E-2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31.831337000000001</v>
      </c>
      <c r="I66">
        <v>6.9454000000000002E-2</v>
      </c>
      <c r="J66" t="s">
        <v>3</v>
      </c>
      <c r="K66">
        <v>30.953088000000001</v>
      </c>
      <c r="L66">
        <v>6.9832000000000005E-2</v>
      </c>
      <c r="M66" t="s">
        <v>4</v>
      </c>
      <c r="N66">
        <v>21.555368999999999</v>
      </c>
      <c r="O66">
        <v>3.6720000000000003E-2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38.137079</v>
      </c>
      <c r="I67">
        <v>0.100041</v>
      </c>
      <c r="J67" t="s">
        <v>3</v>
      </c>
      <c r="K67">
        <v>37.085036000000002</v>
      </c>
      <c r="L67">
        <v>9.8341999999999999E-2</v>
      </c>
      <c r="M67" t="s">
        <v>4</v>
      </c>
      <c r="N67">
        <v>25.818470999999999</v>
      </c>
      <c r="O67">
        <v>5.0972999999999997E-2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44.44153</v>
      </c>
      <c r="I68">
        <v>0.13627700000000001</v>
      </c>
      <c r="J68" t="s">
        <v>3</v>
      </c>
      <c r="K68">
        <v>43.216455000000003</v>
      </c>
      <c r="L68">
        <v>0.13242499999999999</v>
      </c>
      <c r="M68" t="s">
        <v>4</v>
      </c>
      <c r="N68">
        <v>30.081308</v>
      </c>
      <c r="O68">
        <v>6.7737000000000006E-2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50.745244</v>
      </c>
      <c r="I69">
        <v>0.17750099999999999</v>
      </c>
      <c r="J69" t="s">
        <v>3</v>
      </c>
      <c r="K69">
        <v>49.347588000000002</v>
      </c>
      <c r="L69">
        <v>0.171459</v>
      </c>
      <c r="M69" t="s">
        <v>4</v>
      </c>
      <c r="N69">
        <v>34.343890999999999</v>
      </c>
      <c r="O69">
        <v>8.6764999999999995E-2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57.049326000000001</v>
      </c>
      <c r="I70">
        <v>0.22433800000000001</v>
      </c>
      <c r="J70" t="s">
        <v>3</v>
      </c>
      <c r="K70">
        <v>55.478844000000002</v>
      </c>
      <c r="L70">
        <v>0.21556700000000001</v>
      </c>
      <c r="M70" t="s">
        <v>4</v>
      </c>
      <c r="N70">
        <v>38.606836000000001</v>
      </c>
      <c r="O70">
        <v>0.108055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63.347715000000001</v>
      </c>
      <c r="I71">
        <v>0.242337</v>
      </c>
      <c r="J71" t="s">
        <v>3</v>
      </c>
      <c r="K71">
        <v>61.605018999999999</v>
      </c>
      <c r="L71">
        <v>0.23144400000000001</v>
      </c>
      <c r="M71" t="s">
        <v>4</v>
      </c>
      <c r="N71">
        <v>42.866421000000003</v>
      </c>
      <c r="O71">
        <v>0.11580500000000001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69.644171</v>
      </c>
      <c r="I72">
        <v>0.25059199999999998</v>
      </c>
      <c r="J72" t="s">
        <v>3</v>
      </c>
      <c r="K72">
        <v>67.729885999999993</v>
      </c>
      <c r="L72">
        <v>0.237982</v>
      </c>
      <c r="M72" t="s">
        <v>4</v>
      </c>
      <c r="N72">
        <v>47.124552000000001</v>
      </c>
      <c r="O72">
        <v>0.119241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75.941019999999995</v>
      </c>
      <c r="I73">
        <v>0.25866800000000001</v>
      </c>
      <c r="J73" t="s">
        <v>3</v>
      </c>
      <c r="K73">
        <v>73.855129000000005</v>
      </c>
      <c r="L73">
        <v>0.244395</v>
      </c>
      <c r="M73" t="s">
        <v>4</v>
      </c>
      <c r="N73">
        <v>51.382497999999998</v>
      </c>
      <c r="O73">
        <v>0.122224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82.237088999999997</v>
      </c>
      <c r="I74">
        <v>0.26761600000000002</v>
      </c>
      <c r="J74" t="s">
        <v>3</v>
      </c>
      <c r="K74">
        <v>79.979900999999998</v>
      </c>
      <c r="L74">
        <v>0.25134299999999998</v>
      </c>
      <c r="M74" t="s">
        <v>4</v>
      </c>
      <c r="N74">
        <v>55.640341999999997</v>
      </c>
      <c r="O74">
        <v>0.125587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88.533854000000005</v>
      </c>
      <c r="I75">
        <v>0.27760899999999999</v>
      </c>
      <c r="J75" t="s">
        <v>3</v>
      </c>
      <c r="K75">
        <v>86.104837000000003</v>
      </c>
      <c r="L75">
        <v>0.25902799999999998</v>
      </c>
      <c r="M75" t="s">
        <v>4</v>
      </c>
      <c r="N75">
        <v>59.898575000000001</v>
      </c>
      <c r="O75">
        <v>0.12926199999999999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94.829756000000003</v>
      </c>
      <c r="I76">
        <v>0.28827399999999997</v>
      </c>
      <c r="J76" t="s">
        <v>3</v>
      </c>
      <c r="K76">
        <v>92.229609999999994</v>
      </c>
      <c r="L76">
        <v>0.26747100000000001</v>
      </c>
      <c r="M76" t="s">
        <v>4</v>
      </c>
      <c r="N76">
        <v>64.156706</v>
      </c>
      <c r="O76">
        <v>0.13377800000000001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101.12566099999999</v>
      </c>
      <c r="I77">
        <v>0.29884300000000003</v>
      </c>
      <c r="J77" t="s">
        <v>3</v>
      </c>
      <c r="K77">
        <v>98.353932999999998</v>
      </c>
      <c r="L77">
        <v>0.27578900000000001</v>
      </c>
      <c r="M77" t="s">
        <v>4</v>
      </c>
      <c r="N77">
        <v>68.414237999999997</v>
      </c>
      <c r="O77">
        <v>0.13758100000000001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107.422263</v>
      </c>
      <c r="I78">
        <v>0.30996400000000002</v>
      </c>
      <c r="J78" t="s">
        <v>3</v>
      </c>
      <c r="K78">
        <v>104.478747</v>
      </c>
      <c r="L78">
        <v>0.28475499999999998</v>
      </c>
      <c r="M78" t="s">
        <v>4</v>
      </c>
      <c r="N78">
        <v>72.671522999999993</v>
      </c>
      <c r="O78">
        <v>0.14208200000000001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113.719459</v>
      </c>
      <c r="I79">
        <v>0.32275900000000002</v>
      </c>
      <c r="J79" t="s">
        <v>3</v>
      </c>
      <c r="K79">
        <v>110.604276</v>
      </c>
      <c r="L79">
        <v>0.29491899999999999</v>
      </c>
      <c r="M79" t="s">
        <v>4</v>
      </c>
      <c r="N79">
        <v>76.929320000000004</v>
      </c>
      <c r="O79">
        <v>0.147369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120.015834</v>
      </c>
      <c r="I80">
        <v>0.33491100000000001</v>
      </c>
      <c r="J80" t="s">
        <v>3</v>
      </c>
      <c r="K80">
        <v>116.72984599999999</v>
      </c>
      <c r="L80">
        <v>0.30456800000000001</v>
      </c>
      <c r="M80" t="s">
        <v>4</v>
      </c>
      <c r="N80">
        <v>81.187012999999993</v>
      </c>
      <c r="O80">
        <v>0.15235099999999999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90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126.312579</v>
      </c>
      <c r="I81" s="3">
        <v>0.34821099999999999</v>
      </c>
      <c r="J81" s="3" t="s">
        <v>3</v>
      </c>
      <c r="K81" s="3">
        <v>122.855785</v>
      </c>
      <c r="L81" s="3">
        <v>0.314913</v>
      </c>
      <c r="M81" s="3" t="s">
        <v>4</v>
      </c>
      <c r="N81" s="3">
        <v>85.444851999999997</v>
      </c>
      <c r="O81" s="3">
        <v>0.157611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7.0456110000000001</v>
      </c>
      <c r="I82">
        <v>1.8294000000000001E-2</v>
      </c>
      <c r="J82" t="s">
        <v>3</v>
      </c>
      <c r="K82">
        <v>6.8544299999999998</v>
      </c>
      <c r="L82">
        <v>1.7957999999999998E-2</v>
      </c>
      <c r="M82" t="s">
        <v>4</v>
      </c>
      <c r="N82">
        <v>4.9299660000000003</v>
      </c>
      <c r="O82">
        <v>1.0902999999999999E-2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13.626225</v>
      </c>
      <c r="I83">
        <v>7.9357999999999998E-2</v>
      </c>
      <c r="J83" t="s">
        <v>3</v>
      </c>
      <c r="K83">
        <v>13.250519000000001</v>
      </c>
      <c r="L83">
        <v>7.0896000000000001E-2</v>
      </c>
      <c r="M83" t="s">
        <v>4</v>
      </c>
      <c r="N83">
        <v>9.4537130000000005</v>
      </c>
      <c r="O83">
        <v>3.4802E-2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20.205363999999999</v>
      </c>
      <c r="I84">
        <v>0.19470999999999999</v>
      </c>
      <c r="J84" t="s">
        <v>3</v>
      </c>
      <c r="K84">
        <v>19.646097999999999</v>
      </c>
      <c r="L84">
        <v>0.171546</v>
      </c>
      <c r="M84" t="s">
        <v>4</v>
      </c>
      <c r="N84">
        <v>13.977198</v>
      </c>
      <c r="O84">
        <v>8.2627000000000006E-2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26.785547999999999</v>
      </c>
      <c r="I85">
        <v>0.362315</v>
      </c>
      <c r="J85" t="s">
        <v>3</v>
      </c>
      <c r="K85">
        <v>26.042252999999999</v>
      </c>
      <c r="L85">
        <v>0.32005899999999998</v>
      </c>
      <c r="M85" t="s">
        <v>4</v>
      </c>
      <c r="N85">
        <v>18.501165</v>
      </c>
      <c r="O85">
        <v>0.15452099999999999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33.364356000000001</v>
      </c>
      <c r="I86">
        <v>0.58266499999999999</v>
      </c>
      <c r="J86" t="s">
        <v>3</v>
      </c>
      <c r="K86">
        <v>32.438222000000003</v>
      </c>
      <c r="L86">
        <v>0.51669799999999999</v>
      </c>
      <c r="M86" t="s">
        <v>4</v>
      </c>
      <c r="N86">
        <v>23.024221000000001</v>
      </c>
      <c r="O86">
        <v>0.24998699999999999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39.944808999999999</v>
      </c>
      <c r="I87">
        <v>0.85531999999999997</v>
      </c>
      <c r="J87" t="s">
        <v>3</v>
      </c>
      <c r="K87">
        <v>38.835793000000002</v>
      </c>
      <c r="L87">
        <v>0.76023399999999997</v>
      </c>
      <c r="M87" t="s">
        <v>4</v>
      </c>
      <c r="N87">
        <v>27.548302</v>
      </c>
      <c r="O87">
        <v>0.37010399999999999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46.524810000000002</v>
      </c>
      <c r="I88">
        <v>1.1790430000000001</v>
      </c>
      <c r="J88" t="s">
        <v>3</v>
      </c>
      <c r="K88">
        <v>45.232850999999997</v>
      </c>
      <c r="L88">
        <v>1.0513159999999999</v>
      </c>
      <c r="M88" t="s">
        <v>4</v>
      </c>
      <c r="N88">
        <v>32.072771000000003</v>
      </c>
      <c r="O88">
        <v>0.51311600000000002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53.104402999999998</v>
      </c>
      <c r="I89">
        <v>1.553893</v>
      </c>
      <c r="J89" t="s">
        <v>3</v>
      </c>
      <c r="K89">
        <v>51.630094</v>
      </c>
      <c r="L89">
        <v>1.389802</v>
      </c>
      <c r="M89" t="s">
        <v>4</v>
      </c>
      <c r="N89">
        <v>36.596938999999999</v>
      </c>
      <c r="O89">
        <v>0.67995700000000003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59.683812000000003</v>
      </c>
      <c r="I90">
        <v>1.9803949999999999</v>
      </c>
      <c r="J90" t="s">
        <v>3</v>
      </c>
      <c r="K90">
        <v>58.027152999999998</v>
      </c>
      <c r="L90">
        <v>1.7756069999999999</v>
      </c>
      <c r="M90" t="s">
        <v>4</v>
      </c>
      <c r="N90">
        <v>41.121209</v>
      </c>
      <c r="O90">
        <v>0.87097199999999997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66.262563999999998</v>
      </c>
      <c r="I91">
        <v>2.457522</v>
      </c>
      <c r="J91" t="s">
        <v>3</v>
      </c>
      <c r="K91">
        <v>64.423984000000004</v>
      </c>
      <c r="L91">
        <v>2.2101639999999998</v>
      </c>
      <c r="M91" t="s">
        <v>4</v>
      </c>
      <c r="N91">
        <v>45.644823000000002</v>
      </c>
      <c r="O91">
        <v>1.087181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72.842099000000005</v>
      </c>
      <c r="I92">
        <v>2.9815450000000001</v>
      </c>
      <c r="J92" t="s">
        <v>3</v>
      </c>
      <c r="K92">
        <v>70.821702000000002</v>
      </c>
      <c r="L92">
        <v>2.6915450000000001</v>
      </c>
      <c r="M92" t="s">
        <v>4</v>
      </c>
      <c r="N92">
        <v>50.168930000000003</v>
      </c>
      <c r="O92">
        <v>1.327413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79.422596999999996</v>
      </c>
      <c r="I93">
        <v>3.5568309999999999</v>
      </c>
      <c r="J93" t="s">
        <v>3</v>
      </c>
      <c r="K93">
        <v>77.220606000000004</v>
      </c>
      <c r="L93">
        <v>3.2207460000000001</v>
      </c>
      <c r="M93" t="s">
        <v>4</v>
      </c>
      <c r="N93">
        <v>54.693773999999998</v>
      </c>
      <c r="O93">
        <v>1.590462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85.992241000000007</v>
      </c>
      <c r="I94">
        <v>3.937535</v>
      </c>
      <c r="J94" t="s">
        <v>3</v>
      </c>
      <c r="K94">
        <v>83.609167999999997</v>
      </c>
      <c r="L94">
        <v>3.5728260000000001</v>
      </c>
      <c r="M94" t="s">
        <v>4</v>
      </c>
      <c r="N94">
        <v>59.210650000000001</v>
      </c>
      <c r="O94">
        <v>1.7645660000000001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92.550458000000006</v>
      </c>
      <c r="I95">
        <v>4.1441400000000002</v>
      </c>
      <c r="J95" t="s">
        <v>3</v>
      </c>
      <c r="K95">
        <v>89.986159999999998</v>
      </c>
      <c r="L95">
        <v>3.7635260000000001</v>
      </c>
      <c r="M95" t="s">
        <v>4</v>
      </c>
      <c r="N95">
        <v>63.719538999999997</v>
      </c>
      <c r="O95">
        <v>1.858868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99.108513000000002</v>
      </c>
      <c r="I96">
        <v>4.3538860000000001</v>
      </c>
      <c r="J96" t="s">
        <v>3</v>
      </c>
      <c r="K96">
        <v>96.363579999999999</v>
      </c>
      <c r="L96">
        <v>3.9572430000000001</v>
      </c>
      <c r="M96" t="s">
        <v>4</v>
      </c>
      <c r="N96">
        <v>68.228949999999998</v>
      </c>
      <c r="O96">
        <v>1.9548080000000001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105.666892</v>
      </c>
      <c r="I97">
        <v>4.5705859999999996</v>
      </c>
      <c r="J97" t="s">
        <v>3</v>
      </c>
      <c r="K97">
        <v>102.741021</v>
      </c>
      <c r="L97">
        <v>4.1573270000000004</v>
      </c>
      <c r="M97" t="s">
        <v>4</v>
      </c>
      <c r="N97">
        <v>72.737883999999994</v>
      </c>
      <c r="O97">
        <v>2.0555240000000001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112.224802</v>
      </c>
      <c r="I98">
        <v>4.7933310000000002</v>
      </c>
      <c r="J98" t="s">
        <v>3</v>
      </c>
      <c r="K98">
        <v>109.118013</v>
      </c>
      <c r="L98">
        <v>4.3625939999999996</v>
      </c>
      <c r="M98" t="s">
        <v>4</v>
      </c>
      <c r="N98">
        <v>77.247022000000001</v>
      </c>
      <c r="O98">
        <v>2.1575709999999999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118.783325</v>
      </c>
      <c r="I99">
        <v>5.0233080000000001</v>
      </c>
      <c r="J99" t="s">
        <v>3</v>
      </c>
      <c r="K99">
        <v>115.49625399999999</v>
      </c>
      <c r="L99">
        <v>4.5754080000000004</v>
      </c>
      <c r="M99" t="s">
        <v>4</v>
      </c>
      <c r="N99">
        <v>81.756386000000006</v>
      </c>
      <c r="O99">
        <v>2.2617590000000001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125.340965</v>
      </c>
      <c r="I100">
        <v>5.2537830000000003</v>
      </c>
      <c r="J100" t="s">
        <v>3</v>
      </c>
      <c r="K100">
        <v>121.873802</v>
      </c>
      <c r="L100">
        <v>4.7896549999999998</v>
      </c>
      <c r="M100" t="s">
        <v>4</v>
      </c>
      <c r="N100">
        <v>86.265175999999997</v>
      </c>
      <c r="O100">
        <v>2.3685320000000001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100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131.898706</v>
      </c>
      <c r="I101" s="3">
        <v>5.4904799999999998</v>
      </c>
      <c r="J101" s="3" t="s">
        <v>3</v>
      </c>
      <c r="K101" s="3">
        <v>128.25151299999999</v>
      </c>
      <c r="L101" s="3">
        <v>5.0112759999999996</v>
      </c>
      <c r="M101" s="3" t="s">
        <v>4</v>
      </c>
      <c r="N101" s="3">
        <v>90.774396999999993</v>
      </c>
      <c r="O101" s="3">
        <v>2.4783210000000002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5.9622809999999999</v>
      </c>
      <c r="I102">
        <v>1.7336000000000001E-2</v>
      </c>
      <c r="J102" t="s">
        <v>3</v>
      </c>
      <c r="K102">
        <v>5.7796810000000001</v>
      </c>
      <c r="L102">
        <v>1.5658999999999999E-2</v>
      </c>
      <c r="M102" t="s">
        <v>4</v>
      </c>
      <c r="N102">
        <v>4.3915680000000004</v>
      </c>
      <c r="O102">
        <v>9.3340000000000003E-3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11.757958</v>
      </c>
      <c r="I103">
        <v>8.0780000000000005E-2</v>
      </c>
      <c r="J103" t="s">
        <v>3</v>
      </c>
      <c r="K103">
        <v>11.40189</v>
      </c>
      <c r="L103">
        <v>7.1326000000000001E-2</v>
      </c>
      <c r="M103" t="s">
        <v>4</v>
      </c>
      <c r="N103">
        <v>8.6714769999999994</v>
      </c>
      <c r="O103">
        <v>4.1928E-2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17.550953</v>
      </c>
      <c r="I104">
        <v>0.18750700000000001</v>
      </c>
      <c r="J104" t="s">
        <v>3</v>
      </c>
      <c r="K104">
        <v>17.02187</v>
      </c>
      <c r="L104">
        <v>0.165187</v>
      </c>
      <c r="M104" t="s">
        <v>4</v>
      </c>
      <c r="N104">
        <v>12.950138000000001</v>
      </c>
      <c r="O104">
        <v>9.7001000000000004E-2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23.340487</v>
      </c>
      <c r="I105">
        <v>0.33003100000000002</v>
      </c>
      <c r="J105" t="s">
        <v>3</v>
      </c>
      <c r="K105">
        <v>22.637965000000001</v>
      </c>
      <c r="L105">
        <v>0.29046300000000003</v>
      </c>
      <c r="M105" t="s">
        <v>4</v>
      </c>
      <c r="N105">
        <v>17.225154</v>
      </c>
      <c r="O105">
        <v>0.170738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29.130983000000001</v>
      </c>
      <c r="I106">
        <v>0.51390000000000002</v>
      </c>
      <c r="J106" t="s">
        <v>3</v>
      </c>
      <c r="K106">
        <v>28.254942</v>
      </c>
      <c r="L106">
        <v>0.45396199999999998</v>
      </c>
      <c r="M106" t="s">
        <v>4</v>
      </c>
      <c r="N106">
        <v>21.50028</v>
      </c>
      <c r="O106">
        <v>0.26633299999999999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34.921112999999998</v>
      </c>
      <c r="I107">
        <v>0.73952099999999998</v>
      </c>
      <c r="J107" t="s">
        <v>3</v>
      </c>
      <c r="K107">
        <v>33.871462000000001</v>
      </c>
      <c r="L107">
        <v>0.65463499999999997</v>
      </c>
      <c r="M107" t="s">
        <v>4</v>
      </c>
      <c r="N107">
        <v>25.775262999999999</v>
      </c>
      <c r="O107">
        <v>0.38348900000000002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40.709688999999997</v>
      </c>
      <c r="I108">
        <v>1.0066980000000001</v>
      </c>
      <c r="J108" t="s">
        <v>3</v>
      </c>
      <c r="K108">
        <v>39.487414999999999</v>
      </c>
      <c r="L108">
        <v>0.89334100000000005</v>
      </c>
      <c r="M108" t="s">
        <v>4</v>
      </c>
      <c r="N108">
        <v>30.050307</v>
      </c>
      <c r="O108">
        <v>0.52321899999999999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46.497915999999996</v>
      </c>
      <c r="I109">
        <v>1.3138240000000001</v>
      </c>
      <c r="J109" t="s">
        <v>3</v>
      </c>
      <c r="K109">
        <v>45.103000999999999</v>
      </c>
      <c r="L109">
        <v>1.1697059999999999</v>
      </c>
      <c r="M109" t="s">
        <v>4</v>
      </c>
      <c r="N109">
        <v>34.324829000000001</v>
      </c>
      <c r="O109">
        <v>0.68494900000000003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52.285733999999998</v>
      </c>
      <c r="I110">
        <v>1.6621699999999999</v>
      </c>
      <c r="J110" t="s">
        <v>3</v>
      </c>
      <c r="K110">
        <v>50.718567</v>
      </c>
      <c r="L110">
        <v>1.4841679999999999</v>
      </c>
      <c r="M110" t="s">
        <v>4</v>
      </c>
      <c r="N110">
        <v>38.599587</v>
      </c>
      <c r="O110">
        <v>0.86901300000000004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58.072958</v>
      </c>
      <c r="I111">
        <v>2.0491220000000001</v>
      </c>
      <c r="J111" t="s">
        <v>3</v>
      </c>
      <c r="K111">
        <v>56.334418999999997</v>
      </c>
      <c r="L111">
        <v>1.8355159999999999</v>
      </c>
      <c r="M111" t="s">
        <v>4</v>
      </c>
      <c r="N111">
        <v>42.874777000000002</v>
      </c>
      <c r="O111">
        <v>1.074425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63.859793000000003</v>
      </c>
      <c r="I112">
        <v>2.476985</v>
      </c>
      <c r="J112" t="s">
        <v>3</v>
      </c>
      <c r="K112">
        <v>61.949800000000003</v>
      </c>
      <c r="L112">
        <v>2.224513</v>
      </c>
      <c r="M112" t="s">
        <v>4</v>
      </c>
      <c r="N112">
        <v>47.149863000000003</v>
      </c>
      <c r="O112">
        <v>1.3010360000000001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69.645865000000001</v>
      </c>
      <c r="I113">
        <v>2.9400309999999998</v>
      </c>
      <c r="J113" t="s">
        <v>3</v>
      </c>
      <c r="K113">
        <v>67.564453</v>
      </c>
      <c r="L113">
        <v>2.6480800000000002</v>
      </c>
      <c r="M113" t="s">
        <v>4</v>
      </c>
      <c r="N113">
        <v>51.424743999999997</v>
      </c>
      <c r="O113">
        <v>1.548252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75.431140999999997</v>
      </c>
      <c r="I114">
        <v>3.4453800000000001</v>
      </c>
      <c r="J114" t="s">
        <v>3</v>
      </c>
      <c r="K114">
        <v>73.178954000000004</v>
      </c>
      <c r="L114">
        <v>3.1103290000000001</v>
      </c>
      <c r="M114" t="s">
        <v>4</v>
      </c>
      <c r="N114">
        <v>55.699235000000002</v>
      </c>
      <c r="O114">
        <v>1.8193760000000001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81.216069000000005</v>
      </c>
      <c r="I115">
        <v>3.9897999999999998</v>
      </c>
      <c r="J115" t="s">
        <v>3</v>
      </c>
      <c r="K115">
        <v>78.793595999999994</v>
      </c>
      <c r="L115">
        <v>3.6109330000000002</v>
      </c>
      <c r="M115" t="s">
        <v>4</v>
      </c>
      <c r="N115">
        <v>59.973871000000003</v>
      </c>
      <c r="O115">
        <v>2.111132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87.001324999999994</v>
      </c>
      <c r="I116">
        <v>4.5733189999999997</v>
      </c>
      <c r="J116" t="s">
        <v>3</v>
      </c>
      <c r="K116">
        <v>84.408527000000007</v>
      </c>
      <c r="L116">
        <v>4.1499040000000003</v>
      </c>
      <c r="M116" t="s">
        <v>4</v>
      </c>
      <c r="N116">
        <v>64.248155999999994</v>
      </c>
      <c r="O116">
        <v>2.4254609999999999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92.786334999999994</v>
      </c>
      <c r="I117">
        <v>5.1978970000000002</v>
      </c>
      <c r="J117" t="s">
        <v>3</v>
      </c>
      <c r="K117">
        <v>90.023274999999998</v>
      </c>
      <c r="L117">
        <v>4.7267060000000001</v>
      </c>
      <c r="M117" t="s">
        <v>4</v>
      </c>
      <c r="N117">
        <v>68.523094999999998</v>
      </c>
      <c r="O117">
        <v>2.7626599999999999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98.571100000000001</v>
      </c>
      <c r="I118">
        <v>5.8569519999999997</v>
      </c>
      <c r="J118" t="s">
        <v>3</v>
      </c>
      <c r="K118">
        <v>95.637896999999995</v>
      </c>
      <c r="L118">
        <v>5.3414409999999997</v>
      </c>
      <c r="M118" t="s">
        <v>4</v>
      </c>
      <c r="N118">
        <v>72.797439999999995</v>
      </c>
      <c r="O118">
        <v>3.1210270000000002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104.355988</v>
      </c>
      <c r="I119">
        <v>6.5610059999999999</v>
      </c>
      <c r="J119" t="s">
        <v>3</v>
      </c>
      <c r="K119">
        <v>101.252436</v>
      </c>
      <c r="L119">
        <v>5.9947600000000003</v>
      </c>
      <c r="M119" t="s">
        <v>4</v>
      </c>
      <c r="N119">
        <v>77.072031999999993</v>
      </c>
      <c r="O119">
        <v>3.5033699999999999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110.140405</v>
      </c>
      <c r="I120">
        <v>7.3031730000000001</v>
      </c>
      <c r="J120" t="s">
        <v>3</v>
      </c>
      <c r="K120">
        <v>106.866936</v>
      </c>
      <c r="L120">
        <v>6.6877329999999997</v>
      </c>
      <c r="M120" t="s">
        <v>4</v>
      </c>
      <c r="N120">
        <v>81.346621999999996</v>
      </c>
      <c r="O120">
        <v>3.9067460000000001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91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115.92359500000001</v>
      </c>
      <c r="I121" s="3">
        <v>8.0530729999999995</v>
      </c>
      <c r="J121" s="3" t="s">
        <v>3</v>
      </c>
      <c r="K121" s="3">
        <v>112.481233</v>
      </c>
      <c r="L121" s="3">
        <v>7.38469</v>
      </c>
      <c r="M121" s="3" t="s">
        <v>4</v>
      </c>
      <c r="N121" s="3">
        <v>85.620617999999993</v>
      </c>
      <c r="O121" s="3">
        <v>4.3156819999999998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8.6062150000000006</v>
      </c>
      <c r="I122">
        <v>7.1706830000000004</v>
      </c>
      <c r="J122" t="s">
        <v>3</v>
      </c>
      <c r="K122">
        <v>8.5025639999999996</v>
      </c>
      <c r="L122">
        <v>6.8535750000000002</v>
      </c>
      <c r="M122" t="s">
        <v>4</v>
      </c>
      <c r="N122">
        <v>4.5049359999999998</v>
      </c>
      <c r="O122">
        <v>4.9627509999999999</v>
      </c>
      <c r="P122" t="s">
        <v>5</v>
      </c>
      <c r="Q122">
        <v>0.11028499999999999</v>
      </c>
      <c r="R122">
        <v>3.7200000000000002E-3</v>
      </c>
      <c r="S122" t="s">
        <v>6</v>
      </c>
      <c r="T122">
        <v>2.0575429999999999</v>
      </c>
      <c r="U122">
        <v>2.2398000000000001E-2</v>
      </c>
      <c r="V122" t="s">
        <v>7</v>
      </c>
      <c r="W122">
        <v>8.1181000000000003E-2</v>
      </c>
      <c r="X122">
        <v>1.305E-3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0.99590500000000004</v>
      </c>
      <c r="AJ122">
        <v>1.9999999999999999E-6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16.932585</v>
      </c>
      <c r="I123">
        <v>23.202849000000001</v>
      </c>
      <c r="J123" t="s">
        <v>3</v>
      </c>
      <c r="K123">
        <v>16.727195999999999</v>
      </c>
      <c r="L123">
        <v>22.189995</v>
      </c>
      <c r="M123" t="s">
        <v>4</v>
      </c>
      <c r="N123">
        <v>8.838946</v>
      </c>
      <c r="O123">
        <v>16.176625999999999</v>
      </c>
      <c r="P123" t="s">
        <v>5</v>
      </c>
      <c r="Q123">
        <v>0.21613299999999999</v>
      </c>
      <c r="R123">
        <v>1.1964000000000001E-2</v>
      </c>
      <c r="S123" t="s">
        <v>6</v>
      </c>
      <c r="T123">
        <v>4.0549369999999998</v>
      </c>
      <c r="U123">
        <v>8.8284000000000001E-2</v>
      </c>
      <c r="V123" t="s">
        <v>7</v>
      </c>
      <c r="W123">
        <v>0.157586</v>
      </c>
      <c r="X123">
        <v>4.1619999999999999E-3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0.99644500000000003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25.155287999999999</v>
      </c>
      <c r="I124">
        <v>43.793725000000002</v>
      </c>
      <c r="J124" t="s">
        <v>3</v>
      </c>
      <c r="K124">
        <v>24.851783999999999</v>
      </c>
      <c r="L124">
        <v>41.903151999999999</v>
      </c>
      <c r="M124" t="s">
        <v>4</v>
      </c>
      <c r="N124">
        <v>13.093056000000001</v>
      </c>
      <c r="O124">
        <v>30.713743999999998</v>
      </c>
      <c r="P124" t="s">
        <v>5</v>
      </c>
      <c r="Q124">
        <v>0.31892399999999999</v>
      </c>
      <c r="R124">
        <v>2.2412999999999999E-2</v>
      </c>
      <c r="S124" t="s">
        <v>6</v>
      </c>
      <c r="T124">
        <v>6.0505909999999998</v>
      </c>
      <c r="U124">
        <v>0.195968</v>
      </c>
      <c r="V124" t="s">
        <v>7</v>
      </c>
      <c r="W124">
        <v>0.23272399999999999</v>
      </c>
      <c r="X124">
        <v>7.7749999999999998E-3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0.99714599999999998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33.286434999999997</v>
      </c>
      <c r="I125">
        <v>66.532292999999996</v>
      </c>
      <c r="J125" t="s">
        <v>3</v>
      </c>
      <c r="K125">
        <v>32.886071000000001</v>
      </c>
      <c r="L125">
        <v>63.667676999999998</v>
      </c>
      <c r="M125" t="s">
        <v>4</v>
      </c>
      <c r="N125">
        <v>17.268989000000001</v>
      </c>
      <c r="O125">
        <v>46.740800999999998</v>
      </c>
      <c r="P125" t="s">
        <v>5</v>
      </c>
      <c r="Q125">
        <v>0.41977599999999998</v>
      </c>
      <c r="R125">
        <v>3.3993000000000002E-2</v>
      </c>
      <c r="S125" t="s">
        <v>6</v>
      </c>
      <c r="T125">
        <v>8.0460390000000004</v>
      </c>
      <c r="U125">
        <v>0.34648499999999999</v>
      </c>
      <c r="V125" t="s">
        <v>7</v>
      </c>
      <c r="W125">
        <v>0.30703399999999997</v>
      </c>
      <c r="X125">
        <v>1.1854E-2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0.99768599999999996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41.350482999999997</v>
      </c>
      <c r="I126">
        <v>89.850528999999995</v>
      </c>
      <c r="J126" t="s">
        <v>3</v>
      </c>
      <c r="K126">
        <v>40.855077000000001</v>
      </c>
      <c r="L126">
        <v>85.980998999999997</v>
      </c>
      <c r="M126" t="s">
        <v>4</v>
      </c>
      <c r="N126">
        <v>21.387865999999999</v>
      </c>
      <c r="O126">
        <v>63.214010999999999</v>
      </c>
      <c r="P126" t="s">
        <v>5</v>
      </c>
      <c r="Q126">
        <v>0.51902199999999998</v>
      </c>
      <c r="R126">
        <v>4.6094999999999997E-2</v>
      </c>
      <c r="S126" t="s">
        <v>6</v>
      </c>
      <c r="T126">
        <v>10.041548000000001</v>
      </c>
      <c r="U126">
        <v>0.53568199999999999</v>
      </c>
      <c r="V126" t="s">
        <v>7</v>
      </c>
      <c r="W126">
        <v>0.37950899999999999</v>
      </c>
      <c r="X126">
        <v>1.5958E-2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0.99817699999999998</v>
      </c>
      <c r="AJ126">
        <v>3.0000000000000001E-6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49.356800999999997</v>
      </c>
      <c r="I127">
        <v>113.35914</v>
      </c>
      <c r="J127" t="s">
        <v>3</v>
      </c>
      <c r="K127">
        <v>48.767887999999999</v>
      </c>
      <c r="L127">
        <v>108.48040399999999</v>
      </c>
      <c r="M127" t="s">
        <v>4</v>
      </c>
      <c r="N127">
        <v>25.454799000000001</v>
      </c>
      <c r="O127">
        <v>79.926125999999996</v>
      </c>
      <c r="P127" t="s">
        <v>5</v>
      </c>
      <c r="Q127">
        <v>0.616568</v>
      </c>
      <c r="R127">
        <v>5.8205E-2</v>
      </c>
      <c r="S127" t="s">
        <v>6</v>
      </c>
      <c r="T127">
        <v>12.040393999999999</v>
      </c>
      <c r="U127">
        <v>0.762791</v>
      </c>
      <c r="V127" t="s">
        <v>7</v>
      </c>
      <c r="W127">
        <v>0.45106099999999999</v>
      </c>
      <c r="X127">
        <v>2.0041E-2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0.99837399999999998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57.319513999999998</v>
      </c>
      <c r="I128">
        <v>136.39262600000001</v>
      </c>
      <c r="J128" t="s">
        <v>3</v>
      </c>
      <c r="K128">
        <v>56.638103000000001</v>
      </c>
      <c r="L128">
        <v>130.5341</v>
      </c>
      <c r="M128" t="s">
        <v>4</v>
      </c>
      <c r="N128">
        <v>29.488412</v>
      </c>
      <c r="O128">
        <v>96.442744000000005</v>
      </c>
      <c r="P128" t="s">
        <v>5</v>
      </c>
      <c r="Q128">
        <v>0.71316800000000002</v>
      </c>
      <c r="R128">
        <v>6.9831000000000004E-2</v>
      </c>
      <c r="S128" t="s">
        <v>6</v>
      </c>
      <c r="T128">
        <v>14.039057</v>
      </c>
      <c r="U128">
        <v>1.032859</v>
      </c>
      <c r="V128" t="s">
        <v>7</v>
      </c>
      <c r="W128">
        <v>0.52246499999999996</v>
      </c>
      <c r="X128">
        <v>2.4069E-2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0.99853700000000001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65.253926000000007</v>
      </c>
      <c r="I129">
        <v>158.23306600000001</v>
      </c>
      <c r="J129" t="s">
        <v>3</v>
      </c>
      <c r="K129">
        <v>64.480039000000005</v>
      </c>
      <c r="L129">
        <v>151.44830999999999</v>
      </c>
      <c r="M129" t="s">
        <v>4</v>
      </c>
      <c r="N129">
        <v>33.495804999999997</v>
      </c>
      <c r="O129">
        <v>112.17292399999999</v>
      </c>
      <c r="P129" t="s">
        <v>5</v>
      </c>
      <c r="Q129">
        <v>0.80938200000000005</v>
      </c>
      <c r="R129">
        <v>8.0959000000000003E-2</v>
      </c>
      <c r="S129" t="s">
        <v>6</v>
      </c>
      <c r="T129">
        <v>16.036346000000002</v>
      </c>
      <c r="U129">
        <v>1.3428359999999999</v>
      </c>
      <c r="V129" t="s">
        <v>7</v>
      </c>
      <c r="W129">
        <v>0.59320899999999999</v>
      </c>
      <c r="X129">
        <v>2.8035000000000001E-2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0.99869699999999995</v>
      </c>
      <c r="AJ129">
        <v>1.9999999999999999E-6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73.146152000000001</v>
      </c>
      <c r="I130">
        <v>179.12103099999999</v>
      </c>
      <c r="J130" t="s">
        <v>3</v>
      </c>
      <c r="K130">
        <v>72.281482999999994</v>
      </c>
      <c r="L130">
        <v>171.453688</v>
      </c>
      <c r="M130" t="s">
        <v>4</v>
      </c>
      <c r="N130">
        <v>37.468082000000003</v>
      </c>
      <c r="O130">
        <v>127.156711</v>
      </c>
      <c r="P130" t="s">
        <v>5</v>
      </c>
      <c r="Q130">
        <v>0.90431899999999998</v>
      </c>
      <c r="R130">
        <v>9.1694999999999999E-2</v>
      </c>
      <c r="S130" t="s">
        <v>6</v>
      </c>
      <c r="T130">
        <v>18.033718</v>
      </c>
      <c r="U130">
        <v>1.6941109999999999</v>
      </c>
      <c r="V130" t="s">
        <v>7</v>
      </c>
      <c r="W130">
        <v>0.66323299999999996</v>
      </c>
      <c r="X130">
        <v>3.1741999999999999E-2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0.99880199999999997</v>
      </c>
      <c r="AJ130">
        <v>1.9999999999999999E-6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81.037395000000004</v>
      </c>
      <c r="I131">
        <v>198.64335700000001</v>
      </c>
      <c r="J131" t="s">
        <v>3</v>
      </c>
      <c r="K131">
        <v>80.081100000000006</v>
      </c>
      <c r="L131">
        <v>190.12752699999999</v>
      </c>
      <c r="M131" t="s">
        <v>4</v>
      </c>
      <c r="N131">
        <v>41.438147000000001</v>
      </c>
      <c r="O131">
        <v>141.109531</v>
      </c>
      <c r="P131" t="s">
        <v>5</v>
      </c>
      <c r="Q131">
        <v>0.99977700000000003</v>
      </c>
      <c r="R131">
        <v>0.101799</v>
      </c>
      <c r="S131" t="s">
        <v>6</v>
      </c>
      <c r="T131">
        <v>20.031708999999999</v>
      </c>
      <c r="U131">
        <v>2.0830649999999999</v>
      </c>
      <c r="V131" t="s">
        <v>7</v>
      </c>
      <c r="W131">
        <v>0.73335499999999998</v>
      </c>
      <c r="X131">
        <v>3.5142E-2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0.99887700000000001</v>
      </c>
      <c r="AJ131">
        <v>1.9999999999999999E-6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88.882866000000007</v>
      </c>
      <c r="I132">
        <v>217.000429</v>
      </c>
      <c r="J132" t="s">
        <v>3</v>
      </c>
      <c r="K132">
        <v>87.836387999999999</v>
      </c>
      <c r="L132">
        <v>207.69752199999999</v>
      </c>
      <c r="M132" t="s">
        <v>4</v>
      </c>
      <c r="N132">
        <v>45.370491999999999</v>
      </c>
      <c r="O132">
        <v>154.29084900000001</v>
      </c>
      <c r="P132" t="s">
        <v>5</v>
      </c>
      <c r="Q132">
        <v>1.093839</v>
      </c>
      <c r="R132">
        <v>0.111375</v>
      </c>
      <c r="S132" t="s">
        <v>6</v>
      </c>
      <c r="T132">
        <v>22.028247</v>
      </c>
      <c r="U132">
        <v>2.5151970000000001</v>
      </c>
      <c r="V132" t="s">
        <v>7</v>
      </c>
      <c r="W132">
        <v>0.80307899999999999</v>
      </c>
      <c r="X132">
        <v>3.8404000000000001E-2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0.999058</v>
      </c>
      <c r="AJ132">
        <v>1.9999999999999999E-6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96.700776000000005</v>
      </c>
      <c r="I133">
        <v>234.22973200000001</v>
      </c>
      <c r="J133" t="s">
        <v>3</v>
      </c>
      <c r="K133">
        <v>95.564474000000004</v>
      </c>
      <c r="L133">
        <v>224.18294700000001</v>
      </c>
      <c r="M133" t="s">
        <v>4</v>
      </c>
      <c r="N133">
        <v>49.278224999999999</v>
      </c>
      <c r="O133">
        <v>166.582379</v>
      </c>
      <c r="P133" t="s">
        <v>5</v>
      </c>
      <c r="Q133">
        <v>1.187346</v>
      </c>
      <c r="R133">
        <v>0.120369</v>
      </c>
      <c r="S133" t="s">
        <v>6</v>
      </c>
      <c r="T133">
        <v>24.025459999999999</v>
      </c>
      <c r="U133">
        <v>2.9863849999999998</v>
      </c>
      <c r="V133" t="s">
        <v>7</v>
      </c>
      <c r="W133">
        <v>0.87241800000000003</v>
      </c>
      <c r="X133">
        <v>4.1465000000000002E-2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0.99917999999999996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104.50257499999999</v>
      </c>
      <c r="I134">
        <v>250.214292</v>
      </c>
      <c r="J134" t="s">
        <v>3</v>
      </c>
      <c r="K134">
        <v>103.276996</v>
      </c>
      <c r="L134">
        <v>239.49121199999999</v>
      </c>
      <c r="M134" t="s">
        <v>4</v>
      </c>
      <c r="N134">
        <v>53.173875000000002</v>
      </c>
      <c r="O134">
        <v>177.95549700000001</v>
      </c>
      <c r="P134" t="s">
        <v>5</v>
      </c>
      <c r="Q134">
        <v>1.2804930000000001</v>
      </c>
      <c r="R134">
        <v>0.12854299999999999</v>
      </c>
      <c r="S134" t="s">
        <v>6</v>
      </c>
      <c r="T134">
        <v>26.021363999999998</v>
      </c>
      <c r="U134">
        <v>3.5008780000000002</v>
      </c>
      <c r="V134" t="s">
        <v>7</v>
      </c>
      <c r="W134">
        <v>0.94128199999999995</v>
      </c>
      <c r="X134">
        <v>4.4385000000000001E-2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0.99928499999999998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112.290738</v>
      </c>
      <c r="I135">
        <v>264.87834400000003</v>
      </c>
      <c r="J135" t="s">
        <v>3</v>
      </c>
      <c r="K135">
        <v>110.97563700000001</v>
      </c>
      <c r="L135">
        <v>253.539997</v>
      </c>
      <c r="M135" t="s">
        <v>4</v>
      </c>
      <c r="N135">
        <v>57.055230000000002</v>
      </c>
      <c r="O135">
        <v>188.29088300000001</v>
      </c>
      <c r="P135" t="s">
        <v>5</v>
      </c>
      <c r="Q135">
        <v>1.3738669999999999</v>
      </c>
      <c r="R135">
        <v>0.13589399999999999</v>
      </c>
      <c r="S135" t="s">
        <v>6</v>
      </c>
      <c r="T135">
        <v>28.017267</v>
      </c>
      <c r="U135">
        <v>4.0524139999999997</v>
      </c>
      <c r="V135" t="s">
        <v>7</v>
      </c>
      <c r="W135">
        <v>1.010278</v>
      </c>
      <c r="X135">
        <v>4.6973000000000001E-2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0.99931999999999999</v>
      </c>
      <c r="AJ135">
        <v>9.9999999999999995E-7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120.061365</v>
      </c>
      <c r="I136">
        <v>278.50390099999998</v>
      </c>
      <c r="J136" t="s">
        <v>3</v>
      </c>
      <c r="K136">
        <v>118.657883</v>
      </c>
      <c r="L136">
        <v>266.609354</v>
      </c>
      <c r="M136" t="s">
        <v>4</v>
      </c>
      <c r="N136">
        <v>60.923974000000001</v>
      </c>
      <c r="O136">
        <v>197.83882700000001</v>
      </c>
      <c r="P136" t="s">
        <v>5</v>
      </c>
      <c r="Q136">
        <v>1.466124</v>
      </c>
      <c r="R136">
        <v>0.142683</v>
      </c>
      <c r="S136" t="s">
        <v>6</v>
      </c>
      <c r="T136">
        <v>30.012574999999998</v>
      </c>
      <c r="U136">
        <v>4.647068</v>
      </c>
      <c r="V136" t="s">
        <v>7</v>
      </c>
      <c r="W136">
        <v>1.0786629999999999</v>
      </c>
      <c r="X136">
        <v>4.9294999999999999E-2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0.99935600000000002</v>
      </c>
      <c r="AJ136">
        <v>9.9999999999999995E-7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127.822395</v>
      </c>
      <c r="I137">
        <v>290.812138</v>
      </c>
      <c r="J137" t="s">
        <v>3</v>
      </c>
      <c r="K137">
        <v>126.330269</v>
      </c>
      <c r="L137">
        <v>278.41322600000001</v>
      </c>
      <c r="M137" t="s">
        <v>4</v>
      </c>
      <c r="N137">
        <v>64.784559000000002</v>
      </c>
      <c r="O137">
        <v>206.46366699999999</v>
      </c>
      <c r="P137" t="s">
        <v>5</v>
      </c>
      <c r="Q137">
        <v>1.5585009999999999</v>
      </c>
      <c r="R137">
        <v>0.148676</v>
      </c>
      <c r="S137" t="s">
        <v>6</v>
      </c>
      <c r="T137">
        <v>32.008071999999999</v>
      </c>
      <c r="U137">
        <v>5.2804640000000003</v>
      </c>
      <c r="V137" t="s">
        <v>7</v>
      </c>
      <c r="W137">
        <v>1.147022</v>
      </c>
      <c r="X137">
        <v>5.1456000000000002E-2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0.99936999999999998</v>
      </c>
      <c r="AJ137">
        <v>9.9999999999999995E-7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135.574814</v>
      </c>
      <c r="I138">
        <v>301.90398099999999</v>
      </c>
      <c r="J138" t="s">
        <v>3</v>
      </c>
      <c r="K138">
        <v>133.99411599999999</v>
      </c>
      <c r="L138">
        <v>289.047256</v>
      </c>
      <c r="M138" t="s">
        <v>4</v>
      </c>
      <c r="N138">
        <v>68.634977000000006</v>
      </c>
      <c r="O138">
        <v>214.07414900000001</v>
      </c>
      <c r="P138" t="s">
        <v>5</v>
      </c>
      <c r="Q138">
        <v>1.650703</v>
      </c>
      <c r="R138">
        <v>0.15434999999999999</v>
      </c>
      <c r="S138" t="s">
        <v>6</v>
      </c>
      <c r="T138">
        <v>34.003098999999999</v>
      </c>
      <c r="U138">
        <v>5.9591029999999998</v>
      </c>
      <c r="V138" t="s">
        <v>7</v>
      </c>
      <c r="W138">
        <v>1.2151190000000001</v>
      </c>
      <c r="X138">
        <v>5.3344999999999997E-2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0.999386</v>
      </c>
      <c r="AJ138">
        <v>9.9999999999999995E-7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143.30550299999999</v>
      </c>
      <c r="I139">
        <v>312.20954399999999</v>
      </c>
      <c r="J139" t="s">
        <v>3</v>
      </c>
      <c r="K139">
        <v>141.63737</v>
      </c>
      <c r="L139">
        <v>298.93891200000002</v>
      </c>
      <c r="M139" t="s">
        <v>4</v>
      </c>
      <c r="N139">
        <v>72.467577000000006</v>
      </c>
      <c r="O139">
        <v>221.137258</v>
      </c>
      <c r="P139" t="s">
        <v>5</v>
      </c>
      <c r="Q139">
        <v>1.742165</v>
      </c>
      <c r="R139">
        <v>0.159438</v>
      </c>
      <c r="S139" t="s">
        <v>6</v>
      </c>
      <c r="T139">
        <v>35.998325999999999</v>
      </c>
      <c r="U139">
        <v>6.6750590000000001</v>
      </c>
      <c r="V139" t="s">
        <v>7</v>
      </c>
      <c r="W139">
        <v>1.2829630000000001</v>
      </c>
      <c r="X139">
        <v>5.5080999999999998E-2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0.999417</v>
      </c>
      <c r="AJ139">
        <v>9.9999999999999995E-7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151.02419699999999</v>
      </c>
      <c r="I140">
        <v>321.27358700000002</v>
      </c>
      <c r="J140" t="s">
        <v>3</v>
      </c>
      <c r="K140">
        <v>149.268598</v>
      </c>
      <c r="L140">
        <v>307.63169699999997</v>
      </c>
      <c r="M140" t="s">
        <v>4</v>
      </c>
      <c r="N140">
        <v>76.28801</v>
      </c>
      <c r="O140">
        <v>227.290809</v>
      </c>
      <c r="P140" t="s">
        <v>5</v>
      </c>
      <c r="Q140">
        <v>1.8334589999999999</v>
      </c>
      <c r="R140">
        <v>0.16386800000000001</v>
      </c>
      <c r="S140" t="s">
        <v>6</v>
      </c>
      <c r="T140">
        <v>37.993963999999998</v>
      </c>
      <c r="U140">
        <v>7.4322280000000003</v>
      </c>
      <c r="V140" t="s">
        <v>7</v>
      </c>
      <c r="W140">
        <v>1.350857</v>
      </c>
      <c r="X140">
        <v>5.6522000000000003E-2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0.99946999999999997</v>
      </c>
      <c r="AJ140">
        <v>9.9999999999999995E-7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101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158.74702600000001</v>
      </c>
      <c r="I141" s="3">
        <v>329.13652300000001</v>
      </c>
      <c r="J141" s="3" t="s">
        <v>3</v>
      </c>
      <c r="K141" s="3">
        <v>156.90426500000001</v>
      </c>
      <c r="L141" s="3">
        <v>315.185946</v>
      </c>
      <c r="M141" s="3" t="s">
        <v>4</v>
      </c>
      <c r="N141" s="3">
        <v>80.112852000000004</v>
      </c>
      <c r="O141" s="3">
        <v>232.38698199999999</v>
      </c>
      <c r="P141" s="3" t="s">
        <v>5</v>
      </c>
      <c r="Q141" s="3">
        <v>1.9244810000000001</v>
      </c>
      <c r="R141" s="3">
        <v>0.16755400000000001</v>
      </c>
      <c r="S141" s="3" t="s">
        <v>6</v>
      </c>
      <c r="T141" s="3">
        <v>39.990133999999998</v>
      </c>
      <c r="U141" s="3">
        <v>8.2297480000000007</v>
      </c>
      <c r="V141" s="3" t="s">
        <v>7</v>
      </c>
      <c r="W141" s="3">
        <v>1.4190100000000001</v>
      </c>
      <c r="X141" s="3">
        <v>5.7748000000000001E-2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0.99948000000000004</v>
      </c>
      <c r="AJ141" s="3">
        <v>9.9999999999999995E-7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8.0188170000000003</v>
      </c>
      <c r="I162">
        <v>4.3801629999999996</v>
      </c>
      <c r="J162" t="s">
        <v>3</v>
      </c>
      <c r="K162">
        <v>7.9178689999999996</v>
      </c>
      <c r="L162">
        <v>4.1895230000000003</v>
      </c>
      <c r="M162" t="s">
        <v>4</v>
      </c>
      <c r="N162">
        <v>4.37662</v>
      </c>
      <c r="O162">
        <v>3.163535</v>
      </c>
      <c r="P162" t="s">
        <v>5</v>
      </c>
      <c r="Q162">
        <v>0.106737</v>
      </c>
      <c r="R162">
        <v>2.2529999999999998E-3</v>
      </c>
      <c r="S162" t="s">
        <v>6</v>
      </c>
      <c r="T162">
        <v>1.604895</v>
      </c>
      <c r="U162">
        <v>8.2999999999999998E-5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1.235E-3</v>
      </c>
      <c r="AG162">
        <v>0</v>
      </c>
      <c r="AH162" t="s">
        <v>11</v>
      </c>
      <c r="AI162">
        <v>0.99660000000000004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15.825282</v>
      </c>
      <c r="I163">
        <v>14.699776999999999</v>
      </c>
      <c r="J163" t="s">
        <v>3</v>
      </c>
      <c r="K163">
        <v>15.624898</v>
      </c>
      <c r="L163">
        <v>14.055457000000001</v>
      </c>
      <c r="M163" t="s">
        <v>4</v>
      </c>
      <c r="N163">
        <v>8.6306069999999995</v>
      </c>
      <c r="O163">
        <v>10.692299999999999</v>
      </c>
      <c r="P163" t="s">
        <v>5</v>
      </c>
      <c r="Q163">
        <v>0.20963000000000001</v>
      </c>
      <c r="R163">
        <v>7.6639999999999998E-3</v>
      </c>
      <c r="S163" t="s">
        <v>6</v>
      </c>
      <c r="T163">
        <v>3.1614559999999998</v>
      </c>
      <c r="U163">
        <v>4.0700000000000003E-4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0.99709000000000003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23.545107999999999</v>
      </c>
      <c r="I164">
        <v>28.35361</v>
      </c>
      <c r="J164" t="s">
        <v>3</v>
      </c>
      <c r="K164">
        <v>23.247416000000001</v>
      </c>
      <c r="L164">
        <v>27.106470999999999</v>
      </c>
      <c r="M164" t="s">
        <v>4</v>
      </c>
      <c r="N164">
        <v>12.812139999999999</v>
      </c>
      <c r="O164">
        <v>20.735191</v>
      </c>
      <c r="P164" t="s">
        <v>5</v>
      </c>
      <c r="Q164">
        <v>0.31032399999999999</v>
      </c>
      <c r="R164">
        <v>1.4869E-2</v>
      </c>
      <c r="S164" t="s">
        <v>6</v>
      </c>
      <c r="T164">
        <v>4.7167890000000003</v>
      </c>
      <c r="U164">
        <v>9.6400000000000001E-4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0.99741000000000002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31.195696999999999</v>
      </c>
      <c r="I165">
        <v>43.871316</v>
      </c>
      <c r="J165" t="s">
        <v>3</v>
      </c>
      <c r="K165">
        <v>30.802130999999999</v>
      </c>
      <c r="L165">
        <v>41.935144000000001</v>
      </c>
      <c r="M165" t="s">
        <v>4</v>
      </c>
      <c r="N165">
        <v>16.935258000000001</v>
      </c>
      <c r="O165">
        <v>32.2072</v>
      </c>
      <c r="P165" t="s">
        <v>5</v>
      </c>
      <c r="Q165">
        <v>0.40968599999999999</v>
      </c>
      <c r="R165">
        <v>2.3226E-2</v>
      </c>
      <c r="S165" t="s">
        <v>6</v>
      </c>
      <c r="T165">
        <v>6.2718530000000001</v>
      </c>
      <c r="U165">
        <v>1.619E-3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0.99790800000000002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38.805415000000004</v>
      </c>
      <c r="I166">
        <v>60.176268999999998</v>
      </c>
      <c r="J166" t="s">
        <v>3</v>
      </c>
      <c r="K166">
        <v>38.318123</v>
      </c>
      <c r="L166">
        <v>57.523232999999998</v>
      </c>
      <c r="M166" t="s">
        <v>4</v>
      </c>
      <c r="N166">
        <v>21.023198000000001</v>
      </c>
      <c r="O166">
        <v>44.323428</v>
      </c>
      <c r="P166" t="s">
        <v>5</v>
      </c>
      <c r="Q166">
        <v>0.50766500000000003</v>
      </c>
      <c r="R166">
        <v>3.1831999999999999E-2</v>
      </c>
      <c r="S166" t="s">
        <v>6</v>
      </c>
      <c r="T166">
        <v>7.8263639999999999</v>
      </c>
      <c r="U166">
        <v>2.3119999999999998E-3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0.99828700000000004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46.353555</v>
      </c>
      <c r="I167">
        <v>76.572477000000006</v>
      </c>
      <c r="J167" t="s">
        <v>3</v>
      </c>
      <c r="K167">
        <v>45.772202999999998</v>
      </c>
      <c r="L167">
        <v>73.19341</v>
      </c>
      <c r="M167" t="s">
        <v>4</v>
      </c>
      <c r="N167">
        <v>25.059723999999999</v>
      </c>
      <c r="O167">
        <v>56.618831</v>
      </c>
      <c r="P167" t="s">
        <v>5</v>
      </c>
      <c r="Q167">
        <v>0.60495399999999999</v>
      </c>
      <c r="R167">
        <v>4.0555000000000001E-2</v>
      </c>
      <c r="S167" t="s">
        <v>6</v>
      </c>
      <c r="T167">
        <v>9.3806139999999996</v>
      </c>
      <c r="U167">
        <v>2.9750000000000002E-3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0.99851500000000004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53.875149</v>
      </c>
      <c r="I168">
        <v>92.729676999999995</v>
      </c>
      <c r="J168" t="s">
        <v>3</v>
      </c>
      <c r="K168">
        <v>53.201286000000003</v>
      </c>
      <c r="L168">
        <v>88.627362000000005</v>
      </c>
      <c r="M168" t="s">
        <v>4</v>
      </c>
      <c r="N168">
        <v>29.074615999999999</v>
      </c>
      <c r="O168">
        <v>68.796413000000001</v>
      </c>
      <c r="P168" t="s">
        <v>5</v>
      </c>
      <c r="Q168">
        <v>0.70126100000000002</v>
      </c>
      <c r="R168">
        <v>4.9239999999999999E-2</v>
      </c>
      <c r="S168" t="s">
        <v>6</v>
      </c>
      <c r="T168">
        <v>10.934388999999999</v>
      </c>
      <c r="U168">
        <v>3.5980000000000001E-3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0.99891700000000005</v>
      </c>
      <c r="AJ168">
        <v>9.9999999999999995E-7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61.370922</v>
      </c>
      <c r="I169">
        <v>108.335382</v>
      </c>
      <c r="J169" t="s">
        <v>3</v>
      </c>
      <c r="K169">
        <v>60.604925000000001</v>
      </c>
      <c r="L169">
        <v>103.546797</v>
      </c>
      <c r="M169" t="s">
        <v>4</v>
      </c>
      <c r="N169">
        <v>33.067957999999997</v>
      </c>
      <c r="O169">
        <v>80.633751000000004</v>
      </c>
      <c r="P169" t="s">
        <v>5</v>
      </c>
      <c r="Q169">
        <v>0.79739499999999996</v>
      </c>
      <c r="R169">
        <v>5.7675999999999998E-2</v>
      </c>
      <c r="S169" t="s">
        <v>6</v>
      </c>
      <c r="T169">
        <v>12.487716000000001</v>
      </c>
      <c r="U169">
        <v>4.2180000000000004E-3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0.999054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68.828795999999997</v>
      </c>
      <c r="I170">
        <v>123.33866399999999</v>
      </c>
      <c r="J170" t="s">
        <v>3</v>
      </c>
      <c r="K170">
        <v>67.971283999999997</v>
      </c>
      <c r="L170">
        <v>117.878877</v>
      </c>
      <c r="M170" t="s">
        <v>4</v>
      </c>
      <c r="N170">
        <v>37.028373999999999</v>
      </c>
      <c r="O170">
        <v>92.171020999999996</v>
      </c>
      <c r="P170" t="s">
        <v>5</v>
      </c>
      <c r="Q170">
        <v>0.89224700000000001</v>
      </c>
      <c r="R170">
        <v>6.5859000000000001E-2</v>
      </c>
      <c r="S170" t="s">
        <v>6</v>
      </c>
      <c r="T170">
        <v>14.041248</v>
      </c>
      <c r="U170">
        <v>4.8129999999999996E-3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0.99916099999999997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76.252409999999998</v>
      </c>
      <c r="I171">
        <v>137.760988</v>
      </c>
      <c r="J171" t="s">
        <v>3</v>
      </c>
      <c r="K171">
        <v>75.303534999999997</v>
      </c>
      <c r="L171">
        <v>131.65060299999999</v>
      </c>
      <c r="M171" t="s">
        <v>4</v>
      </c>
      <c r="N171">
        <v>40.957630999999999</v>
      </c>
      <c r="O171">
        <v>103.24901800000001</v>
      </c>
      <c r="P171" t="s">
        <v>5</v>
      </c>
      <c r="Q171">
        <v>0.98677099999999995</v>
      </c>
      <c r="R171">
        <v>7.3608000000000007E-2</v>
      </c>
      <c r="S171" t="s">
        <v>6</v>
      </c>
      <c r="T171">
        <v>15.593531</v>
      </c>
      <c r="U171">
        <v>5.4349999999999997E-3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0.99936400000000003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83.677188000000001</v>
      </c>
      <c r="I172">
        <v>151.14066299999999</v>
      </c>
      <c r="J172" t="s">
        <v>3</v>
      </c>
      <c r="K172">
        <v>82.637266999999994</v>
      </c>
      <c r="L172">
        <v>144.425028</v>
      </c>
      <c r="M172" t="s">
        <v>4</v>
      </c>
      <c r="N172">
        <v>44.890554999999999</v>
      </c>
      <c r="O172">
        <v>113.567646</v>
      </c>
      <c r="P172" t="s">
        <v>5</v>
      </c>
      <c r="Q172">
        <v>1.081256</v>
      </c>
      <c r="R172">
        <v>8.0850000000000005E-2</v>
      </c>
      <c r="S172" t="s">
        <v>6</v>
      </c>
      <c r="T172">
        <v>17.145377</v>
      </c>
      <c r="U172">
        <v>6.0169999999999998E-3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0.99943499999999996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91.120502000000002</v>
      </c>
      <c r="I173">
        <v>163.35174599999999</v>
      </c>
      <c r="J173" t="s">
        <v>3</v>
      </c>
      <c r="K173">
        <v>89.988885999999994</v>
      </c>
      <c r="L173">
        <v>156.07915700000001</v>
      </c>
      <c r="M173" t="s">
        <v>4</v>
      </c>
      <c r="N173">
        <v>48.837173</v>
      </c>
      <c r="O173">
        <v>123.02778499999999</v>
      </c>
      <c r="P173" t="s">
        <v>5</v>
      </c>
      <c r="Q173">
        <v>1.1758489999999999</v>
      </c>
      <c r="R173">
        <v>8.7570999999999996E-2</v>
      </c>
      <c r="S173" t="s">
        <v>6</v>
      </c>
      <c r="T173">
        <v>18.69847</v>
      </c>
      <c r="U173">
        <v>6.5839999999999996E-3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0.99948400000000004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98.535694000000007</v>
      </c>
      <c r="I174">
        <v>174.77255299999999</v>
      </c>
      <c r="J174" t="s">
        <v>3</v>
      </c>
      <c r="K174">
        <v>97.313744999999997</v>
      </c>
      <c r="L174">
        <v>166.98443900000001</v>
      </c>
      <c r="M174" t="s">
        <v>4</v>
      </c>
      <c r="N174">
        <v>52.761602000000003</v>
      </c>
      <c r="O174">
        <v>131.91107600000001</v>
      </c>
      <c r="P174" t="s">
        <v>5</v>
      </c>
      <c r="Q174">
        <v>1.269495</v>
      </c>
      <c r="R174">
        <v>9.3898999999999996E-2</v>
      </c>
      <c r="S174" t="s">
        <v>6</v>
      </c>
      <c r="T174">
        <v>20.251439000000001</v>
      </c>
      <c r="U174">
        <v>7.1250000000000003E-3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0.99953899999999996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105.922905</v>
      </c>
      <c r="I175">
        <v>185.39915300000001</v>
      </c>
      <c r="J175" t="s">
        <v>3</v>
      </c>
      <c r="K175">
        <v>104.61068899999999</v>
      </c>
      <c r="L175">
        <v>177.131561</v>
      </c>
      <c r="M175" t="s">
        <v>4</v>
      </c>
      <c r="N175">
        <v>56.662664999999997</v>
      </c>
      <c r="O175">
        <v>140.12834699999999</v>
      </c>
      <c r="P175" t="s">
        <v>5</v>
      </c>
      <c r="Q175">
        <v>1.3629</v>
      </c>
      <c r="R175">
        <v>9.9671999999999997E-2</v>
      </c>
      <c r="S175" t="s">
        <v>6</v>
      </c>
      <c r="T175">
        <v>21.804265000000001</v>
      </c>
      <c r="U175">
        <v>7.7330000000000003E-3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0.99953999999999998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113.28440999999999</v>
      </c>
      <c r="I176">
        <v>195.15769599999999</v>
      </c>
      <c r="J176" t="s">
        <v>3</v>
      </c>
      <c r="K176">
        <v>111.882948</v>
      </c>
      <c r="L176">
        <v>186.46274299999999</v>
      </c>
      <c r="M176" t="s">
        <v>4</v>
      </c>
      <c r="N176">
        <v>60.539681000000002</v>
      </c>
      <c r="O176">
        <v>147.718627</v>
      </c>
      <c r="P176" t="s">
        <v>5</v>
      </c>
      <c r="Q176">
        <v>1.455497</v>
      </c>
      <c r="R176">
        <v>0.105132</v>
      </c>
      <c r="S176" t="s">
        <v>6</v>
      </c>
      <c r="T176">
        <v>23.356642999999998</v>
      </c>
      <c r="U176">
        <v>8.4770000000000002E-3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0.99956199999999995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120.62388300000001</v>
      </c>
      <c r="I177">
        <v>204.08093700000001</v>
      </c>
      <c r="J177" t="s">
        <v>3</v>
      </c>
      <c r="K177">
        <v>119.133166</v>
      </c>
      <c r="L177">
        <v>194.97897499999999</v>
      </c>
      <c r="M177" t="s">
        <v>4</v>
      </c>
      <c r="N177">
        <v>64.398723000000004</v>
      </c>
      <c r="O177">
        <v>154.71274099999999</v>
      </c>
      <c r="P177" t="s">
        <v>5</v>
      </c>
      <c r="Q177">
        <v>1.5477430000000001</v>
      </c>
      <c r="R177">
        <v>0.110252</v>
      </c>
      <c r="S177" t="s">
        <v>6</v>
      </c>
      <c r="T177">
        <v>24.908446000000001</v>
      </c>
      <c r="U177">
        <v>9.3469999999999994E-3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0.99958999999999998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127.957838</v>
      </c>
      <c r="I178">
        <v>212.42055300000001</v>
      </c>
      <c r="J178" t="s">
        <v>3</v>
      </c>
      <c r="K178">
        <v>126.378727</v>
      </c>
      <c r="L178">
        <v>202.932872</v>
      </c>
      <c r="M178" t="s">
        <v>4</v>
      </c>
      <c r="N178">
        <v>68.251986000000002</v>
      </c>
      <c r="O178">
        <v>161.30017799999999</v>
      </c>
      <c r="P178" t="s">
        <v>5</v>
      </c>
      <c r="Q178">
        <v>1.6394690000000001</v>
      </c>
      <c r="R178">
        <v>0.11491700000000001</v>
      </c>
      <c r="S178" t="s">
        <v>6</v>
      </c>
      <c r="T178">
        <v>26.460781000000001</v>
      </c>
      <c r="U178">
        <v>1.0208999999999999E-2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0.99959900000000002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135.286869</v>
      </c>
      <c r="I179">
        <v>220.23164</v>
      </c>
      <c r="J179" t="s">
        <v>3</v>
      </c>
      <c r="K179">
        <v>133.61899500000001</v>
      </c>
      <c r="L179">
        <v>210.38947200000001</v>
      </c>
      <c r="M179" t="s">
        <v>4</v>
      </c>
      <c r="N179">
        <v>72.103476999999998</v>
      </c>
      <c r="O179">
        <v>167.48603700000001</v>
      </c>
      <c r="P179" t="s">
        <v>5</v>
      </c>
      <c r="Q179">
        <v>1.7312350000000001</v>
      </c>
      <c r="R179">
        <v>0.119348</v>
      </c>
      <c r="S179" t="s">
        <v>6</v>
      </c>
      <c r="T179">
        <v>28.013587999999999</v>
      </c>
      <c r="U179">
        <v>1.095E-2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0.99964200000000003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142.60549</v>
      </c>
      <c r="I180">
        <v>227.51911100000001</v>
      </c>
      <c r="J180" t="s">
        <v>3</v>
      </c>
      <c r="K180">
        <v>140.848568</v>
      </c>
      <c r="L180">
        <v>217.35289900000001</v>
      </c>
      <c r="M180" t="s">
        <v>4</v>
      </c>
      <c r="N180">
        <v>75.943200000000004</v>
      </c>
      <c r="O180">
        <v>173.22834800000001</v>
      </c>
      <c r="P180" t="s">
        <v>5</v>
      </c>
      <c r="Q180">
        <v>1.822905</v>
      </c>
      <c r="R180">
        <v>0.12343700000000001</v>
      </c>
      <c r="S180" t="s">
        <v>6</v>
      </c>
      <c r="T180">
        <v>29.565595999999999</v>
      </c>
      <c r="U180">
        <v>1.1911E-2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0.99964900000000001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149.91109900000001</v>
      </c>
      <c r="I181">
        <v>234.50053700000001</v>
      </c>
      <c r="J181" t="s">
        <v>3</v>
      </c>
      <c r="K181">
        <v>148.065414</v>
      </c>
      <c r="L181">
        <v>224.01966999999999</v>
      </c>
      <c r="M181" t="s">
        <v>4</v>
      </c>
      <c r="N181">
        <v>79.770550999999998</v>
      </c>
      <c r="O181">
        <v>178.71157400000001</v>
      </c>
      <c r="P181" t="s">
        <v>5</v>
      </c>
      <c r="Q181">
        <v>1.914263</v>
      </c>
      <c r="R181">
        <v>0.12734999999999999</v>
      </c>
      <c r="S181" t="s">
        <v>6</v>
      </c>
      <c r="T181">
        <v>31.118075000000001</v>
      </c>
      <c r="U181">
        <v>1.2992999999999999E-2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0.999668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135.63904099999999</v>
      </c>
      <c r="I182">
        <v>1417.8220859999999</v>
      </c>
      <c r="J182" t="s">
        <v>3</v>
      </c>
      <c r="K182">
        <v>135.40825100000001</v>
      </c>
      <c r="L182">
        <v>1416.708695</v>
      </c>
      <c r="M182" t="s">
        <v>4</v>
      </c>
      <c r="N182">
        <v>5.2877520000000002</v>
      </c>
      <c r="O182">
        <v>3.8699999999999997E-4</v>
      </c>
      <c r="P182" t="s">
        <v>5</v>
      </c>
      <c r="Q182">
        <v>128.12687</v>
      </c>
      <c r="R182">
        <v>1404.038399</v>
      </c>
      <c r="S182" t="s">
        <v>6</v>
      </c>
      <c r="T182">
        <v>135.341723</v>
      </c>
      <c r="U182">
        <v>1416.4560429999999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1.2329999999999999E-3</v>
      </c>
      <c r="AG182">
        <v>0</v>
      </c>
      <c r="AH182" t="s">
        <v>11</v>
      </c>
      <c r="AI182">
        <v>0.99612500000000004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236.44275400000001</v>
      </c>
      <c r="I183">
        <v>2045.434565</v>
      </c>
      <c r="J183" t="s">
        <v>3</v>
      </c>
      <c r="K183">
        <v>236.01173</v>
      </c>
      <c r="L183">
        <v>2044.159979</v>
      </c>
      <c r="M183" t="s">
        <v>4</v>
      </c>
      <c r="N183">
        <v>10.554536000000001</v>
      </c>
      <c r="O183">
        <v>5.6400000000000005E-4</v>
      </c>
      <c r="P183" t="s">
        <v>5</v>
      </c>
      <c r="Q183">
        <v>221.596664</v>
      </c>
      <c r="R183">
        <v>2025.459249</v>
      </c>
      <c r="S183" t="s">
        <v>6</v>
      </c>
      <c r="T183">
        <v>235.88563099999999</v>
      </c>
      <c r="U183">
        <v>2043.2983790000001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0.99690199999999995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331.73641099999998</v>
      </c>
      <c r="I184">
        <v>2467.811506</v>
      </c>
      <c r="J184" t="s">
        <v>3</v>
      </c>
      <c r="K184">
        <v>331.10508900000002</v>
      </c>
      <c r="L184">
        <v>2466.5159789999998</v>
      </c>
      <c r="M184" t="s">
        <v>4</v>
      </c>
      <c r="N184">
        <v>15.820561</v>
      </c>
      <c r="O184">
        <v>7.9500000000000003E-4</v>
      </c>
      <c r="P184" t="s">
        <v>5</v>
      </c>
      <c r="Q184">
        <v>309.58143999999999</v>
      </c>
      <c r="R184">
        <v>2443.100226</v>
      </c>
      <c r="S184" t="s">
        <v>6</v>
      </c>
      <c r="T184">
        <v>330.92247900000001</v>
      </c>
      <c r="U184">
        <v>2465.0870960000002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0.99742500000000001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427.904945</v>
      </c>
      <c r="I185">
        <v>3197.3880829999998</v>
      </c>
      <c r="J185" t="s">
        <v>3</v>
      </c>
      <c r="K185">
        <v>427.07186999999999</v>
      </c>
      <c r="L185">
        <v>3195.89669</v>
      </c>
      <c r="M185" t="s">
        <v>4</v>
      </c>
      <c r="N185">
        <v>21.088607</v>
      </c>
      <c r="O185">
        <v>1.274E-3</v>
      </c>
      <c r="P185" t="s">
        <v>5</v>
      </c>
      <c r="Q185">
        <v>398.438693</v>
      </c>
      <c r="R185">
        <v>3165.7648650000001</v>
      </c>
      <c r="S185" t="s">
        <v>6</v>
      </c>
      <c r="T185">
        <v>426.83458400000001</v>
      </c>
      <c r="U185">
        <v>3194.0375899999999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0.99784099999999998</v>
      </c>
      <c r="AJ185">
        <v>3.0000000000000001E-6</v>
      </c>
      <c r="AK185" t="s">
        <v>12</v>
      </c>
      <c r="AL185">
        <v>7.96</v>
      </c>
      <c r="AM185">
        <v>3104.7184000000002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523.883105</v>
      </c>
      <c r="I186">
        <v>4083.6230489999998</v>
      </c>
      <c r="J186" t="s">
        <v>3</v>
      </c>
      <c r="K186">
        <v>522.84991600000001</v>
      </c>
      <c r="L186">
        <v>4081.8712650000002</v>
      </c>
      <c r="M186" t="s">
        <v>4</v>
      </c>
      <c r="N186">
        <v>26.355484000000001</v>
      </c>
      <c r="O186">
        <v>1.916E-3</v>
      </c>
      <c r="P186" t="s">
        <v>5</v>
      </c>
      <c r="Q186">
        <v>487.11540300000001</v>
      </c>
      <c r="R186">
        <v>4044.941691</v>
      </c>
      <c r="S186" t="s">
        <v>6</v>
      </c>
      <c r="T186">
        <v>522.55742699999996</v>
      </c>
      <c r="U186">
        <v>4079.1871390000001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0.99815699999999996</v>
      </c>
      <c r="AJ186">
        <v>1.9999999999999999E-6</v>
      </c>
      <c r="AK186" t="s">
        <v>12</v>
      </c>
      <c r="AL186">
        <v>11.6</v>
      </c>
      <c r="AM186">
        <v>3696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619.37182299999995</v>
      </c>
      <c r="I187">
        <v>5021.4037580000004</v>
      </c>
      <c r="J187" t="s">
        <v>3</v>
      </c>
      <c r="K187">
        <v>618.13885600000003</v>
      </c>
      <c r="L187">
        <v>5019.4142849999998</v>
      </c>
      <c r="M187" t="s">
        <v>4</v>
      </c>
      <c r="N187">
        <v>31.621870999999999</v>
      </c>
      <c r="O187">
        <v>2.5990000000000002E-3</v>
      </c>
      <c r="P187" t="s">
        <v>5</v>
      </c>
      <c r="Q187">
        <v>575.30659700000001</v>
      </c>
      <c r="R187">
        <v>4974.937919</v>
      </c>
      <c r="S187" t="s">
        <v>6</v>
      </c>
      <c r="T187">
        <v>617.79089799999997</v>
      </c>
      <c r="U187">
        <v>5015.318303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0.99851100000000004</v>
      </c>
      <c r="AJ187">
        <v>1.9999999999999999E-6</v>
      </c>
      <c r="AK187" t="s">
        <v>12</v>
      </c>
      <c r="AL187">
        <v>11.6</v>
      </c>
      <c r="AM187">
        <v>3696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714.69248700000003</v>
      </c>
      <c r="I188">
        <v>6200.7789009999997</v>
      </c>
      <c r="J188" t="s">
        <v>3</v>
      </c>
      <c r="K188">
        <v>713.25918899999999</v>
      </c>
      <c r="L188">
        <v>6198.6874989999997</v>
      </c>
      <c r="M188" t="s">
        <v>4</v>
      </c>
      <c r="N188">
        <v>36.888862000000003</v>
      </c>
      <c r="O188">
        <v>3.2959999999999999E-3</v>
      </c>
      <c r="P188" t="s">
        <v>5</v>
      </c>
      <c r="Q188">
        <v>663.32600500000001</v>
      </c>
      <c r="R188">
        <v>6144.4335410000003</v>
      </c>
      <c r="S188" t="s">
        <v>6</v>
      </c>
      <c r="T188">
        <v>712.855546</v>
      </c>
      <c r="U188">
        <v>6193.0760719999998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0.99880999999999998</v>
      </c>
      <c r="AJ188">
        <v>1.9999999999999999E-6</v>
      </c>
      <c r="AK188" t="s">
        <v>12</v>
      </c>
      <c r="AL188">
        <v>11.6</v>
      </c>
      <c r="AM188">
        <v>3696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808.922999</v>
      </c>
      <c r="I189">
        <v>7130.7963280000004</v>
      </c>
      <c r="J189" t="s">
        <v>3</v>
      </c>
      <c r="K189">
        <v>807.28903400000002</v>
      </c>
      <c r="L189">
        <v>7128.7205510000003</v>
      </c>
      <c r="M189" t="s">
        <v>4</v>
      </c>
      <c r="N189">
        <v>42.156098999999998</v>
      </c>
      <c r="O189">
        <v>3.9690000000000003E-3</v>
      </c>
      <c r="P189" t="s">
        <v>5</v>
      </c>
      <c r="Q189">
        <v>750.25984500000004</v>
      </c>
      <c r="R189">
        <v>7067.9606460000005</v>
      </c>
      <c r="S189" t="s">
        <v>6</v>
      </c>
      <c r="T189">
        <v>806.83083899999997</v>
      </c>
      <c r="U189">
        <v>7121.7589369999996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0.99888500000000002</v>
      </c>
      <c r="AJ189">
        <v>9.9999999999999995E-7</v>
      </c>
      <c r="AK189" t="s">
        <v>12</v>
      </c>
      <c r="AL189">
        <v>14.88</v>
      </c>
      <c r="AM189">
        <v>4147.0655999999999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902.83663200000001</v>
      </c>
      <c r="I190">
        <v>7932.5106249999999</v>
      </c>
      <c r="J190" t="s">
        <v>3</v>
      </c>
      <c r="K190">
        <v>901.00284699999997</v>
      </c>
      <c r="L190">
        <v>7930.2051149999998</v>
      </c>
      <c r="M190" t="s">
        <v>4</v>
      </c>
      <c r="N190">
        <v>47.422701000000004</v>
      </c>
      <c r="O190">
        <v>4.836E-3</v>
      </c>
      <c r="P190" t="s">
        <v>5</v>
      </c>
      <c r="Q190">
        <v>836.87602700000002</v>
      </c>
      <c r="R190">
        <v>7863.7707399999999</v>
      </c>
      <c r="S190" t="s">
        <v>6</v>
      </c>
      <c r="T190">
        <v>900.49028699999997</v>
      </c>
      <c r="U190">
        <v>7922.0489340000004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0.99900500000000003</v>
      </c>
      <c r="AJ190">
        <v>9.9999999999999995E-7</v>
      </c>
      <c r="AK190" t="s">
        <v>12</v>
      </c>
      <c r="AL190">
        <v>14.88</v>
      </c>
      <c r="AM190">
        <v>4147.0655999999999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996.59935800000005</v>
      </c>
      <c r="I191">
        <v>8713.6791190000004</v>
      </c>
      <c r="J191" t="s">
        <v>3</v>
      </c>
      <c r="K191">
        <v>994.56562399999996</v>
      </c>
      <c r="L191">
        <v>8711.1800309999999</v>
      </c>
      <c r="M191" t="s">
        <v>4</v>
      </c>
      <c r="N191">
        <v>52.689692999999998</v>
      </c>
      <c r="O191">
        <v>5.6909999999999999E-3</v>
      </c>
      <c r="P191" t="s">
        <v>5</v>
      </c>
      <c r="Q191">
        <v>923.34292000000005</v>
      </c>
      <c r="R191">
        <v>8639.0655869999991</v>
      </c>
      <c r="S191" t="s">
        <v>6</v>
      </c>
      <c r="T191">
        <v>993.99911699999996</v>
      </c>
      <c r="U191">
        <v>8701.9173210000008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0.99927600000000005</v>
      </c>
      <c r="AJ191">
        <v>9.9999999999999995E-7</v>
      </c>
      <c r="AK191" t="s">
        <v>12</v>
      </c>
      <c r="AL191">
        <v>14.88</v>
      </c>
      <c r="AM191">
        <v>4147.0655999999999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1090.347244</v>
      </c>
      <c r="I192">
        <v>9506.6757589999997</v>
      </c>
      <c r="J192" t="s">
        <v>3</v>
      </c>
      <c r="K192">
        <v>1088.1134790000001</v>
      </c>
      <c r="L192">
        <v>9503.8909760000006</v>
      </c>
      <c r="M192" t="s">
        <v>4</v>
      </c>
      <c r="N192">
        <v>57.956499000000001</v>
      </c>
      <c r="O192">
        <v>6.7720000000000002E-3</v>
      </c>
      <c r="P192" t="s">
        <v>5</v>
      </c>
      <c r="Q192">
        <v>1009.793533</v>
      </c>
      <c r="R192">
        <v>9425.8029279999992</v>
      </c>
      <c r="S192" t="s">
        <v>6</v>
      </c>
      <c r="T192">
        <v>1087.4939690000001</v>
      </c>
      <c r="U192">
        <v>9493.3553449999999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0.99932100000000001</v>
      </c>
      <c r="AJ192">
        <v>9.9999999999999995E-7</v>
      </c>
      <c r="AK192" t="s">
        <v>12</v>
      </c>
      <c r="AL192">
        <v>14.88</v>
      </c>
      <c r="AM192">
        <v>4147.0655999999999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1199.211104</v>
      </c>
      <c r="I193">
        <v>25883.809208999999</v>
      </c>
      <c r="J193" t="s">
        <v>3</v>
      </c>
      <c r="K193">
        <v>1196.7767919999999</v>
      </c>
      <c r="L193">
        <v>25875.734434999998</v>
      </c>
      <c r="M193" t="s">
        <v>4</v>
      </c>
      <c r="N193">
        <v>63.223081000000001</v>
      </c>
      <c r="O193">
        <v>8.0789999999999994E-3</v>
      </c>
      <c r="P193" t="s">
        <v>5</v>
      </c>
      <c r="Q193">
        <v>1095.4069569999999</v>
      </c>
      <c r="R193">
        <v>10187.259635</v>
      </c>
      <c r="S193" t="s">
        <v>6</v>
      </c>
      <c r="T193">
        <v>1180.143894</v>
      </c>
      <c r="U193">
        <v>10255.586085000001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0.999359</v>
      </c>
      <c r="AJ193">
        <v>9.9999999999999995E-7</v>
      </c>
      <c r="AK193" t="s">
        <v>12</v>
      </c>
      <c r="AL193">
        <v>14.88</v>
      </c>
      <c r="AM193">
        <v>4147.0655999999999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1291.0284280000001</v>
      </c>
      <c r="I194">
        <v>26571.020589</v>
      </c>
      <c r="J194" t="s">
        <v>3</v>
      </c>
      <c r="K194">
        <v>1288.394153</v>
      </c>
      <c r="L194">
        <v>26562.201073</v>
      </c>
      <c r="M194" t="s">
        <v>4</v>
      </c>
      <c r="N194">
        <v>68.488974999999996</v>
      </c>
      <c r="O194">
        <v>9.2460000000000007E-3</v>
      </c>
      <c r="P194" t="s">
        <v>5</v>
      </c>
      <c r="Q194">
        <v>1179.9397630000001</v>
      </c>
      <c r="R194">
        <v>10742.087049</v>
      </c>
      <c r="S194" t="s">
        <v>6</v>
      </c>
      <c r="T194">
        <v>1271.7085059999999</v>
      </c>
      <c r="U194">
        <v>10810.589671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0.999529</v>
      </c>
      <c r="AJ194">
        <v>0</v>
      </c>
      <c r="AK194" t="s">
        <v>12</v>
      </c>
      <c r="AL194">
        <v>14.88</v>
      </c>
      <c r="AM194">
        <v>4147.0655999999999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1382.4381519999999</v>
      </c>
      <c r="I195">
        <v>27061.655006000001</v>
      </c>
      <c r="J195" t="s">
        <v>3</v>
      </c>
      <c r="K195">
        <v>1379.603865</v>
      </c>
      <c r="L195">
        <v>27052.101462999999</v>
      </c>
      <c r="M195" t="s">
        <v>4</v>
      </c>
      <c r="N195">
        <v>73.754996000000006</v>
      </c>
      <c r="O195">
        <v>1.0467000000000001E-2</v>
      </c>
      <c r="P195" t="s">
        <v>5</v>
      </c>
      <c r="Q195">
        <v>1264.066157</v>
      </c>
      <c r="R195">
        <v>11200.755752999999</v>
      </c>
      <c r="S195" t="s">
        <v>6</v>
      </c>
      <c r="T195">
        <v>1362.866184</v>
      </c>
      <c r="U195">
        <v>11268.196889999999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0.99957499999999999</v>
      </c>
      <c r="AJ195">
        <v>0</v>
      </c>
      <c r="AK195" t="s">
        <v>12</v>
      </c>
      <c r="AL195">
        <v>14.88</v>
      </c>
      <c r="AM195">
        <v>4147.0655999999999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1508.721902</v>
      </c>
      <c r="I196">
        <v>148968.009035</v>
      </c>
      <c r="J196" t="s">
        <v>3</v>
      </c>
      <c r="K196">
        <v>1505.6874680000001</v>
      </c>
      <c r="L196">
        <v>148943.59632099999</v>
      </c>
      <c r="M196" t="s">
        <v>4</v>
      </c>
      <c r="N196">
        <v>79.022942</v>
      </c>
      <c r="O196">
        <v>1.2154999999999999E-2</v>
      </c>
      <c r="P196" t="s">
        <v>5</v>
      </c>
      <c r="Q196">
        <v>1348.967146</v>
      </c>
      <c r="R196">
        <v>11833.825172999999</v>
      </c>
      <c r="S196" t="s">
        <v>6</v>
      </c>
      <c r="T196">
        <v>1454.822253</v>
      </c>
      <c r="U196">
        <v>11901.420952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0.99962399999999996</v>
      </c>
      <c r="AJ196">
        <v>0</v>
      </c>
      <c r="AK196" t="s">
        <v>12</v>
      </c>
      <c r="AL196">
        <v>14.88</v>
      </c>
      <c r="AM196">
        <v>4147.0655999999999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1599.6746089999999</v>
      </c>
      <c r="I197">
        <v>150411.60893700001</v>
      </c>
      <c r="J197" t="s">
        <v>3</v>
      </c>
      <c r="K197">
        <v>1596.4404589999999</v>
      </c>
      <c r="L197">
        <v>150385.29210300001</v>
      </c>
      <c r="M197" t="s">
        <v>4</v>
      </c>
      <c r="N197">
        <v>84.289904000000007</v>
      </c>
      <c r="O197">
        <v>1.3915E-2</v>
      </c>
      <c r="P197" t="s">
        <v>5</v>
      </c>
      <c r="Q197">
        <v>1432.6361400000001</v>
      </c>
      <c r="R197">
        <v>12080.53714</v>
      </c>
      <c r="S197" t="s">
        <v>6</v>
      </c>
      <c r="T197">
        <v>1545.5236399999999</v>
      </c>
      <c r="U197">
        <v>12139.719343999999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0.99965199999999999</v>
      </c>
      <c r="AJ197">
        <v>0</v>
      </c>
      <c r="AK197" t="s">
        <v>12</v>
      </c>
      <c r="AL197">
        <v>14.88</v>
      </c>
      <c r="AM197">
        <v>4147.0655999999999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1690.4261670000001</v>
      </c>
      <c r="I198">
        <v>150290.490869</v>
      </c>
      <c r="J198" t="s">
        <v>3</v>
      </c>
      <c r="K198">
        <v>1686.99218</v>
      </c>
      <c r="L198">
        <v>150263.45819500001</v>
      </c>
      <c r="M198" t="s">
        <v>4</v>
      </c>
      <c r="N198">
        <v>89.556560000000005</v>
      </c>
      <c r="O198">
        <v>1.5408E-2</v>
      </c>
      <c r="P198" t="s">
        <v>5</v>
      </c>
      <c r="Q198">
        <v>1516.106665</v>
      </c>
      <c r="R198">
        <v>12244.011784</v>
      </c>
      <c r="S198" t="s">
        <v>6</v>
      </c>
      <c r="T198">
        <v>1636.024768</v>
      </c>
      <c r="U198">
        <v>12297.384511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0.99965199999999999</v>
      </c>
      <c r="AJ198">
        <v>0</v>
      </c>
      <c r="AK198" t="s">
        <v>12</v>
      </c>
      <c r="AL198">
        <v>14.88</v>
      </c>
      <c r="AM198">
        <v>4147.0655999999999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1780.9815940000001</v>
      </c>
      <c r="I199">
        <v>150027.450277</v>
      </c>
      <c r="J199" t="s">
        <v>3</v>
      </c>
      <c r="K199">
        <v>1777.347976</v>
      </c>
      <c r="L199">
        <v>149999.63338099999</v>
      </c>
      <c r="M199" t="s">
        <v>4</v>
      </c>
      <c r="N199">
        <v>94.824136999999993</v>
      </c>
      <c r="O199">
        <v>1.6775000000000002E-2</v>
      </c>
      <c r="P199" t="s">
        <v>5</v>
      </c>
      <c r="Q199">
        <v>1599.375239</v>
      </c>
      <c r="R199">
        <v>12256.050735000001</v>
      </c>
      <c r="S199" t="s">
        <v>6</v>
      </c>
      <c r="T199">
        <v>1726.3300899999999</v>
      </c>
      <c r="U199">
        <v>12306.235397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0.99965800000000005</v>
      </c>
      <c r="AJ199">
        <v>0</v>
      </c>
      <c r="AK199" t="s">
        <v>12</v>
      </c>
      <c r="AL199">
        <v>14.88</v>
      </c>
      <c r="AM199">
        <v>4147.0655999999999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1872.1986300000001</v>
      </c>
      <c r="I200">
        <v>149808.393981</v>
      </c>
      <c r="J200" t="s">
        <v>3</v>
      </c>
      <c r="K200">
        <v>1868.365454</v>
      </c>
      <c r="L200">
        <v>149780.15404200001</v>
      </c>
      <c r="M200" t="s">
        <v>4</v>
      </c>
      <c r="N200">
        <v>100.091365</v>
      </c>
      <c r="O200">
        <v>1.7831E-2</v>
      </c>
      <c r="P200" t="s">
        <v>5</v>
      </c>
      <c r="Q200">
        <v>1683.305503</v>
      </c>
      <c r="R200">
        <v>12376.747855</v>
      </c>
      <c r="S200" t="s">
        <v>6</v>
      </c>
      <c r="T200">
        <v>1817.29594</v>
      </c>
      <c r="U200">
        <v>12427.303403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0.99966699999999997</v>
      </c>
      <c r="AJ200">
        <v>0</v>
      </c>
      <c r="AK200" t="s">
        <v>12</v>
      </c>
      <c r="AL200">
        <v>14.88</v>
      </c>
      <c r="AM200">
        <v>4147.0655999999999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1965.1493700000001</v>
      </c>
      <c r="I201">
        <v>149337.83854</v>
      </c>
      <c r="J201" t="s">
        <v>3</v>
      </c>
      <c r="K201">
        <v>1961.116714</v>
      </c>
      <c r="L201">
        <v>149309.258076</v>
      </c>
      <c r="M201" t="s">
        <v>4</v>
      </c>
      <c r="N201">
        <v>105.35927</v>
      </c>
      <c r="O201">
        <v>1.9075000000000002E-2</v>
      </c>
      <c r="P201" t="s">
        <v>5</v>
      </c>
      <c r="Q201">
        <v>1768.963254</v>
      </c>
      <c r="R201">
        <v>12422.458228</v>
      </c>
      <c r="S201" t="s">
        <v>6</v>
      </c>
      <c r="T201">
        <v>1910.189558</v>
      </c>
      <c r="U201">
        <v>12440.236217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0.99967300000000003</v>
      </c>
      <c r="AJ201">
        <v>0</v>
      </c>
      <c r="AK201" t="s">
        <v>12</v>
      </c>
      <c r="AL201">
        <v>14.88</v>
      </c>
      <c r="AM201">
        <v>4147.0655999999999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6.4417390000000001</v>
      </c>
      <c r="I222">
        <v>1.3724E-2</v>
      </c>
      <c r="J222" t="s">
        <v>3</v>
      </c>
      <c r="K222">
        <v>0.69632000000000005</v>
      </c>
      <c r="L222">
        <v>3.77E-4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12.558502000000001</v>
      </c>
      <c r="I223">
        <v>4.4373000000000003E-2</v>
      </c>
      <c r="J223" t="s">
        <v>3</v>
      </c>
      <c r="K223">
        <v>1.3160240000000001</v>
      </c>
      <c r="L223">
        <v>5.3799999999999996E-4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18.674956000000002</v>
      </c>
      <c r="I224">
        <v>9.7334000000000004E-2</v>
      </c>
      <c r="J224" t="s">
        <v>3</v>
      </c>
      <c r="K224">
        <v>1.9352149999999999</v>
      </c>
      <c r="L224">
        <v>7.6099999999999996E-4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24.799457</v>
      </c>
      <c r="I225">
        <v>0.17441899999999999</v>
      </c>
      <c r="J225" t="s">
        <v>3</v>
      </c>
      <c r="K225">
        <v>2.55416</v>
      </c>
      <c r="L225">
        <v>1.0690000000000001E-3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30.919492999999999</v>
      </c>
      <c r="I226">
        <v>0.23527899999999999</v>
      </c>
      <c r="J226" t="s">
        <v>3</v>
      </c>
      <c r="K226">
        <v>3.173597</v>
      </c>
      <c r="L226">
        <v>1.3179999999999999E-3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37.040868000000003</v>
      </c>
      <c r="I227">
        <v>0.32069199999999998</v>
      </c>
      <c r="J227" t="s">
        <v>3</v>
      </c>
      <c r="K227">
        <v>3.7923789999999999</v>
      </c>
      <c r="L227">
        <v>1.542E-3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43.156714000000001</v>
      </c>
      <c r="I228">
        <v>0.428809</v>
      </c>
      <c r="J228" t="s">
        <v>3</v>
      </c>
      <c r="K228">
        <v>4.4111010000000004</v>
      </c>
      <c r="L228">
        <v>1.9220000000000001E-3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49.274140000000003</v>
      </c>
      <c r="I229">
        <v>0.56129099999999998</v>
      </c>
      <c r="J229" t="s">
        <v>3</v>
      </c>
      <c r="K229">
        <v>5.0293330000000003</v>
      </c>
      <c r="L229">
        <v>2.3440000000000002E-3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55.387160999999999</v>
      </c>
      <c r="I230">
        <v>0.71279899999999996</v>
      </c>
      <c r="J230" t="s">
        <v>3</v>
      </c>
      <c r="K230">
        <v>5.6484449999999997</v>
      </c>
      <c r="L230">
        <v>2.8600000000000001E-3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61.503234999999997</v>
      </c>
      <c r="I231">
        <v>0.89214499999999997</v>
      </c>
      <c r="J231" t="s">
        <v>3</v>
      </c>
      <c r="K231">
        <v>6.2684990000000003</v>
      </c>
      <c r="L231">
        <v>3.4810000000000002E-3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67.618320999999995</v>
      </c>
      <c r="I232">
        <v>1.09446</v>
      </c>
      <c r="J232" t="s">
        <v>3</v>
      </c>
      <c r="K232">
        <v>6.8876939999999998</v>
      </c>
      <c r="L232">
        <v>4.3140000000000001E-3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73.733975000000001</v>
      </c>
      <c r="I233">
        <v>1.327207</v>
      </c>
      <c r="J233" t="s">
        <v>3</v>
      </c>
      <c r="K233">
        <v>7.5075430000000001</v>
      </c>
      <c r="L233">
        <v>5.1019999999999998E-3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79.847639999999998</v>
      </c>
      <c r="I234">
        <v>1.5764629999999999</v>
      </c>
      <c r="J234" t="s">
        <v>3</v>
      </c>
      <c r="K234">
        <v>8.1268399999999996</v>
      </c>
      <c r="L234">
        <v>6.0179999999999999E-3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85.963188000000002</v>
      </c>
      <c r="I235">
        <v>1.850606</v>
      </c>
      <c r="J235" t="s">
        <v>3</v>
      </c>
      <c r="K235">
        <v>8.7459140000000009</v>
      </c>
      <c r="L235">
        <v>6.9699999999999996E-3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92.078205999999994</v>
      </c>
      <c r="I236">
        <v>2.1536529999999998</v>
      </c>
      <c r="J236" t="s">
        <v>3</v>
      </c>
      <c r="K236">
        <v>9.3654379999999993</v>
      </c>
      <c r="L236">
        <v>8.1150000000000007E-3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98.192916999999994</v>
      </c>
      <c r="I237">
        <v>2.4761220000000002</v>
      </c>
      <c r="J237" t="s">
        <v>3</v>
      </c>
      <c r="K237">
        <v>9.9847160000000006</v>
      </c>
      <c r="L237">
        <v>9.2189999999999998E-3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104.306319</v>
      </c>
      <c r="I238">
        <v>2.8211379999999999</v>
      </c>
      <c r="J238" t="s">
        <v>3</v>
      </c>
      <c r="K238">
        <v>10.603749000000001</v>
      </c>
      <c r="L238">
        <v>1.022E-2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110.420439</v>
      </c>
      <c r="I239">
        <v>3.190223</v>
      </c>
      <c r="J239" t="s">
        <v>3</v>
      </c>
      <c r="K239">
        <v>11.222802</v>
      </c>
      <c r="L239">
        <v>1.1472E-2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116.534577</v>
      </c>
      <c r="I240">
        <v>3.5918060000000001</v>
      </c>
      <c r="J240" t="s">
        <v>3</v>
      </c>
      <c r="K240">
        <v>11.842798</v>
      </c>
      <c r="L240">
        <v>1.2755000000000001E-2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122.648184</v>
      </c>
      <c r="I241">
        <v>4.0053169999999998</v>
      </c>
      <c r="J241" t="s">
        <v>3</v>
      </c>
      <c r="K241">
        <v>12.462383000000001</v>
      </c>
      <c r="L241">
        <v>1.4119E-2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6.4519789999999997</v>
      </c>
      <c r="I242">
        <v>2.5989000000000002E-2</v>
      </c>
      <c r="J242" t="s">
        <v>3</v>
      </c>
      <c r="K242">
        <v>0.51753000000000005</v>
      </c>
      <c r="L242">
        <v>4.0000000000000003E-5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12.972011</v>
      </c>
      <c r="I243">
        <v>0.10106999999999999</v>
      </c>
      <c r="J243" t="s">
        <v>3</v>
      </c>
      <c r="K243">
        <v>1.0319670000000001</v>
      </c>
      <c r="L243">
        <v>1.4300000000000001E-4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19.488109000000001</v>
      </c>
      <c r="I244">
        <v>0.222915</v>
      </c>
      <c r="J244" t="s">
        <v>3</v>
      </c>
      <c r="K244">
        <v>1.545647</v>
      </c>
      <c r="L244">
        <v>2.9500000000000001E-4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26.001152999999999</v>
      </c>
      <c r="I245">
        <v>0.392739</v>
      </c>
      <c r="J245" t="s">
        <v>3</v>
      </c>
      <c r="K245">
        <v>2.0595940000000001</v>
      </c>
      <c r="L245">
        <v>5.1999999999999995E-4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32.516900999999997</v>
      </c>
      <c r="I246">
        <v>0.61221999999999999</v>
      </c>
      <c r="J246" t="s">
        <v>3</v>
      </c>
      <c r="K246">
        <v>2.5731069999999998</v>
      </c>
      <c r="L246">
        <v>8.7299999999999997E-4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39.033760999999998</v>
      </c>
      <c r="I247">
        <v>0.878301</v>
      </c>
      <c r="J247" t="s">
        <v>3</v>
      </c>
      <c r="K247">
        <v>3.0876649999999999</v>
      </c>
      <c r="L247">
        <v>1.299E-3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45.547857</v>
      </c>
      <c r="I248">
        <v>1.1931909999999999</v>
      </c>
      <c r="J248" t="s">
        <v>3</v>
      </c>
      <c r="K248">
        <v>3.600851</v>
      </c>
      <c r="L248">
        <v>1.8270000000000001E-3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52.049971999999997</v>
      </c>
      <c r="I249">
        <v>1.470154</v>
      </c>
      <c r="J249" t="s">
        <v>3</v>
      </c>
      <c r="K249">
        <v>4.1130149999999999</v>
      </c>
      <c r="L249">
        <v>2.2109999999999999E-3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58.556510000000003</v>
      </c>
      <c r="I250">
        <v>1.7515229999999999</v>
      </c>
      <c r="J250" t="s">
        <v>3</v>
      </c>
      <c r="K250">
        <v>4.627453</v>
      </c>
      <c r="L250">
        <v>2.6689999999999999E-3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65.057436999999993</v>
      </c>
      <c r="I251">
        <v>2.0459369999999999</v>
      </c>
      <c r="J251" t="s">
        <v>3</v>
      </c>
      <c r="K251">
        <v>5.1402320000000001</v>
      </c>
      <c r="L251">
        <v>3.1150000000000001E-3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71.557935999999998</v>
      </c>
      <c r="I252">
        <v>2.3559299999999999</v>
      </c>
      <c r="J252" t="s">
        <v>3</v>
      </c>
      <c r="K252">
        <v>5.6536869999999997</v>
      </c>
      <c r="L252">
        <v>3.5400000000000002E-3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78.055815999999993</v>
      </c>
      <c r="I253">
        <v>2.6960139999999999</v>
      </c>
      <c r="J253" t="s">
        <v>3</v>
      </c>
      <c r="K253">
        <v>6.1672650000000004</v>
      </c>
      <c r="L253">
        <v>4.0400000000000002E-3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84.555536000000004</v>
      </c>
      <c r="I254">
        <v>3.0543200000000001</v>
      </c>
      <c r="J254" t="s">
        <v>3</v>
      </c>
      <c r="K254">
        <v>6.6803520000000001</v>
      </c>
      <c r="L254">
        <v>4.5250000000000004E-3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91.054337000000004</v>
      </c>
      <c r="I255">
        <v>3.4450530000000001</v>
      </c>
      <c r="J255" t="s">
        <v>3</v>
      </c>
      <c r="K255">
        <v>7.1929270000000001</v>
      </c>
      <c r="L255">
        <v>5.1120000000000002E-3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97.554857999999996</v>
      </c>
      <c r="I256">
        <v>3.8609689999999999</v>
      </c>
      <c r="J256" t="s">
        <v>3</v>
      </c>
      <c r="K256">
        <v>7.706321</v>
      </c>
      <c r="L256">
        <v>5.7939999999999997E-3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104.050116</v>
      </c>
      <c r="I257">
        <v>4.2859800000000003</v>
      </c>
      <c r="J257" t="s">
        <v>3</v>
      </c>
      <c r="K257">
        <v>8.2188140000000001</v>
      </c>
      <c r="L257">
        <v>6.3480000000000003E-3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110.55199</v>
      </c>
      <c r="I258">
        <v>4.7412619999999999</v>
      </c>
      <c r="J258" t="s">
        <v>3</v>
      </c>
      <c r="K258">
        <v>8.733193</v>
      </c>
      <c r="L258">
        <v>6.9880000000000003E-3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117.05185400000001</v>
      </c>
      <c r="I259">
        <v>5.2176150000000003</v>
      </c>
      <c r="J259" t="s">
        <v>3</v>
      </c>
      <c r="K259">
        <v>9.246753</v>
      </c>
      <c r="L259">
        <v>7.6920000000000001E-3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123.551292</v>
      </c>
      <c r="I260">
        <v>5.7248330000000003</v>
      </c>
      <c r="J260" t="s">
        <v>3</v>
      </c>
      <c r="K260">
        <v>9.7595550000000006</v>
      </c>
      <c r="L260">
        <v>8.4980000000000003E-3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130.04522499999999</v>
      </c>
      <c r="I261">
        <v>6.2499409999999997</v>
      </c>
      <c r="J261" t="s">
        <v>3</v>
      </c>
      <c r="K261">
        <v>10.271701</v>
      </c>
      <c r="L261">
        <v>9.2809999999999993E-3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6.6429140000000002</v>
      </c>
      <c r="I262">
        <v>1.2954E-2</v>
      </c>
      <c r="J262" t="s">
        <v>3</v>
      </c>
      <c r="K262">
        <v>1.920307</v>
      </c>
      <c r="L262">
        <v>1.67E-3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12.858046</v>
      </c>
      <c r="I263">
        <v>6.6586000000000006E-2</v>
      </c>
      <c r="J263" t="s">
        <v>3</v>
      </c>
      <c r="K263">
        <v>3.7892929999999998</v>
      </c>
      <c r="L263">
        <v>7.3530000000000002E-3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19.072913</v>
      </c>
      <c r="I264">
        <v>0.17017099999999999</v>
      </c>
      <c r="J264" t="s">
        <v>3</v>
      </c>
      <c r="K264">
        <v>5.6580310000000003</v>
      </c>
      <c r="L264">
        <v>1.7184000000000001E-2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25.287064999999998</v>
      </c>
      <c r="I265">
        <v>0.321548</v>
      </c>
      <c r="J265" t="s">
        <v>3</v>
      </c>
      <c r="K265">
        <v>7.5276690000000004</v>
      </c>
      <c r="L265">
        <v>3.0620999999999999E-2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31.501156000000002</v>
      </c>
      <c r="I266">
        <v>0.521231</v>
      </c>
      <c r="J266" t="s">
        <v>3</v>
      </c>
      <c r="K266">
        <v>9.3972219999999993</v>
      </c>
      <c r="L266">
        <v>4.8381E-2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37.714799999999997</v>
      </c>
      <c r="I267">
        <v>0.76894099999999999</v>
      </c>
      <c r="J267" t="s">
        <v>3</v>
      </c>
      <c r="K267">
        <v>11.267102</v>
      </c>
      <c r="L267">
        <v>7.0189000000000001E-2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43.928566000000004</v>
      </c>
      <c r="I268">
        <v>1.0645800000000001</v>
      </c>
      <c r="J268" t="s">
        <v>3</v>
      </c>
      <c r="K268">
        <v>13.136305999999999</v>
      </c>
      <c r="L268">
        <v>9.6102000000000007E-2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50.144193000000001</v>
      </c>
      <c r="I269">
        <v>1.4065840000000001</v>
      </c>
      <c r="J269" t="s">
        <v>3</v>
      </c>
      <c r="K269">
        <v>15.007538</v>
      </c>
      <c r="L269">
        <v>0.12574199999999999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56.358224</v>
      </c>
      <c r="I270">
        <v>1.7975620000000001</v>
      </c>
      <c r="J270" t="s">
        <v>3</v>
      </c>
      <c r="K270">
        <v>16.878063000000001</v>
      </c>
      <c r="L270">
        <v>0.16006899999999999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62.571967000000001</v>
      </c>
      <c r="I271">
        <v>2.236316</v>
      </c>
      <c r="J271" t="s">
        <v>3</v>
      </c>
      <c r="K271">
        <v>18.748640000000002</v>
      </c>
      <c r="L271">
        <v>0.19814699999999999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68.786388000000002</v>
      </c>
      <c r="I272">
        <v>2.7172079999999998</v>
      </c>
      <c r="J272" t="s">
        <v>3</v>
      </c>
      <c r="K272">
        <v>20.619319999999998</v>
      </c>
      <c r="L272">
        <v>0.24030799999999999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75.000174000000001</v>
      </c>
      <c r="I273">
        <v>3.2481520000000002</v>
      </c>
      <c r="J273" t="s">
        <v>3</v>
      </c>
      <c r="K273">
        <v>22.490224999999999</v>
      </c>
      <c r="L273">
        <v>0.28686499999999998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81.212934000000004</v>
      </c>
      <c r="I274">
        <v>3.8088899999999999</v>
      </c>
      <c r="J274" t="s">
        <v>3</v>
      </c>
      <c r="K274">
        <v>24.360904999999999</v>
      </c>
      <c r="L274">
        <v>0.335845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87.412649999999999</v>
      </c>
      <c r="I275">
        <v>4.0694350000000004</v>
      </c>
      <c r="J275" t="s">
        <v>3</v>
      </c>
      <c r="K275">
        <v>26.227529000000001</v>
      </c>
      <c r="L275">
        <v>0.35895100000000002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93.610176999999993</v>
      </c>
      <c r="I276">
        <v>4.3096940000000004</v>
      </c>
      <c r="J276" t="s">
        <v>3</v>
      </c>
      <c r="K276">
        <v>28.094256000000001</v>
      </c>
      <c r="L276">
        <v>0.37958799999999998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99.803585999999996</v>
      </c>
      <c r="I277">
        <v>4.5214889999999999</v>
      </c>
      <c r="J277" t="s">
        <v>3</v>
      </c>
      <c r="K277">
        <v>29.959140000000001</v>
      </c>
      <c r="L277">
        <v>0.39779799999999998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105.997939</v>
      </c>
      <c r="I278">
        <v>4.7345959999999998</v>
      </c>
      <c r="J278" t="s">
        <v>3</v>
      </c>
      <c r="K278">
        <v>31.825295000000001</v>
      </c>
      <c r="L278">
        <v>0.416468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112.191309</v>
      </c>
      <c r="I279">
        <v>4.9512029999999996</v>
      </c>
      <c r="J279" t="s">
        <v>3</v>
      </c>
      <c r="K279">
        <v>33.691110999999999</v>
      </c>
      <c r="L279">
        <v>0.43517899999999998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118.385171</v>
      </c>
      <c r="I280">
        <v>5.1772030000000004</v>
      </c>
      <c r="J280" t="s">
        <v>3</v>
      </c>
      <c r="K280">
        <v>35.55715</v>
      </c>
      <c r="L280">
        <v>0.45524700000000001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124.578703</v>
      </c>
      <c r="I281">
        <v>5.4057490000000001</v>
      </c>
      <c r="J281" t="s">
        <v>3</v>
      </c>
      <c r="K281">
        <v>37.423107999999999</v>
      </c>
      <c r="L281">
        <v>0.475165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6.0109009999999996</v>
      </c>
      <c r="I282">
        <v>3.8830000000000002E-3</v>
      </c>
      <c r="J282" t="s">
        <v>3</v>
      </c>
      <c r="K282">
        <v>1.3801270000000001</v>
      </c>
      <c r="L282">
        <v>1.66E-4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11.699567999999999</v>
      </c>
      <c r="I283">
        <v>4.0790000000000002E-3</v>
      </c>
      <c r="J283" t="s">
        <v>3</v>
      </c>
      <c r="K283">
        <v>2.7190479999999999</v>
      </c>
      <c r="L283">
        <v>3.8699999999999997E-4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17.387720999999999</v>
      </c>
      <c r="I284">
        <v>5.5929999999999999E-3</v>
      </c>
      <c r="J284" t="s">
        <v>3</v>
      </c>
      <c r="K284">
        <v>4.0581310000000004</v>
      </c>
      <c r="L284">
        <v>7.5500000000000003E-4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23.075206999999999</v>
      </c>
      <c r="I285">
        <v>8.3739999999999995E-3</v>
      </c>
      <c r="J285" t="s">
        <v>3</v>
      </c>
      <c r="K285">
        <v>5.3971749999999998</v>
      </c>
      <c r="L285">
        <v>1.2279999999999999E-3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28.762651000000002</v>
      </c>
      <c r="I286">
        <v>1.1979999999999999E-2</v>
      </c>
      <c r="J286" t="s">
        <v>3</v>
      </c>
      <c r="K286">
        <v>6.7366910000000004</v>
      </c>
      <c r="L286">
        <v>1.8500000000000001E-3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34.449550000000002</v>
      </c>
      <c r="I287">
        <v>1.6707E-2</v>
      </c>
      <c r="J287" t="s">
        <v>3</v>
      </c>
      <c r="K287">
        <v>8.0761649999999996</v>
      </c>
      <c r="L287">
        <v>2.6180000000000001E-3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40.135455999999998</v>
      </c>
      <c r="I288">
        <v>2.2350999999999999E-2</v>
      </c>
      <c r="J288" t="s">
        <v>3</v>
      </c>
      <c r="K288">
        <v>9.4152950000000004</v>
      </c>
      <c r="L288">
        <v>3.4870000000000001E-3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45.821278999999997</v>
      </c>
      <c r="I289">
        <v>2.8806999999999999E-2</v>
      </c>
      <c r="J289" t="s">
        <v>3</v>
      </c>
      <c r="K289">
        <v>10.754505999999999</v>
      </c>
      <c r="L289">
        <v>4.5440000000000003E-3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51.507675999999996</v>
      </c>
      <c r="I290">
        <v>3.5879000000000001E-2</v>
      </c>
      <c r="J290" t="s">
        <v>3</v>
      </c>
      <c r="K290">
        <v>12.094066</v>
      </c>
      <c r="L290">
        <v>5.6480000000000002E-3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57.193480000000001</v>
      </c>
      <c r="I291">
        <v>4.3715999999999998E-2</v>
      </c>
      <c r="J291" t="s">
        <v>3</v>
      </c>
      <c r="K291">
        <v>13.433154999999999</v>
      </c>
      <c r="L291">
        <v>6.9290000000000003E-3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62.879038000000001</v>
      </c>
      <c r="I292">
        <v>5.2706000000000003E-2</v>
      </c>
      <c r="J292" t="s">
        <v>3</v>
      </c>
      <c r="K292">
        <v>14.771855</v>
      </c>
      <c r="L292">
        <v>8.3890000000000006E-3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68.564428000000007</v>
      </c>
      <c r="I293">
        <v>6.2196000000000001E-2</v>
      </c>
      <c r="J293" t="s">
        <v>3</v>
      </c>
      <c r="K293">
        <v>16.111025000000001</v>
      </c>
      <c r="L293">
        <v>9.9830000000000006E-3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74.249859000000001</v>
      </c>
      <c r="I294">
        <v>7.2040999999999994E-2</v>
      </c>
      <c r="J294" t="s">
        <v>3</v>
      </c>
      <c r="K294">
        <v>17.450036000000001</v>
      </c>
      <c r="L294">
        <v>1.171E-2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79.934182000000007</v>
      </c>
      <c r="I295">
        <v>8.2688999999999999E-2</v>
      </c>
      <c r="J295" t="s">
        <v>3</v>
      </c>
      <c r="K295">
        <v>18.789149999999999</v>
      </c>
      <c r="L295">
        <v>1.3558000000000001E-2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85.618896000000007</v>
      </c>
      <c r="I296">
        <v>9.4308000000000003E-2</v>
      </c>
      <c r="J296" t="s">
        <v>3</v>
      </c>
      <c r="K296">
        <v>20.128509999999999</v>
      </c>
      <c r="L296">
        <v>1.5465E-2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91.303586999999993</v>
      </c>
      <c r="I297">
        <v>0.106153</v>
      </c>
      <c r="J297" t="s">
        <v>3</v>
      </c>
      <c r="K297">
        <v>21.467604000000001</v>
      </c>
      <c r="L297">
        <v>1.7493999999999999E-2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96.988504000000006</v>
      </c>
      <c r="I298">
        <v>0.11887200000000001</v>
      </c>
      <c r="J298" t="s">
        <v>3</v>
      </c>
      <c r="K298">
        <v>22.806677000000001</v>
      </c>
      <c r="L298">
        <v>1.9706000000000001E-2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102.673237</v>
      </c>
      <c r="I299">
        <v>0.13250899999999999</v>
      </c>
      <c r="J299" t="s">
        <v>3</v>
      </c>
      <c r="K299">
        <v>24.146118000000001</v>
      </c>
      <c r="L299">
        <v>2.2249999999999999E-2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108.357744</v>
      </c>
      <c r="I300">
        <v>0.14727199999999999</v>
      </c>
      <c r="J300" t="s">
        <v>3</v>
      </c>
      <c r="K300">
        <v>25.485334999999999</v>
      </c>
      <c r="L300">
        <v>2.4781000000000001E-2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114.042272</v>
      </c>
      <c r="I301">
        <v>0.16267000000000001</v>
      </c>
      <c r="J301" t="s">
        <v>3</v>
      </c>
      <c r="K301">
        <v>26.824694000000001</v>
      </c>
      <c r="L301">
        <v>2.7446000000000002E-2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7.0399580000000004</v>
      </c>
      <c r="I302">
        <v>3.1373999999999999E-2</v>
      </c>
      <c r="J302" t="s">
        <v>3</v>
      </c>
      <c r="K302">
        <v>1.9263889999999999</v>
      </c>
      <c r="L302">
        <v>1.946E-3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13.532221</v>
      </c>
      <c r="I303">
        <v>9.6266000000000004E-2</v>
      </c>
      <c r="J303" t="s">
        <v>3</v>
      </c>
      <c r="K303">
        <v>3.8049400000000002</v>
      </c>
      <c r="L303">
        <v>7.5849999999999997E-3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20.024560000000001</v>
      </c>
      <c r="I304">
        <v>0.20804600000000001</v>
      </c>
      <c r="J304" t="s">
        <v>3</v>
      </c>
      <c r="K304">
        <v>5.6839370000000002</v>
      </c>
      <c r="L304">
        <v>1.7142999999999999E-2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26.516853999999999</v>
      </c>
      <c r="I305">
        <v>0.36591600000000002</v>
      </c>
      <c r="J305" t="s">
        <v>3</v>
      </c>
      <c r="K305">
        <v>7.5629350000000004</v>
      </c>
      <c r="L305">
        <v>3.0374000000000002E-2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33.008699999999997</v>
      </c>
      <c r="I306">
        <v>0.57112399999999997</v>
      </c>
      <c r="J306" t="s">
        <v>3</v>
      </c>
      <c r="K306">
        <v>9.442361</v>
      </c>
      <c r="L306">
        <v>4.7624E-2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39.500453</v>
      </c>
      <c r="I307">
        <v>0.822515</v>
      </c>
      <c r="J307" t="s">
        <v>3</v>
      </c>
      <c r="K307">
        <v>11.322094999999999</v>
      </c>
      <c r="L307">
        <v>6.8828E-2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45.992370000000001</v>
      </c>
      <c r="I308">
        <v>1.1196980000000001</v>
      </c>
      <c r="J308" t="s">
        <v>3</v>
      </c>
      <c r="K308">
        <v>13.201275000000001</v>
      </c>
      <c r="L308">
        <v>9.4020000000000006E-2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52.484428999999999</v>
      </c>
      <c r="I309">
        <v>1.464129</v>
      </c>
      <c r="J309" t="s">
        <v>3</v>
      </c>
      <c r="K309">
        <v>15.081234</v>
      </c>
      <c r="L309">
        <v>0.12284200000000001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58.976737</v>
      </c>
      <c r="I310">
        <v>1.8549979999999999</v>
      </c>
      <c r="J310" t="s">
        <v>3</v>
      </c>
      <c r="K310">
        <v>16.961648</v>
      </c>
      <c r="L310">
        <v>0.155694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65.468632999999997</v>
      </c>
      <c r="I311">
        <v>2.2926549999999999</v>
      </c>
      <c r="J311" t="s">
        <v>3</v>
      </c>
      <c r="K311">
        <v>18.841498000000001</v>
      </c>
      <c r="L311">
        <v>0.19242300000000001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71.959897999999995</v>
      </c>
      <c r="I312">
        <v>2.776106</v>
      </c>
      <c r="J312" t="s">
        <v>3</v>
      </c>
      <c r="K312">
        <v>20.721408</v>
      </c>
      <c r="L312">
        <v>0.233264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78.443441000000007</v>
      </c>
      <c r="I313">
        <v>3.1150350000000002</v>
      </c>
      <c r="J313" t="s">
        <v>3</v>
      </c>
      <c r="K313">
        <v>22.599516000000001</v>
      </c>
      <c r="L313">
        <v>0.26116299999999998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84.920552000000001</v>
      </c>
      <c r="I314">
        <v>3.3227980000000001</v>
      </c>
      <c r="J314" t="s">
        <v>3</v>
      </c>
      <c r="K314">
        <v>24.475290000000001</v>
      </c>
      <c r="L314">
        <v>0.27880899999999997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91.391929000000005</v>
      </c>
      <c r="I315">
        <v>3.4952990000000002</v>
      </c>
      <c r="J315" t="s">
        <v>3</v>
      </c>
      <c r="K315">
        <v>26.350059999999999</v>
      </c>
      <c r="L315">
        <v>0.293383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97.862836000000001</v>
      </c>
      <c r="I316">
        <v>3.6711969999999998</v>
      </c>
      <c r="J316" t="s">
        <v>3</v>
      </c>
      <c r="K316">
        <v>28.225380999999999</v>
      </c>
      <c r="L316">
        <v>0.30816100000000002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110.366112</v>
      </c>
      <c r="I318">
        <v>0.117134</v>
      </c>
      <c r="J318" t="s">
        <v>3</v>
      </c>
      <c r="K318">
        <v>31.868266999999999</v>
      </c>
      <c r="L318">
        <v>1.0222999999999999E-2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116.8266</v>
      </c>
      <c r="I319">
        <v>0.13023100000000001</v>
      </c>
      <c r="J319" t="s">
        <v>3</v>
      </c>
      <c r="K319">
        <v>33.741864999999997</v>
      </c>
      <c r="L319">
        <v>1.1439E-2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123.288111</v>
      </c>
      <c r="I320">
        <v>0.144874</v>
      </c>
      <c r="J320" t="s">
        <v>3</v>
      </c>
      <c r="K320">
        <v>35.615751000000003</v>
      </c>
      <c r="L320">
        <v>1.2728E-2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129.74946199999999</v>
      </c>
      <c r="I321">
        <v>0.160079</v>
      </c>
      <c r="J321" t="s">
        <v>3</v>
      </c>
      <c r="K321">
        <v>37.489328999999998</v>
      </c>
      <c r="L321">
        <v>1.4068000000000001E-2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178.420807</v>
      </c>
      <c r="I322">
        <v>115.22593500000001</v>
      </c>
      <c r="J322" t="s">
        <v>3</v>
      </c>
      <c r="K322">
        <v>178.32109399999999</v>
      </c>
      <c r="L322">
        <v>115.09077499999999</v>
      </c>
      <c r="M322" t="s">
        <v>4</v>
      </c>
      <c r="N322">
        <v>3.9340169999999999</v>
      </c>
      <c r="O322">
        <v>6.6006999999999996E-2</v>
      </c>
      <c r="P322" t="s">
        <v>5</v>
      </c>
      <c r="Q322">
        <v>63.416832999999997</v>
      </c>
      <c r="R322">
        <v>14.98883</v>
      </c>
      <c r="S322" t="s">
        <v>6</v>
      </c>
      <c r="T322">
        <v>11.710395999999999</v>
      </c>
      <c r="U322">
        <v>1.9372720000000001</v>
      </c>
      <c r="V322" t="s">
        <v>7</v>
      </c>
      <c r="W322">
        <v>10.829891999999999</v>
      </c>
      <c r="X322">
        <v>0.44535999999999998</v>
      </c>
      <c r="Y322" t="s">
        <v>8</v>
      </c>
      <c r="Z322">
        <v>12.614269</v>
      </c>
      <c r="AA322">
        <v>2.7382140000000001</v>
      </c>
      <c r="AB322" t="s">
        <v>9</v>
      </c>
      <c r="AC322">
        <v>92.082622999999998</v>
      </c>
      <c r="AD322">
        <v>34.968848999999999</v>
      </c>
      <c r="AE322" t="s">
        <v>10</v>
      </c>
      <c r="AF322">
        <v>1.2340000000000001E-3</v>
      </c>
      <c r="AG322">
        <v>0</v>
      </c>
      <c r="AH322" t="s">
        <v>11</v>
      </c>
      <c r="AI322">
        <v>0.996417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357.19107700000001</v>
      </c>
      <c r="I323">
        <v>448.23430500000001</v>
      </c>
      <c r="J323" t="s">
        <v>3</v>
      </c>
      <c r="K323">
        <v>356.99341500000003</v>
      </c>
      <c r="L323">
        <v>447.69957499999998</v>
      </c>
      <c r="M323" t="s">
        <v>4</v>
      </c>
      <c r="N323">
        <v>7.8704159999999996</v>
      </c>
      <c r="O323">
        <v>0.25295699999999999</v>
      </c>
      <c r="P323" t="s">
        <v>5</v>
      </c>
      <c r="Q323">
        <v>126.675296</v>
      </c>
      <c r="R323">
        <v>55.987808000000001</v>
      </c>
      <c r="S323" t="s">
        <v>6</v>
      </c>
      <c r="T323">
        <v>23.160084999999999</v>
      </c>
      <c r="U323">
        <v>2.9933390000000002</v>
      </c>
      <c r="V323" t="s">
        <v>7</v>
      </c>
      <c r="W323">
        <v>21.679587000000001</v>
      </c>
      <c r="X323">
        <v>1.7799419999999999</v>
      </c>
      <c r="Y323" t="s">
        <v>8</v>
      </c>
      <c r="Z323">
        <v>25.128145</v>
      </c>
      <c r="AA323">
        <v>10.961531000000001</v>
      </c>
      <c r="AB323" t="s">
        <v>9</v>
      </c>
      <c r="AC323">
        <v>184.584408</v>
      </c>
      <c r="AD323">
        <v>133.43720999999999</v>
      </c>
      <c r="AE323" t="s">
        <v>10</v>
      </c>
      <c r="AF323">
        <v>1.2310000000000001E-3</v>
      </c>
      <c r="AG323">
        <v>0</v>
      </c>
      <c r="AH323" t="s">
        <v>11</v>
      </c>
      <c r="AI323">
        <v>0.99746400000000002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536.26650500000005</v>
      </c>
      <c r="I324">
        <v>1087.8028099999999</v>
      </c>
      <c r="J324" t="s">
        <v>3</v>
      </c>
      <c r="K324">
        <v>535.97057700000005</v>
      </c>
      <c r="L324">
        <v>1086.5727910000001</v>
      </c>
      <c r="M324" t="s">
        <v>4</v>
      </c>
      <c r="N324">
        <v>11.816189</v>
      </c>
      <c r="O324">
        <v>0.573793</v>
      </c>
      <c r="P324" t="s">
        <v>5</v>
      </c>
      <c r="Q324">
        <v>190.638127</v>
      </c>
      <c r="R324">
        <v>142.831185</v>
      </c>
      <c r="S324" t="s">
        <v>6</v>
      </c>
      <c r="T324">
        <v>34.641528999999998</v>
      </c>
      <c r="U324">
        <v>4.876773</v>
      </c>
      <c r="V324" t="s">
        <v>7</v>
      </c>
      <c r="W324">
        <v>32.543340000000001</v>
      </c>
      <c r="X324">
        <v>4.0359290000000003</v>
      </c>
      <c r="Y324" t="s">
        <v>8</v>
      </c>
      <c r="Z324">
        <v>37.92803</v>
      </c>
      <c r="AA324">
        <v>26.376484000000001</v>
      </c>
      <c r="AB324" t="s">
        <v>9</v>
      </c>
      <c r="AC324">
        <v>276.76349199999999</v>
      </c>
      <c r="AD324">
        <v>314.402738</v>
      </c>
      <c r="AE324" t="s">
        <v>10</v>
      </c>
      <c r="AF324">
        <v>1.23E-3</v>
      </c>
      <c r="AG324">
        <v>0</v>
      </c>
      <c r="AH324" t="s">
        <v>11</v>
      </c>
      <c r="AI324">
        <v>0.998305</v>
      </c>
      <c r="AJ324">
        <v>1.9999999999999999E-6</v>
      </c>
      <c r="AK324" t="s">
        <v>12</v>
      </c>
      <c r="AL324">
        <v>7.88</v>
      </c>
      <c r="AM324">
        <v>3042.6255999999998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713.90640099999996</v>
      </c>
      <c r="I325">
        <v>1799.791841</v>
      </c>
      <c r="J325" t="s">
        <v>3</v>
      </c>
      <c r="K325">
        <v>713.51227400000005</v>
      </c>
      <c r="L325">
        <v>1797.7585919999999</v>
      </c>
      <c r="M325" t="s">
        <v>4</v>
      </c>
      <c r="N325">
        <v>15.736613</v>
      </c>
      <c r="O325">
        <v>0.92502200000000001</v>
      </c>
      <c r="P325" t="s">
        <v>5</v>
      </c>
      <c r="Q325">
        <v>253.76463200000001</v>
      </c>
      <c r="R325">
        <v>243.41525799999999</v>
      </c>
      <c r="S325" t="s">
        <v>6</v>
      </c>
      <c r="T325">
        <v>46.035260000000001</v>
      </c>
      <c r="U325">
        <v>7.3116589999999997</v>
      </c>
      <c r="V325" t="s">
        <v>7</v>
      </c>
      <c r="W325">
        <v>43.351779000000001</v>
      </c>
      <c r="X325">
        <v>6.6207839999999996</v>
      </c>
      <c r="Y325" t="s">
        <v>8</v>
      </c>
      <c r="Z325">
        <v>50.650663000000002</v>
      </c>
      <c r="AA325">
        <v>46.509217999999997</v>
      </c>
      <c r="AB325" t="s">
        <v>9</v>
      </c>
      <c r="AC325">
        <v>368.38430599999998</v>
      </c>
      <c r="AD325">
        <v>510.23720900000001</v>
      </c>
      <c r="AE325" t="s">
        <v>10</v>
      </c>
      <c r="AF325">
        <v>1.23E-3</v>
      </c>
      <c r="AG325">
        <v>0</v>
      </c>
      <c r="AH325" t="s">
        <v>11</v>
      </c>
      <c r="AI325">
        <v>0.99867600000000001</v>
      </c>
      <c r="AJ325">
        <v>9.9999999999999995E-7</v>
      </c>
      <c r="AK325" t="s">
        <v>12</v>
      </c>
      <c r="AL325">
        <v>7.88</v>
      </c>
      <c r="AM325">
        <v>3042.6255999999998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891.02176299999996</v>
      </c>
      <c r="I326">
        <v>2535.4484419999999</v>
      </c>
      <c r="J326" t="s">
        <v>3</v>
      </c>
      <c r="K326">
        <v>890.53001099999994</v>
      </c>
      <c r="L326">
        <v>2532.6075810000002</v>
      </c>
      <c r="M326" t="s">
        <v>4</v>
      </c>
      <c r="N326">
        <v>19.654954</v>
      </c>
      <c r="O326">
        <v>1.285077</v>
      </c>
      <c r="P326" t="s">
        <v>5</v>
      </c>
      <c r="Q326">
        <v>316.60616599999997</v>
      </c>
      <c r="R326">
        <v>349.11421999999999</v>
      </c>
      <c r="S326" t="s">
        <v>6</v>
      </c>
      <c r="T326">
        <v>57.423909000000002</v>
      </c>
      <c r="U326">
        <v>9.9241799999999998</v>
      </c>
      <c r="V326" t="s">
        <v>7</v>
      </c>
      <c r="W326">
        <v>54.155228000000001</v>
      </c>
      <c r="X326">
        <v>9.2092600000000004</v>
      </c>
      <c r="Y326" t="s">
        <v>8</v>
      </c>
      <c r="Z326">
        <v>63.100115000000002</v>
      </c>
      <c r="AA326">
        <v>68.000501</v>
      </c>
      <c r="AB326" t="s">
        <v>9</v>
      </c>
      <c r="AC326">
        <v>459.80274500000002</v>
      </c>
      <c r="AD326">
        <v>708.79450799999995</v>
      </c>
      <c r="AE326" t="s">
        <v>10</v>
      </c>
      <c r="AF326">
        <v>1.23E-3</v>
      </c>
      <c r="AG326">
        <v>0</v>
      </c>
      <c r="AH326" t="s">
        <v>11</v>
      </c>
      <c r="AI326">
        <v>0.99874799999999997</v>
      </c>
      <c r="AJ326">
        <v>9.9999999999999995E-7</v>
      </c>
      <c r="AK326" t="s">
        <v>12</v>
      </c>
      <c r="AL326">
        <v>7.88</v>
      </c>
      <c r="AM326">
        <v>3042.6255999999998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1068.380343</v>
      </c>
      <c r="I327">
        <v>3385.3830419999999</v>
      </c>
      <c r="J327" t="s">
        <v>3</v>
      </c>
      <c r="K327">
        <v>1067.7908030000001</v>
      </c>
      <c r="L327">
        <v>3381.5681920000002</v>
      </c>
      <c r="M327" t="s">
        <v>4</v>
      </c>
      <c r="N327">
        <v>23.569271000000001</v>
      </c>
      <c r="O327">
        <v>1.720324</v>
      </c>
      <c r="P327" t="s">
        <v>5</v>
      </c>
      <c r="Q327">
        <v>379.33841699999999</v>
      </c>
      <c r="R327">
        <v>462.75744200000003</v>
      </c>
      <c r="S327" t="s">
        <v>6</v>
      </c>
      <c r="T327">
        <v>68.836656000000005</v>
      </c>
      <c r="U327">
        <v>12.876421000000001</v>
      </c>
      <c r="V327" t="s">
        <v>7</v>
      </c>
      <c r="W327">
        <v>64.95241</v>
      </c>
      <c r="X327">
        <v>12.220143</v>
      </c>
      <c r="Y327" t="s">
        <v>8</v>
      </c>
      <c r="Z327">
        <v>75.428548000000006</v>
      </c>
      <c r="AA327">
        <v>87.358187999999998</v>
      </c>
      <c r="AB327" t="s">
        <v>9</v>
      </c>
      <c r="AC327">
        <v>551.45958900000005</v>
      </c>
      <c r="AD327">
        <v>934.84971099999996</v>
      </c>
      <c r="AE327" t="s">
        <v>10</v>
      </c>
      <c r="AF327">
        <v>1.23E-3</v>
      </c>
      <c r="AG327">
        <v>0</v>
      </c>
      <c r="AH327" t="s">
        <v>11</v>
      </c>
      <c r="AI327">
        <v>0.99889099999999997</v>
      </c>
      <c r="AJ327">
        <v>9.9999999999999995E-7</v>
      </c>
      <c r="AK327" t="s">
        <v>12</v>
      </c>
      <c r="AL327">
        <v>7.88</v>
      </c>
      <c r="AM327">
        <v>3042.6255999999998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1245.989016</v>
      </c>
      <c r="I328">
        <v>4299.314985</v>
      </c>
      <c r="J328" t="s">
        <v>3</v>
      </c>
      <c r="K328">
        <v>1245.301704</v>
      </c>
      <c r="L328">
        <v>4294.4303630000004</v>
      </c>
      <c r="M328" t="s">
        <v>4</v>
      </c>
      <c r="N328">
        <v>27.487634</v>
      </c>
      <c r="O328">
        <v>2.205352</v>
      </c>
      <c r="P328" t="s">
        <v>5</v>
      </c>
      <c r="Q328">
        <v>442.29870099999999</v>
      </c>
      <c r="R328">
        <v>571.03986999999995</v>
      </c>
      <c r="S328" t="s">
        <v>6</v>
      </c>
      <c r="T328">
        <v>80.240962999999994</v>
      </c>
      <c r="U328">
        <v>16.280055000000001</v>
      </c>
      <c r="V328" t="s">
        <v>7</v>
      </c>
      <c r="W328">
        <v>75.769007000000002</v>
      </c>
      <c r="X328">
        <v>15.534592999999999</v>
      </c>
      <c r="Y328" t="s">
        <v>8</v>
      </c>
      <c r="Z328">
        <v>87.818065000000004</v>
      </c>
      <c r="AA328">
        <v>102.41838799999999</v>
      </c>
      <c r="AB328" t="s">
        <v>9</v>
      </c>
      <c r="AC328">
        <v>643.23058700000001</v>
      </c>
      <c r="AD328">
        <v>1203.292512</v>
      </c>
      <c r="AE328" t="s">
        <v>10</v>
      </c>
      <c r="AF328">
        <v>1.23E-3</v>
      </c>
      <c r="AG328">
        <v>0</v>
      </c>
      <c r="AH328" t="s">
        <v>11</v>
      </c>
      <c r="AI328">
        <v>0.99896499999999999</v>
      </c>
      <c r="AJ328">
        <v>9.9999999999999995E-7</v>
      </c>
      <c r="AK328" t="s">
        <v>12</v>
      </c>
      <c r="AL328">
        <v>7.88</v>
      </c>
      <c r="AM328">
        <v>3042.6255999999998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1423.5285550000001</v>
      </c>
      <c r="I329">
        <v>5547.0886490000003</v>
      </c>
      <c r="J329" t="s">
        <v>3</v>
      </c>
      <c r="K329">
        <v>1422.743066</v>
      </c>
      <c r="L329">
        <v>5540.7816650000004</v>
      </c>
      <c r="M329" t="s">
        <v>4</v>
      </c>
      <c r="N329">
        <v>31.411777000000001</v>
      </c>
      <c r="O329">
        <v>2.8450989999999998</v>
      </c>
      <c r="P329" t="s">
        <v>5</v>
      </c>
      <c r="Q329">
        <v>505.14438000000001</v>
      </c>
      <c r="R329">
        <v>737.45316300000002</v>
      </c>
      <c r="S329" t="s">
        <v>6</v>
      </c>
      <c r="T329">
        <v>91.653062000000006</v>
      </c>
      <c r="U329">
        <v>21.141264</v>
      </c>
      <c r="V329" t="s">
        <v>7</v>
      </c>
      <c r="W329">
        <v>86.597566999999998</v>
      </c>
      <c r="X329">
        <v>20.061226000000001</v>
      </c>
      <c r="Y329" t="s">
        <v>8</v>
      </c>
      <c r="Z329">
        <v>100.087352</v>
      </c>
      <c r="AA329">
        <v>119.484944</v>
      </c>
      <c r="AB329" t="s">
        <v>9</v>
      </c>
      <c r="AC329">
        <v>735.07536700000003</v>
      </c>
      <c r="AD329">
        <v>1538.3177639999999</v>
      </c>
      <c r="AE329" t="s">
        <v>10</v>
      </c>
      <c r="AF329">
        <v>1.23E-3</v>
      </c>
      <c r="AG329">
        <v>0</v>
      </c>
      <c r="AH329" t="s">
        <v>11</v>
      </c>
      <c r="AI329">
        <v>0.99906399999999995</v>
      </c>
      <c r="AJ329">
        <v>9.9999999999999995E-7</v>
      </c>
      <c r="AK329" t="s">
        <v>12</v>
      </c>
      <c r="AL329">
        <v>16.36</v>
      </c>
      <c r="AM329">
        <v>6432.5904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1600.944866</v>
      </c>
      <c r="I330">
        <v>6944.5382820000004</v>
      </c>
      <c r="J330" t="s">
        <v>3</v>
      </c>
      <c r="K330">
        <v>1600.061455</v>
      </c>
      <c r="L330">
        <v>6936.5946379999996</v>
      </c>
      <c r="M330" t="s">
        <v>4</v>
      </c>
      <c r="N330">
        <v>35.339851000000003</v>
      </c>
      <c r="O330">
        <v>3.5467</v>
      </c>
      <c r="P330" t="s">
        <v>5</v>
      </c>
      <c r="Q330">
        <v>567.84765700000003</v>
      </c>
      <c r="R330">
        <v>916.58133999999995</v>
      </c>
      <c r="S330" t="s">
        <v>6</v>
      </c>
      <c r="T330">
        <v>103.067038</v>
      </c>
      <c r="U330">
        <v>26.612715000000001</v>
      </c>
      <c r="V330" t="s">
        <v>7</v>
      </c>
      <c r="W330">
        <v>97.428426000000002</v>
      </c>
      <c r="X330">
        <v>25.082246000000001</v>
      </c>
      <c r="Y330" t="s">
        <v>8</v>
      </c>
      <c r="Z330">
        <v>112.271417</v>
      </c>
      <c r="AA330">
        <v>134.16320400000001</v>
      </c>
      <c r="AB330" t="s">
        <v>9</v>
      </c>
      <c r="AC330">
        <v>826.88312299999996</v>
      </c>
      <c r="AD330">
        <v>1918.5717199999999</v>
      </c>
      <c r="AE330" t="s">
        <v>10</v>
      </c>
      <c r="AF330">
        <v>1.23E-3</v>
      </c>
      <c r="AG330">
        <v>0</v>
      </c>
      <c r="AH330" t="s">
        <v>11</v>
      </c>
      <c r="AI330">
        <v>0.99913200000000002</v>
      </c>
      <c r="AJ330">
        <v>9.9999999999999995E-7</v>
      </c>
      <c r="AK330" t="s">
        <v>12</v>
      </c>
      <c r="AL330">
        <v>16.36</v>
      </c>
      <c r="AM330">
        <v>6432.5904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1778.967686</v>
      </c>
      <c r="I331">
        <v>8184.4735209999999</v>
      </c>
      <c r="J331" t="s">
        <v>3</v>
      </c>
      <c r="K331">
        <v>1777.9862350000001</v>
      </c>
      <c r="L331">
        <v>8175.0909410000004</v>
      </c>
      <c r="M331" t="s">
        <v>4</v>
      </c>
      <c r="N331">
        <v>39.273916</v>
      </c>
      <c r="O331">
        <v>4.1776280000000003</v>
      </c>
      <c r="P331" t="s">
        <v>5</v>
      </c>
      <c r="Q331">
        <v>630.791921</v>
      </c>
      <c r="R331">
        <v>1070.701748</v>
      </c>
      <c r="S331" t="s">
        <v>6</v>
      </c>
      <c r="T331">
        <v>114.50900300000001</v>
      </c>
      <c r="U331">
        <v>31.487166999999999</v>
      </c>
      <c r="V331" t="s">
        <v>7</v>
      </c>
      <c r="W331">
        <v>108.280602</v>
      </c>
      <c r="X331">
        <v>29.637333000000002</v>
      </c>
      <c r="Y331" t="s">
        <v>8</v>
      </c>
      <c r="Z331">
        <v>124.46210600000001</v>
      </c>
      <c r="AA331">
        <v>147.282724</v>
      </c>
      <c r="AB331" t="s">
        <v>9</v>
      </c>
      <c r="AC331">
        <v>919.01022799999998</v>
      </c>
      <c r="AD331">
        <v>2261.1833299999998</v>
      </c>
      <c r="AE331" t="s">
        <v>10</v>
      </c>
      <c r="AF331">
        <v>1.23E-3</v>
      </c>
      <c r="AG331">
        <v>0</v>
      </c>
      <c r="AH331" t="s">
        <v>11</v>
      </c>
      <c r="AI331">
        <v>0.99920299999999995</v>
      </c>
      <c r="AJ331">
        <v>0</v>
      </c>
      <c r="AK331" t="s">
        <v>12</v>
      </c>
      <c r="AL331">
        <v>16.36</v>
      </c>
      <c r="AM331">
        <v>6432.5904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1957.046079</v>
      </c>
      <c r="I332">
        <v>9579.8003119999994</v>
      </c>
      <c r="J332" t="s">
        <v>3</v>
      </c>
      <c r="K332">
        <v>1955.966582</v>
      </c>
      <c r="L332">
        <v>9568.9379110000009</v>
      </c>
      <c r="M332" t="s">
        <v>4</v>
      </c>
      <c r="N332">
        <v>43.204506000000002</v>
      </c>
      <c r="O332">
        <v>4.852481</v>
      </c>
      <c r="P332" t="s">
        <v>5</v>
      </c>
      <c r="Q332">
        <v>693.74260400000003</v>
      </c>
      <c r="R332">
        <v>1237.452489</v>
      </c>
      <c r="S332" t="s">
        <v>6</v>
      </c>
      <c r="T332">
        <v>125.923376</v>
      </c>
      <c r="U332">
        <v>36.403922999999999</v>
      </c>
      <c r="V332" t="s">
        <v>7</v>
      </c>
      <c r="W332">
        <v>119.11475900000001</v>
      </c>
      <c r="X332">
        <v>34.278872</v>
      </c>
      <c r="Y332" t="s">
        <v>8</v>
      </c>
      <c r="Z332">
        <v>136.651231</v>
      </c>
      <c r="AA332">
        <v>160.27387200000001</v>
      </c>
      <c r="AB332" t="s">
        <v>9</v>
      </c>
      <c r="AC332">
        <v>1011.229745</v>
      </c>
      <c r="AD332">
        <v>2669.5385700000002</v>
      </c>
      <c r="AE332" t="s">
        <v>10</v>
      </c>
      <c r="AF332">
        <v>1.23E-3</v>
      </c>
      <c r="AG332">
        <v>0</v>
      </c>
      <c r="AH332" t="s">
        <v>11</v>
      </c>
      <c r="AI332">
        <v>0.99923300000000004</v>
      </c>
      <c r="AJ332">
        <v>0</v>
      </c>
      <c r="AK332" t="s">
        <v>12</v>
      </c>
      <c r="AL332">
        <v>16.36</v>
      </c>
      <c r="AM332">
        <v>6432.5904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2134.9470649999998</v>
      </c>
      <c r="I333">
        <v>11210.542502</v>
      </c>
      <c r="J333" t="s">
        <v>3</v>
      </c>
      <c r="K333">
        <v>2133.7697579999999</v>
      </c>
      <c r="L333">
        <v>11197.944288999999</v>
      </c>
      <c r="M333" t="s">
        <v>4</v>
      </c>
      <c r="N333">
        <v>47.124913999999997</v>
      </c>
      <c r="O333">
        <v>5.5912389999999998</v>
      </c>
      <c r="P333" t="s">
        <v>5</v>
      </c>
      <c r="Q333">
        <v>757.10309299999994</v>
      </c>
      <c r="R333">
        <v>1478.4693850000001</v>
      </c>
      <c r="S333" t="s">
        <v>6</v>
      </c>
      <c r="T333">
        <v>137.31507300000001</v>
      </c>
      <c r="U333">
        <v>42.189968999999998</v>
      </c>
      <c r="V333" t="s">
        <v>7</v>
      </c>
      <c r="W333">
        <v>130.280902</v>
      </c>
      <c r="X333">
        <v>42.285488999999998</v>
      </c>
      <c r="Y333" t="s">
        <v>8</v>
      </c>
      <c r="Z333">
        <v>149.09608</v>
      </c>
      <c r="AA333">
        <v>179.796368</v>
      </c>
      <c r="AB333" t="s">
        <v>9</v>
      </c>
      <c r="AC333">
        <v>1102.9108839999999</v>
      </c>
      <c r="AD333">
        <v>3086.6338569999998</v>
      </c>
      <c r="AE333" t="s">
        <v>10</v>
      </c>
      <c r="AF333">
        <v>1.23E-3</v>
      </c>
      <c r="AG333">
        <v>0</v>
      </c>
      <c r="AH333" t="s">
        <v>11</v>
      </c>
      <c r="AI333">
        <v>0.99927600000000005</v>
      </c>
      <c r="AJ333">
        <v>0</v>
      </c>
      <c r="AK333" t="s">
        <v>12</v>
      </c>
      <c r="AL333">
        <v>16.36</v>
      </c>
      <c r="AM333">
        <v>6432.5904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2313.6184469999998</v>
      </c>
      <c r="I334">
        <v>12767.351987</v>
      </c>
      <c r="J334" t="s">
        <v>3</v>
      </c>
      <c r="K334">
        <v>2312.3438529999999</v>
      </c>
      <c r="L334">
        <v>12753.121157</v>
      </c>
      <c r="M334" t="s">
        <v>4</v>
      </c>
      <c r="N334">
        <v>51.040109000000001</v>
      </c>
      <c r="O334">
        <v>6.2800209999999996</v>
      </c>
      <c r="P334" t="s">
        <v>5</v>
      </c>
      <c r="Q334">
        <v>820.62488599999995</v>
      </c>
      <c r="R334">
        <v>1695.476064</v>
      </c>
      <c r="S334" t="s">
        <v>6</v>
      </c>
      <c r="T334">
        <v>148.85480000000001</v>
      </c>
      <c r="U334">
        <v>48.108141000000003</v>
      </c>
      <c r="V334" t="s">
        <v>7</v>
      </c>
      <c r="W334">
        <v>141.0822</v>
      </c>
      <c r="X334">
        <v>47.411724999999997</v>
      </c>
      <c r="Y334" t="s">
        <v>8</v>
      </c>
      <c r="Z334">
        <v>162.08256</v>
      </c>
      <c r="AA334">
        <v>202.296953</v>
      </c>
      <c r="AB334" t="s">
        <v>9</v>
      </c>
      <c r="AC334">
        <v>1195.242712</v>
      </c>
      <c r="AD334">
        <v>3505.3450010000001</v>
      </c>
      <c r="AE334" t="s">
        <v>10</v>
      </c>
      <c r="AF334">
        <v>1.23E-3</v>
      </c>
      <c r="AG334">
        <v>0</v>
      </c>
      <c r="AH334" t="s">
        <v>11</v>
      </c>
      <c r="AI334">
        <v>0.999309</v>
      </c>
      <c r="AJ334">
        <v>0</v>
      </c>
      <c r="AK334" t="s">
        <v>12</v>
      </c>
      <c r="AL334">
        <v>16.36</v>
      </c>
      <c r="AM334">
        <v>6432.5904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2490.8577</v>
      </c>
      <c r="I335">
        <v>14133.218283</v>
      </c>
      <c r="J335" t="s">
        <v>3</v>
      </c>
      <c r="K335">
        <v>2489.4851170000002</v>
      </c>
      <c r="L335">
        <v>14117.505417</v>
      </c>
      <c r="M335" t="s">
        <v>4</v>
      </c>
      <c r="N335">
        <v>54.950814999999999</v>
      </c>
      <c r="O335">
        <v>6.9127029999999996</v>
      </c>
      <c r="P335" t="s">
        <v>5</v>
      </c>
      <c r="Q335">
        <v>883.74280599999997</v>
      </c>
      <c r="R335">
        <v>1893.5758949999999</v>
      </c>
      <c r="S335" t="s">
        <v>6</v>
      </c>
      <c r="T335">
        <v>160.22359499999999</v>
      </c>
      <c r="U335">
        <v>53.402442000000001</v>
      </c>
      <c r="V335" t="s">
        <v>7</v>
      </c>
      <c r="W335">
        <v>151.87891999999999</v>
      </c>
      <c r="X335">
        <v>52.342404999999999</v>
      </c>
      <c r="Y335" t="s">
        <v>8</v>
      </c>
      <c r="Z335">
        <v>174.866556</v>
      </c>
      <c r="AA335">
        <v>227.967557</v>
      </c>
      <c r="AB335" t="s">
        <v>9</v>
      </c>
      <c r="AC335">
        <v>1286.545439</v>
      </c>
      <c r="AD335">
        <v>3851.2190620000001</v>
      </c>
      <c r="AE335" t="s">
        <v>10</v>
      </c>
      <c r="AF335">
        <v>1.23E-3</v>
      </c>
      <c r="AG335">
        <v>0</v>
      </c>
      <c r="AH335" t="s">
        <v>11</v>
      </c>
      <c r="AI335">
        <v>0.99931400000000004</v>
      </c>
      <c r="AJ335">
        <v>0</v>
      </c>
      <c r="AK335" t="s">
        <v>12</v>
      </c>
      <c r="AL335">
        <v>16.36</v>
      </c>
      <c r="AM335">
        <v>6432.5904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2669.0789209999998</v>
      </c>
      <c r="I336">
        <v>15520.509575</v>
      </c>
      <c r="J336" t="s">
        <v>3</v>
      </c>
      <c r="K336">
        <v>2667.6082179999999</v>
      </c>
      <c r="L336">
        <v>15503.212203999999</v>
      </c>
      <c r="M336" t="s">
        <v>4</v>
      </c>
      <c r="N336">
        <v>58.876618999999998</v>
      </c>
      <c r="O336">
        <v>7.6389209999999999</v>
      </c>
      <c r="P336" t="s">
        <v>5</v>
      </c>
      <c r="Q336">
        <v>947.49404900000002</v>
      </c>
      <c r="R336">
        <v>2057.175373</v>
      </c>
      <c r="S336" t="s">
        <v>6</v>
      </c>
      <c r="T336">
        <v>171.62811500000001</v>
      </c>
      <c r="U336">
        <v>59.260610999999997</v>
      </c>
      <c r="V336" t="s">
        <v>7</v>
      </c>
      <c r="W336">
        <v>162.70666800000001</v>
      </c>
      <c r="X336">
        <v>58.139620000000001</v>
      </c>
      <c r="Y336" t="s">
        <v>8</v>
      </c>
      <c r="Z336">
        <v>187.84672699999999</v>
      </c>
      <c r="AA336">
        <v>248.52435700000001</v>
      </c>
      <c r="AB336" t="s">
        <v>9</v>
      </c>
      <c r="AC336">
        <v>1378.1226369999999</v>
      </c>
      <c r="AD336">
        <v>4249.447811</v>
      </c>
      <c r="AE336" t="s">
        <v>10</v>
      </c>
      <c r="AF336">
        <v>1.23E-3</v>
      </c>
      <c r="AG336">
        <v>0</v>
      </c>
      <c r="AH336" t="s">
        <v>11</v>
      </c>
      <c r="AI336">
        <v>0.999332</v>
      </c>
      <c r="AJ336">
        <v>0</v>
      </c>
      <c r="AK336" t="s">
        <v>12</v>
      </c>
      <c r="AL336">
        <v>16.36</v>
      </c>
      <c r="AM336">
        <v>6432.5904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2847.511943</v>
      </c>
      <c r="I337">
        <v>17215.270079000002</v>
      </c>
      <c r="J337" t="s">
        <v>3</v>
      </c>
      <c r="K337">
        <v>2845.9432470000002</v>
      </c>
      <c r="L337">
        <v>17196.109335000001</v>
      </c>
      <c r="M337" t="s">
        <v>4</v>
      </c>
      <c r="N337">
        <v>62.813642000000002</v>
      </c>
      <c r="O337">
        <v>8.4721770000000003</v>
      </c>
      <c r="P337" t="s">
        <v>5</v>
      </c>
      <c r="Q337">
        <v>1011.082434</v>
      </c>
      <c r="R337">
        <v>2271.6142639999998</v>
      </c>
      <c r="S337" t="s">
        <v>6</v>
      </c>
      <c r="T337">
        <v>183.05177399999999</v>
      </c>
      <c r="U337">
        <v>65.620223999999993</v>
      </c>
      <c r="V337" t="s">
        <v>7</v>
      </c>
      <c r="W337">
        <v>173.56319300000001</v>
      </c>
      <c r="X337">
        <v>64.482384999999994</v>
      </c>
      <c r="Y337" t="s">
        <v>8</v>
      </c>
      <c r="Z337">
        <v>200.75023200000001</v>
      </c>
      <c r="AA337">
        <v>275.041899</v>
      </c>
      <c r="AB337" t="s">
        <v>9</v>
      </c>
      <c r="AC337">
        <v>1470.009585</v>
      </c>
      <c r="AD337">
        <v>4721.722804</v>
      </c>
      <c r="AE337" t="s">
        <v>10</v>
      </c>
      <c r="AF337">
        <v>1.23E-3</v>
      </c>
      <c r="AG337">
        <v>0</v>
      </c>
      <c r="AH337" t="s">
        <v>11</v>
      </c>
      <c r="AI337">
        <v>0.99941500000000005</v>
      </c>
      <c r="AJ337">
        <v>0</v>
      </c>
      <c r="AK337" t="s">
        <v>12</v>
      </c>
      <c r="AL337">
        <v>16.36</v>
      </c>
      <c r="AM337">
        <v>6432.5904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3025.3672019999999</v>
      </c>
      <c r="I338">
        <v>18395.909242000002</v>
      </c>
      <c r="J338" t="s">
        <v>3</v>
      </c>
      <c r="K338">
        <v>3023.7006980000001</v>
      </c>
      <c r="L338">
        <v>18375.250906000001</v>
      </c>
      <c r="M338" t="s">
        <v>4</v>
      </c>
      <c r="N338">
        <v>66.742063000000002</v>
      </c>
      <c r="O338">
        <v>9.1109240000000007</v>
      </c>
      <c r="P338" t="s">
        <v>5</v>
      </c>
      <c r="Q338">
        <v>1074.2738919999999</v>
      </c>
      <c r="R338">
        <v>2427.1955779999998</v>
      </c>
      <c r="S338" t="s">
        <v>6</v>
      </c>
      <c r="T338">
        <v>194.44837999999999</v>
      </c>
      <c r="U338">
        <v>70.622281000000001</v>
      </c>
      <c r="V338" t="s">
        <v>7</v>
      </c>
      <c r="W338">
        <v>184.38893899999999</v>
      </c>
      <c r="X338">
        <v>69.644008999999997</v>
      </c>
      <c r="Y338" t="s">
        <v>8</v>
      </c>
      <c r="Z338">
        <v>213.54047800000001</v>
      </c>
      <c r="AA338">
        <v>297.18015400000002</v>
      </c>
      <c r="AB338" t="s">
        <v>9</v>
      </c>
      <c r="AC338">
        <v>1561.7408889999999</v>
      </c>
      <c r="AD338">
        <v>5036.2323219999998</v>
      </c>
      <c r="AE338" t="s">
        <v>10</v>
      </c>
      <c r="AF338">
        <v>1.23E-3</v>
      </c>
      <c r="AG338">
        <v>0</v>
      </c>
      <c r="AH338" t="s">
        <v>11</v>
      </c>
      <c r="AI338">
        <v>0.99942200000000003</v>
      </c>
      <c r="AJ338">
        <v>0</v>
      </c>
      <c r="AK338" t="s">
        <v>12</v>
      </c>
      <c r="AL338">
        <v>16.36</v>
      </c>
      <c r="AM338">
        <v>6432.5904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3203.0928130000002</v>
      </c>
      <c r="I339">
        <v>19315.215224</v>
      </c>
      <c r="J339" t="s">
        <v>3</v>
      </c>
      <c r="K339">
        <v>3201.3286670000002</v>
      </c>
      <c r="L339">
        <v>19293.499519000001</v>
      </c>
      <c r="M339" t="s">
        <v>4</v>
      </c>
      <c r="N339">
        <v>70.653159000000002</v>
      </c>
      <c r="O339">
        <v>9.6069169999999993</v>
      </c>
      <c r="P339" t="s">
        <v>5</v>
      </c>
      <c r="Q339">
        <v>1137.4400049999999</v>
      </c>
      <c r="R339">
        <v>2553.9317729999998</v>
      </c>
      <c r="S339" t="s">
        <v>6</v>
      </c>
      <c r="T339">
        <v>205.808176</v>
      </c>
      <c r="U339">
        <v>74.544404999999998</v>
      </c>
      <c r="V339" t="s">
        <v>7</v>
      </c>
      <c r="W339">
        <v>195.18396999999999</v>
      </c>
      <c r="X339">
        <v>73.921473000000006</v>
      </c>
      <c r="Y339" t="s">
        <v>8</v>
      </c>
      <c r="Z339">
        <v>226.49742599999999</v>
      </c>
      <c r="AA339">
        <v>315.03058199999998</v>
      </c>
      <c r="AB339" t="s">
        <v>9</v>
      </c>
      <c r="AC339">
        <v>1653.3648459999999</v>
      </c>
      <c r="AD339">
        <v>5274.5309649999999</v>
      </c>
      <c r="AE339" t="s">
        <v>10</v>
      </c>
      <c r="AF339">
        <v>1.23E-3</v>
      </c>
      <c r="AG339">
        <v>0</v>
      </c>
      <c r="AH339" t="s">
        <v>11</v>
      </c>
      <c r="AI339">
        <v>0.99947299999999994</v>
      </c>
      <c r="AJ339">
        <v>0</v>
      </c>
      <c r="AK339" t="s">
        <v>12</v>
      </c>
      <c r="AL339">
        <v>16.36</v>
      </c>
      <c r="AM339">
        <v>6432.5904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3380.9384129999999</v>
      </c>
      <c r="I340">
        <v>19826.299716000001</v>
      </c>
      <c r="J340" t="s">
        <v>3</v>
      </c>
      <c r="K340">
        <v>3379.076763</v>
      </c>
      <c r="L340">
        <v>19804.081568000001</v>
      </c>
      <c r="M340" t="s">
        <v>4</v>
      </c>
      <c r="N340">
        <v>74.555137000000002</v>
      </c>
      <c r="O340">
        <v>9.9031929999999999</v>
      </c>
      <c r="P340" t="s">
        <v>5</v>
      </c>
      <c r="Q340">
        <v>1200.8615580000001</v>
      </c>
      <c r="R340">
        <v>2637.2613419999998</v>
      </c>
      <c r="S340" t="s">
        <v>6</v>
      </c>
      <c r="T340">
        <v>217.17973000000001</v>
      </c>
      <c r="U340">
        <v>77.044617000000002</v>
      </c>
      <c r="V340" t="s">
        <v>7</v>
      </c>
      <c r="W340">
        <v>205.971035</v>
      </c>
      <c r="X340">
        <v>76.105810000000005</v>
      </c>
      <c r="Y340" t="s">
        <v>8</v>
      </c>
      <c r="Z340">
        <v>239.75855000000001</v>
      </c>
      <c r="AA340">
        <v>334.44559700000002</v>
      </c>
      <c r="AB340" t="s">
        <v>9</v>
      </c>
      <c r="AC340">
        <v>1744.9038820000001</v>
      </c>
      <c r="AD340">
        <v>5400.8392540000004</v>
      </c>
      <c r="AE340" t="s">
        <v>10</v>
      </c>
      <c r="AF340">
        <v>1.23E-3</v>
      </c>
      <c r="AG340">
        <v>0</v>
      </c>
      <c r="AH340" t="s">
        <v>11</v>
      </c>
      <c r="AI340">
        <v>0.99954500000000002</v>
      </c>
      <c r="AJ340">
        <v>0</v>
      </c>
      <c r="AK340" t="s">
        <v>12</v>
      </c>
      <c r="AL340">
        <v>16.36</v>
      </c>
      <c r="AM340">
        <v>6432.5904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3558.872065</v>
      </c>
      <c r="I341">
        <v>20480.550955999999</v>
      </c>
      <c r="J341" t="s">
        <v>3</v>
      </c>
      <c r="K341">
        <v>3556.9126900000001</v>
      </c>
      <c r="L341">
        <v>20457.562539999999</v>
      </c>
      <c r="M341" t="s">
        <v>4</v>
      </c>
      <c r="N341">
        <v>78.470366999999996</v>
      </c>
      <c r="O341">
        <v>10.221692000000001</v>
      </c>
      <c r="P341" t="s">
        <v>5</v>
      </c>
      <c r="Q341">
        <v>1264.455222</v>
      </c>
      <c r="R341">
        <v>2735.2463200000002</v>
      </c>
      <c r="S341" t="s">
        <v>6</v>
      </c>
      <c r="T341">
        <v>228.55620200000001</v>
      </c>
      <c r="U341">
        <v>79.535087000000004</v>
      </c>
      <c r="V341" t="s">
        <v>7</v>
      </c>
      <c r="W341">
        <v>216.95504099999999</v>
      </c>
      <c r="X341">
        <v>78.186631000000006</v>
      </c>
      <c r="Y341" t="s">
        <v>8</v>
      </c>
      <c r="Z341">
        <v>252.90226999999999</v>
      </c>
      <c r="AA341">
        <v>362.93205499999999</v>
      </c>
      <c r="AB341" t="s">
        <v>9</v>
      </c>
      <c r="AC341">
        <v>1836.3039160000001</v>
      </c>
      <c r="AD341">
        <v>5576.0701399999998</v>
      </c>
      <c r="AE341" t="s">
        <v>10</v>
      </c>
      <c r="AF341">
        <v>1.23E-3</v>
      </c>
      <c r="AG341">
        <v>0</v>
      </c>
      <c r="AH341" t="s">
        <v>11</v>
      </c>
      <c r="AI341">
        <v>0.99955899999999998</v>
      </c>
      <c r="AJ341">
        <v>0</v>
      </c>
      <c r="AK341" t="s">
        <v>12</v>
      </c>
      <c r="AL341">
        <v>16.36</v>
      </c>
      <c r="AM341">
        <v>6432.5904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108.33247299999999</v>
      </c>
      <c r="I342">
        <v>51.341720000000002</v>
      </c>
      <c r="J342" t="s">
        <v>3</v>
      </c>
      <c r="K342">
        <v>108.233906</v>
      </c>
      <c r="L342">
        <v>51.249948000000003</v>
      </c>
      <c r="M342" t="s">
        <v>4</v>
      </c>
      <c r="N342">
        <v>3.9327930000000002</v>
      </c>
      <c r="O342">
        <v>6.9851999999999997E-2</v>
      </c>
      <c r="P342" t="s">
        <v>5</v>
      </c>
      <c r="Q342">
        <v>0</v>
      </c>
      <c r="R342">
        <v>0</v>
      </c>
      <c r="S342" t="s">
        <v>6</v>
      </c>
      <c r="T342">
        <v>11.50474</v>
      </c>
      <c r="U342">
        <v>0.53468300000000002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1.2340000000000001E-3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0.99632699999999996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217.12517199999999</v>
      </c>
      <c r="I343">
        <v>202.28919400000001</v>
      </c>
      <c r="J343" t="s">
        <v>3</v>
      </c>
      <c r="K343">
        <v>216.927989</v>
      </c>
      <c r="L343">
        <v>201.9308</v>
      </c>
      <c r="M343" t="s">
        <v>4</v>
      </c>
      <c r="N343">
        <v>7.8733649999999997</v>
      </c>
      <c r="O343">
        <v>0.25281799999999999</v>
      </c>
      <c r="P343" t="s">
        <v>5</v>
      </c>
      <c r="Q343">
        <v>0</v>
      </c>
      <c r="R343">
        <v>0</v>
      </c>
      <c r="S343" t="s">
        <v>6</v>
      </c>
      <c r="T343">
        <v>23.020983999999999</v>
      </c>
      <c r="U343">
        <v>1.9455849999999999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0.99741400000000002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326.09355499999998</v>
      </c>
      <c r="I344">
        <v>415.14769999999999</v>
      </c>
      <c r="J344" t="s">
        <v>3</v>
      </c>
      <c r="K344">
        <v>325.79850299999998</v>
      </c>
      <c r="L344">
        <v>414.401117</v>
      </c>
      <c r="M344" t="s">
        <v>4</v>
      </c>
      <c r="N344">
        <v>11.808723000000001</v>
      </c>
      <c r="O344">
        <v>0.544601</v>
      </c>
      <c r="P344" t="s">
        <v>5</v>
      </c>
      <c r="Q344">
        <v>0</v>
      </c>
      <c r="R344">
        <v>0</v>
      </c>
      <c r="S344" t="s">
        <v>6</v>
      </c>
      <c r="T344">
        <v>34.659697999999999</v>
      </c>
      <c r="U344">
        <v>5.4673610000000004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1.2310000000000001E-3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0.99811799999999995</v>
      </c>
      <c r="AJ344">
        <v>1.9999999999999999E-6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434.91185100000001</v>
      </c>
      <c r="I345">
        <v>686.55766300000005</v>
      </c>
      <c r="J345" t="s">
        <v>3</v>
      </c>
      <c r="K345">
        <v>434.51838700000002</v>
      </c>
      <c r="L345">
        <v>685.30448699999999</v>
      </c>
      <c r="M345" t="s">
        <v>4</v>
      </c>
      <c r="N345">
        <v>15.755146</v>
      </c>
      <c r="O345">
        <v>0.91385899999999998</v>
      </c>
      <c r="P345" t="s">
        <v>5</v>
      </c>
      <c r="Q345">
        <v>0</v>
      </c>
      <c r="R345">
        <v>0</v>
      </c>
      <c r="S345" t="s">
        <v>6</v>
      </c>
      <c r="T345">
        <v>46.199109</v>
      </c>
      <c r="U345">
        <v>8.4683430000000008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0.99838899999999997</v>
      </c>
      <c r="AJ345">
        <v>1.9999999999999999E-6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544.58374000000003</v>
      </c>
      <c r="I346">
        <v>1035.5495579999999</v>
      </c>
      <c r="J346" t="s">
        <v>3</v>
      </c>
      <c r="K346">
        <v>544.09148300000004</v>
      </c>
      <c r="L346">
        <v>1033.6477420000001</v>
      </c>
      <c r="M346" t="s">
        <v>4</v>
      </c>
      <c r="N346">
        <v>19.718392999999999</v>
      </c>
      <c r="O346">
        <v>1.3790150000000001</v>
      </c>
      <c r="P346" t="s">
        <v>5</v>
      </c>
      <c r="Q346">
        <v>0</v>
      </c>
      <c r="R346">
        <v>0</v>
      </c>
      <c r="S346" t="s">
        <v>6</v>
      </c>
      <c r="T346">
        <v>57.775624999999998</v>
      </c>
      <c r="U346">
        <v>12.196975999999999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0.998726</v>
      </c>
      <c r="AJ346">
        <v>9.9999999999999995E-7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654.42816200000004</v>
      </c>
      <c r="I347">
        <v>1441.3146320000001</v>
      </c>
      <c r="J347" t="s">
        <v>3</v>
      </c>
      <c r="K347">
        <v>653.83640500000001</v>
      </c>
      <c r="L347">
        <v>1438.645405</v>
      </c>
      <c r="M347" t="s">
        <v>4</v>
      </c>
      <c r="N347">
        <v>23.808903000000001</v>
      </c>
      <c r="O347">
        <v>2.4806919999999999</v>
      </c>
      <c r="P347" t="s">
        <v>5</v>
      </c>
      <c r="Q347">
        <v>0</v>
      </c>
      <c r="R347">
        <v>0</v>
      </c>
      <c r="S347" t="s">
        <v>6</v>
      </c>
      <c r="T347">
        <v>69.387342000000004</v>
      </c>
      <c r="U347">
        <v>16.658781999999999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0.99883200000000005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763.32468300000005</v>
      </c>
      <c r="I348">
        <v>1892.105611</v>
      </c>
      <c r="J348" t="s">
        <v>3</v>
      </c>
      <c r="K348">
        <v>762.63470299999994</v>
      </c>
      <c r="L348">
        <v>1888.610766</v>
      </c>
      <c r="M348" t="s">
        <v>4</v>
      </c>
      <c r="N348">
        <v>27.754387000000001</v>
      </c>
      <c r="O348">
        <v>3.0295939999999999</v>
      </c>
      <c r="P348" t="s">
        <v>5</v>
      </c>
      <c r="Q348">
        <v>0</v>
      </c>
      <c r="R348">
        <v>0</v>
      </c>
      <c r="S348" t="s">
        <v>6</v>
      </c>
      <c r="T348">
        <v>80.932795999999996</v>
      </c>
      <c r="U348">
        <v>21.545846999999998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0.99895299999999998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872.49643300000002</v>
      </c>
      <c r="I349">
        <v>2385.4732610000001</v>
      </c>
      <c r="J349" t="s">
        <v>3</v>
      </c>
      <c r="K349">
        <v>871.70830100000001</v>
      </c>
      <c r="L349">
        <v>2381.003678</v>
      </c>
      <c r="M349" t="s">
        <v>4</v>
      </c>
      <c r="N349">
        <v>31.822738000000001</v>
      </c>
      <c r="O349">
        <v>4.0954620000000004</v>
      </c>
      <c r="P349" t="s">
        <v>5</v>
      </c>
      <c r="Q349">
        <v>0</v>
      </c>
      <c r="R349">
        <v>0</v>
      </c>
      <c r="S349" t="s">
        <v>6</v>
      </c>
      <c r="T349">
        <v>92.573987000000002</v>
      </c>
      <c r="U349">
        <v>28.350842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0.99898699999999996</v>
      </c>
      <c r="AJ349">
        <v>9.9999999999999995E-7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981.21830199999999</v>
      </c>
      <c r="I350">
        <v>2934.7865510000001</v>
      </c>
      <c r="J350" t="s">
        <v>3</v>
      </c>
      <c r="K350">
        <v>980.33171300000004</v>
      </c>
      <c r="L350">
        <v>2929.3049780000001</v>
      </c>
      <c r="M350" t="s">
        <v>4</v>
      </c>
      <c r="N350">
        <v>35.756538999999997</v>
      </c>
      <c r="O350">
        <v>4.7351840000000003</v>
      </c>
      <c r="P350" t="s">
        <v>5</v>
      </c>
      <c r="Q350">
        <v>0</v>
      </c>
      <c r="R350">
        <v>0</v>
      </c>
      <c r="S350" t="s">
        <v>6</v>
      </c>
      <c r="T350">
        <v>104.199383</v>
      </c>
      <c r="U350">
        <v>36.104038000000003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0.99904499999999996</v>
      </c>
      <c r="AJ350">
        <v>9.9999999999999995E-7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1089.7465</v>
      </c>
      <c r="I351">
        <v>3478.942794</v>
      </c>
      <c r="J351" t="s">
        <v>3</v>
      </c>
      <c r="K351">
        <v>1088.761763</v>
      </c>
      <c r="L351">
        <v>3472.4916640000001</v>
      </c>
      <c r="M351" t="s">
        <v>4</v>
      </c>
      <c r="N351">
        <v>39.688614999999999</v>
      </c>
      <c r="O351">
        <v>5.349882</v>
      </c>
      <c r="P351" t="s">
        <v>5</v>
      </c>
      <c r="Q351">
        <v>0</v>
      </c>
      <c r="R351">
        <v>0</v>
      </c>
      <c r="S351" t="s">
        <v>6</v>
      </c>
      <c r="T351">
        <v>115.693906</v>
      </c>
      <c r="U351">
        <v>41.830342999999999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0.99911300000000003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1197.8630860000001</v>
      </c>
      <c r="I352">
        <v>4021.1732029999998</v>
      </c>
      <c r="J352" t="s">
        <v>3</v>
      </c>
      <c r="K352">
        <v>1196.7804860000001</v>
      </c>
      <c r="L352">
        <v>4013.715811</v>
      </c>
      <c r="M352" t="s">
        <v>4</v>
      </c>
      <c r="N352">
        <v>43.604264999999998</v>
      </c>
      <c r="O352">
        <v>5.941592</v>
      </c>
      <c r="P352" t="s">
        <v>5</v>
      </c>
      <c r="Q352">
        <v>0</v>
      </c>
      <c r="R352">
        <v>0</v>
      </c>
      <c r="S352" t="s">
        <v>6</v>
      </c>
      <c r="T352">
        <v>127.15421499999999</v>
      </c>
      <c r="U352">
        <v>47.507542999999998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0.999166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1305.6820170000001</v>
      </c>
      <c r="I353">
        <v>4447.9208230000004</v>
      </c>
      <c r="J353" t="s">
        <v>3</v>
      </c>
      <c r="K353">
        <v>1304.501692</v>
      </c>
      <c r="L353">
        <v>4439.5860929999999</v>
      </c>
      <c r="M353" t="s">
        <v>4</v>
      </c>
      <c r="N353">
        <v>47.505885999999997</v>
      </c>
      <c r="O353">
        <v>6.4706679999999999</v>
      </c>
      <c r="P353" t="s">
        <v>5</v>
      </c>
      <c r="Q353">
        <v>0</v>
      </c>
      <c r="R353">
        <v>0</v>
      </c>
      <c r="S353" t="s">
        <v>6</v>
      </c>
      <c r="T353">
        <v>138.58670599999999</v>
      </c>
      <c r="U353">
        <v>52.607098999999998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0.99928300000000003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1413.982886</v>
      </c>
      <c r="I354">
        <v>4902.5855259999998</v>
      </c>
      <c r="J354" t="s">
        <v>3</v>
      </c>
      <c r="K354">
        <v>1412.5433519999999</v>
      </c>
      <c r="L354">
        <v>4898.7602740000002</v>
      </c>
      <c r="M354" t="s">
        <v>4</v>
      </c>
      <c r="N354">
        <v>51.412832000000002</v>
      </c>
      <c r="O354">
        <v>6.9906540000000001</v>
      </c>
      <c r="P354" t="s">
        <v>5</v>
      </c>
      <c r="Q354">
        <v>0</v>
      </c>
      <c r="R354">
        <v>0</v>
      </c>
      <c r="S354" t="s">
        <v>6</v>
      </c>
      <c r="T354">
        <v>150.021007</v>
      </c>
      <c r="U354">
        <v>57.739913000000001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0.99931000000000003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1520.9395529999999</v>
      </c>
      <c r="I355">
        <v>5380.1423649999997</v>
      </c>
      <c r="J355" t="s">
        <v>3</v>
      </c>
      <c r="K355">
        <v>1519.403372</v>
      </c>
      <c r="L355">
        <v>5377.1631070000003</v>
      </c>
      <c r="M355" t="s">
        <v>4</v>
      </c>
      <c r="N355">
        <v>55.289797999999998</v>
      </c>
      <c r="O355">
        <v>7.5803570000000002</v>
      </c>
      <c r="P355" t="s">
        <v>5</v>
      </c>
      <c r="Q355">
        <v>0</v>
      </c>
      <c r="R355">
        <v>0</v>
      </c>
      <c r="S355" t="s">
        <v>6</v>
      </c>
      <c r="T355">
        <v>161.364688</v>
      </c>
      <c r="U355">
        <v>63.002338000000002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0.999386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1627.528542</v>
      </c>
      <c r="I356">
        <v>5930.4510570000002</v>
      </c>
      <c r="J356" t="s">
        <v>3</v>
      </c>
      <c r="K356">
        <v>1625.8957499999999</v>
      </c>
      <c r="L356">
        <v>5928.1579279999996</v>
      </c>
      <c r="M356" t="s">
        <v>4</v>
      </c>
      <c r="N356">
        <v>59.149003</v>
      </c>
      <c r="O356">
        <v>8.2703880000000005</v>
      </c>
      <c r="P356" t="s">
        <v>5</v>
      </c>
      <c r="Q356">
        <v>0</v>
      </c>
      <c r="R356">
        <v>0</v>
      </c>
      <c r="S356" t="s">
        <v>6</v>
      </c>
      <c r="T356">
        <v>172.79135099999999</v>
      </c>
      <c r="U356">
        <v>69.617153000000002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0.99945099999999998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1735.1590329999999</v>
      </c>
      <c r="I357">
        <v>6554.8853040000004</v>
      </c>
      <c r="J357" t="s">
        <v>3</v>
      </c>
      <c r="K357">
        <v>1733.429153</v>
      </c>
      <c r="L357">
        <v>6553.589986</v>
      </c>
      <c r="M357" t="s">
        <v>4</v>
      </c>
      <c r="N357">
        <v>63.039746000000001</v>
      </c>
      <c r="O357">
        <v>9.0367250000000006</v>
      </c>
      <c r="P357" t="s">
        <v>5</v>
      </c>
      <c r="Q357">
        <v>0</v>
      </c>
      <c r="R357">
        <v>0</v>
      </c>
      <c r="S357" t="s">
        <v>6</v>
      </c>
      <c r="T357">
        <v>184.174351</v>
      </c>
      <c r="U357">
        <v>76.538751000000005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0.99948700000000001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1842.7474099999999</v>
      </c>
      <c r="I358">
        <v>7152.2549680000002</v>
      </c>
      <c r="J358" t="s">
        <v>3</v>
      </c>
      <c r="K358">
        <v>1840.9201929999999</v>
      </c>
      <c r="L358">
        <v>7151.7539479999996</v>
      </c>
      <c r="M358" t="s">
        <v>4</v>
      </c>
      <c r="N358">
        <v>66.934043000000003</v>
      </c>
      <c r="O358">
        <v>9.9168380000000003</v>
      </c>
      <c r="P358" t="s">
        <v>5</v>
      </c>
      <c r="Q358">
        <v>0</v>
      </c>
      <c r="R358">
        <v>0</v>
      </c>
      <c r="S358" t="s">
        <v>6</v>
      </c>
      <c r="T358">
        <v>195.572292</v>
      </c>
      <c r="U358">
        <v>83.505263999999997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0.999502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1950.5117190000001</v>
      </c>
      <c r="I359">
        <v>7763.4394979999997</v>
      </c>
      <c r="J359" t="s">
        <v>3</v>
      </c>
      <c r="K359">
        <v>1948.587563</v>
      </c>
      <c r="L359">
        <v>7763.8482009999998</v>
      </c>
      <c r="M359" t="s">
        <v>4</v>
      </c>
      <c r="N359">
        <v>70.838352999999998</v>
      </c>
      <c r="O359">
        <v>10.816151</v>
      </c>
      <c r="P359" t="s">
        <v>5</v>
      </c>
      <c r="Q359">
        <v>0</v>
      </c>
      <c r="R359">
        <v>0</v>
      </c>
      <c r="S359" t="s">
        <v>6</v>
      </c>
      <c r="T359">
        <v>206.99390199999999</v>
      </c>
      <c r="U359">
        <v>90.894806000000003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0.999525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2059.1418950000002</v>
      </c>
      <c r="I360">
        <v>8387.1018629999999</v>
      </c>
      <c r="J360" t="s">
        <v>3</v>
      </c>
      <c r="K360">
        <v>2057.1197269999998</v>
      </c>
      <c r="L360">
        <v>8388.9994939999997</v>
      </c>
      <c r="M360" t="s">
        <v>4</v>
      </c>
      <c r="N360">
        <v>74.760531</v>
      </c>
      <c r="O360">
        <v>11.562182</v>
      </c>
      <c r="P360" t="s">
        <v>5</v>
      </c>
      <c r="Q360">
        <v>0</v>
      </c>
      <c r="R360">
        <v>0</v>
      </c>
      <c r="S360" t="s">
        <v>6</v>
      </c>
      <c r="T360">
        <v>218.56337099999999</v>
      </c>
      <c r="U360">
        <v>96.233611999999994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0.999556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2167.2753539999999</v>
      </c>
      <c r="I361">
        <v>9109.7246329999998</v>
      </c>
      <c r="J361" t="s">
        <v>3</v>
      </c>
      <c r="K361">
        <v>2165.1551899999999</v>
      </c>
      <c r="L361">
        <v>9114.0601459999998</v>
      </c>
      <c r="M361" t="s">
        <v>4</v>
      </c>
      <c r="N361">
        <v>78.682666999999995</v>
      </c>
      <c r="O361">
        <v>12.464213000000001</v>
      </c>
      <c r="P361" t="s">
        <v>5</v>
      </c>
      <c r="Q361">
        <v>0</v>
      </c>
      <c r="R361">
        <v>0</v>
      </c>
      <c r="S361" t="s">
        <v>6</v>
      </c>
      <c r="T361">
        <v>230.023607</v>
      </c>
      <c r="U361">
        <v>103.604027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0.99964500000000001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248.37674100000001</v>
      </c>
      <c r="I362">
        <v>223.33908700000001</v>
      </c>
      <c r="J362" t="s">
        <v>3</v>
      </c>
      <c r="K362">
        <v>248.19914399999999</v>
      </c>
      <c r="L362">
        <v>223.05414300000001</v>
      </c>
      <c r="M362" t="s">
        <v>4</v>
      </c>
      <c r="N362">
        <v>9.7454780000000003</v>
      </c>
      <c r="O362">
        <v>0.31163800000000003</v>
      </c>
      <c r="P362" t="s">
        <v>5</v>
      </c>
      <c r="Q362">
        <v>51.802227999999999</v>
      </c>
      <c r="R362">
        <v>16.558964</v>
      </c>
      <c r="S362" t="s">
        <v>6</v>
      </c>
      <c r="T362">
        <v>16.410782000000001</v>
      </c>
      <c r="U362">
        <v>0.85448299999999999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496.73805599999997</v>
      </c>
      <c r="I363">
        <v>853.81723299999999</v>
      </c>
      <c r="J363" t="s">
        <v>3</v>
      </c>
      <c r="K363">
        <v>496.38644199999999</v>
      </c>
      <c r="L363">
        <v>852.71271400000001</v>
      </c>
      <c r="M363" t="s">
        <v>4</v>
      </c>
      <c r="N363">
        <v>19.496161000000001</v>
      </c>
      <c r="O363">
        <v>1.202893</v>
      </c>
      <c r="P363" t="s">
        <v>5</v>
      </c>
      <c r="Q363">
        <v>103.372445</v>
      </c>
      <c r="R363">
        <v>65.156349000000006</v>
      </c>
      <c r="S363" t="s">
        <v>6</v>
      </c>
      <c r="T363">
        <v>32.824860000000001</v>
      </c>
      <c r="U363">
        <v>3.2918280000000002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745.54475000000002</v>
      </c>
      <c r="I364">
        <v>1782.819264</v>
      </c>
      <c r="J364" t="s">
        <v>3</v>
      </c>
      <c r="K364">
        <v>745.02021200000001</v>
      </c>
      <c r="L364">
        <v>1780.458648</v>
      </c>
      <c r="M364" t="s">
        <v>4</v>
      </c>
      <c r="N364">
        <v>29.236661000000002</v>
      </c>
      <c r="O364">
        <v>2.5998579999999998</v>
      </c>
      <c r="P364" t="s">
        <v>5</v>
      </c>
      <c r="Q364">
        <v>155.20286300000001</v>
      </c>
      <c r="R364">
        <v>142.181928</v>
      </c>
      <c r="S364" t="s">
        <v>6</v>
      </c>
      <c r="T364">
        <v>49.420344999999998</v>
      </c>
      <c r="U364">
        <v>9.9387779999999992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993.91970600000002</v>
      </c>
      <c r="I365">
        <v>2968.7411029999998</v>
      </c>
      <c r="J365" t="s">
        <v>3</v>
      </c>
      <c r="K365">
        <v>993.22202500000003</v>
      </c>
      <c r="L365">
        <v>2964.8417610000001</v>
      </c>
      <c r="M365" t="s">
        <v>4</v>
      </c>
      <c r="N365">
        <v>38.994860000000003</v>
      </c>
      <c r="O365">
        <v>4.3173830000000004</v>
      </c>
      <c r="P365" t="s">
        <v>5</v>
      </c>
      <c r="Q365">
        <v>206.896264</v>
      </c>
      <c r="R365">
        <v>236.741637</v>
      </c>
      <c r="S365" t="s">
        <v>6</v>
      </c>
      <c r="T365">
        <v>65.857702000000003</v>
      </c>
      <c r="U365">
        <v>15.079243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1243.206318</v>
      </c>
      <c r="I366">
        <v>4450.0288010000004</v>
      </c>
      <c r="J366" t="s">
        <v>3</v>
      </c>
      <c r="K366">
        <v>1242.334697</v>
      </c>
      <c r="L366">
        <v>4444.4218659999997</v>
      </c>
      <c r="M366" t="s">
        <v>4</v>
      </c>
      <c r="N366">
        <v>48.779235999999997</v>
      </c>
      <c r="O366">
        <v>6.3580920000000001</v>
      </c>
      <c r="P366" t="s">
        <v>5</v>
      </c>
      <c r="Q366">
        <v>259.00994600000001</v>
      </c>
      <c r="R366">
        <v>365.219559</v>
      </c>
      <c r="S366" t="s">
        <v>6</v>
      </c>
      <c r="T366">
        <v>82.335801000000004</v>
      </c>
      <c r="U366">
        <v>20.890179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1491.2871479999999</v>
      </c>
      <c r="I367">
        <v>5726.7129830000003</v>
      </c>
      <c r="J367" t="s">
        <v>3</v>
      </c>
      <c r="K367">
        <v>1490.24334</v>
      </c>
      <c r="L367">
        <v>5719.5502880000004</v>
      </c>
      <c r="M367" t="s">
        <v>4</v>
      </c>
      <c r="N367">
        <v>58.523522999999997</v>
      </c>
      <c r="O367">
        <v>8.3108389999999996</v>
      </c>
      <c r="P367" t="s">
        <v>5</v>
      </c>
      <c r="Q367">
        <v>311.10925900000001</v>
      </c>
      <c r="R367">
        <v>496.59815800000001</v>
      </c>
      <c r="S367" t="s">
        <v>6</v>
      </c>
      <c r="T367">
        <v>98.847241999999994</v>
      </c>
      <c r="U367">
        <v>28.497328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1740.472649</v>
      </c>
      <c r="I368">
        <v>7377.1544299999996</v>
      </c>
      <c r="J368" t="s">
        <v>3</v>
      </c>
      <c r="K368">
        <v>1739.255308</v>
      </c>
      <c r="L368">
        <v>7367.9634580000002</v>
      </c>
      <c r="M368" t="s">
        <v>4</v>
      </c>
      <c r="N368">
        <v>68.295884999999998</v>
      </c>
      <c r="O368">
        <v>10.611689999999999</v>
      </c>
      <c r="P368" t="s">
        <v>5</v>
      </c>
      <c r="Q368">
        <v>362.95605</v>
      </c>
      <c r="R368">
        <v>650.29221700000005</v>
      </c>
      <c r="S368" t="s">
        <v>6</v>
      </c>
      <c r="T368">
        <v>115.31429900000001</v>
      </c>
      <c r="U368">
        <v>35.441881000000002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1989.4342529999999</v>
      </c>
      <c r="I369">
        <v>9443.5958069999997</v>
      </c>
      <c r="J369" t="s">
        <v>3</v>
      </c>
      <c r="K369">
        <v>1988.0435689999999</v>
      </c>
      <c r="L369">
        <v>9432.1326850000005</v>
      </c>
      <c r="M369" t="s">
        <v>4</v>
      </c>
      <c r="N369">
        <v>78.092670999999996</v>
      </c>
      <c r="O369">
        <v>13.524334</v>
      </c>
      <c r="P369" t="s">
        <v>5</v>
      </c>
      <c r="Q369">
        <v>414.71628099999998</v>
      </c>
      <c r="R369">
        <v>838.40962999999999</v>
      </c>
      <c r="S369" t="s">
        <v>6</v>
      </c>
      <c r="T369">
        <v>131.79038199999999</v>
      </c>
      <c r="U369">
        <v>44.343969999999999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2238.6112739999999</v>
      </c>
      <c r="I370">
        <v>11679.148730000001</v>
      </c>
      <c r="J370" t="s">
        <v>3</v>
      </c>
      <c r="K370">
        <v>2237.0480419999999</v>
      </c>
      <c r="L370">
        <v>11664.952411</v>
      </c>
      <c r="M370" t="s">
        <v>4</v>
      </c>
      <c r="N370">
        <v>87.858953999999997</v>
      </c>
      <c r="O370">
        <v>16.684434</v>
      </c>
      <c r="P370" t="s">
        <v>5</v>
      </c>
      <c r="Q370">
        <v>466.70680700000003</v>
      </c>
      <c r="R370">
        <v>1035.572623</v>
      </c>
      <c r="S370" t="s">
        <v>6</v>
      </c>
      <c r="T370">
        <v>148.251848</v>
      </c>
      <c r="U370">
        <v>53.401577000000003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2487.834077</v>
      </c>
      <c r="I371">
        <v>13740.274235000001</v>
      </c>
      <c r="J371" t="s">
        <v>3</v>
      </c>
      <c r="K371">
        <v>2486.0981590000001</v>
      </c>
      <c r="L371">
        <v>13723.532579000001</v>
      </c>
      <c r="M371" t="s">
        <v>4</v>
      </c>
      <c r="N371">
        <v>97.621317000000005</v>
      </c>
      <c r="O371">
        <v>19.837999</v>
      </c>
      <c r="P371" t="s">
        <v>5</v>
      </c>
      <c r="Q371">
        <v>518.75154399999997</v>
      </c>
      <c r="R371">
        <v>1209.2055379999999</v>
      </c>
      <c r="S371" t="s">
        <v>6</v>
      </c>
      <c r="T371">
        <v>164.70399</v>
      </c>
      <c r="U371">
        <v>61.868980000000001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2737.0281540000001</v>
      </c>
      <c r="I372">
        <v>16117.893324000001</v>
      </c>
      <c r="J372" t="s">
        <v>3</v>
      </c>
      <c r="K372">
        <v>2735.1189399999998</v>
      </c>
      <c r="L372">
        <v>16098.114863000001</v>
      </c>
      <c r="M372" t="s">
        <v>4</v>
      </c>
      <c r="N372">
        <v>107.407394</v>
      </c>
      <c r="O372">
        <v>23.339262000000002</v>
      </c>
      <c r="P372" t="s">
        <v>5</v>
      </c>
      <c r="Q372">
        <v>570.94364700000006</v>
      </c>
      <c r="R372">
        <v>1395.6883680000001</v>
      </c>
      <c r="S372" t="s">
        <v>6</v>
      </c>
      <c r="T372">
        <v>181.323937</v>
      </c>
      <c r="U372">
        <v>71.97381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2987.257349</v>
      </c>
      <c r="I373">
        <v>19140.403547000002</v>
      </c>
      <c r="J373" t="s">
        <v>3</v>
      </c>
      <c r="K373">
        <v>2985.1751220000001</v>
      </c>
      <c r="L373">
        <v>19117.064472999999</v>
      </c>
      <c r="M373" t="s">
        <v>4</v>
      </c>
      <c r="N373">
        <v>117.20320100000001</v>
      </c>
      <c r="O373">
        <v>27.731842</v>
      </c>
      <c r="P373" t="s">
        <v>5</v>
      </c>
      <c r="Q373">
        <v>623.54390999999998</v>
      </c>
      <c r="R373">
        <v>1638.3420699999999</v>
      </c>
      <c r="S373" t="s">
        <v>6</v>
      </c>
      <c r="T373">
        <v>197.92536200000001</v>
      </c>
      <c r="U373">
        <v>85.523910999999998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3238.0321090000002</v>
      </c>
      <c r="I374">
        <v>22232.176513999999</v>
      </c>
      <c r="J374" t="s">
        <v>3</v>
      </c>
      <c r="K374">
        <v>3235.7761620000001</v>
      </c>
      <c r="L374">
        <v>22204.851146000001</v>
      </c>
      <c r="M374" t="s">
        <v>4</v>
      </c>
      <c r="N374">
        <v>127.043695</v>
      </c>
      <c r="O374">
        <v>32.227412000000001</v>
      </c>
      <c r="P374" t="s">
        <v>5</v>
      </c>
      <c r="Q374">
        <v>676.131798</v>
      </c>
      <c r="R374">
        <v>1862.4171060000001</v>
      </c>
      <c r="S374" t="s">
        <v>6</v>
      </c>
      <c r="T374">
        <v>214.48083199999999</v>
      </c>
      <c r="U374">
        <v>98.175989999999999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3488.9689699999999</v>
      </c>
      <c r="I375">
        <v>25502.905280999999</v>
      </c>
      <c r="J375" t="s">
        <v>3</v>
      </c>
      <c r="K375">
        <v>3486.539878</v>
      </c>
      <c r="L375">
        <v>25471.095452000001</v>
      </c>
      <c r="M375" t="s">
        <v>4</v>
      </c>
      <c r="N375">
        <v>136.87504000000001</v>
      </c>
      <c r="O375">
        <v>37.286613000000003</v>
      </c>
      <c r="P375" t="s">
        <v>5</v>
      </c>
      <c r="Q375">
        <v>728.97017800000003</v>
      </c>
      <c r="R375">
        <v>2040.133509</v>
      </c>
      <c r="S375" t="s">
        <v>6</v>
      </c>
      <c r="T375">
        <v>231.17463499999999</v>
      </c>
      <c r="U375">
        <v>111.176237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3740.016138</v>
      </c>
      <c r="I376">
        <v>28619.229394000002</v>
      </c>
      <c r="J376" t="s">
        <v>3</v>
      </c>
      <c r="K376">
        <v>3737.4132760000002</v>
      </c>
      <c r="L376">
        <v>28583.127358000002</v>
      </c>
      <c r="M376" t="s">
        <v>4</v>
      </c>
      <c r="N376">
        <v>146.71372299999999</v>
      </c>
      <c r="O376">
        <v>42.316631999999998</v>
      </c>
      <c r="P376" t="s">
        <v>5</v>
      </c>
      <c r="Q376">
        <v>781.47956999999997</v>
      </c>
      <c r="R376">
        <v>2222.431932</v>
      </c>
      <c r="S376" t="s">
        <v>6</v>
      </c>
      <c r="T376">
        <v>247.738542</v>
      </c>
      <c r="U376">
        <v>124.361458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3989.1149660000001</v>
      </c>
      <c r="I377">
        <v>30476.054806</v>
      </c>
      <c r="J377" t="s">
        <v>3</v>
      </c>
      <c r="K377">
        <v>3986.3392090000002</v>
      </c>
      <c r="L377">
        <v>30437.633746</v>
      </c>
      <c r="M377" t="s">
        <v>4</v>
      </c>
      <c r="N377">
        <v>156.466635</v>
      </c>
      <c r="O377">
        <v>45.034795000000003</v>
      </c>
      <c r="P377" t="s">
        <v>5</v>
      </c>
      <c r="Q377">
        <v>833.53378799999996</v>
      </c>
      <c r="R377">
        <v>2339.5546909999998</v>
      </c>
      <c r="S377" t="s">
        <v>6</v>
      </c>
      <c r="T377">
        <v>264.17432000000002</v>
      </c>
      <c r="U377">
        <v>130.83597599999999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4237.5377589999998</v>
      </c>
      <c r="I378">
        <v>30998.664514</v>
      </c>
      <c r="J378" t="s">
        <v>3</v>
      </c>
      <c r="K378">
        <v>4234.5901809999996</v>
      </c>
      <c r="L378">
        <v>30959.697218000001</v>
      </c>
      <c r="M378" t="s">
        <v>4</v>
      </c>
      <c r="N378">
        <v>166.20029099999999</v>
      </c>
      <c r="O378">
        <v>46.128869999999999</v>
      </c>
      <c r="P378" t="s">
        <v>5</v>
      </c>
      <c r="Q378">
        <v>885.35229600000002</v>
      </c>
      <c r="R378">
        <v>2404.4763800000001</v>
      </c>
      <c r="S378" t="s">
        <v>6</v>
      </c>
      <c r="T378">
        <v>280.58126499999997</v>
      </c>
      <c r="U378">
        <v>132.083573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4487.4663870000004</v>
      </c>
      <c r="I379">
        <v>31333.136892999999</v>
      </c>
      <c r="J379" t="s">
        <v>3</v>
      </c>
      <c r="K379">
        <v>4484.3465040000001</v>
      </c>
      <c r="L379">
        <v>31294.111373</v>
      </c>
      <c r="M379" t="s">
        <v>4</v>
      </c>
      <c r="N379">
        <v>175.97203500000001</v>
      </c>
      <c r="O379">
        <v>46.942329000000001</v>
      </c>
      <c r="P379" t="s">
        <v>5</v>
      </c>
      <c r="Q379">
        <v>937.96354399999996</v>
      </c>
      <c r="R379">
        <v>2437.9002770000002</v>
      </c>
      <c r="S379" t="s">
        <v>6</v>
      </c>
      <c r="T379">
        <v>297.03252199999997</v>
      </c>
      <c r="U379">
        <v>133.10392300000001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4737.487666</v>
      </c>
      <c r="I380">
        <v>31847.022959999998</v>
      </c>
      <c r="J380" t="s">
        <v>3</v>
      </c>
      <c r="K380">
        <v>4734.1948540000003</v>
      </c>
      <c r="L380">
        <v>31807.633539999999</v>
      </c>
      <c r="M380" t="s">
        <v>4</v>
      </c>
      <c r="N380">
        <v>185.76288500000001</v>
      </c>
      <c r="O380">
        <v>47.915748999999998</v>
      </c>
      <c r="P380" t="s">
        <v>5</v>
      </c>
      <c r="Q380">
        <v>990.77043600000002</v>
      </c>
      <c r="R380">
        <v>2489.250184</v>
      </c>
      <c r="S380" t="s">
        <v>6</v>
      </c>
      <c r="T380">
        <v>313.511189</v>
      </c>
      <c r="U380">
        <v>134.495484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4988.3001949999998</v>
      </c>
      <c r="I381">
        <v>32942.027219000003</v>
      </c>
      <c r="J381" t="s">
        <v>3</v>
      </c>
      <c r="K381">
        <v>4984.8335639999996</v>
      </c>
      <c r="L381">
        <v>32901.623504000003</v>
      </c>
      <c r="M381" t="s">
        <v>4</v>
      </c>
      <c r="N381">
        <v>195.57577800000001</v>
      </c>
      <c r="O381">
        <v>49.228754000000002</v>
      </c>
      <c r="P381" t="s">
        <v>5</v>
      </c>
      <c r="Q381">
        <v>1043.348405</v>
      </c>
      <c r="R381">
        <v>2571.4766970000001</v>
      </c>
      <c r="S381" t="s">
        <v>6</v>
      </c>
      <c r="T381">
        <v>330.03393999999997</v>
      </c>
      <c r="U381">
        <v>137.20152100000001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213.345032</v>
      </c>
      <c r="I382">
        <v>159.85850199999999</v>
      </c>
      <c r="J382" t="s">
        <v>3</v>
      </c>
      <c r="K382">
        <v>213.19226</v>
      </c>
      <c r="L382">
        <v>159.618101</v>
      </c>
      <c r="M382" t="s">
        <v>4</v>
      </c>
      <c r="N382">
        <v>8.3447560000000003</v>
      </c>
      <c r="O382">
        <v>0.247831</v>
      </c>
      <c r="P382" t="s">
        <v>5</v>
      </c>
      <c r="Q382">
        <v>0</v>
      </c>
      <c r="R382">
        <v>0</v>
      </c>
      <c r="S382" t="s">
        <v>6</v>
      </c>
      <c r="T382">
        <v>16.667590000000001</v>
      </c>
      <c r="U382">
        <v>0.91185099999999997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427.13024300000001</v>
      </c>
      <c r="I383">
        <v>624.64344400000004</v>
      </c>
      <c r="J383" t="s">
        <v>3</v>
      </c>
      <c r="K383">
        <v>426.82734299999998</v>
      </c>
      <c r="L383">
        <v>623.71897300000001</v>
      </c>
      <c r="M383" t="s">
        <v>4</v>
      </c>
      <c r="N383">
        <v>16.858053999999999</v>
      </c>
      <c r="O383">
        <v>1.975144</v>
      </c>
      <c r="P383" t="s">
        <v>5</v>
      </c>
      <c r="Q383">
        <v>0</v>
      </c>
      <c r="R383">
        <v>0</v>
      </c>
      <c r="S383" t="s">
        <v>6</v>
      </c>
      <c r="T383">
        <v>33.441491999999997</v>
      </c>
      <c r="U383">
        <v>3.848141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640.13929399999995</v>
      </c>
      <c r="I384">
        <v>1313.846215</v>
      </c>
      <c r="J384" t="s">
        <v>3</v>
      </c>
      <c r="K384">
        <v>639.68612199999995</v>
      </c>
      <c r="L384">
        <v>1311.912973</v>
      </c>
      <c r="M384" t="s">
        <v>4</v>
      </c>
      <c r="N384">
        <v>25.214434000000001</v>
      </c>
      <c r="O384">
        <v>2.929084</v>
      </c>
      <c r="P384" t="s">
        <v>5</v>
      </c>
      <c r="Q384">
        <v>0</v>
      </c>
      <c r="R384">
        <v>0</v>
      </c>
      <c r="S384" t="s">
        <v>6</v>
      </c>
      <c r="T384">
        <v>50.113601000000003</v>
      </c>
      <c r="U384">
        <v>7.6190059999999997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853.48804099999995</v>
      </c>
      <c r="I385">
        <v>2296.4294960000002</v>
      </c>
      <c r="J385" t="s">
        <v>3</v>
      </c>
      <c r="K385">
        <v>852.885896</v>
      </c>
      <c r="L385">
        <v>2293.0448070000002</v>
      </c>
      <c r="M385" t="s">
        <v>4</v>
      </c>
      <c r="N385">
        <v>33.545960999999998</v>
      </c>
      <c r="O385">
        <v>4.3047409999999999</v>
      </c>
      <c r="P385" t="s">
        <v>5</v>
      </c>
      <c r="Q385">
        <v>0</v>
      </c>
      <c r="R385">
        <v>0</v>
      </c>
      <c r="S385" t="s">
        <v>6</v>
      </c>
      <c r="T385">
        <v>66.766790999999998</v>
      </c>
      <c r="U385">
        <v>12.801149000000001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1066.2911779999999</v>
      </c>
      <c r="I386">
        <v>3493.2262559999999</v>
      </c>
      <c r="J386" t="s">
        <v>3</v>
      </c>
      <c r="K386">
        <v>1065.539426</v>
      </c>
      <c r="L386">
        <v>3488.1492760000001</v>
      </c>
      <c r="M386" t="s">
        <v>4</v>
      </c>
      <c r="N386">
        <v>42.004562</v>
      </c>
      <c r="O386">
        <v>6.5792900000000003</v>
      </c>
      <c r="P386" t="s">
        <v>5</v>
      </c>
      <c r="Q386">
        <v>0</v>
      </c>
      <c r="R386">
        <v>0</v>
      </c>
      <c r="S386" t="s">
        <v>6</v>
      </c>
      <c r="T386">
        <v>83.416353999999998</v>
      </c>
      <c r="U386">
        <v>18.854741000000001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1279.3592140000001</v>
      </c>
      <c r="I387">
        <v>4646.6065559999997</v>
      </c>
      <c r="J387" t="s">
        <v>3</v>
      </c>
      <c r="K387">
        <v>1278.458169</v>
      </c>
      <c r="L387">
        <v>4639.8543090000003</v>
      </c>
      <c r="M387" t="s">
        <v>4</v>
      </c>
      <c r="N387">
        <v>50.350141999999998</v>
      </c>
      <c r="O387">
        <v>8.3425060000000002</v>
      </c>
      <c r="P387" t="s">
        <v>5</v>
      </c>
      <c r="Q387">
        <v>0</v>
      </c>
      <c r="R387">
        <v>0</v>
      </c>
      <c r="S387" t="s">
        <v>6</v>
      </c>
      <c r="T387">
        <v>100.074223</v>
      </c>
      <c r="U387">
        <v>25.212069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1491.827205</v>
      </c>
      <c r="I388">
        <v>5842.0445319999999</v>
      </c>
      <c r="J388" t="s">
        <v>3</v>
      </c>
      <c r="K388">
        <v>1490.7774119999999</v>
      </c>
      <c r="L388">
        <v>5833.8042759999998</v>
      </c>
      <c r="M388" t="s">
        <v>4</v>
      </c>
      <c r="N388">
        <v>58.653610999999998</v>
      </c>
      <c r="O388">
        <v>10.222379999999999</v>
      </c>
      <c r="P388" t="s">
        <v>5</v>
      </c>
      <c r="Q388">
        <v>0</v>
      </c>
      <c r="R388">
        <v>0</v>
      </c>
      <c r="S388" t="s">
        <v>6</v>
      </c>
      <c r="T388">
        <v>116.642297</v>
      </c>
      <c r="U388">
        <v>31.632646000000001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1703.6754470000001</v>
      </c>
      <c r="I389">
        <v>7174.1485469999998</v>
      </c>
      <c r="J389" t="s">
        <v>3</v>
      </c>
      <c r="K389">
        <v>1702.4776859999999</v>
      </c>
      <c r="L389">
        <v>7164.1832590000004</v>
      </c>
      <c r="M389" t="s">
        <v>4</v>
      </c>
      <c r="N389">
        <v>66.947435999999996</v>
      </c>
      <c r="O389">
        <v>12.258869000000001</v>
      </c>
      <c r="P389" t="s">
        <v>5</v>
      </c>
      <c r="Q389">
        <v>0</v>
      </c>
      <c r="R389">
        <v>0</v>
      </c>
      <c r="S389" t="s">
        <v>6</v>
      </c>
      <c r="T389">
        <v>133.19389100000001</v>
      </c>
      <c r="U389">
        <v>38.742820999999999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1915.2891380000001</v>
      </c>
      <c r="I390">
        <v>8351.9980790000009</v>
      </c>
      <c r="J390" t="s">
        <v>3</v>
      </c>
      <c r="K390">
        <v>1913.9425900000001</v>
      </c>
      <c r="L390">
        <v>8340.4824069999995</v>
      </c>
      <c r="M390" t="s">
        <v>4</v>
      </c>
      <c r="N390">
        <v>75.225416999999993</v>
      </c>
      <c r="O390">
        <v>14.291987000000001</v>
      </c>
      <c r="P390" t="s">
        <v>5</v>
      </c>
      <c r="Q390">
        <v>0</v>
      </c>
      <c r="R390">
        <v>0</v>
      </c>
      <c r="S390" t="s">
        <v>6</v>
      </c>
      <c r="T390">
        <v>149.71351200000001</v>
      </c>
      <c r="U390">
        <v>45.448414999999997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2126.1355370000001</v>
      </c>
      <c r="I391">
        <v>9678.6900440000009</v>
      </c>
      <c r="J391" t="s">
        <v>3</v>
      </c>
      <c r="K391">
        <v>2124.6422120000002</v>
      </c>
      <c r="L391">
        <v>9665.3998449999999</v>
      </c>
      <c r="M391" t="s">
        <v>4</v>
      </c>
      <c r="N391">
        <v>83.603739000000004</v>
      </c>
      <c r="O391">
        <v>18.582436000000001</v>
      </c>
      <c r="P391" t="s">
        <v>5</v>
      </c>
      <c r="Q391">
        <v>0</v>
      </c>
      <c r="R391">
        <v>0</v>
      </c>
      <c r="S391" t="s">
        <v>6</v>
      </c>
      <c r="T391">
        <v>166.20258799999999</v>
      </c>
      <c r="U391">
        <v>52.578429999999997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2338.09312</v>
      </c>
      <c r="I392">
        <v>11165.804012000001</v>
      </c>
      <c r="J392" t="s">
        <v>3</v>
      </c>
      <c r="K392">
        <v>2336.4514549999999</v>
      </c>
      <c r="L392">
        <v>11150.586108</v>
      </c>
      <c r="M392" t="s">
        <v>4</v>
      </c>
      <c r="N392">
        <v>92.030769000000006</v>
      </c>
      <c r="O392">
        <v>23.551148000000001</v>
      </c>
      <c r="P392" t="s">
        <v>5</v>
      </c>
      <c r="Q392">
        <v>0</v>
      </c>
      <c r="R392">
        <v>0</v>
      </c>
      <c r="S392" t="s">
        <v>6</v>
      </c>
      <c r="T392">
        <v>182.75903500000001</v>
      </c>
      <c r="U392">
        <v>60.904158000000002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2551.0874659999999</v>
      </c>
      <c r="I393">
        <v>12374.486923</v>
      </c>
      <c r="J393" t="s">
        <v>3</v>
      </c>
      <c r="K393">
        <v>2549.296421</v>
      </c>
      <c r="L393">
        <v>12357.522969</v>
      </c>
      <c r="M393" t="s">
        <v>4</v>
      </c>
      <c r="N393">
        <v>100.370142</v>
      </c>
      <c r="O393">
        <v>25.975636000000002</v>
      </c>
      <c r="P393" t="s">
        <v>5</v>
      </c>
      <c r="Q393">
        <v>0</v>
      </c>
      <c r="R393">
        <v>0</v>
      </c>
      <c r="S393" t="s">
        <v>6</v>
      </c>
      <c r="T393">
        <v>199.53078300000001</v>
      </c>
      <c r="U393">
        <v>66.010546000000005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2764.337012</v>
      </c>
      <c r="I394">
        <v>13825.419766000001</v>
      </c>
      <c r="J394" t="s">
        <v>3</v>
      </c>
      <c r="K394">
        <v>2762.3959669999999</v>
      </c>
      <c r="L394">
        <v>13806.499806</v>
      </c>
      <c r="M394" t="s">
        <v>4</v>
      </c>
      <c r="N394">
        <v>108.714541</v>
      </c>
      <c r="O394">
        <v>28.516175</v>
      </c>
      <c r="P394" t="s">
        <v>5</v>
      </c>
      <c r="Q394">
        <v>0</v>
      </c>
      <c r="R394">
        <v>0</v>
      </c>
      <c r="S394" t="s">
        <v>6</v>
      </c>
      <c r="T394">
        <v>216.43672100000001</v>
      </c>
      <c r="U394">
        <v>75.332604000000003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2976.7446730000001</v>
      </c>
      <c r="I395">
        <v>15030.423178999999</v>
      </c>
      <c r="J395" t="s">
        <v>3</v>
      </c>
      <c r="K395">
        <v>2974.6553859999999</v>
      </c>
      <c r="L395">
        <v>15009.784825999999</v>
      </c>
      <c r="M395" t="s">
        <v>4</v>
      </c>
      <c r="N395">
        <v>117.032037</v>
      </c>
      <c r="O395">
        <v>30.995365</v>
      </c>
      <c r="P395" t="s">
        <v>5</v>
      </c>
      <c r="Q395">
        <v>0</v>
      </c>
      <c r="R395">
        <v>0</v>
      </c>
      <c r="S395" t="s">
        <v>6</v>
      </c>
      <c r="T395">
        <v>233.034312</v>
      </c>
      <c r="U395">
        <v>82.751419999999996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3189.703442</v>
      </c>
      <c r="I396">
        <v>16504.216228000001</v>
      </c>
      <c r="J396" t="s">
        <v>3</v>
      </c>
      <c r="K396">
        <v>3187.4655859999998</v>
      </c>
      <c r="L396">
        <v>16481.541872999998</v>
      </c>
      <c r="M396" t="s">
        <v>4</v>
      </c>
      <c r="N396">
        <v>125.367126</v>
      </c>
      <c r="O396">
        <v>33.958841</v>
      </c>
      <c r="P396" t="s">
        <v>5</v>
      </c>
      <c r="Q396">
        <v>0</v>
      </c>
      <c r="R396">
        <v>0</v>
      </c>
      <c r="S396" t="s">
        <v>6</v>
      </c>
      <c r="T396">
        <v>249.655745</v>
      </c>
      <c r="U396">
        <v>91.681663999999998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3403.0053910000001</v>
      </c>
      <c r="I397">
        <v>18452.675678</v>
      </c>
      <c r="J397" t="s">
        <v>3</v>
      </c>
      <c r="K397">
        <v>3400.6183350000001</v>
      </c>
      <c r="L397">
        <v>18427.591987</v>
      </c>
      <c r="M397" t="s">
        <v>4</v>
      </c>
      <c r="N397">
        <v>133.74136300000001</v>
      </c>
      <c r="O397">
        <v>37.619469000000002</v>
      </c>
      <c r="P397" t="s">
        <v>5</v>
      </c>
      <c r="Q397">
        <v>0</v>
      </c>
      <c r="R397">
        <v>0</v>
      </c>
      <c r="S397" t="s">
        <v>6</v>
      </c>
      <c r="T397">
        <v>266.29853100000003</v>
      </c>
      <c r="U397">
        <v>102.722421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3616.908672</v>
      </c>
      <c r="I398">
        <v>20545.869616</v>
      </c>
      <c r="J398" t="s">
        <v>3</v>
      </c>
      <c r="K398">
        <v>3614.3718749999998</v>
      </c>
      <c r="L398">
        <v>20518.036327000002</v>
      </c>
      <c r="M398" t="s">
        <v>4</v>
      </c>
      <c r="N398">
        <v>142.11578900000001</v>
      </c>
      <c r="O398">
        <v>41.139698000000003</v>
      </c>
      <c r="P398" t="s">
        <v>5</v>
      </c>
      <c r="Q398">
        <v>0</v>
      </c>
      <c r="R398">
        <v>0</v>
      </c>
      <c r="S398" t="s">
        <v>6</v>
      </c>
      <c r="T398">
        <v>283.00776400000001</v>
      </c>
      <c r="U398">
        <v>114.93290500000001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3831.3307319999999</v>
      </c>
      <c r="I399">
        <v>22594.997791999998</v>
      </c>
      <c r="J399" t="s">
        <v>3</v>
      </c>
      <c r="K399">
        <v>3828.643994</v>
      </c>
      <c r="L399">
        <v>22564.159285000002</v>
      </c>
      <c r="M399" t="s">
        <v>4</v>
      </c>
      <c r="N399">
        <v>150.619609</v>
      </c>
      <c r="O399">
        <v>43.154958000000001</v>
      </c>
      <c r="P399" t="s">
        <v>5</v>
      </c>
      <c r="Q399">
        <v>0</v>
      </c>
      <c r="R399">
        <v>0</v>
      </c>
      <c r="S399" t="s">
        <v>6</v>
      </c>
      <c r="T399">
        <v>299.73453599999999</v>
      </c>
      <c r="U399">
        <v>127.210803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4045.677432</v>
      </c>
      <c r="I400">
        <v>24615.840129</v>
      </c>
      <c r="J400" t="s">
        <v>3</v>
      </c>
      <c r="K400">
        <v>4042.8403029999999</v>
      </c>
      <c r="L400">
        <v>24582.285442</v>
      </c>
      <c r="M400" t="s">
        <v>4</v>
      </c>
      <c r="N400">
        <v>159.01316600000001</v>
      </c>
      <c r="O400">
        <v>46.406951999999997</v>
      </c>
      <c r="P400" t="s">
        <v>5</v>
      </c>
      <c r="Q400">
        <v>0</v>
      </c>
      <c r="R400">
        <v>0</v>
      </c>
      <c r="S400" t="s">
        <v>6</v>
      </c>
      <c r="T400">
        <v>316.49086199999999</v>
      </c>
      <c r="U400">
        <v>138.49070499999999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4259.8954739999999</v>
      </c>
      <c r="I401">
        <v>26630.444417999999</v>
      </c>
      <c r="J401" t="s">
        <v>3</v>
      </c>
      <c r="K401">
        <v>4256.9084229999999</v>
      </c>
      <c r="L401">
        <v>26594.060335999999</v>
      </c>
      <c r="M401" t="s">
        <v>4</v>
      </c>
      <c r="N401">
        <v>167.39391800000001</v>
      </c>
      <c r="O401">
        <v>49.176718000000001</v>
      </c>
      <c r="P401" t="s">
        <v>5</v>
      </c>
      <c r="Q401">
        <v>0</v>
      </c>
      <c r="R401">
        <v>0</v>
      </c>
      <c r="S401" t="s">
        <v>6</v>
      </c>
      <c r="T401">
        <v>333.35321499999998</v>
      </c>
      <c r="U401">
        <v>151.12465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134.552234</v>
      </c>
      <c r="I402">
        <v>98.413068999999993</v>
      </c>
      <c r="J402" t="s">
        <v>3</v>
      </c>
      <c r="K402">
        <v>134.449951</v>
      </c>
      <c r="L402">
        <v>98.270348999999996</v>
      </c>
      <c r="M402" t="s">
        <v>4</v>
      </c>
      <c r="N402">
        <v>3.9947469999999998</v>
      </c>
      <c r="O402">
        <v>8.6454000000000003E-2</v>
      </c>
      <c r="P402" t="s">
        <v>5</v>
      </c>
      <c r="Q402">
        <v>36.073296999999997</v>
      </c>
      <c r="R402">
        <v>8.2311549999999993</v>
      </c>
      <c r="S402" t="s">
        <v>6</v>
      </c>
      <c r="T402">
        <v>11.89616</v>
      </c>
      <c r="U402">
        <v>2.4095149999999999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0.99617800000000001</v>
      </c>
      <c r="AJ402">
        <v>3.0000000000000001E-6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268.58260000000001</v>
      </c>
      <c r="I403">
        <v>356.18137899999999</v>
      </c>
      <c r="J403" t="s">
        <v>3</v>
      </c>
      <c r="K403">
        <v>268.37961000000001</v>
      </c>
      <c r="L403">
        <v>355.64740999999998</v>
      </c>
      <c r="M403" t="s">
        <v>4</v>
      </c>
      <c r="N403">
        <v>7.9793349999999998</v>
      </c>
      <c r="O403">
        <v>0.32755299999999998</v>
      </c>
      <c r="P403" t="s">
        <v>5</v>
      </c>
      <c r="Q403">
        <v>71.927684999999997</v>
      </c>
      <c r="R403">
        <v>26.070402999999999</v>
      </c>
      <c r="S403" t="s">
        <v>6</v>
      </c>
      <c r="T403">
        <v>23.585236999999999</v>
      </c>
      <c r="U403">
        <v>4.5281929999999999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0.996753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401.78729800000002</v>
      </c>
      <c r="I404">
        <v>751.43739300000004</v>
      </c>
      <c r="J404" t="s">
        <v>3</v>
      </c>
      <c r="K404">
        <v>401.48358100000002</v>
      </c>
      <c r="L404">
        <v>750.28912200000002</v>
      </c>
      <c r="M404" t="s">
        <v>4</v>
      </c>
      <c r="N404">
        <v>11.948464</v>
      </c>
      <c r="O404">
        <v>0.67877200000000004</v>
      </c>
      <c r="P404" t="s">
        <v>5</v>
      </c>
      <c r="Q404">
        <v>107.56092200000001</v>
      </c>
      <c r="R404">
        <v>50.720531999999999</v>
      </c>
      <c r="S404" t="s">
        <v>6</v>
      </c>
      <c r="T404">
        <v>35.223436</v>
      </c>
      <c r="U404">
        <v>7.5953799999999996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0.99786600000000003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535.06321800000001</v>
      </c>
      <c r="I405">
        <v>1342.3023459999999</v>
      </c>
      <c r="J405" t="s">
        <v>3</v>
      </c>
      <c r="K405">
        <v>534.65952300000004</v>
      </c>
      <c r="L405">
        <v>1340.251894</v>
      </c>
      <c r="M405" t="s">
        <v>4</v>
      </c>
      <c r="N405">
        <v>15.910964999999999</v>
      </c>
      <c r="O405">
        <v>1.208969</v>
      </c>
      <c r="P405" t="s">
        <v>5</v>
      </c>
      <c r="Q405">
        <v>143.33378099999999</v>
      </c>
      <c r="R405">
        <v>91.895103000000006</v>
      </c>
      <c r="S405" t="s">
        <v>6</v>
      </c>
      <c r="T405">
        <v>46.851213000000001</v>
      </c>
      <c r="U405">
        <v>12.137025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0.99820399999999998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667.196912</v>
      </c>
      <c r="I406">
        <v>2073.2903820000001</v>
      </c>
      <c r="J406" t="s">
        <v>3</v>
      </c>
      <c r="K406">
        <v>666.69379600000002</v>
      </c>
      <c r="L406">
        <v>2070.1301450000001</v>
      </c>
      <c r="M406" t="s">
        <v>4</v>
      </c>
      <c r="N406">
        <v>19.846796000000001</v>
      </c>
      <c r="O406">
        <v>1.8975219999999999</v>
      </c>
      <c r="P406" t="s">
        <v>5</v>
      </c>
      <c r="Q406">
        <v>178.60184899999999</v>
      </c>
      <c r="R406">
        <v>139.28956299999999</v>
      </c>
      <c r="S406" t="s">
        <v>6</v>
      </c>
      <c r="T406">
        <v>58.404462000000002</v>
      </c>
      <c r="U406">
        <v>17.963650000000001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0.99867399999999995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799.17785600000002</v>
      </c>
      <c r="I407">
        <v>2993.0949270000001</v>
      </c>
      <c r="J407" t="s">
        <v>3</v>
      </c>
      <c r="K407">
        <v>798.57514500000002</v>
      </c>
      <c r="L407">
        <v>2988.5456020000001</v>
      </c>
      <c r="M407" t="s">
        <v>4</v>
      </c>
      <c r="N407">
        <v>23.786843999999999</v>
      </c>
      <c r="O407">
        <v>2.7330559999999999</v>
      </c>
      <c r="P407" t="s">
        <v>5</v>
      </c>
      <c r="Q407">
        <v>213.89717200000001</v>
      </c>
      <c r="R407">
        <v>198.60695000000001</v>
      </c>
      <c r="S407" t="s">
        <v>6</v>
      </c>
      <c r="T407">
        <v>69.965192999999999</v>
      </c>
      <c r="U407">
        <v>25.123481999999999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0.99876200000000004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932.519678</v>
      </c>
      <c r="I408">
        <v>3979.2877400000002</v>
      </c>
      <c r="J408" t="s">
        <v>3</v>
      </c>
      <c r="K408">
        <v>931.81723</v>
      </c>
      <c r="L408">
        <v>3973.2132270000002</v>
      </c>
      <c r="M408" t="s">
        <v>4</v>
      </c>
      <c r="N408">
        <v>27.739179</v>
      </c>
      <c r="O408">
        <v>3.687176</v>
      </c>
      <c r="P408" t="s">
        <v>5</v>
      </c>
      <c r="Q408">
        <v>249.570742</v>
      </c>
      <c r="R408">
        <v>267.241895</v>
      </c>
      <c r="S408" t="s">
        <v>6</v>
      </c>
      <c r="T408">
        <v>81.562938000000003</v>
      </c>
      <c r="U408">
        <v>33.165069000000003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0.99901300000000004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1065.8279600000001</v>
      </c>
      <c r="I409">
        <v>5116.1407680000002</v>
      </c>
      <c r="J409" t="s">
        <v>3</v>
      </c>
      <c r="K409">
        <v>1065.024852</v>
      </c>
      <c r="L409">
        <v>5108.3318499999996</v>
      </c>
      <c r="M409" t="s">
        <v>4</v>
      </c>
      <c r="N409">
        <v>31.815251</v>
      </c>
      <c r="O409">
        <v>5.1181640000000002</v>
      </c>
      <c r="P409" t="s">
        <v>5</v>
      </c>
      <c r="Q409">
        <v>285.51959099999999</v>
      </c>
      <c r="R409">
        <v>355.73271699999998</v>
      </c>
      <c r="S409" t="s">
        <v>6</v>
      </c>
      <c r="T409">
        <v>93.160216000000005</v>
      </c>
      <c r="U409">
        <v>41.826082999999997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0.99920399999999998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1199.6200200000001</v>
      </c>
      <c r="I410">
        <v>6423.2754670000004</v>
      </c>
      <c r="J410" t="s">
        <v>3</v>
      </c>
      <c r="K410">
        <v>1198.7165379999999</v>
      </c>
      <c r="L410">
        <v>6413.6255920000003</v>
      </c>
      <c r="M410" t="s">
        <v>4</v>
      </c>
      <c r="N410">
        <v>35.779260000000001</v>
      </c>
      <c r="O410">
        <v>6.1815810000000004</v>
      </c>
      <c r="P410" t="s">
        <v>5</v>
      </c>
      <c r="Q410">
        <v>321.89624800000001</v>
      </c>
      <c r="R410">
        <v>477.12926599999997</v>
      </c>
      <c r="S410" t="s">
        <v>6</v>
      </c>
      <c r="T410">
        <v>104.770349</v>
      </c>
      <c r="U410">
        <v>51.199060000000003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0.99923899999999999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1332.7924439999999</v>
      </c>
      <c r="I411">
        <v>7769.0412800000004</v>
      </c>
      <c r="J411" t="s">
        <v>3</v>
      </c>
      <c r="K411">
        <v>1331.7886229999999</v>
      </c>
      <c r="L411">
        <v>7757.5283529999997</v>
      </c>
      <c r="M411" t="s">
        <v>4</v>
      </c>
      <c r="N411">
        <v>39.715229000000001</v>
      </c>
      <c r="O411">
        <v>7.3489959999999996</v>
      </c>
      <c r="P411" t="s">
        <v>5</v>
      </c>
      <c r="Q411">
        <v>358.40379300000001</v>
      </c>
      <c r="R411">
        <v>589.83748700000001</v>
      </c>
      <c r="S411" t="s">
        <v>6</v>
      </c>
      <c r="T411">
        <v>116.319784</v>
      </c>
      <c r="U411">
        <v>61.291924000000002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0.99937799999999999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1466.602537</v>
      </c>
      <c r="I412">
        <v>9164.9887620000009</v>
      </c>
      <c r="J412" t="s">
        <v>3</v>
      </c>
      <c r="K412">
        <v>1465.4991970000001</v>
      </c>
      <c r="L412">
        <v>9151.3724089999996</v>
      </c>
      <c r="M412" t="s">
        <v>4</v>
      </c>
      <c r="N412">
        <v>43.670029999999997</v>
      </c>
      <c r="O412">
        <v>8.6202909999999999</v>
      </c>
      <c r="P412" t="s">
        <v>5</v>
      </c>
      <c r="Q412">
        <v>395.01836400000002</v>
      </c>
      <c r="R412">
        <v>709.32948199999998</v>
      </c>
      <c r="S412" t="s">
        <v>6</v>
      </c>
      <c r="T412">
        <v>127.918055</v>
      </c>
      <c r="U412">
        <v>72.095000999999996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0.99942799999999998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1599.973538</v>
      </c>
      <c r="I413">
        <v>10423.471577</v>
      </c>
      <c r="J413" t="s">
        <v>3</v>
      </c>
      <c r="K413">
        <v>1598.769912</v>
      </c>
      <c r="L413">
        <v>10407.870242999999</v>
      </c>
      <c r="M413" t="s">
        <v>4</v>
      </c>
      <c r="N413">
        <v>47.621136</v>
      </c>
      <c r="O413">
        <v>9.7402879999999996</v>
      </c>
      <c r="P413" t="s">
        <v>5</v>
      </c>
      <c r="Q413">
        <v>431.43883199999999</v>
      </c>
      <c r="R413">
        <v>813.36964399999999</v>
      </c>
      <c r="S413" t="s">
        <v>6</v>
      </c>
      <c r="T413">
        <v>139.51199</v>
      </c>
      <c r="U413">
        <v>81.852636000000004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0.99944599999999995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1735.3938479999999</v>
      </c>
      <c r="I414">
        <v>11890.506203999999</v>
      </c>
      <c r="J414" t="s">
        <v>3</v>
      </c>
      <c r="K414">
        <v>1734.0897460000001</v>
      </c>
      <c r="L414">
        <v>11872.878519</v>
      </c>
      <c r="M414" t="s">
        <v>4</v>
      </c>
      <c r="N414">
        <v>51.607729999999997</v>
      </c>
      <c r="O414">
        <v>10.867759</v>
      </c>
      <c r="P414" t="s">
        <v>5</v>
      </c>
      <c r="Q414">
        <v>468.83416999999997</v>
      </c>
      <c r="R414">
        <v>977.71461499999998</v>
      </c>
      <c r="S414" t="s">
        <v>6</v>
      </c>
      <c r="T414">
        <v>151.316385</v>
      </c>
      <c r="U414">
        <v>94.013114000000002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0.999498</v>
      </c>
      <c r="AJ414">
        <v>0</v>
      </c>
      <c r="AK414" t="s">
        <v>12</v>
      </c>
      <c r="AL414">
        <v>9.74</v>
      </c>
      <c r="AM414">
        <v>4648.5123999999996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1870.037466</v>
      </c>
      <c r="I415">
        <v>13405.733496000001</v>
      </c>
      <c r="J415" t="s">
        <v>3</v>
      </c>
      <c r="K415">
        <v>1868.6330909999999</v>
      </c>
      <c r="L415">
        <v>13385.842573</v>
      </c>
      <c r="M415" t="s">
        <v>4</v>
      </c>
      <c r="N415">
        <v>55.582965000000002</v>
      </c>
      <c r="O415">
        <v>12.104941</v>
      </c>
      <c r="P415" t="s">
        <v>5</v>
      </c>
      <c r="Q415">
        <v>505.613405</v>
      </c>
      <c r="R415">
        <v>1126.601514</v>
      </c>
      <c r="S415" t="s">
        <v>6</v>
      </c>
      <c r="T415">
        <v>163.00055399999999</v>
      </c>
      <c r="U415">
        <v>104.39256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0.99957200000000002</v>
      </c>
      <c r="AJ415">
        <v>0</v>
      </c>
      <c r="AK415" t="s">
        <v>12</v>
      </c>
      <c r="AL415">
        <v>9.74</v>
      </c>
      <c r="AM415">
        <v>4648.5123999999996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2004.642722</v>
      </c>
      <c r="I416">
        <v>15142.650871</v>
      </c>
      <c r="J416" t="s">
        <v>3</v>
      </c>
      <c r="K416">
        <v>2003.137375</v>
      </c>
      <c r="L416">
        <v>15120.338362</v>
      </c>
      <c r="M416" t="s">
        <v>4</v>
      </c>
      <c r="N416">
        <v>59.560934000000003</v>
      </c>
      <c r="O416">
        <v>13.541854000000001</v>
      </c>
      <c r="P416" t="s">
        <v>5</v>
      </c>
      <c r="Q416">
        <v>542.07102199999997</v>
      </c>
      <c r="R416">
        <v>1277.82437</v>
      </c>
      <c r="S416" t="s">
        <v>6</v>
      </c>
      <c r="T416">
        <v>174.67894000000001</v>
      </c>
      <c r="U416">
        <v>116.182013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0.99958000000000002</v>
      </c>
      <c r="AJ416">
        <v>0</v>
      </c>
      <c r="AK416" t="s">
        <v>12</v>
      </c>
      <c r="AL416">
        <v>9.74</v>
      </c>
      <c r="AM416">
        <v>4648.5123999999996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2138.1773509999998</v>
      </c>
      <c r="I417">
        <v>16997.058702999999</v>
      </c>
      <c r="J417" t="s">
        <v>3</v>
      </c>
      <c r="K417">
        <v>2136.5717850000001</v>
      </c>
      <c r="L417">
        <v>16972.024135</v>
      </c>
      <c r="M417" t="s">
        <v>4</v>
      </c>
      <c r="N417">
        <v>63.528959</v>
      </c>
      <c r="O417">
        <v>15.146547</v>
      </c>
      <c r="P417" t="s">
        <v>5</v>
      </c>
      <c r="Q417">
        <v>578.18965200000002</v>
      </c>
      <c r="R417">
        <v>1432.8890449999999</v>
      </c>
      <c r="S417" t="s">
        <v>6</v>
      </c>
      <c r="T417">
        <v>186.316046</v>
      </c>
      <c r="U417">
        <v>129.386436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0.99960300000000002</v>
      </c>
      <c r="AJ417">
        <v>0</v>
      </c>
      <c r="AK417" t="s">
        <v>12</v>
      </c>
      <c r="AL417">
        <v>9.74</v>
      </c>
      <c r="AM417">
        <v>4648.5123999999996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2271.7203610000001</v>
      </c>
      <c r="I418">
        <v>18887.732752</v>
      </c>
      <c r="J418" t="s">
        <v>3</v>
      </c>
      <c r="K418">
        <v>2270.0139549999999</v>
      </c>
      <c r="L418">
        <v>18859.855519000001</v>
      </c>
      <c r="M418" t="s">
        <v>4</v>
      </c>
      <c r="N418">
        <v>67.492817000000002</v>
      </c>
      <c r="O418">
        <v>16.840696000000001</v>
      </c>
      <c r="P418" t="s">
        <v>5</v>
      </c>
      <c r="Q418">
        <v>614.17982300000006</v>
      </c>
      <c r="R418">
        <v>1586.56969</v>
      </c>
      <c r="S418" t="s">
        <v>6</v>
      </c>
      <c r="T418">
        <v>197.975426</v>
      </c>
      <c r="U418">
        <v>143.230479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0.99963500000000005</v>
      </c>
      <c r="AJ418">
        <v>0</v>
      </c>
      <c r="AK418" t="s">
        <v>12</v>
      </c>
      <c r="AL418">
        <v>9.74</v>
      </c>
      <c r="AM418">
        <v>4648.5123999999996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2405.0407620000001</v>
      </c>
      <c r="I419">
        <v>20652.108994999999</v>
      </c>
      <c r="J419" t="s">
        <v>3</v>
      </c>
      <c r="K419">
        <v>2403.2338960000002</v>
      </c>
      <c r="L419">
        <v>20621.580344999998</v>
      </c>
      <c r="M419" t="s">
        <v>4</v>
      </c>
      <c r="N419">
        <v>71.450947999999997</v>
      </c>
      <c r="O419">
        <v>18.413415000000001</v>
      </c>
      <c r="P419" t="s">
        <v>5</v>
      </c>
      <c r="Q419">
        <v>650.31765299999995</v>
      </c>
      <c r="R419">
        <v>1722.5736280000001</v>
      </c>
      <c r="S419" t="s">
        <v>6</v>
      </c>
      <c r="T419">
        <v>209.706683</v>
      </c>
      <c r="U419">
        <v>159.74393499999999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0.99963500000000005</v>
      </c>
      <c r="AJ419">
        <v>0</v>
      </c>
      <c r="AK419" t="s">
        <v>12</v>
      </c>
      <c r="AL419">
        <v>9.74</v>
      </c>
      <c r="AM419">
        <v>4648.5123999999996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2538.2257810000001</v>
      </c>
      <c r="I420">
        <v>22405.181002000001</v>
      </c>
      <c r="J420" t="s">
        <v>3</v>
      </c>
      <c r="K420">
        <v>2536.3177639999999</v>
      </c>
      <c r="L420">
        <v>22371.972576</v>
      </c>
      <c r="M420" t="s">
        <v>4</v>
      </c>
      <c r="N420">
        <v>75.415019999999998</v>
      </c>
      <c r="O420">
        <v>19.955259999999999</v>
      </c>
      <c r="P420" t="s">
        <v>5</v>
      </c>
      <c r="Q420">
        <v>686.08770500000003</v>
      </c>
      <c r="R420">
        <v>1851.353721</v>
      </c>
      <c r="S420" t="s">
        <v>6</v>
      </c>
      <c r="T420">
        <v>221.35943599999999</v>
      </c>
      <c r="U420">
        <v>172.277929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0.99963900000000006</v>
      </c>
      <c r="AJ420">
        <v>0</v>
      </c>
      <c r="AK420" t="s">
        <v>12</v>
      </c>
      <c r="AL420">
        <v>9.74</v>
      </c>
      <c r="AM420">
        <v>4648.5123999999996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2671.0783839999999</v>
      </c>
      <c r="I421">
        <v>24264.458953000001</v>
      </c>
      <c r="J421" t="s">
        <v>3</v>
      </c>
      <c r="K421">
        <v>2669.070522</v>
      </c>
      <c r="L421">
        <v>24228.485884999998</v>
      </c>
      <c r="M421" t="s">
        <v>4</v>
      </c>
      <c r="N421">
        <v>79.369389999999996</v>
      </c>
      <c r="O421">
        <v>21.635178</v>
      </c>
      <c r="P421" t="s">
        <v>5</v>
      </c>
      <c r="Q421">
        <v>721.75415999999996</v>
      </c>
      <c r="R421">
        <v>1976.778871</v>
      </c>
      <c r="S421" t="s">
        <v>6</v>
      </c>
      <c r="T421">
        <v>232.95263800000001</v>
      </c>
      <c r="U421">
        <v>185.582874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0.99963999999999997</v>
      </c>
      <c r="AJ421">
        <v>0</v>
      </c>
      <c r="AK421" t="s">
        <v>12</v>
      </c>
      <c r="AL421">
        <v>19.68</v>
      </c>
      <c r="AM421">
        <v>9296.2576000000008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106.14511400000001</v>
      </c>
      <c r="I422">
        <v>47.182524000000001</v>
      </c>
      <c r="J422" t="s">
        <v>3</v>
      </c>
      <c r="K422">
        <v>106.047506</v>
      </c>
      <c r="L422">
        <v>47.098928000000001</v>
      </c>
      <c r="M422" t="s">
        <v>4</v>
      </c>
      <c r="N422">
        <v>3.8726120000000002</v>
      </c>
      <c r="O422">
        <v>6.0470000000000003E-2</v>
      </c>
      <c r="P422" t="s">
        <v>5</v>
      </c>
      <c r="Q422">
        <v>0</v>
      </c>
      <c r="R422">
        <v>0</v>
      </c>
      <c r="S422" t="s">
        <v>6</v>
      </c>
      <c r="T422">
        <v>11.414982</v>
      </c>
      <c r="U422">
        <v>0.48623100000000002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1.235E-3</v>
      </c>
      <c r="AG422">
        <v>0</v>
      </c>
      <c r="AH422" t="s">
        <v>11</v>
      </c>
      <c r="AI422">
        <v>0.99603200000000003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212.30708799999999</v>
      </c>
      <c r="I423">
        <v>168.34053499999999</v>
      </c>
      <c r="J423" t="s">
        <v>3</v>
      </c>
      <c r="K423">
        <v>212.111175</v>
      </c>
      <c r="L423">
        <v>168.043036</v>
      </c>
      <c r="M423" t="s">
        <v>4</v>
      </c>
      <c r="N423">
        <v>7.7490249999999996</v>
      </c>
      <c r="O423">
        <v>0.22062999999999999</v>
      </c>
      <c r="P423" t="s">
        <v>5</v>
      </c>
      <c r="Q423">
        <v>0</v>
      </c>
      <c r="R423">
        <v>0</v>
      </c>
      <c r="S423" t="s">
        <v>6</v>
      </c>
      <c r="T423">
        <v>22.832484999999998</v>
      </c>
      <c r="U423">
        <v>1.7961750000000001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0.99728899999999998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318.59662900000001</v>
      </c>
      <c r="I424">
        <v>350.49718000000001</v>
      </c>
      <c r="J424" t="s">
        <v>3</v>
      </c>
      <c r="K424">
        <v>318.301827</v>
      </c>
      <c r="L424">
        <v>349.871647</v>
      </c>
      <c r="M424" t="s">
        <v>4</v>
      </c>
      <c r="N424">
        <v>11.624788000000001</v>
      </c>
      <c r="O424">
        <v>0.462283</v>
      </c>
      <c r="P424" t="s">
        <v>5</v>
      </c>
      <c r="Q424">
        <v>0</v>
      </c>
      <c r="R424">
        <v>0</v>
      </c>
      <c r="S424" t="s">
        <v>6</v>
      </c>
      <c r="T424">
        <v>34.404820999999998</v>
      </c>
      <c r="U424">
        <v>5.0294720000000002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0.99821599999999999</v>
      </c>
      <c r="AJ424">
        <v>1.9999999999999999E-6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425.14684999999997</v>
      </c>
      <c r="I425">
        <v>628.83132499999999</v>
      </c>
      <c r="J425" t="s">
        <v>3</v>
      </c>
      <c r="K425">
        <v>424.75251700000001</v>
      </c>
      <c r="L425">
        <v>627.71246699999995</v>
      </c>
      <c r="M425" t="s">
        <v>4</v>
      </c>
      <c r="N425">
        <v>15.520288000000001</v>
      </c>
      <c r="O425">
        <v>0.81637999999999999</v>
      </c>
      <c r="P425" t="s">
        <v>5</v>
      </c>
      <c r="Q425">
        <v>0</v>
      </c>
      <c r="R425">
        <v>0</v>
      </c>
      <c r="S425" t="s">
        <v>6</v>
      </c>
      <c r="T425">
        <v>45.872675000000001</v>
      </c>
      <c r="U425">
        <v>7.9226840000000003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0.99841599999999997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532.58256200000005</v>
      </c>
      <c r="I426">
        <v>993.979962</v>
      </c>
      <c r="J426" t="s">
        <v>3</v>
      </c>
      <c r="K426">
        <v>532.08888000000002</v>
      </c>
      <c r="L426">
        <v>992.20237799999995</v>
      </c>
      <c r="M426" t="s">
        <v>4</v>
      </c>
      <c r="N426">
        <v>19.433022000000001</v>
      </c>
      <c r="O426">
        <v>1.2945009999999999</v>
      </c>
      <c r="P426" t="s">
        <v>5</v>
      </c>
      <c r="Q426">
        <v>0</v>
      </c>
      <c r="R426">
        <v>0</v>
      </c>
      <c r="S426" t="s">
        <v>6</v>
      </c>
      <c r="T426">
        <v>57.384141</v>
      </c>
      <c r="U426">
        <v>11.82835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0.99870499999999995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639.263777</v>
      </c>
      <c r="I427">
        <v>1389.9461449999999</v>
      </c>
      <c r="J427" t="s">
        <v>3</v>
      </c>
      <c r="K427">
        <v>638.67105200000003</v>
      </c>
      <c r="L427">
        <v>1387.449478</v>
      </c>
      <c r="M427" t="s">
        <v>4</v>
      </c>
      <c r="N427">
        <v>23.340744999999998</v>
      </c>
      <c r="O427">
        <v>1.817455</v>
      </c>
      <c r="P427" t="s">
        <v>5</v>
      </c>
      <c r="Q427">
        <v>0</v>
      </c>
      <c r="R427">
        <v>0</v>
      </c>
      <c r="S427" t="s">
        <v>6</v>
      </c>
      <c r="T427">
        <v>68.890523000000002</v>
      </c>
      <c r="U427">
        <v>16.116682000000001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0.99884099999999998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745.56228899999996</v>
      </c>
      <c r="I428">
        <v>1792.4819440000001</v>
      </c>
      <c r="J428" t="s">
        <v>3</v>
      </c>
      <c r="K428">
        <v>744.87082199999998</v>
      </c>
      <c r="L428">
        <v>1789.2321139999999</v>
      </c>
      <c r="M428" t="s">
        <v>4</v>
      </c>
      <c r="N428">
        <v>27.219818</v>
      </c>
      <c r="O428">
        <v>2.3683719999999999</v>
      </c>
      <c r="P428" t="s">
        <v>5</v>
      </c>
      <c r="Q428">
        <v>0</v>
      </c>
      <c r="R428">
        <v>0</v>
      </c>
      <c r="S428" t="s">
        <v>6</v>
      </c>
      <c r="T428">
        <v>80.324067999999997</v>
      </c>
      <c r="U428">
        <v>20.393751999999999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0.998915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852.14908600000001</v>
      </c>
      <c r="I429">
        <v>2208.4191999999998</v>
      </c>
      <c r="J429" t="s">
        <v>3</v>
      </c>
      <c r="K429">
        <v>851.35823500000004</v>
      </c>
      <c r="L429">
        <v>2204.3592570000001</v>
      </c>
      <c r="M429" t="s">
        <v>4</v>
      </c>
      <c r="N429">
        <v>31.232353</v>
      </c>
      <c r="O429">
        <v>3.16683</v>
      </c>
      <c r="P429" t="s">
        <v>5</v>
      </c>
      <c r="Q429">
        <v>0</v>
      </c>
      <c r="R429">
        <v>0</v>
      </c>
      <c r="S429" t="s">
        <v>6</v>
      </c>
      <c r="T429">
        <v>91.767571000000004</v>
      </c>
      <c r="U429">
        <v>25.250385999999999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0.99915600000000004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958.36045999999999</v>
      </c>
      <c r="I430">
        <v>2765.5639510000001</v>
      </c>
      <c r="J430" t="s">
        <v>3</v>
      </c>
      <c r="K430">
        <v>957.471498</v>
      </c>
      <c r="L430">
        <v>2760.4979079999998</v>
      </c>
      <c r="M430" t="s">
        <v>4</v>
      </c>
      <c r="N430">
        <v>35.108035000000001</v>
      </c>
      <c r="O430">
        <v>3.8015949999999998</v>
      </c>
      <c r="P430" t="s">
        <v>5</v>
      </c>
      <c r="Q430">
        <v>0</v>
      </c>
      <c r="R430">
        <v>0</v>
      </c>
      <c r="S430" t="s">
        <v>6</v>
      </c>
      <c r="T430">
        <v>103.176941</v>
      </c>
      <c r="U430">
        <v>31.162891999999999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0.99927600000000005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1064.055613</v>
      </c>
      <c r="I431">
        <v>3396.293529</v>
      </c>
      <c r="J431" t="s">
        <v>3</v>
      </c>
      <c r="K431">
        <v>1063.06879</v>
      </c>
      <c r="L431">
        <v>3390.0667469999999</v>
      </c>
      <c r="M431" t="s">
        <v>4</v>
      </c>
      <c r="N431">
        <v>38.969696999999996</v>
      </c>
      <c r="O431">
        <v>4.557207</v>
      </c>
      <c r="P431" t="s">
        <v>5</v>
      </c>
      <c r="Q431">
        <v>0</v>
      </c>
      <c r="R431">
        <v>0</v>
      </c>
      <c r="S431" t="s">
        <v>6</v>
      </c>
      <c r="T431">
        <v>114.551857</v>
      </c>
      <c r="U431">
        <v>37.820174000000002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0.99936800000000003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1170.620842</v>
      </c>
      <c r="I432">
        <v>4103.3160820000003</v>
      </c>
      <c r="J432" t="s">
        <v>3</v>
      </c>
      <c r="K432">
        <v>1169.5354030000001</v>
      </c>
      <c r="L432">
        <v>4095.799771</v>
      </c>
      <c r="M432" t="s">
        <v>4</v>
      </c>
      <c r="N432">
        <v>42.865361</v>
      </c>
      <c r="O432">
        <v>5.4340919999999997</v>
      </c>
      <c r="P432" t="s">
        <v>5</v>
      </c>
      <c r="Q432">
        <v>0</v>
      </c>
      <c r="R432">
        <v>0</v>
      </c>
      <c r="S432" t="s">
        <v>6</v>
      </c>
      <c r="T432">
        <v>126.019864</v>
      </c>
      <c r="U432">
        <v>45.484164999999997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0.99946299999999999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1277.367839</v>
      </c>
      <c r="I433">
        <v>4796.9511780000003</v>
      </c>
      <c r="J433" t="s">
        <v>3</v>
      </c>
      <c r="K433">
        <v>1276.1834859999999</v>
      </c>
      <c r="L433">
        <v>4788.108064</v>
      </c>
      <c r="M433" t="s">
        <v>4</v>
      </c>
      <c r="N433">
        <v>46.761510000000001</v>
      </c>
      <c r="O433">
        <v>6.3399700000000001</v>
      </c>
      <c r="P433" t="s">
        <v>5</v>
      </c>
      <c r="Q433">
        <v>0</v>
      </c>
      <c r="R433">
        <v>0</v>
      </c>
      <c r="S433" t="s">
        <v>6</v>
      </c>
      <c r="T433">
        <v>137.48682099999999</v>
      </c>
      <c r="U433">
        <v>53.430881999999997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0.99951000000000001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1384.666489</v>
      </c>
      <c r="I434">
        <v>5465.2790759999998</v>
      </c>
      <c r="J434" t="s">
        <v>3</v>
      </c>
      <c r="K434">
        <v>1383.3829639999999</v>
      </c>
      <c r="L434">
        <v>5455.2207539999999</v>
      </c>
      <c r="M434" t="s">
        <v>4</v>
      </c>
      <c r="N434">
        <v>50.673416000000003</v>
      </c>
      <c r="O434">
        <v>7.1724740000000002</v>
      </c>
      <c r="P434" t="s">
        <v>5</v>
      </c>
      <c r="Q434">
        <v>0</v>
      </c>
      <c r="R434">
        <v>0</v>
      </c>
      <c r="S434" t="s">
        <v>6</v>
      </c>
      <c r="T434">
        <v>148.99080900000001</v>
      </c>
      <c r="U434">
        <v>61.071170000000002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0.99951699999999999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1491.1157470000001</v>
      </c>
      <c r="I435">
        <v>6050.3348939999996</v>
      </c>
      <c r="J435" t="s">
        <v>3</v>
      </c>
      <c r="K435">
        <v>1489.733401</v>
      </c>
      <c r="L435">
        <v>6039.2925660000001</v>
      </c>
      <c r="M435" t="s">
        <v>4</v>
      </c>
      <c r="N435">
        <v>54.562125000000002</v>
      </c>
      <c r="O435">
        <v>7.8109149999999996</v>
      </c>
      <c r="P435" t="s">
        <v>5</v>
      </c>
      <c r="Q435">
        <v>0</v>
      </c>
      <c r="R435">
        <v>0</v>
      </c>
      <c r="S435" t="s">
        <v>6</v>
      </c>
      <c r="T435">
        <v>160.42829699999999</v>
      </c>
      <c r="U435">
        <v>66.866063999999994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0.99957099999999999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1597.386626</v>
      </c>
      <c r="I436">
        <v>6653.6408389999997</v>
      </c>
      <c r="J436" t="s">
        <v>3</v>
      </c>
      <c r="K436">
        <v>1595.906113</v>
      </c>
      <c r="L436">
        <v>6641.5333479999999</v>
      </c>
      <c r="M436" t="s">
        <v>4</v>
      </c>
      <c r="N436">
        <v>58.443368999999997</v>
      </c>
      <c r="O436">
        <v>8.5823470000000004</v>
      </c>
      <c r="P436" t="s">
        <v>5</v>
      </c>
      <c r="Q436">
        <v>0</v>
      </c>
      <c r="R436">
        <v>0</v>
      </c>
      <c r="S436" t="s">
        <v>6</v>
      </c>
      <c r="T436">
        <v>171.84245999999999</v>
      </c>
      <c r="U436">
        <v>73.709261999999995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0.99962700000000004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1703.716709</v>
      </c>
      <c r="I437">
        <v>7299.3381040000004</v>
      </c>
      <c r="J437" t="s">
        <v>3</v>
      </c>
      <c r="K437">
        <v>1702.1377709999999</v>
      </c>
      <c r="L437">
        <v>7285.9886530000003</v>
      </c>
      <c r="M437" t="s">
        <v>4</v>
      </c>
      <c r="N437">
        <v>62.331200000000003</v>
      </c>
      <c r="O437">
        <v>9.4045319999999997</v>
      </c>
      <c r="P437" t="s">
        <v>5</v>
      </c>
      <c r="Q437">
        <v>0</v>
      </c>
      <c r="R437">
        <v>0</v>
      </c>
      <c r="S437" t="s">
        <v>6</v>
      </c>
      <c r="T437">
        <v>183.28420700000001</v>
      </c>
      <c r="U437">
        <v>80.964325000000002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0.99963400000000002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1810.29863</v>
      </c>
      <c r="I438">
        <v>8069.0196489999998</v>
      </c>
      <c r="J438" t="s">
        <v>3</v>
      </c>
      <c r="K438">
        <v>1808.6205709999999</v>
      </c>
      <c r="L438">
        <v>8054.2315099999996</v>
      </c>
      <c r="M438" t="s">
        <v>4</v>
      </c>
      <c r="N438">
        <v>66.229467999999997</v>
      </c>
      <c r="O438">
        <v>10.335786000000001</v>
      </c>
      <c r="P438" t="s">
        <v>5</v>
      </c>
      <c r="Q438">
        <v>0</v>
      </c>
      <c r="R438">
        <v>0</v>
      </c>
      <c r="S438" t="s">
        <v>6</v>
      </c>
      <c r="T438">
        <v>194.75063</v>
      </c>
      <c r="U438">
        <v>89.486029000000002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0.99968800000000002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1917.0243459999999</v>
      </c>
      <c r="I439">
        <v>8773.5827669999999</v>
      </c>
      <c r="J439" t="s">
        <v>3</v>
      </c>
      <c r="K439">
        <v>1915.247576</v>
      </c>
      <c r="L439">
        <v>8757.370707</v>
      </c>
      <c r="M439" t="s">
        <v>4</v>
      </c>
      <c r="N439">
        <v>70.127939999999995</v>
      </c>
      <c r="O439">
        <v>11.209978</v>
      </c>
      <c r="P439" t="s">
        <v>5</v>
      </c>
      <c r="Q439">
        <v>0</v>
      </c>
      <c r="R439">
        <v>0</v>
      </c>
      <c r="S439" t="s">
        <v>6</v>
      </c>
      <c r="T439">
        <v>206.21439000000001</v>
      </c>
      <c r="U439">
        <v>97.826766000000006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0.99969200000000003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2023.6532099999999</v>
      </c>
      <c r="I440">
        <v>9385.2586740000006</v>
      </c>
      <c r="J440" t="s">
        <v>3</v>
      </c>
      <c r="K440">
        <v>2021.7777390000001</v>
      </c>
      <c r="L440">
        <v>9367.7582710000006</v>
      </c>
      <c r="M440" t="s">
        <v>4</v>
      </c>
      <c r="N440">
        <v>74.113254999999995</v>
      </c>
      <c r="O440">
        <v>11.954969</v>
      </c>
      <c r="P440" t="s">
        <v>5</v>
      </c>
      <c r="Q440">
        <v>0</v>
      </c>
      <c r="R440">
        <v>0</v>
      </c>
      <c r="S440" t="s">
        <v>6</v>
      </c>
      <c r="T440">
        <v>217.631474</v>
      </c>
      <c r="U440">
        <v>105.444929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0.999722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2129.6379350000002</v>
      </c>
      <c r="I441">
        <v>9877.7064279999995</v>
      </c>
      <c r="J441" t="s">
        <v>3</v>
      </c>
      <c r="K441">
        <v>2127.6647069999999</v>
      </c>
      <c r="L441">
        <v>9859.3990730000005</v>
      </c>
      <c r="M441" t="s">
        <v>4</v>
      </c>
      <c r="N441">
        <v>77.981409999999997</v>
      </c>
      <c r="O441">
        <v>12.473801999999999</v>
      </c>
      <c r="P441" t="s">
        <v>5</v>
      </c>
      <c r="Q441">
        <v>0</v>
      </c>
      <c r="R441">
        <v>0</v>
      </c>
      <c r="S441" t="s">
        <v>6</v>
      </c>
      <c r="T441">
        <v>229.02103</v>
      </c>
      <c r="U441">
        <v>110.826048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0.99974600000000002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176.85820000000001</v>
      </c>
      <c r="I442">
        <v>103.77598999999999</v>
      </c>
      <c r="J442" t="s">
        <v>3</v>
      </c>
      <c r="K442">
        <v>176.74166299999999</v>
      </c>
      <c r="L442">
        <v>103.63208899999999</v>
      </c>
      <c r="M442" t="s">
        <v>4</v>
      </c>
      <c r="N442">
        <v>3.90788</v>
      </c>
      <c r="O442">
        <v>9.3483999999999998E-2</v>
      </c>
      <c r="P442" t="s">
        <v>5</v>
      </c>
      <c r="Q442">
        <v>62.501978999999999</v>
      </c>
      <c r="R442">
        <v>13.715619999999999</v>
      </c>
      <c r="S442" t="s">
        <v>6</v>
      </c>
      <c r="T442">
        <v>11.328277</v>
      </c>
      <c r="U442">
        <v>0.43839600000000001</v>
      </c>
      <c r="V442" t="s">
        <v>7</v>
      </c>
      <c r="W442">
        <v>10.739772</v>
      </c>
      <c r="X442">
        <v>0.38472099999999998</v>
      </c>
      <c r="Y442" t="s">
        <v>8</v>
      </c>
      <c r="Z442">
        <v>12.317987</v>
      </c>
      <c r="AA442">
        <v>0.92517700000000003</v>
      </c>
      <c r="AB442" t="s">
        <v>9</v>
      </c>
      <c r="AC442">
        <v>91.318383999999995</v>
      </c>
      <c r="AD442">
        <v>29.776527000000002</v>
      </c>
      <c r="AE442" t="s">
        <v>10</v>
      </c>
      <c r="AF442">
        <v>1.2329999999999999E-3</v>
      </c>
      <c r="AG442">
        <v>0</v>
      </c>
      <c r="AH442" t="s">
        <v>11</v>
      </c>
      <c r="AI442">
        <v>0.99629299999999998</v>
      </c>
      <c r="AJ442">
        <v>3.0000000000000001E-6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354.72545000000002</v>
      </c>
      <c r="I443">
        <v>426.98597000000001</v>
      </c>
      <c r="J443" t="s">
        <v>3</v>
      </c>
      <c r="K443">
        <v>354.494484</v>
      </c>
      <c r="L443">
        <v>426.40939500000002</v>
      </c>
      <c r="M443" t="s">
        <v>4</v>
      </c>
      <c r="N443">
        <v>7.820373</v>
      </c>
      <c r="O443">
        <v>0.38382500000000003</v>
      </c>
      <c r="P443" t="s">
        <v>5</v>
      </c>
      <c r="Q443">
        <v>125.259776</v>
      </c>
      <c r="R443">
        <v>55.223391999999997</v>
      </c>
      <c r="S443" t="s">
        <v>6</v>
      </c>
      <c r="T443">
        <v>22.684092</v>
      </c>
      <c r="U443">
        <v>1.755131</v>
      </c>
      <c r="V443" t="s">
        <v>7</v>
      </c>
      <c r="W443">
        <v>21.689551999999999</v>
      </c>
      <c r="X443">
        <v>3.5279090000000002</v>
      </c>
      <c r="Y443" t="s">
        <v>8</v>
      </c>
      <c r="Z443">
        <v>24.648686999999999</v>
      </c>
      <c r="AA443">
        <v>4.8943269999999997</v>
      </c>
      <c r="AB443" t="s">
        <v>9</v>
      </c>
      <c r="AC443">
        <v>183.51421099999999</v>
      </c>
      <c r="AD443">
        <v>125.03594699999999</v>
      </c>
      <c r="AE443" t="s">
        <v>10</v>
      </c>
      <c r="AF443">
        <v>1.2310000000000001E-3</v>
      </c>
      <c r="AG443">
        <v>0</v>
      </c>
      <c r="AH443" t="s">
        <v>11</v>
      </c>
      <c r="AI443">
        <v>0.997116</v>
      </c>
      <c r="AJ443">
        <v>3.0000000000000001E-6</v>
      </c>
      <c r="AK443" t="s">
        <v>12</v>
      </c>
      <c r="AL443">
        <v>0.1</v>
      </c>
      <c r="AM443">
        <v>0.49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530.57362499999999</v>
      </c>
      <c r="I444">
        <v>815.82955800000002</v>
      </c>
      <c r="J444" t="s">
        <v>3</v>
      </c>
      <c r="K444">
        <v>530.22947399999998</v>
      </c>
      <c r="L444">
        <v>814.71362599999998</v>
      </c>
      <c r="M444" t="s">
        <v>4</v>
      </c>
      <c r="N444">
        <v>11.691606</v>
      </c>
      <c r="O444">
        <v>0.76924199999999998</v>
      </c>
      <c r="P444" t="s">
        <v>5</v>
      </c>
      <c r="Q444">
        <v>187.60248200000001</v>
      </c>
      <c r="R444">
        <v>104.037436</v>
      </c>
      <c r="S444" t="s">
        <v>6</v>
      </c>
      <c r="T444">
        <v>33.933712</v>
      </c>
      <c r="U444">
        <v>3.3269540000000002</v>
      </c>
      <c r="V444" t="s">
        <v>7</v>
      </c>
      <c r="W444">
        <v>32.366895999999997</v>
      </c>
      <c r="X444">
        <v>5.2040430000000004</v>
      </c>
      <c r="Y444" t="s">
        <v>8</v>
      </c>
      <c r="Z444">
        <v>37.199255999999998</v>
      </c>
      <c r="AA444">
        <v>14.838590999999999</v>
      </c>
      <c r="AB444" t="s">
        <v>9</v>
      </c>
      <c r="AC444">
        <v>274.35902900000002</v>
      </c>
      <c r="AD444">
        <v>242.23476600000001</v>
      </c>
      <c r="AE444" t="s">
        <v>10</v>
      </c>
      <c r="AF444">
        <v>1.23E-3</v>
      </c>
      <c r="AG444">
        <v>0</v>
      </c>
      <c r="AH444" t="s">
        <v>11</v>
      </c>
      <c r="AI444">
        <v>0.99765199999999998</v>
      </c>
      <c r="AJ444">
        <v>3.0000000000000001E-6</v>
      </c>
      <c r="AK444" t="s">
        <v>12</v>
      </c>
      <c r="AL444">
        <v>0.1</v>
      </c>
      <c r="AM444">
        <v>0.49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707.45241799999997</v>
      </c>
      <c r="I445">
        <v>1389.247206</v>
      </c>
      <c r="J445" t="s">
        <v>3</v>
      </c>
      <c r="K445">
        <v>706.99484500000005</v>
      </c>
      <c r="L445">
        <v>1387.376051</v>
      </c>
      <c r="M445" t="s">
        <v>4</v>
      </c>
      <c r="N445">
        <v>15.576965</v>
      </c>
      <c r="O445">
        <v>1.2839499999999999</v>
      </c>
      <c r="P445" t="s">
        <v>5</v>
      </c>
      <c r="Q445">
        <v>250.345665</v>
      </c>
      <c r="R445">
        <v>190.117763</v>
      </c>
      <c r="S445" t="s">
        <v>6</v>
      </c>
      <c r="T445">
        <v>45.206567999999997</v>
      </c>
      <c r="U445">
        <v>5.5894019999999998</v>
      </c>
      <c r="V445" t="s">
        <v>7</v>
      </c>
      <c r="W445">
        <v>43.067010000000003</v>
      </c>
      <c r="X445">
        <v>7.506157</v>
      </c>
      <c r="Y445" t="s">
        <v>8</v>
      </c>
      <c r="Z445">
        <v>49.954988</v>
      </c>
      <c r="AA445">
        <v>33.201431999999997</v>
      </c>
      <c r="AB445" t="s">
        <v>9</v>
      </c>
      <c r="AC445">
        <v>365.49506500000001</v>
      </c>
      <c r="AD445">
        <v>407.38933600000001</v>
      </c>
      <c r="AE445" t="s">
        <v>10</v>
      </c>
      <c r="AF445">
        <v>1.23E-3</v>
      </c>
      <c r="AG445">
        <v>0</v>
      </c>
      <c r="AH445" t="s">
        <v>11</v>
      </c>
      <c r="AI445">
        <v>0.99820799999999998</v>
      </c>
      <c r="AJ445">
        <v>1.9999999999999999E-6</v>
      </c>
      <c r="AK445" t="s">
        <v>12</v>
      </c>
      <c r="AL445">
        <v>0.1</v>
      </c>
      <c r="AM445">
        <v>0.49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884.32833600000004</v>
      </c>
      <c r="I446">
        <v>2084.0516510000002</v>
      </c>
      <c r="J446" t="s">
        <v>3</v>
      </c>
      <c r="K446">
        <v>883.756486</v>
      </c>
      <c r="L446">
        <v>2081.2720709999999</v>
      </c>
      <c r="M446" t="s">
        <v>4</v>
      </c>
      <c r="N446">
        <v>19.464269000000002</v>
      </c>
      <c r="O446">
        <v>1.924796</v>
      </c>
      <c r="P446" t="s">
        <v>5</v>
      </c>
      <c r="Q446">
        <v>313.11601899999999</v>
      </c>
      <c r="R446">
        <v>293.22774099999998</v>
      </c>
      <c r="S446" t="s">
        <v>6</v>
      </c>
      <c r="T446">
        <v>56.526122000000001</v>
      </c>
      <c r="U446">
        <v>8.1224869999999996</v>
      </c>
      <c r="V446" t="s">
        <v>7</v>
      </c>
      <c r="W446">
        <v>53.819105</v>
      </c>
      <c r="X446">
        <v>10.38804</v>
      </c>
      <c r="Y446" t="s">
        <v>8</v>
      </c>
      <c r="Z446">
        <v>62.720469999999999</v>
      </c>
      <c r="AA446">
        <v>55.957692999999999</v>
      </c>
      <c r="AB446" t="s">
        <v>9</v>
      </c>
      <c r="AC446">
        <v>456.59943700000002</v>
      </c>
      <c r="AD446">
        <v>604.34201599999994</v>
      </c>
      <c r="AE446" t="s">
        <v>10</v>
      </c>
      <c r="AF446">
        <v>1.23E-3</v>
      </c>
      <c r="AG446">
        <v>0</v>
      </c>
      <c r="AH446" t="s">
        <v>11</v>
      </c>
      <c r="AI446">
        <v>0.99868299999999999</v>
      </c>
      <c r="AJ446">
        <v>1.9999999999999999E-6</v>
      </c>
      <c r="AK446" t="s">
        <v>12</v>
      </c>
      <c r="AL446">
        <v>0.1</v>
      </c>
      <c r="AM446">
        <v>0.49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1060.866031</v>
      </c>
      <c r="I447">
        <v>2966.8451989999999</v>
      </c>
      <c r="J447" t="s">
        <v>3</v>
      </c>
      <c r="K447">
        <v>1060.180836</v>
      </c>
      <c r="L447">
        <v>2962.9507159999998</v>
      </c>
      <c r="M447" t="s">
        <v>4</v>
      </c>
      <c r="N447">
        <v>23.352879000000001</v>
      </c>
      <c r="O447">
        <v>2.7526039999999998</v>
      </c>
      <c r="P447" t="s">
        <v>5</v>
      </c>
      <c r="Q447">
        <v>375.75842</v>
      </c>
      <c r="R447">
        <v>432.04750100000001</v>
      </c>
      <c r="S447" t="s">
        <v>6</v>
      </c>
      <c r="T447">
        <v>67.800240000000002</v>
      </c>
      <c r="U447">
        <v>11.448074999999999</v>
      </c>
      <c r="V447" t="s">
        <v>7</v>
      </c>
      <c r="W447">
        <v>64.524581999999995</v>
      </c>
      <c r="X447">
        <v>14.097123</v>
      </c>
      <c r="Y447" t="s">
        <v>8</v>
      </c>
      <c r="Z447">
        <v>75.461132000000006</v>
      </c>
      <c r="AA447">
        <v>84.595294999999993</v>
      </c>
      <c r="AB447" t="s">
        <v>9</v>
      </c>
      <c r="AC447">
        <v>547.76739299999997</v>
      </c>
      <c r="AD447">
        <v>832.72028699999998</v>
      </c>
      <c r="AE447" t="s">
        <v>10</v>
      </c>
      <c r="AF447">
        <v>1.23E-3</v>
      </c>
      <c r="AG447">
        <v>0</v>
      </c>
      <c r="AH447" t="s">
        <v>11</v>
      </c>
      <c r="AI447">
        <v>0.99875199999999997</v>
      </c>
      <c r="AJ447">
        <v>1.9999999999999999E-6</v>
      </c>
      <c r="AK447" t="s">
        <v>12</v>
      </c>
      <c r="AL447">
        <v>0.1</v>
      </c>
      <c r="AM447">
        <v>0.49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1236.814192</v>
      </c>
      <c r="I448">
        <v>3809.884446</v>
      </c>
      <c r="J448" t="s">
        <v>3</v>
      </c>
      <c r="K448">
        <v>1236.015476</v>
      </c>
      <c r="L448">
        <v>3804.8816099999999</v>
      </c>
      <c r="M448" t="s">
        <v>4</v>
      </c>
      <c r="N448">
        <v>27.228110000000001</v>
      </c>
      <c r="O448">
        <v>3.682229</v>
      </c>
      <c r="P448" t="s">
        <v>5</v>
      </c>
      <c r="Q448">
        <v>438.279245</v>
      </c>
      <c r="R448">
        <v>557.13283799999999</v>
      </c>
      <c r="S448" t="s">
        <v>6</v>
      </c>
      <c r="T448">
        <v>79.044224</v>
      </c>
      <c r="U448">
        <v>14.859688</v>
      </c>
      <c r="V448" t="s">
        <v>7</v>
      </c>
      <c r="W448">
        <v>75.197858999999994</v>
      </c>
      <c r="X448">
        <v>17.579346999999999</v>
      </c>
      <c r="Y448" t="s">
        <v>8</v>
      </c>
      <c r="Z448">
        <v>88.108529000000004</v>
      </c>
      <c r="AA448">
        <v>111.418758</v>
      </c>
      <c r="AB448" t="s">
        <v>9</v>
      </c>
      <c r="AC448">
        <v>638.54205300000001</v>
      </c>
      <c r="AD448">
        <v>1057.243743</v>
      </c>
      <c r="AE448" t="s">
        <v>10</v>
      </c>
      <c r="AF448">
        <v>1.23E-3</v>
      </c>
      <c r="AG448">
        <v>0</v>
      </c>
      <c r="AH448" t="s">
        <v>11</v>
      </c>
      <c r="AI448">
        <v>0.998838</v>
      </c>
      <c r="AJ448">
        <v>1.9999999999999999E-6</v>
      </c>
      <c r="AK448" t="s">
        <v>12</v>
      </c>
      <c r="AL448">
        <v>0.1</v>
      </c>
      <c r="AM448">
        <v>0.49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1412.628782</v>
      </c>
      <c r="I449">
        <v>4926.4256599999999</v>
      </c>
      <c r="J449" t="s">
        <v>3</v>
      </c>
      <c r="K449">
        <v>1411.7166159999999</v>
      </c>
      <c r="L449">
        <v>4920.0271970000003</v>
      </c>
      <c r="M449" t="s">
        <v>4</v>
      </c>
      <c r="N449">
        <v>31.107548000000001</v>
      </c>
      <c r="O449">
        <v>4.7219470000000001</v>
      </c>
      <c r="P449" t="s">
        <v>5</v>
      </c>
      <c r="Q449">
        <v>500.62560999999999</v>
      </c>
      <c r="R449">
        <v>713.56674999999996</v>
      </c>
      <c r="S449" t="s">
        <v>6</v>
      </c>
      <c r="T449">
        <v>90.303832</v>
      </c>
      <c r="U449">
        <v>19.087962000000001</v>
      </c>
      <c r="V449" t="s">
        <v>7</v>
      </c>
      <c r="W449">
        <v>85.879442999999995</v>
      </c>
      <c r="X449">
        <v>21.671897000000001</v>
      </c>
      <c r="Y449" t="s">
        <v>8</v>
      </c>
      <c r="Z449">
        <v>100.65965</v>
      </c>
      <c r="AA449">
        <v>139.596633</v>
      </c>
      <c r="AB449" t="s">
        <v>9</v>
      </c>
      <c r="AC449">
        <v>729.32751199999996</v>
      </c>
      <c r="AD449">
        <v>1366.2038520000001</v>
      </c>
      <c r="AE449" t="s">
        <v>10</v>
      </c>
      <c r="AF449">
        <v>1.23E-3</v>
      </c>
      <c r="AG449">
        <v>0</v>
      </c>
      <c r="AH449" t="s">
        <v>11</v>
      </c>
      <c r="AI449">
        <v>0.99909300000000001</v>
      </c>
      <c r="AJ449">
        <v>9.9999999999999995E-7</v>
      </c>
      <c r="AK449" t="s">
        <v>12</v>
      </c>
      <c r="AL449">
        <v>0.1</v>
      </c>
      <c r="AM449">
        <v>0.49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1587.050254</v>
      </c>
      <c r="I450">
        <v>5795.4608790000002</v>
      </c>
      <c r="J450" t="s">
        <v>3</v>
      </c>
      <c r="K450">
        <v>1586.0260960000001</v>
      </c>
      <c r="L450">
        <v>5787.9281780000001</v>
      </c>
      <c r="M450" t="s">
        <v>4</v>
      </c>
      <c r="N450">
        <v>34.950848999999998</v>
      </c>
      <c r="O450">
        <v>5.6564310000000004</v>
      </c>
      <c r="P450" t="s">
        <v>5</v>
      </c>
      <c r="Q450">
        <v>562.59363499999995</v>
      </c>
      <c r="R450">
        <v>837.02835700000003</v>
      </c>
      <c r="S450" t="s">
        <v>6</v>
      </c>
      <c r="T450">
        <v>101.629653</v>
      </c>
      <c r="U450">
        <v>23.205179999999999</v>
      </c>
      <c r="V450" t="s">
        <v>7</v>
      </c>
      <c r="W450">
        <v>96.588654000000005</v>
      </c>
      <c r="X450">
        <v>25.083273999999999</v>
      </c>
      <c r="Y450" t="s">
        <v>8</v>
      </c>
      <c r="Z450">
        <v>112.969335</v>
      </c>
      <c r="AA450">
        <v>164.55701300000001</v>
      </c>
      <c r="AB450" t="s">
        <v>9</v>
      </c>
      <c r="AC450">
        <v>819.30278099999998</v>
      </c>
      <c r="AD450">
        <v>1602.8708059999999</v>
      </c>
      <c r="AE450" t="s">
        <v>10</v>
      </c>
      <c r="AF450">
        <v>1.23E-3</v>
      </c>
      <c r="AG450">
        <v>0</v>
      </c>
      <c r="AH450" t="s">
        <v>11</v>
      </c>
      <c r="AI450">
        <v>0.99919999999999998</v>
      </c>
      <c r="AJ450">
        <v>9.9999999999999995E-7</v>
      </c>
      <c r="AK450" t="s">
        <v>12</v>
      </c>
      <c r="AL450">
        <v>0.1</v>
      </c>
      <c r="AM450">
        <v>0.49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1761.48272</v>
      </c>
      <c r="I451">
        <v>6505.4182609999998</v>
      </c>
      <c r="J451" t="s">
        <v>3</v>
      </c>
      <c r="K451">
        <v>1760.3459809999999</v>
      </c>
      <c r="L451">
        <v>6496.9701569999997</v>
      </c>
      <c r="M451" t="s">
        <v>4</v>
      </c>
      <c r="N451">
        <v>38.794939999999997</v>
      </c>
      <c r="O451">
        <v>6.5264259999999998</v>
      </c>
      <c r="P451" t="s">
        <v>5</v>
      </c>
      <c r="Q451">
        <v>624.46069699999998</v>
      </c>
      <c r="R451">
        <v>939.61624800000004</v>
      </c>
      <c r="S451" t="s">
        <v>6</v>
      </c>
      <c r="T451">
        <v>112.794723</v>
      </c>
      <c r="U451">
        <v>25.864677</v>
      </c>
      <c r="V451" t="s">
        <v>7</v>
      </c>
      <c r="W451">
        <v>107.192933</v>
      </c>
      <c r="X451">
        <v>27.737753000000001</v>
      </c>
      <c r="Y451" t="s">
        <v>8</v>
      </c>
      <c r="Z451">
        <v>125.40998</v>
      </c>
      <c r="AA451">
        <v>185.290539</v>
      </c>
      <c r="AB451" t="s">
        <v>9</v>
      </c>
      <c r="AC451">
        <v>909.38533099999995</v>
      </c>
      <c r="AD451">
        <v>1794.410437</v>
      </c>
      <c r="AE451" t="s">
        <v>10</v>
      </c>
      <c r="AF451">
        <v>1.23E-3</v>
      </c>
      <c r="AG451">
        <v>0</v>
      </c>
      <c r="AH451" t="s">
        <v>11</v>
      </c>
      <c r="AI451">
        <v>0.99925900000000001</v>
      </c>
      <c r="AJ451">
        <v>9.9999999999999995E-7</v>
      </c>
      <c r="AK451" t="s">
        <v>12</v>
      </c>
      <c r="AL451">
        <v>0.1</v>
      </c>
      <c r="AM451">
        <v>0.49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1937.1348170000001</v>
      </c>
      <c r="I452">
        <v>7198.8377769999997</v>
      </c>
      <c r="J452" t="s">
        <v>3</v>
      </c>
      <c r="K452">
        <v>1935.8847270000001</v>
      </c>
      <c r="L452">
        <v>7189.4673890000004</v>
      </c>
      <c r="M452" t="s">
        <v>4</v>
      </c>
      <c r="N452">
        <v>42.666677</v>
      </c>
      <c r="O452">
        <v>7.5607559999999996</v>
      </c>
      <c r="P452" t="s">
        <v>5</v>
      </c>
      <c r="Q452">
        <v>686.64186299999994</v>
      </c>
      <c r="R452">
        <v>1045.5894539999999</v>
      </c>
      <c r="S452" t="s">
        <v>6</v>
      </c>
      <c r="T452">
        <v>124.03727000000001</v>
      </c>
      <c r="U452">
        <v>28.580424000000001</v>
      </c>
      <c r="V452" t="s">
        <v>7</v>
      </c>
      <c r="W452">
        <v>117.87070900000001</v>
      </c>
      <c r="X452">
        <v>30.428875000000001</v>
      </c>
      <c r="Y452" t="s">
        <v>8</v>
      </c>
      <c r="Z452">
        <v>137.82930400000001</v>
      </c>
      <c r="AA452">
        <v>205.82852399999999</v>
      </c>
      <c r="AB452" t="s">
        <v>9</v>
      </c>
      <c r="AC452">
        <v>1000.220444</v>
      </c>
      <c r="AD452">
        <v>1965.276163</v>
      </c>
      <c r="AE452" t="s">
        <v>10</v>
      </c>
      <c r="AF452">
        <v>1.23E-3</v>
      </c>
      <c r="AG452">
        <v>0</v>
      </c>
      <c r="AH452" t="s">
        <v>11</v>
      </c>
      <c r="AI452">
        <v>0.99932600000000005</v>
      </c>
      <c r="AJ452">
        <v>9.9999999999999995E-7</v>
      </c>
      <c r="AK452" t="s">
        <v>12</v>
      </c>
      <c r="AL452">
        <v>0.1</v>
      </c>
      <c r="AM452">
        <v>0.49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2113.0737330000002</v>
      </c>
      <c r="I453">
        <v>8030.2516219999998</v>
      </c>
      <c r="J453" t="s">
        <v>3</v>
      </c>
      <c r="K453">
        <v>2111.710059</v>
      </c>
      <c r="L453">
        <v>8019.8736849999996</v>
      </c>
      <c r="M453" t="s">
        <v>4</v>
      </c>
      <c r="N453">
        <v>46.531750000000002</v>
      </c>
      <c r="O453">
        <v>8.7236080000000005</v>
      </c>
      <c r="P453" t="s">
        <v>5</v>
      </c>
      <c r="Q453">
        <v>749.02930900000001</v>
      </c>
      <c r="R453">
        <v>1165.405602</v>
      </c>
      <c r="S453" t="s">
        <v>6</v>
      </c>
      <c r="T453">
        <v>135.26143999999999</v>
      </c>
      <c r="U453">
        <v>31.358727999999999</v>
      </c>
      <c r="V453" t="s">
        <v>7</v>
      </c>
      <c r="W453">
        <v>128.53304199999999</v>
      </c>
      <c r="X453">
        <v>33.178472999999997</v>
      </c>
      <c r="Y453" t="s">
        <v>8</v>
      </c>
      <c r="Z453">
        <v>150.41859600000001</v>
      </c>
      <c r="AA453">
        <v>234.51837900000001</v>
      </c>
      <c r="AB453" t="s">
        <v>9</v>
      </c>
      <c r="AC453">
        <v>1091.172943</v>
      </c>
      <c r="AD453">
        <v>2187.802005</v>
      </c>
      <c r="AE453" t="s">
        <v>10</v>
      </c>
      <c r="AF453">
        <v>1.23E-3</v>
      </c>
      <c r="AG453">
        <v>0</v>
      </c>
      <c r="AH453" t="s">
        <v>11</v>
      </c>
      <c r="AI453">
        <v>0.99933499999999997</v>
      </c>
      <c r="AJ453">
        <v>9.9999999999999995E-7</v>
      </c>
      <c r="AK453" t="s">
        <v>12</v>
      </c>
      <c r="AL453">
        <v>0.1</v>
      </c>
      <c r="AM453">
        <v>0.49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2288.8975829999999</v>
      </c>
      <c r="I454">
        <v>8815.2280460000002</v>
      </c>
      <c r="J454" t="s">
        <v>3</v>
      </c>
      <c r="K454">
        <v>2287.4206199999999</v>
      </c>
      <c r="L454">
        <v>8803.8399109999991</v>
      </c>
      <c r="M454" t="s">
        <v>4</v>
      </c>
      <c r="N454">
        <v>50.403176999999999</v>
      </c>
      <c r="O454">
        <v>9.9563310000000005</v>
      </c>
      <c r="P454" t="s">
        <v>5</v>
      </c>
      <c r="Q454">
        <v>811.30267300000003</v>
      </c>
      <c r="R454">
        <v>1292.2641699999999</v>
      </c>
      <c r="S454" t="s">
        <v>6</v>
      </c>
      <c r="T454">
        <v>146.489428</v>
      </c>
      <c r="U454">
        <v>33.786521</v>
      </c>
      <c r="V454" t="s">
        <v>7</v>
      </c>
      <c r="W454">
        <v>139.364159</v>
      </c>
      <c r="X454">
        <v>38.667608000000001</v>
      </c>
      <c r="Y454" t="s">
        <v>8</v>
      </c>
      <c r="Z454">
        <v>162.81798800000001</v>
      </c>
      <c r="AA454">
        <v>256.30361199999999</v>
      </c>
      <c r="AB454" t="s">
        <v>9</v>
      </c>
      <c r="AC454">
        <v>1182.0865209999999</v>
      </c>
      <c r="AD454">
        <v>2365.9229460000001</v>
      </c>
      <c r="AE454" t="s">
        <v>10</v>
      </c>
      <c r="AF454">
        <v>1.23E-3</v>
      </c>
      <c r="AG454">
        <v>0</v>
      </c>
      <c r="AH454" t="s">
        <v>11</v>
      </c>
      <c r="AI454">
        <v>0.99939199999999995</v>
      </c>
      <c r="AJ454">
        <v>9.9999999999999995E-7</v>
      </c>
      <c r="AK454" t="s">
        <v>12</v>
      </c>
      <c r="AL454">
        <v>0.1</v>
      </c>
      <c r="AM454">
        <v>0.49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2464.9623000000001</v>
      </c>
      <c r="I455">
        <v>9334.8859530000009</v>
      </c>
      <c r="J455" t="s">
        <v>3</v>
      </c>
      <c r="K455">
        <v>2463.3718549999999</v>
      </c>
      <c r="L455">
        <v>9323.0734830000001</v>
      </c>
      <c r="M455" t="s">
        <v>4</v>
      </c>
      <c r="N455">
        <v>54.269590000000001</v>
      </c>
      <c r="O455">
        <v>11.103293000000001</v>
      </c>
      <c r="P455" t="s">
        <v>5</v>
      </c>
      <c r="Q455">
        <v>873.96070699999996</v>
      </c>
      <c r="R455">
        <v>1370.78997</v>
      </c>
      <c r="S455" t="s">
        <v>6</v>
      </c>
      <c r="T455">
        <v>157.71089499999999</v>
      </c>
      <c r="U455">
        <v>35.214703</v>
      </c>
      <c r="V455" t="s">
        <v>7</v>
      </c>
      <c r="W455">
        <v>150.03163799999999</v>
      </c>
      <c r="X455">
        <v>39.385131000000001</v>
      </c>
      <c r="Y455" t="s">
        <v>8</v>
      </c>
      <c r="Z455">
        <v>175.49505600000001</v>
      </c>
      <c r="AA455">
        <v>272.78906999999998</v>
      </c>
      <c r="AB455" t="s">
        <v>9</v>
      </c>
      <c r="AC455">
        <v>1272.656062</v>
      </c>
      <c r="AD455">
        <v>2464.8795500000001</v>
      </c>
      <c r="AE455" t="s">
        <v>10</v>
      </c>
      <c r="AF455">
        <v>1.23E-3</v>
      </c>
      <c r="AG455">
        <v>0</v>
      </c>
      <c r="AH455" t="s">
        <v>11</v>
      </c>
      <c r="AI455">
        <v>0.99951299999999998</v>
      </c>
      <c r="AJ455">
        <v>0</v>
      </c>
      <c r="AK455" t="s">
        <v>12</v>
      </c>
      <c r="AL455">
        <v>3.78</v>
      </c>
      <c r="AM455">
        <v>663.33159999999998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2641.5187649999998</v>
      </c>
      <c r="I456">
        <v>9874.1421829999999</v>
      </c>
      <c r="J456" t="s">
        <v>3</v>
      </c>
      <c r="K456">
        <v>2639.8140039999998</v>
      </c>
      <c r="L456">
        <v>9861.6891350000005</v>
      </c>
      <c r="M456" t="s">
        <v>4</v>
      </c>
      <c r="N456">
        <v>58.146870999999997</v>
      </c>
      <c r="O456">
        <v>12.393238999999999</v>
      </c>
      <c r="P456" t="s">
        <v>5</v>
      </c>
      <c r="Q456">
        <v>936.46669699999995</v>
      </c>
      <c r="R456">
        <v>1444.9405879999999</v>
      </c>
      <c r="S456" t="s">
        <v>6</v>
      </c>
      <c r="T456">
        <v>168.98138900000001</v>
      </c>
      <c r="U456">
        <v>36.625681999999998</v>
      </c>
      <c r="V456" t="s">
        <v>7</v>
      </c>
      <c r="W456">
        <v>160.75583800000001</v>
      </c>
      <c r="X456">
        <v>40.608916999999998</v>
      </c>
      <c r="Y456" t="s">
        <v>8</v>
      </c>
      <c r="Z456">
        <v>188.14196100000001</v>
      </c>
      <c r="AA456">
        <v>289.000516</v>
      </c>
      <c r="AB456" t="s">
        <v>9</v>
      </c>
      <c r="AC456">
        <v>1363.7779860000001</v>
      </c>
      <c r="AD456">
        <v>2630.2479250000001</v>
      </c>
      <c r="AE456" t="s">
        <v>10</v>
      </c>
      <c r="AF456">
        <v>1.23E-3</v>
      </c>
      <c r="AG456">
        <v>0</v>
      </c>
      <c r="AH456" t="s">
        <v>11</v>
      </c>
      <c r="AI456">
        <v>0.99955499999999997</v>
      </c>
      <c r="AJ456">
        <v>0</v>
      </c>
      <c r="AK456" t="s">
        <v>12</v>
      </c>
      <c r="AL456">
        <v>3.78</v>
      </c>
      <c r="AM456">
        <v>663.33159999999998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2818.4232280000001</v>
      </c>
      <c r="I457">
        <v>10591.047075</v>
      </c>
      <c r="J457" t="s">
        <v>3</v>
      </c>
      <c r="K457">
        <v>2816.604644</v>
      </c>
      <c r="L457">
        <v>10577.797209</v>
      </c>
      <c r="M457" t="s">
        <v>4</v>
      </c>
      <c r="N457">
        <v>62.032043999999999</v>
      </c>
      <c r="O457">
        <v>13.864850000000001</v>
      </c>
      <c r="P457" t="s">
        <v>5</v>
      </c>
      <c r="Q457">
        <v>999.42494499999998</v>
      </c>
      <c r="R457">
        <v>1528.471906</v>
      </c>
      <c r="S457" t="s">
        <v>6</v>
      </c>
      <c r="T457">
        <v>180.267923</v>
      </c>
      <c r="U457">
        <v>39.760308000000002</v>
      </c>
      <c r="V457" t="s">
        <v>7</v>
      </c>
      <c r="W457">
        <v>171.472039</v>
      </c>
      <c r="X457">
        <v>43.013286000000001</v>
      </c>
      <c r="Y457" t="s">
        <v>8</v>
      </c>
      <c r="Z457">
        <v>201.17065500000001</v>
      </c>
      <c r="AA457">
        <v>299.95104700000002</v>
      </c>
      <c r="AB457" t="s">
        <v>9</v>
      </c>
      <c r="AC457">
        <v>1455.002573</v>
      </c>
      <c r="AD457">
        <v>2838.745199</v>
      </c>
      <c r="AE457" t="s">
        <v>10</v>
      </c>
      <c r="AF457">
        <v>1.23E-3</v>
      </c>
      <c r="AG457">
        <v>0</v>
      </c>
      <c r="AH457" t="s">
        <v>11</v>
      </c>
      <c r="AI457">
        <v>0.99957200000000002</v>
      </c>
      <c r="AJ457">
        <v>0</v>
      </c>
      <c r="AK457" t="s">
        <v>12</v>
      </c>
      <c r="AL457">
        <v>3.78</v>
      </c>
      <c r="AM457">
        <v>663.33159999999998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2995.3104539999999</v>
      </c>
      <c r="I458">
        <v>11544.840023999999</v>
      </c>
      <c r="J458" t="s">
        <v>3</v>
      </c>
      <c r="K458">
        <v>2993.3780270000002</v>
      </c>
      <c r="L458">
        <v>11530.392936</v>
      </c>
      <c r="M458" t="s">
        <v>4</v>
      </c>
      <c r="N458">
        <v>65.921035000000003</v>
      </c>
      <c r="O458">
        <v>15.343546</v>
      </c>
      <c r="P458" t="s">
        <v>5</v>
      </c>
      <c r="Q458">
        <v>1062.2638959999999</v>
      </c>
      <c r="R458">
        <v>1637.1313339999999</v>
      </c>
      <c r="S458" t="s">
        <v>6</v>
      </c>
      <c r="T458">
        <v>191.57047299999999</v>
      </c>
      <c r="U458">
        <v>43.715961</v>
      </c>
      <c r="V458" t="s">
        <v>7</v>
      </c>
      <c r="W458">
        <v>182.214395</v>
      </c>
      <c r="X458">
        <v>46.091532000000001</v>
      </c>
      <c r="Y458" t="s">
        <v>8</v>
      </c>
      <c r="Z458">
        <v>214.03875400000001</v>
      </c>
      <c r="AA458">
        <v>317.58552500000002</v>
      </c>
      <c r="AB458" t="s">
        <v>9</v>
      </c>
      <c r="AC458">
        <v>1546.220532</v>
      </c>
      <c r="AD458">
        <v>3120.027787</v>
      </c>
      <c r="AE458" t="s">
        <v>10</v>
      </c>
      <c r="AF458">
        <v>1.23E-3</v>
      </c>
      <c r="AG458">
        <v>0</v>
      </c>
      <c r="AH458" t="s">
        <v>11</v>
      </c>
      <c r="AI458">
        <v>0.99959299999999995</v>
      </c>
      <c r="AJ458">
        <v>0</v>
      </c>
      <c r="AK458" t="s">
        <v>12</v>
      </c>
      <c r="AL458">
        <v>3.78</v>
      </c>
      <c r="AM458">
        <v>663.33159999999998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3172.5613429999999</v>
      </c>
      <c r="I459">
        <v>12496.602712</v>
      </c>
      <c r="J459" t="s">
        <v>3</v>
      </c>
      <c r="K459">
        <v>3170.5149409999999</v>
      </c>
      <c r="L459">
        <v>12480.825083</v>
      </c>
      <c r="M459" t="s">
        <v>4</v>
      </c>
      <c r="N459">
        <v>69.847825999999998</v>
      </c>
      <c r="O459">
        <v>16.858512999999999</v>
      </c>
      <c r="P459" t="s">
        <v>5</v>
      </c>
      <c r="Q459">
        <v>1125.0786989999999</v>
      </c>
      <c r="R459">
        <v>1754.484987</v>
      </c>
      <c r="S459" t="s">
        <v>6</v>
      </c>
      <c r="T459">
        <v>202.88712000000001</v>
      </c>
      <c r="U459">
        <v>47.760590000000001</v>
      </c>
      <c r="V459" t="s">
        <v>7</v>
      </c>
      <c r="W459">
        <v>192.97510800000001</v>
      </c>
      <c r="X459">
        <v>49.541060000000002</v>
      </c>
      <c r="Y459" t="s">
        <v>8</v>
      </c>
      <c r="Z459">
        <v>226.868178</v>
      </c>
      <c r="AA459">
        <v>335.08074099999999</v>
      </c>
      <c r="AB459" t="s">
        <v>9</v>
      </c>
      <c r="AC459">
        <v>1637.717026</v>
      </c>
      <c r="AD459">
        <v>3390.3694660000001</v>
      </c>
      <c r="AE459" t="s">
        <v>10</v>
      </c>
      <c r="AF459">
        <v>1.23E-3</v>
      </c>
      <c r="AG459">
        <v>0</v>
      </c>
      <c r="AH459" t="s">
        <v>11</v>
      </c>
      <c r="AI459">
        <v>0.99959900000000002</v>
      </c>
      <c r="AJ459">
        <v>0</v>
      </c>
      <c r="AK459" t="s">
        <v>12</v>
      </c>
      <c r="AL459">
        <v>3.78</v>
      </c>
      <c r="AM459">
        <v>663.33159999999998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3350.3539890000002</v>
      </c>
      <c r="I460">
        <v>13617.684168</v>
      </c>
      <c r="J460" t="s">
        <v>3</v>
      </c>
      <c r="K460">
        <v>3348.1929150000001</v>
      </c>
      <c r="L460">
        <v>13600.427827</v>
      </c>
      <c r="M460" t="s">
        <v>4</v>
      </c>
      <c r="N460">
        <v>73.759325000000004</v>
      </c>
      <c r="O460">
        <v>18.528651</v>
      </c>
      <c r="P460" t="s">
        <v>5</v>
      </c>
      <c r="Q460">
        <v>1188.126675</v>
      </c>
      <c r="R460">
        <v>1886.1057290000001</v>
      </c>
      <c r="S460" t="s">
        <v>6</v>
      </c>
      <c r="T460">
        <v>214.37162699999999</v>
      </c>
      <c r="U460">
        <v>50.193361000000003</v>
      </c>
      <c r="V460" t="s">
        <v>7</v>
      </c>
      <c r="W460">
        <v>203.779155</v>
      </c>
      <c r="X460">
        <v>53.316355000000001</v>
      </c>
      <c r="Y460" t="s">
        <v>8</v>
      </c>
      <c r="Z460">
        <v>239.62075899999999</v>
      </c>
      <c r="AA460">
        <v>357.00943999999998</v>
      </c>
      <c r="AB460" t="s">
        <v>9</v>
      </c>
      <c r="AC460">
        <v>1729.4514549999999</v>
      </c>
      <c r="AD460">
        <v>3726.4727790000002</v>
      </c>
      <c r="AE460" t="s">
        <v>10</v>
      </c>
      <c r="AF460">
        <v>1.23E-3</v>
      </c>
      <c r="AG460">
        <v>0</v>
      </c>
      <c r="AH460" t="s">
        <v>11</v>
      </c>
      <c r="AI460">
        <v>0.99961</v>
      </c>
      <c r="AJ460">
        <v>0</v>
      </c>
      <c r="AK460" t="s">
        <v>12</v>
      </c>
      <c r="AL460">
        <v>3.78</v>
      </c>
      <c r="AM460">
        <v>663.33159999999998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3528.3138330000002</v>
      </c>
      <c r="I461">
        <v>15064.595558000001</v>
      </c>
      <c r="J461" t="s">
        <v>3</v>
      </c>
      <c r="K461">
        <v>3526.038086</v>
      </c>
      <c r="L461">
        <v>15045.291682999999</v>
      </c>
      <c r="M461" t="s">
        <v>4</v>
      </c>
      <c r="N461">
        <v>77.658878999999999</v>
      </c>
      <c r="O461">
        <v>20.462686999999999</v>
      </c>
      <c r="P461" t="s">
        <v>5</v>
      </c>
      <c r="Q461">
        <v>1251.1991579999999</v>
      </c>
      <c r="R461">
        <v>2102.6401080000001</v>
      </c>
      <c r="S461" t="s">
        <v>6</v>
      </c>
      <c r="T461">
        <v>225.72515300000001</v>
      </c>
      <c r="U461">
        <v>55.762489000000002</v>
      </c>
      <c r="V461" t="s">
        <v>7</v>
      </c>
      <c r="W461">
        <v>214.551028</v>
      </c>
      <c r="X461">
        <v>57.948478999999999</v>
      </c>
      <c r="Y461" t="s">
        <v>8</v>
      </c>
      <c r="Z461">
        <v>252.65242599999999</v>
      </c>
      <c r="AA461">
        <v>382.37910499999998</v>
      </c>
      <c r="AB461" t="s">
        <v>9</v>
      </c>
      <c r="AC461">
        <v>1821.32897</v>
      </c>
      <c r="AD461">
        <v>4078.8752460000001</v>
      </c>
      <c r="AE461" t="s">
        <v>10</v>
      </c>
      <c r="AF461">
        <v>1.23E-3</v>
      </c>
      <c r="AG461">
        <v>0</v>
      </c>
      <c r="AH461" t="s">
        <v>11</v>
      </c>
      <c r="AI461">
        <v>0.99961199999999995</v>
      </c>
      <c r="AJ461">
        <v>0</v>
      </c>
      <c r="AK461" t="s">
        <v>12</v>
      </c>
      <c r="AL461">
        <v>3.78</v>
      </c>
      <c r="AM461">
        <v>663.33159999999998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108.352002</v>
      </c>
      <c r="I482">
        <v>54.276637999999998</v>
      </c>
      <c r="J482" t="s">
        <v>3</v>
      </c>
      <c r="K482">
        <v>108.236745</v>
      </c>
      <c r="L482">
        <v>54.163038</v>
      </c>
      <c r="M482" t="s">
        <v>4</v>
      </c>
      <c r="N482">
        <v>3.9452530000000001</v>
      </c>
      <c r="O482">
        <v>0.103612</v>
      </c>
      <c r="P482" t="s">
        <v>5</v>
      </c>
      <c r="Q482">
        <v>0</v>
      </c>
      <c r="R482">
        <v>0</v>
      </c>
      <c r="S482" t="s">
        <v>6</v>
      </c>
      <c r="T482">
        <v>11.517737</v>
      </c>
      <c r="U482">
        <v>0.52605400000000002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1.2340000000000001E-3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0.99636499999999995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217.10191900000001</v>
      </c>
      <c r="I483">
        <v>200.07860600000001</v>
      </c>
      <c r="J483" t="s">
        <v>3</v>
      </c>
      <c r="K483">
        <v>216.87134499999999</v>
      </c>
      <c r="L483">
        <v>199.650283</v>
      </c>
      <c r="M483" t="s">
        <v>4</v>
      </c>
      <c r="N483">
        <v>7.9016409999999997</v>
      </c>
      <c r="O483">
        <v>0.39257999999999998</v>
      </c>
      <c r="P483" t="s">
        <v>5</v>
      </c>
      <c r="Q483">
        <v>0</v>
      </c>
      <c r="R483">
        <v>0</v>
      </c>
      <c r="S483" t="s">
        <v>6</v>
      </c>
      <c r="T483">
        <v>23.198188999999999</v>
      </c>
      <c r="U483">
        <v>2.9544570000000001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0.99703299999999995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325.67983900000002</v>
      </c>
      <c r="I484">
        <v>446.88880799999998</v>
      </c>
      <c r="J484" t="s">
        <v>3</v>
      </c>
      <c r="K484">
        <v>325.33467000000002</v>
      </c>
      <c r="L484">
        <v>445.954342</v>
      </c>
      <c r="M484" t="s">
        <v>4</v>
      </c>
      <c r="N484">
        <v>11.843788</v>
      </c>
      <c r="O484">
        <v>0.85087199999999996</v>
      </c>
      <c r="P484" t="s">
        <v>5</v>
      </c>
      <c r="Q484">
        <v>0</v>
      </c>
      <c r="R484">
        <v>0</v>
      </c>
      <c r="S484" t="s">
        <v>6</v>
      </c>
      <c r="T484">
        <v>34.881981000000003</v>
      </c>
      <c r="U484">
        <v>7.8822559999999999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0.99749900000000002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434.07109000000003</v>
      </c>
      <c r="I485">
        <v>791.60472000000004</v>
      </c>
      <c r="J485" t="s">
        <v>3</v>
      </c>
      <c r="K485">
        <v>433.61128400000001</v>
      </c>
      <c r="L485">
        <v>790.00984600000004</v>
      </c>
      <c r="M485" t="s">
        <v>4</v>
      </c>
      <c r="N485">
        <v>15.78003</v>
      </c>
      <c r="O485">
        <v>1.5076259999999999</v>
      </c>
      <c r="P485" t="s">
        <v>5</v>
      </c>
      <c r="Q485">
        <v>0</v>
      </c>
      <c r="R485">
        <v>0</v>
      </c>
      <c r="S485" t="s">
        <v>6</v>
      </c>
      <c r="T485">
        <v>46.374265999999999</v>
      </c>
      <c r="U485">
        <v>12.120900000000001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0.99795400000000001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542.54734699999995</v>
      </c>
      <c r="I486">
        <v>1191.237989</v>
      </c>
      <c r="J486" t="s">
        <v>3</v>
      </c>
      <c r="K486">
        <v>541.97278400000005</v>
      </c>
      <c r="L486">
        <v>1188.782884</v>
      </c>
      <c r="M486" t="s">
        <v>4</v>
      </c>
      <c r="N486">
        <v>19.846478000000001</v>
      </c>
      <c r="O486">
        <v>3.0719889999999999</v>
      </c>
      <c r="P486" t="s">
        <v>5</v>
      </c>
      <c r="Q486">
        <v>0</v>
      </c>
      <c r="R486">
        <v>0</v>
      </c>
      <c r="S486" t="s">
        <v>6</v>
      </c>
      <c r="T486">
        <v>57.871079999999999</v>
      </c>
      <c r="U486">
        <v>16.956354999999999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0.998421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652.02184</v>
      </c>
      <c r="I487">
        <v>1714.1603150000001</v>
      </c>
      <c r="J487" t="s">
        <v>3</v>
      </c>
      <c r="K487">
        <v>651.33147499999995</v>
      </c>
      <c r="L487">
        <v>1710.6572610000001</v>
      </c>
      <c r="M487" t="s">
        <v>4</v>
      </c>
      <c r="N487">
        <v>23.944472999999999</v>
      </c>
      <c r="O487">
        <v>5.1102869999999996</v>
      </c>
      <c r="P487" t="s">
        <v>5</v>
      </c>
      <c r="Q487">
        <v>0</v>
      </c>
      <c r="R487">
        <v>0</v>
      </c>
      <c r="S487" t="s">
        <v>6</v>
      </c>
      <c r="T487">
        <v>69.709967000000006</v>
      </c>
      <c r="U487">
        <v>25.987804000000001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0.998641</v>
      </c>
      <c r="AJ487">
        <v>9.9999999999999995E-7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761.33732899999995</v>
      </c>
      <c r="I488">
        <v>2313.4992090000001</v>
      </c>
      <c r="J488" t="s">
        <v>3</v>
      </c>
      <c r="K488">
        <v>760.53154900000004</v>
      </c>
      <c r="L488">
        <v>2308.7327289999998</v>
      </c>
      <c r="M488" t="s">
        <v>4</v>
      </c>
      <c r="N488">
        <v>27.926898000000001</v>
      </c>
      <c r="O488">
        <v>6.3179040000000004</v>
      </c>
      <c r="P488" t="s">
        <v>5</v>
      </c>
      <c r="Q488">
        <v>0</v>
      </c>
      <c r="R488">
        <v>0</v>
      </c>
      <c r="S488" t="s">
        <v>6</v>
      </c>
      <c r="T488">
        <v>81.305891000000003</v>
      </c>
      <c r="U488">
        <v>33.263334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0.99875899999999995</v>
      </c>
      <c r="AJ488">
        <v>9.9999999999999995E-7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869.99588100000005</v>
      </c>
      <c r="I489">
        <v>2959.7395999999999</v>
      </c>
      <c r="J489" t="s">
        <v>3</v>
      </c>
      <c r="K489">
        <v>869.07581500000003</v>
      </c>
      <c r="L489">
        <v>2953.604734</v>
      </c>
      <c r="M489" t="s">
        <v>4</v>
      </c>
      <c r="N489">
        <v>31.876576</v>
      </c>
      <c r="O489">
        <v>7.6650419999999997</v>
      </c>
      <c r="P489" t="s">
        <v>5</v>
      </c>
      <c r="Q489">
        <v>0</v>
      </c>
      <c r="R489">
        <v>0</v>
      </c>
      <c r="S489" t="s">
        <v>6</v>
      </c>
      <c r="T489">
        <v>92.831143999999995</v>
      </c>
      <c r="U489">
        <v>40.978524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0.99903500000000001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978.49115700000004</v>
      </c>
      <c r="I490">
        <v>3627.0495420000002</v>
      </c>
      <c r="J490" t="s">
        <v>3</v>
      </c>
      <c r="K490">
        <v>977.45599000000004</v>
      </c>
      <c r="L490">
        <v>3619.5411079999999</v>
      </c>
      <c r="M490" t="s">
        <v>4</v>
      </c>
      <c r="N490">
        <v>35.832233000000002</v>
      </c>
      <c r="O490">
        <v>9.0236260000000001</v>
      </c>
      <c r="P490" t="s">
        <v>5</v>
      </c>
      <c r="Q490">
        <v>0</v>
      </c>
      <c r="R490">
        <v>0</v>
      </c>
      <c r="S490" t="s">
        <v>6</v>
      </c>
      <c r="T490">
        <v>104.36515</v>
      </c>
      <c r="U490">
        <v>48.991978000000003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0.999108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1087.167285</v>
      </c>
      <c r="I491">
        <v>4319.0964249999997</v>
      </c>
      <c r="J491" t="s">
        <v>3</v>
      </c>
      <c r="K491">
        <v>1086.016337</v>
      </c>
      <c r="L491">
        <v>4310.1807419999996</v>
      </c>
      <c r="M491" t="s">
        <v>4</v>
      </c>
      <c r="N491">
        <v>39.780912000000001</v>
      </c>
      <c r="O491">
        <v>10.370882</v>
      </c>
      <c r="P491" t="s">
        <v>5</v>
      </c>
      <c r="Q491">
        <v>0</v>
      </c>
      <c r="R491">
        <v>0</v>
      </c>
      <c r="S491" t="s">
        <v>6</v>
      </c>
      <c r="T491">
        <v>115.89783199999999</v>
      </c>
      <c r="U491">
        <v>56.861505999999999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0.999135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1195.73137</v>
      </c>
      <c r="I492">
        <v>5046.5381470000002</v>
      </c>
      <c r="J492" t="s">
        <v>3</v>
      </c>
      <c r="K492">
        <v>1194.4653980000001</v>
      </c>
      <c r="L492">
        <v>5036.1155589999998</v>
      </c>
      <c r="M492" t="s">
        <v>4</v>
      </c>
      <c r="N492">
        <v>43.733471999999999</v>
      </c>
      <c r="O492">
        <v>11.820257</v>
      </c>
      <c r="P492" t="s">
        <v>5</v>
      </c>
      <c r="Q492">
        <v>0</v>
      </c>
      <c r="R492">
        <v>0</v>
      </c>
      <c r="S492" t="s">
        <v>6</v>
      </c>
      <c r="T492">
        <v>127.44461</v>
      </c>
      <c r="U492">
        <v>65.288757000000004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0.99915600000000004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1304.4803979999999</v>
      </c>
      <c r="I493">
        <v>5862.5965210000004</v>
      </c>
      <c r="J493" t="s">
        <v>3</v>
      </c>
      <c r="K493">
        <v>1303.09998</v>
      </c>
      <c r="L493">
        <v>5850.44578</v>
      </c>
      <c r="M493" t="s">
        <v>4</v>
      </c>
      <c r="N493">
        <v>47.677473999999997</v>
      </c>
      <c r="O493">
        <v>13.515268000000001</v>
      </c>
      <c r="P493" t="s">
        <v>5</v>
      </c>
      <c r="Q493">
        <v>0</v>
      </c>
      <c r="R493">
        <v>0</v>
      </c>
      <c r="S493" t="s">
        <v>6</v>
      </c>
      <c r="T493">
        <v>138.94694200000001</v>
      </c>
      <c r="U493">
        <v>74.459907999999999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0.99924100000000005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1412.768804</v>
      </c>
      <c r="I494">
        <v>6691.7282349999996</v>
      </c>
      <c r="J494" t="s">
        <v>3</v>
      </c>
      <c r="K494">
        <v>1411.2742330000001</v>
      </c>
      <c r="L494">
        <v>6677.8244780000005</v>
      </c>
      <c r="M494" t="s">
        <v>4</v>
      </c>
      <c r="N494">
        <v>51.615845</v>
      </c>
      <c r="O494">
        <v>15.384254</v>
      </c>
      <c r="P494" t="s">
        <v>5</v>
      </c>
      <c r="Q494">
        <v>0</v>
      </c>
      <c r="R494">
        <v>0</v>
      </c>
      <c r="S494" t="s">
        <v>6</v>
      </c>
      <c r="T494">
        <v>150.60904099999999</v>
      </c>
      <c r="U494">
        <v>83.945243000000005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0.99926099999999995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1521.3037079999999</v>
      </c>
      <c r="I495">
        <v>7629.2908740000003</v>
      </c>
      <c r="J495" t="s">
        <v>3</v>
      </c>
      <c r="K495">
        <v>1519.6945900000001</v>
      </c>
      <c r="L495">
        <v>7613.4183370000001</v>
      </c>
      <c r="M495" t="s">
        <v>4</v>
      </c>
      <c r="N495">
        <v>55.562865000000002</v>
      </c>
      <c r="O495">
        <v>17.314637000000001</v>
      </c>
      <c r="P495" t="s">
        <v>5</v>
      </c>
      <c r="Q495">
        <v>0</v>
      </c>
      <c r="R495">
        <v>0</v>
      </c>
      <c r="S495" t="s">
        <v>6</v>
      </c>
      <c r="T495">
        <v>162.13522499999999</v>
      </c>
      <c r="U495">
        <v>94.362763999999999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0.99935399999999996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1629.7714060000001</v>
      </c>
      <c r="I496">
        <v>8444.9131629999993</v>
      </c>
      <c r="J496" t="s">
        <v>3</v>
      </c>
      <c r="K496">
        <v>1628.047341</v>
      </c>
      <c r="L496">
        <v>8427.223602</v>
      </c>
      <c r="M496" t="s">
        <v>4</v>
      </c>
      <c r="N496">
        <v>59.498429000000002</v>
      </c>
      <c r="O496">
        <v>19.187180999999999</v>
      </c>
      <c r="P496" t="s">
        <v>5</v>
      </c>
      <c r="Q496">
        <v>0</v>
      </c>
      <c r="R496">
        <v>0</v>
      </c>
      <c r="S496" t="s">
        <v>6</v>
      </c>
      <c r="T496">
        <v>173.638488</v>
      </c>
      <c r="U496">
        <v>103.94980200000001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0.99938099999999996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1737.865278</v>
      </c>
      <c r="I497">
        <v>9346.3120899999994</v>
      </c>
      <c r="J497" t="s">
        <v>3</v>
      </c>
      <c r="K497">
        <v>1736.0268819999999</v>
      </c>
      <c r="L497">
        <v>9326.7302889999992</v>
      </c>
      <c r="M497" t="s">
        <v>4</v>
      </c>
      <c r="N497">
        <v>63.429001</v>
      </c>
      <c r="O497">
        <v>21.299986000000001</v>
      </c>
      <c r="P497" t="s">
        <v>5</v>
      </c>
      <c r="Q497">
        <v>0</v>
      </c>
      <c r="R497">
        <v>0</v>
      </c>
      <c r="S497" t="s">
        <v>6</v>
      </c>
      <c r="T497">
        <v>185.21751800000001</v>
      </c>
      <c r="U497">
        <v>111.157321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0.99940200000000001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1845.9993380000001</v>
      </c>
      <c r="I498">
        <v>10111.218629999999</v>
      </c>
      <c r="J498" t="s">
        <v>3</v>
      </c>
      <c r="K498">
        <v>1844.046394</v>
      </c>
      <c r="L498">
        <v>10089.969369</v>
      </c>
      <c r="M498" t="s">
        <v>4</v>
      </c>
      <c r="N498">
        <v>67.366641000000001</v>
      </c>
      <c r="O498">
        <v>23.365964999999999</v>
      </c>
      <c r="P498" t="s">
        <v>5</v>
      </c>
      <c r="Q498">
        <v>0</v>
      </c>
      <c r="R498">
        <v>0</v>
      </c>
      <c r="S498" t="s">
        <v>6</v>
      </c>
      <c r="T498">
        <v>196.69420400000001</v>
      </c>
      <c r="U498">
        <v>119.969392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0.99944200000000005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1954.4934249999999</v>
      </c>
      <c r="I499">
        <v>10791.247058999999</v>
      </c>
      <c r="J499" t="s">
        <v>3</v>
      </c>
      <c r="K499">
        <v>1952.425039</v>
      </c>
      <c r="L499">
        <v>10768.597102</v>
      </c>
      <c r="M499" t="s">
        <v>4</v>
      </c>
      <c r="N499">
        <v>71.307010000000005</v>
      </c>
      <c r="O499">
        <v>25.255472999999999</v>
      </c>
      <c r="P499" t="s">
        <v>5</v>
      </c>
      <c r="Q499">
        <v>0</v>
      </c>
      <c r="R499">
        <v>0</v>
      </c>
      <c r="S499" t="s">
        <v>6</v>
      </c>
      <c r="T499">
        <v>208.29060999999999</v>
      </c>
      <c r="U499">
        <v>122.540038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0.99946999999999997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2062.527043</v>
      </c>
      <c r="I500">
        <v>11480.853988000001</v>
      </c>
      <c r="J500" t="s">
        <v>3</v>
      </c>
      <c r="K500">
        <v>2060.3441090000001</v>
      </c>
      <c r="L500">
        <v>11456.703525000001</v>
      </c>
      <c r="M500" t="s">
        <v>4</v>
      </c>
      <c r="N500">
        <v>75.247591</v>
      </c>
      <c r="O500">
        <v>27.254165</v>
      </c>
      <c r="P500" t="s">
        <v>5</v>
      </c>
      <c r="Q500">
        <v>0</v>
      </c>
      <c r="R500">
        <v>0</v>
      </c>
      <c r="S500" t="s">
        <v>6</v>
      </c>
      <c r="T500">
        <v>219.775768</v>
      </c>
      <c r="U500">
        <v>129.33254700000001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0.99950099999999997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2170.5430419999998</v>
      </c>
      <c r="I501">
        <v>12244.271718</v>
      </c>
      <c r="J501" t="s">
        <v>3</v>
      </c>
      <c r="K501">
        <v>2168.2451099999998</v>
      </c>
      <c r="L501">
        <v>12218.413192</v>
      </c>
      <c r="M501" t="s">
        <v>4</v>
      </c>
      <c r="N501">
        <v>79.174025</v>
      </c>
      <c r="O501">
        <v>29.431789999999999</v>
      </c>
      <c r="P501" t="s">
        <v>5</v>
      </c>
      <c r="Q501">
        <v>0</v>
      </c>
      <c r="R501">
        <v>0</v>
      </c>
      <c r="S501" t="s">
        <v>6</v>
      </c>
      <c r="T501">
        <v>231.23954499999999</v>
      </c>
      <c r="U501">
        <v>136.38595599999999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0.99953099999999995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936" workbookViewId="0">
      <selection activeCell="A1009" sqref="A954:XFD1009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24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170.71799999999999</v>
      </c>
      <c r="C2">
        <v>161.66499999999999</v>
      </c>
      <c r="D2">
        <v>138.97</v>
      </c>
      <c r="E2">
        <v>134.69999999999999</v>
      </c>
      <c r="F2">
        <v>121.6</v>
      </c>
      <c r="G2">
        <v>0</v>
      </c>
      <c r="H2">
        <v>121.6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152.76900000000001</v>
      </c>
      <c r="C3">
        <v>151.38900000000001</v>
      </c>
      <c r="D3">
        <v>129.57599999999999</v>
      </c>
      <c r="E3">
        <v>125.646</v>
      </c>
      <c r="F3">
        <v>112.79900000000001</v>
      </c>
      <c r="G3">
        <v>0</v>
      </c>
      <c r="H3">
        <v>112.79900000000001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148.506</v>
      </c>
      <c r="C4">
        <v>147.19900000000001</v>
      </c>
      <c r="D4">
        <v>125.864</v>
      </c>
      <c r="E4">
        <v>122.08799999999999</v>
      </c>
      <c r="F4">
        <v>109.63200000000001</v>
      </c>
      <c r="G4">
        <v>0</v>
      </c>
      <c r="H4">
        <v>109.63200000000001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145.84200000000001</v>
      </c>
      <c r="C5">
        <v>144.53100000000001</v>
      </c>
      <c r="D5">
        <v>123.223</v>
      </c>
      <c r="E5">
        <v>119.46</v>
      </c>
      <c r="F5">
        <v>107.148</v>
      </c>
      <c r="G5">
        <v>0</v>
      </c>
      <c r="H5">
        <v>107.148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146.989</v>
      </c>
      <c r="C6">
        <v>145.67699999999999</v>
      </c>
      <c r="D6">
        <v>124.333</v>
      </c>
      <c r="E6">
        <v>120.6</v>
      </c>
      <c r="F6">
        <v>108.26</v>
      </c>
      <c r="G6">
        <v>0</v>
      </c>
      <c r="H6">
        <v>108.26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146.696</v>
      </c>
      <c r="C7">
        <v>145.40700000000001</v>
      </c>
      <c r="D7">
        <v>124.246</v>
      </c>
      <c r="E7">
        <v>120.498</v>
      </c>
      <c r="F7">
        <v>107.973</v>
      </c>
      <c r="G7">
        <v>0</v>
      </c>
      <c r="H7">
        <v>107.973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147.30099999999999</v>
      </c>
      <c r="C8">
        <v>146.04</v>
      </c>
      <c r="D8">
        <v>124.99</v>
      </c>
      <c r="E8">
        <v>121.24</v>
      </c>
      <c r="F8">
        <v>108.81100000000001</v>
      </c>
      <c r="G8">
        <v>0</v>
      </c>
      <c r="H8">
        <v>108.81100000000001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146.107</v>
      </c>
      <c r="C9">
        <v>144.816</v>
      </c>
      <c r="D9">
        <v>123.803</v>
      </c>
      <c r="E9">
        <v>120.04900000000001</v>
      </c>
      <c r="F9">
        <v>107.562</v>
      </c>
      <c r="G9">
        <v>0</v>
      </c>
      <c r="H9">
        <v>107.562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146.85300000000001</v>
      </c>
      <c r="C10">
        <v>145.58500000000001</v>
      </c>
      <c r="D10">
        <v>124.89400000000001</v>
      </c>
      <c r="E10">
        <v>121.08499999999999</v>
      </c>
      <c r="F10">
        <v>108.55</v>
      </c>
      <c r="G10">
        <v>0</v>
      </c>
      <c r="H10">
        <v>108.55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145.45599999999999</v>
      </c>
      <c r="C11">
        <v>144.17400000000001</v>
      </c>
      <c r="D11">
        <v>123.526</v>
      </c>
      <c r="E11">
        <v>119.753</v>
      </c>
      <c r="F11">
        <v>107.434</v>
      </c>
      <c r="G11">
        <v>0</v>
      </c>
      <c r="H11">
        <v>107.434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147.21100000000001</v>
      </c>
      <c r="C12">
        <v>145.87100000000001</v>
      </c>
      <c r="D12">
        <v>125.02800000000001</v>
      </c>
      <c r="E12">
        <v>121.268</v>
      </c>
      <c r="F12">
        <v>108.72499999999999</v>
      </c>
      <c r="G12">
        <v>0</v>
      </c>
      <c r="H12">
        <v>108.72499999999999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145.197</v>
      </c>
      <c r="C13">
        <v>143.91499999999999</v>
      </c>
      <c r="D13">
        <v>123.26300000000001</v>
      </c>
      <c r="E13">
        <v>119.496</v>
      </c>
      <c r="F13">
        <v>107.179</v>
      </c>
      <c r="G13">
        <v>0</v>
      </c>
      <c r="H13">
        <v>107.179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146.96</v>
      </c>
      <c r="C14">
        <v>145.691</v>
      </c>
      <c r="D14">
        <v>124.965</v>
      </c>
      <c r="E14">
        <v>121.211</v>
      </c>
      <c r="F14">
        <v>108.876</v>
      </c>
      <c r="G14">
        <v>0</v>
      </c>
      <c r="H14">
        <v>108.876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146.392</v>
      </c>
      <c r="C15">
        <v>145.11699999999999</v>
      </c>
      <c r="D15">
        <v>124.444</v>
      </c>
      <c r="E15">
        <v>120.66500000000001</v>
      </c>
      <c r="F15">
        <v>108.108</v>
      </c>
      <c r="G15">
        <v>0</v>
      </c>
      <c r="H15">
        <v>108.108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146.57300000000001</v>
      </c>
      <c r="C16">
        <v>145.33199999999999</v>
      </c>
      <c r="D16">
        <v>124.652</v>
      </c>
      <c r="E16">
        <v>120.88500000000001</v>
      </c>
      <c r="F16">
        <v>108.315</v>
      </c>
      <c r="G16">
        <v>0</v>
      </c>
      <c r="H16">
        <v>108.315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145.92099999999999</v>
      </c>
      <c r="C17">
        <v>144.626</v>
      </c>
      <c r="D17">
        <v>123.925</v>
      </c>
      <c r="E17">
        <v>120.146</v>
      </c>
      <c r="F17">
        <v>107.679</v>
      </c>
      <c r="G17">
        <v>0</v>
      </c>
      <c r="H17">
        <v>107.679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146.69</v>
      </c>
      <c r="C18">
        <v>145.398</v>
      </c>
      <c r="D18">
        <v>124.617</v>
      </c>
      <c r="E18">
        <v>120.857</v>
      </c>
      <c r="F18">
        <v>108.497</v>
      </c>
      <c r="G18">
        <v>0</v>
      </c>
      <c r="H18">
        <v>108.497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145.565</v>
      </c>
      <c r="C19">
        <v>144.32</v>
      </c>
      <c r="D19">
        <v>123.57599999999999</v>
      </c>
      <c r="E19">
        <v>119.79300000000001</v>
      </c>
      <c r="F19">
        <v>107.467</v>
      </c>
      <c r="G19">
        <v>0</v>
      </c>
      <c r="H19">
        <v>107.467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146.64500000000001</v>
      </c>
      <c r="C20">
        <v>145.39599999999999</v>
      </c>
      <c r="D20">
        <v>124.71599999999999</v>
      </c>
      <c r="E20">
        <v>120.952</v>
      </c>
      <c r="F20">
        <v>108.515</v>
      </c>
      <c r="G20">
        <v>0</v>
      </c>
      <c r="H20">
        <v>108.515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145.65299999999999</v>
      </c>
      <c r="C21">
        <v>144.4</v>
      </c>
      <c r="D21">
        <v>123.815</v>
      </c>
      <c r="E21">
        <v>120.036</v>
      </c>
      <c r="F21">
        <v>107.675</v>
      </c>
      <c r="G21">
        <v>0</v>
      </c>
      <c r="H21">
        <v>107.675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146.60599999999999</v>
      </c>
      <c r="C22">
        <v>145.35900000000001</v>
      </c>
      <c r="D22">
        <v>124.744</v>
      </c>
      <c r="E22">
        <v>120.976</v>
      </c>
      <c r="F22">
        <v>108.59399999999999</v>
      </c>
      <c r="G22">
        <v>0</v>
      </c>
      <c r="H22">
        <v>108.59399999999999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146.142</v>
      </c>
      <c r="C23">
        <v>144.89500000000001</v>
      </c>
      <c r="D23">
        <v>124.297</v>
      </c>
      <c r="E23">
        <v>120.512</v>
      </c>
      <c r="F23">
        <v>108.06</v>
      </c>
      <c r="G23">
        <v>0</v>
      </c>
      <c r="H23">
        <v>108.06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146.982</v>
      </c>
      <c r="C24">
        <v>145.72999999999999</v>
      </c>
      <c r="D24">
        <v>125.116</v>
      </c>
      <c r="E24">
        <v>121.367</v>
      </c>
      <c r="F24">
        <v>108.935</v>
      </c>
      <c r="G24">
        <v>0</v>
      </c>
      <c r="H24">
        <v>108.935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145.94999999999999</v>
      </c>
      <c r="C25">
        <v>144.697</v>
      </c>
      <c r="D25">
        <v>124.09399999999999</v>
      </c>
      <c r="E25">
        <v>120.33199999999999</v>
      </c>
      <c r="F25">
        <v>107.929</v>
      </c>
      <c r="G25">
        <v>0</v>
      </c>
      <c r="H25">
        <v>107.929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146.63900000000001</v>
      </c>
      <c r="C26">
        <v>145.38499999999999</v>
      </c>
      <c r="D26">
        <v>124.822</v>
      </c>
      <c r="E26">
        <v>121.078</v>
      </c>
      <c r="F26">
        <v>108.667</v>
      </c>
      <c r="G26">
        <v>0</v>
      </c>
      <c r="H26">
        <v>108.667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145.35300000000001</v>
      </c>
      <c r="C27">
        <v>144.096</v>
      </c>
      <c r="D27">
        <v>123.61199999999999</v>
      </c>
      <c r="E27">
        <v>119.842</v>
      </c>
      <c r="F27">
        <v>107.374</v>
      </c>
      <c r="G27">
        <v>0</v>
      </c>
      <c r="H27">
        <v>107.374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146.09800000000001</v>
      </c>
      <c r="C28">
        <v>144.84899999999999</v>
      </c>
      <c r="D28">
        <v>124.26900000000001</v>
      </c>
      <c r="E28">
        <v>120.51900000000001</v>
      </c>
      <c r="F28">
        <v>107.935</v>
      </c>
      <c r="G28">
        <v>0</v>
      </c>
      <c r="H28">
        <v>107.935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145.50700000000001</v>
      </c>
      <c r="C29">
        <v>144.261</v>
      </c>
      <c r="D29">
        <v>123.682</v>
      </c>
      <c r="E29">
        <v>119.922</v>
      </c>
      <c r="F29">
        <v>107.514</v>
      </c>
      <c r="G29">
        <v>0</v>
      </c>
      <c r="H29">
        <v>107.514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146.309</v>
      </c>
      <c r="C30">
        <v>145.05199999999999</v>
      </c>
      <c r="D30">
        <v>124.41200000000001</v>
      </c>
      <c r="E30">
        <v>120.658</v>
      </c>
      <c r="F30">
        <v>108.244</v>
      </c>
      <c r="G30">
        <v>0</v>
      </c>
      <c r="H30">
        <v>108.244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146.12299999999999</v>
      </c>
      <c r="C31">
        <v>144.87700000000001</v>
      </c>
      <c r="D31">
        <v>124.24299999999999</v>
      </c>
      <c r="E31">
        <v>120.45699999999999</v>
      </c>
      <c r="F31">
        <v>107.881</v>
      </c>
      <c r="G31">
        <v>0</v>
      </c>
      <c r="H31">
        <v>107.881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146.72399999999999</v>
      </c>
      <c r="C32">
        <v>145.47900000000001</v>
      </c>
      <c r="D32">
        <v>124.899</v>
      </c>
      <c r="E32">
        <v>121.122</v>
      </c>
      <c r="F32">
        <v>108.646</v>
      </c>
      <c r="G32">
        <v>0</v>
      </c>
      <c r="H32">
        <v>108.646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146.02600000000001</v>
      </c>
      <c r="C33">
        <v>144.78299999999999</v>
      </c>
      <c r="D33">
        <v>124.191</v>
      </c>
      <c r="E33">
        <v>120.414</v>
      </c>
      <c r="F33">
        <v>108.066</v>
      </c>
      <c r="G33">
        <v>0</v>
      </c>
      <c r="H33">
        <v>108.066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146.62100000000001</v>
      </c>
      <c r="C34">
        <v>145.369</v>
      </c>
      <c r="D34">
        <v>124.791</v>
      </c>
      <c r="E34">
        <v>121.00700000000001</v>
      </c>
      <c r="F34">
        <v>108.57</v>
      </c>
      <c r="G34">
        <v>0</v>
      </c>
      <c r="H34">
        <v>108.57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145.83000000000001</v>
      </c>
      <c r="C35">
        <v>144.541</v>
      </c>
      <c r="D35">
        <v>123.855</v>
      </c>
      <c r="E35">
        <v>120.075</v>
      </c>
      <c r="F35">
        <v>107.69799999999999</v>
      </c>
      <c r="G35">
        <v>0</v>
      </c>
      <c r="H35">
        <v>107.69799999999999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147.102</v>
      </c>
      <c r="C36">
        <v>145.79599999999999</v>
      </c>
      <c r="D36">
        <v>125.01300000000001</v>
      </c>
      <c r="E36">
        <v>121.239</v>
      </c>
      <c r="F36">
        <v>108.7</v>
      </c>
      <c r="G36">
        <v>0</v>
      </c>
      <c r="H36">
        <v>108.7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145.71199999999999</v>
      </c>
      <c r="C37">
        <v>144.43600000000001</v>
      </c>
      <c r="D37">
        <v>123.779</v>
      </c>
      <c r="E37">
        <v>120</v>
      </c>
      <c r="F37">
        <v>107.52200000000001</v>
      </c>
      <c r="G37">
        <v>0</v>
      </c>
      <c r="H37">
        <v>107.52200000000001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146.65199999999999</v>
      </c>
      <c r="C38">
        <v>145.316</v>
      </c>
      <c r="D38">
        <v>124.63800000000001</v>
      </c>
      <c r="E38">
        <v>120.73099999999999</v>
      </c>
      <c r="F38">
        <v>108.274</v>
      </c>
      <c r="G38">
        <v>0</v>
      </c>
      <c r="H38">
        <v>108.274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145.47900000000001</v>
      </c>
      <c r="C39">
        <v>144.22399999999999</v>
      </c>
      <c r="D39">
        <v>123.71599999999999</v>
      </c>
      <c r="E39">
        <v>119.955</v>
      </c>
      <c r="F39">
        <v>107.63800000000001</v>
      </c>
      <c r="G39">
        <v>0</v>
      </c>
      <c r="H39">
        <v>107.63800000000001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146.43</v>
      </c>
      <c r="C40">
        <v>145.173</v>
      </c>
      <c r="D40">
        <v>124.575</v>
      </c>
      <c r="E40">
        <v>120.807</v>
      </c>
      <c r="F40">
        <v>108.43300000000001</v>
      </c>
      <c r="G40">
        <v>0</v>
      </c>
      <c r="H40">
        <v>108.43300000000001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146.20099999999999</v>
      </c>
      <c r="C41">
        <v>144.959</v>
      </c>
      <c r="D41">
        <v>124.38800000000001</v>
      </c>
      <c r="E41">
        <v>120.614</v>
      </c>
      <c r="F41">
        <v>108.068</v>
      </c>
      <c r="G41">
        <v>0</v>
      </c>
      <c r="H41">
        <v>108.068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146.30500000000001</v>
      </c>
      <c r="C42">
        <v>145.06399999999999</v>
      </c>
      <c r="D42">
        <v>124.294</v>
      </c>
      <c r="E42">
        <v>120.554</v>
      </c>
      <c r="F42">
        <v>108.158</v>
      </c>
      <c r="G42">
        <v>0</v>
      </c>
      <c r="H42">
        <v>108.158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145.41800000000001</v>
      </c>
      <c r="C43">
        <v>144.148</v>
      </c>
      <c r="D43">
        <v>123.574</v>
      </c>
      <c r="E43">
        <v>119.773</v>
      </c>
      <c r="F43">
        <v>107.41800000000001</v>
      </c>
      <c r="G43">
        <v>0</v>
      </c>
      <c r="H43">
        <v>107.41800000000001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147.12</v>
      </c>
      <c r="C44">
        <v>145.869</v>
      </c>
      <c r="D44">
        <v>125.069</v>
      </c>
      <c r="E44">
        <v>121.30200000000001</v>
      </c>
      <c r="F44">
        <v>108.99299999999999</v>
      </c>
      <c r="G44">
        <v>0</v>
      </c>
      <c r="H44">
        <v>108.99299999999999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145.49799999999999</v>
      </c>
      <c r="C45">
        <v>144.255</v>
      </c>
      <c r="D45">
        <v>123.60899999999999</v>
      </c>
      <c r="E45">
        <v>119.82</v>
      </c>
      <c r="F45">
        <v>107.613</v>
      </c>
      <c r="G45">
        <v>0</v>
      </c>
      <c r="H45">
        <v>107.613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146.91900000000001</v>
      </c>
      <c r="C46">
        <v>145.666</v>
      </c>
      <c r="D46">
        <v>124.99299999999999</v>
      </c>
      <c r="E46">
        <v>121.203</v>
      </c>
      <c r="F46">
        <v>108.813</v>
      </c>
      <c r="G46">
        <v>0</v>
      </c>
      <c r="H46">
        <v>108.813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145.21199999999999</v>
      </c>
      <c r="C47">
        <v>143.96100000000001</v>
      </c>
      <c r="D47">
        <v>123.34099999999999</v>
      </c>
      <c r="E47">
        <v>119.57899999999999</v>
      </c>
      <c r="F47">
        <v>107.214</v>
      </c>
      <c r="G47">
        <v>0</v>
      </c>
      <c r="H47">
        <v>107.214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146.89699999999999</v>
      </c>
      <c r="C48">
        <v>145.654</v>
      </c>
      <c r="D48">
        <v>124.982</v>
      </c>
      <c r="E48">
        <v>121.22499999999999</v>
      </c>
      <c r="F48">
        <v>108.845</v>
      </c>
      <c r="G48">
        <v>0</v>
      </c>
      <c r="H48">
        <v>108.845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145.953</v>
      </c>
      <c r="C49">
        <v>144.70699999999999</v>
      </c>
      <c r="D49">
        <v>124.04900000000001</v>
      </c>
      <c r="E49">
        <v>120.297</v>
      </c>
      <c r="F49">
        <v>107.852</v>
      </c>
      <c r="G49">
        <v>0</v>
      </c>
      <c r="H49">
        <v>107.852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146.78700000000001</v>
      </c>
      <c r="C50">
        <v>145.524</v>
      </c>
      <c r="D50">
        <v>124.818</v>
      </c>
      <c r="E50">
        <v>121.06</v>
      </c>
      <c r="F50">
        <v>108.54</v>
      </c>
      <c r="G50">
        <v>0</v>
      </c>
      <c r="H50">
        <v>108.54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145.48099999999999</v>
      </c>
      <c r="C51">
        <v>144.179</v>
      </c>
      <c r="D51">
        <v>123.441</v>
      </c>
      <c r="E51">
        <v>119.672</v>
      </c>
      <c r="F51">
        <v>107.346</v>
      </c>
      <c r="G51">
        <v>0</v>
      </c>
      <c r="H51">
        <v>107.346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146.66800000000001</v>
      </c>
      <c r="C52">
        <v>145.42599999999999</v>
      </c>
      <c r="D52">
        <v>124.74299999999999</v>
      </c>
      <c r="E52">
        <v>120.986</v>
      </c>
      <c r="F52">
        <v>108.741</v>
      </c>
      <c r="G52">
        <v>0</v>
      </c>
      <c r="H52">
        <v>108.741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8573.92</v>
      </c>
      <c r="C53">
        <v>144.84</v>
      </c>
      <c r="D53">
        <v>123.84099999999999</v>
      </c>
      <c r="E53">
        <v>120.056</v>
      </c>
      <c r="F53">
        <v>107.547</v>
      </c>
      <c r="G53">
        <v>0</v>
      </c>
      <c r="H53">
        <v>107.547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169.88800000000001</v>
      </c>
      <c r="C54">
        <v>167.45099999999999</v>
      </c>
      <c r="D54">
        <v>139.49199999999999</v>
      </c>
      <c r="E54">
        <v>134.72800000000001</v>
      </c>
      <c r="F54">
        <v>121.593</v>
      </c>
      <c r="G54">
        <v>0</v>
      </c>
      <c r="H54">
        <v>121.593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151.78800000000001</v>
      </c>
      <c r="C55">
        <v>150.309</v>
      </c>
      <c r="D55">
        <v>128.18199999999999</v>
      </c>
      <c r="E55">
        <v>124.264</v>
      </c>
      <c r="F55">
        <v>111.452</v>
      </c>
      <c r="G55">
        <v>0</v>
      </c>
      <c r="H55">
        <v>111.452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25" s="3" customFormat="1" x14ac:dyDescent="0.25">
      <c r="A56" s="3" t="s">
        <v>35</v>
      </c>
      <c r="B56" s="3">
        <v>148.96100000000001</v>
      </c>
      <c r="C56" s="3">
        <v>147.59399999999999</v>
      </c>
      <c r="D56" s="3">
        <v>125.556</v>
      </c>
      <c r="E56" s="3">
        <v>121.755</v>
      </c>
      <c r="F56" s="3">
        <v>108.962</v>
      </c>
      <c r="G56" s="3">
        <v>0</v>
      </c>
      <c r="H56" s="3">
        <v>108.962</v>
      </c>
      <c r="I56" s="3">
        <v>1</v>
      </c>
      <c r="J56" s="3">
        <v>1</v>
      </c>
      <c r="K56" s="3">
        <v>0</v>
      </c>
      <c r="P56"/>
      <c r="Q56"/>
      <c r="R56">
        <f>AVERAGE(B7:B56)</f>
        <v>315.45042000000001</v>
      </c>
      <c r="S56">
        <f>AVERAGE(C7:C56)</f>
        <v>145.60024000000004</v>
      </c>
      <c r="T56"/>
      <c r="U56">
        <f>_xlfn.VAR.P(B7:B56)</f>
        <v>1391895.9074573636</v>
      </c>
      <c r="V56">
        <f>_xlfn.VAR.P(C7:C56)</f>
        <v>10.738514702399993</v>
      </c>
      <c r="W56"/>
      <c r="X56">
        <f>1.96*SQRT(U56)/50</f>
        <v>46.247626179462259</v>
      </c>
      <c r="Y56">
        <f>1.96*SQRT(V56)/50</f>
        <v>0.12845711826246112</v>
      </c>
    </row>
    <row r="57" spans="1:25" x14ac:dyDescent="0.25">
      <c r="A57" t="s">
        <v>109</v>
      </c>
      <c r="B57">
        <v>15773.872576</v>
      </c>
      <c r="C57" t="s">
        <v>37</v>
      </c>
    </row>
    <row r="58" spans="1:25" x14ac:dyDescent="0.25">
      <c r="A58" t="s">
        <v>36</v>
      </c>
      <c r="B58">
        <v>137.869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138.86699999999999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137.04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137.78100000000001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136.88399999999999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137.851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136.446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4104.49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4151.09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138.88200000000001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138.636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137.13200000000001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138.88900000000001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138.00700000000001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138.078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136.55600000000001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138.60400000000001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136.959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137.39699999999999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135.41300000000001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137.76300000000001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136.18199999999999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4061.37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4150.07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138.251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138.624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138.61799999999999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138.541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137.55600000000001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138.72999999999999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137.37799999999999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138.66200000000001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137.816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137.63999999999999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135.83199999999999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137.49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136.68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4061.31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4151.6400000000003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136.75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137.58199999999999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136.52500000000001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138.03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137.01400000000001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137.934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136.99299999999999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137.51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136.76599999999999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137.965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137.27699999999999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137.84100000000001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137.31399999999999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4058.44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4149.08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138.47999999999999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773.32168000000001</v>
      </c>
      <c r="S112">
        <f>AVERAGE(C63:C112)</f>
        <v>0</v>
      </c>
      <c r="U112">
        <f>_xlfn.VAR.P(B63:B112)</f>
        <v>2122122.1561616175</v>
      </c>
      <c r="V112">
        <f>_xlfn.VAR.P(C63:C112)</f>
        <v>0</v>
      </c>
      <c r="X112">
        <f>1.96*SQRT(U112)/50</f>
        <v>57.104621442088103</v>
      </c>
      <c r="Y112">
        <f>1.96*SQRT(V112)/50</f>
        <v>0</v>
      </c>
    </row>
    <row r="113" spans="1:9" x14ac:dyDescent="0.25">
      <c r="A113" t="s">
        <v>36</v>
      </c>
      <c r="B113">
        <v>38666.681501999999</v>
      </c>
      <c r="C113" t="s">
        <v>37</v>
      </c>
    </row>
    <row r="114" spans="1:9" x14ac:dyDescent="0.25">
      <c r="A114" t="s">
        <v>38</v>
      </c>
      <c r="B114">
        <v>1663.11</v>
      </c>
      <c r="C114">
        <v>1662.63</v>
      </c>
      <c r="D114">
        <v>1640.99</v>
      </c>
      <c r="E114">
        <v>1637.35</v>
      </c>
      <c r="F114">
        <v>116.636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4046.82</v>
      </c>
      <c r="C115">
        <v>1542.1</v>
      </c>
      <c r="D115">
        <v>1520.77</v>
      </c>
      <c r="E115">
        <v>1516.96</v>
      </c>
      <c r="F115">
        <v>121.52500000000001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5599.51</v>
      </c>
      <c r="C116">
        <v>1588.43</v>
      </c>
      <c r="D116">
        <v>1566.4</v>
      </c>
      <c r="E116">
        <v>1562.23</v>
      </c>
      <c r="F116">
        <v>130.798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4402.78</v>
      </c>
      <c r="C117">
        <v>1531.5</v>
      </c>
      <c r="D117">
        <v>1509.85</v>
      </c>
      <c r="E117">
        <v>1505.75</v>
      </c>
      <c r="F117">
        <v>130.80099999999999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5596.7</v>
      </c>
      <c r="C118">
        <v>1585.88</v>
      </c>
      <c r="D118">
        <v>1563.77</v>
      </c>
      <c r="E118">
        <v>1559.64</v>
      </c>
      <c r="F118">
        <v>130.66200000000001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4403.59</v>
      </c>
      <c r="C119">
        <v>1544.28</v>
      </c>
      <c r="D119">
        <v>1522.41</v>
      </c>
      <c r="E119">
        <v>1518.28</v>
      </c>
      <c r="F119">
        <v>130.78899999999999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4008.17</v>
      </c>
      <c r="C120">
        <v>1719.81</v>
      </c>
      <c r="D120">
        <v>1695.44</v>
      </c>
      <c r="E120">
        <v>1690.92</v>
      </c>
      <c r="F120">
        <v>130.744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1521.77</v>
      </c>
      <c r="C121">
        <v>1521.17</v>
      </c>
      <c r="D121">
        <v>1497.16</v>
      </c>
      <c r="E121">
        <v>1492.8</v>
      </c>
      <c r="F121">
        <v>130.80099999999999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4466.95</v>
      </c>
      <c r="C122">
        <v>1612.38</v>
      </c>
      <c r="D122">
        <v>1589.15</v>
      </c>
      <c r="E122">
        <v>1584.9</v>
      </c>
      <c r="F122">
        <v>130.72800000000001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5597.84</v>
      </c>
      <c r="C123">
        <v>1587.04</v>
      </c>
      <c r="D123">
        <v>1565.05</v>
      </c>
      <c r="E123">
        <v>1560.9</v>
      </c>
      <c r="F123">
        <v>130.755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4404.59</v>
      </c>
      <c r="C124">
        <v>1536.22</v>
      </c>
      <c r="D124">
        <v>1514.61</v>
      </c>
      <c r="E124">
        <v>1510.5</v>
      </c>
      <c r="F124">
        <v>130.773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5602.69</v>
      </c>
      <c r="C125">
        <v>1591.96</v>
      </c>
      <c r="D125">
        <v>1569.91</v>
      </c>
      <c r="E125">
        <v>1565.77</v>
      </c>
      <c r="F125">
        <v>130.774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4401.21</v>
      </c>
      <c r="C126">
        <v>1530.66</v>
      </c>
      <c r="D126">
        <v>1508.93</v>
      </c>
      <c r="E126">
        <v>1504.83</v>
      </c>
      <c r="F126">
        <v>130.74700000000001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4005.65</v>
      </c>
      <c r="C127">
        <v>1725.1</v>
      </c>
      <c r="D127">
        <v>1700.64</v>
      </c>
      <c r="E127">
        <v>1696.25</v>
      </c>
      <c r="F127">
        <v>130.76300000000001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1911.88</v>
      </c>
      <c r="C128">
        <v>1911.36</v>
      </c>
      <c r="D128">
        <v>1886.19</v>
      </c>
      <c r="E128">
        <v>1881.53</v>
      </c>
      <c r="F128">
        <v>130.709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4081.4</v>
      </c>
      <c r="C129">
        <v>1782.5</v>
      </c>
      <c r="D129">
        <v>1759.31</v>
      </c>
      <c r="E129">
        <v>1755.09</v>
      </c>
      <c r="F129">
        <v>130.72300000000001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5599.77</v>
      </c>
      <c r="C130">
        <v>1588.53</v>
      </c>
      <c r="D130">
        <v>1566.48</v>
      </c>
      <c r="E130">
        <v>1562.32</v>
      </c>
      <c r="F130">
        <v>130.70500000000001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4396.7700000000004</v>
      </c>
      <c r="C131">
        <v>1563.22</v>
      </c>
      <c r="D131">
        <v>1541.52</v>
      </c>
      <c r="E131">
        <v>1537.41</v>
      </c>
      <c r="F131">
        <v>130.72800000000001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5792.83</v>
      </c>
      <c r="C132">
        <v>1786.62</v>
      </c>
      <c r="D132">
        <v>1764.09</v>
      </c>
      <c r="E132">
        <v>1759.93</v>
      </c>
      <c r="F132">
        <v>130.77600000000001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4212.2299999999996</v>
      </c>
      <c r="C133">
        <v>1582.42</v>
      </c>
      <c r="D133">
        <v>1560.7</v>
      </c>
      <c r="E133">
        <v>1556.6</v>
      </c>
      <c r="F133">
        <v>130.73099999999999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5602.89</v>
      </c>
      <c r="C134">
        <v>1591.9</v>
      </c>
      <c r="D134">
        <v>1569.93</v>
      </c>
      <c r="E134">
        <v>1565.8</v>
      </c>
      <c r="F134">
        <v>130.74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4392.53</v>
      </c>
      <c r="C135">
        <v>1614.55</v>
      </c>
      <c r="D135">
        <v>1592.41</v>
      </c>
      <c r="E135">
        <v>1588.31</v>
      </c>
      <c r="F135">
        <v>130.732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5823.18</v>
      </c>
      <c r="C136">
        <v>1817.44</v>
      </c>
      <c r="D136">
        <v>1794.6</v>
      </c>
      <c r="E136">
        <v>1790.44</v>
      </c>
      <c r="F136">
        <v>130.71799999999999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4177.21</v>
      </c>
      <c r="C137">
        <v>1561.18</v>
      </c>
      <c r="D137">
        <v>1539.64</v>
      </c>
      <c r="E137">
        <v>1535.53</v>
      </c>
      <c r="F137">
        <v>130.791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5596.26</v>
      </c>
      <c r="C138">
        <v>1585.31</v>
      </c>
      <c r="D138">
        <v>1563.24</v>
      </c>
      <c r="E138">
        <v>1559.09</v>
      </c>
      <c r="F138">
        <v>130.71600000000001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4404.67</v>
      </c>
      <c r="C139">
        <v>1549.9</v>
      </c>
      <c r="D139">
        <v>1528.16</v>
      </c>
      <c r="E139">
        <v>1524.06</v>
      </c>
      <c r="F139">
        <v>130.68600000000001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5699</v>
      </c>
      <c r="C140">
        <v>1692.82</v>
      </c>
      <c r="D140">
        <v>1670.41</v>
      </c>
      <c r="E140">
        <v>1666.27</v>
      </c>
      <c r="F140">
        <v>130.73099999999999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4305.22</v>
      </c>
      <c r="C141">
        <v>1559.83</v>
      </c>
      <c r="D141">
        <v>1538.22</v>
      </c>
      <c r="E141">
        <v>1534.12</v>
      </c>
      <c r="F141">
        <v>130.68100000000001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5599.05</v>
      </c>
      <c r="C142">
        <v>1590.84</v>
      </c>
      <c r="D142">
        <v>1568.74</v>
      </c>
      <c r="E142">
        <v>1564.6</v>
      </c>
      <c r="F142">
        <v>130.709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4395.22</v>
      </c>
      <c r="C143">
        <v>1563.8</v>
      </c>
      <c r="D143">
        <v>1542.14</v>
      </c>
      <c r="E143">
        <v>1538.05</v>
      </c>
      <c r="F143">
        <v>130.68299999999999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5602.26</v>
      </c>
      <c r="C144">
        <v>1591.19</v>
      </c>
      <c r="D144">
        <v>1569.18</v>
      </c>
      <c r="E144">
        <v>1565.06</v>
      </c>
      <c r="F144">
        <v>130.70099999999999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4401.33</v>
      </c>
      <c r="C145">
        <v>1558.58</v>
      </c>
      <c r="D145">
        <v>1536.93</v>
      </c>
      <c r="E145">
        <v>1532.81</v>
      </c>
      <c r="F145">
        <v>130.69200000000001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5597.38</v>
      </c>
      <c r="C146">
        <v>1586.53</v>
      </c>
      <c r="D146">
        <v>1564.48</v>
      </c>
      <c r="E146">
        <v>1560.34</v>
      </c>
      <c r="F146">
        <v>130.63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4401.57</v>
      </c>
      <c r="C147">
        <v>1553.79</v>
      </c>
      <c r="D147">
        <v>1532.19</v>
      </c>
      <c r="E147">
        <v>1528.08</v>
      </c>
      <c r="F147">
        <v>130.67500000000001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5741.82</v>
      </c>
      <c r="C148">
        <v>1735.75</v>
      </c>
      <c r="D148">
        <v>1713.34</v>
      </c>
      <c r="E148">
        <v>1709.18</v>
      </c>
      <c r="F148">
        <v>130.65700000000001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4262.2700000000004</v>
      </c>
      <c r="C149">
        <v>1549.88</v>
      </c>
      <c r="D149">
        <v>1528.17</v>
      </c>
      <c r="E149">
        <v>1524.09</v>
      </c>
      <c r="F149">
        <v>130.60499999999999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5623.43</v>
      </c>
      <c r="C150">
        <v>1612.94</v>
      </c>
      <c r="D150">
        <v>1590.99</v>
      </c>
      <c r="E150">
        <v>1586.85</v>
      </c>
      <c r="F150">
        <v>130.67500000000001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4372.04</v>
      </c>
      <c r="C151">
        <v>1492.19</v>
      </c>
      <c r="D151">
        <v>1470.61</v>
      </c>
      <c r="E151">
        <v>1466.51</v>
      </c>
      <c r="F151">
        <v>130.714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5760.95</v>
      </c>
      <c r="C152">
        <v>1754.83</v>
      </c>
      <c r="D152">
        <v>1732.12</v>
      </c>
      <c r="E152">
        <v>1727.95</v>
      </c>
      <c r="F152">
        <v>130.66800000000001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4243.01</v>
      </c>
      <c r="C153">
        <v>1560</v>
      </c>
      <c r="D153">
        <v>1538.18</v>
      </c>
      <c r="E153">
        <v>1534.09</v>
      </c>
      <c r="F153">
        <v>130.69999999999999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5599.21</v>
      </c>
      <c r="C154">
        <v>1587.89</v>
      </c>
      <c r="D154">
        <v>1565.85</v>
      </c>
      <c r="E154">
        <v>1561.7</v>
      </c>
      <c r="F154">
        <v>130.71100000000001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4399.55</v>
      </c>
      <c r="C155">
        <v>1541.99</v>
      </c>
      <c r="D155">
        <v>1520.35</v>
      </c>
      <c r="E155">
        <v>1516.27</v>
      </c>
      <c r="F155">
        <v>130.738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4012.19</v>
      </c>
      <c r="C156">
        <v>1681.87</v>
      </c>
      <c r="D156">
        <v>1659.81</v>
      </c>
      <c r="E156">
        <v>1655.68</v>
      </c>
      <c r="F156">
        <v>130.655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1587.66</v>
      </c>
      <c r="C157">
        <v>1586.86</v>
      </c>
      <c r="D157">
        <v>1564.86</v>
      </c>
      <c r="E157">
        <v>1560.71</v>
      </c>
      <c r="F157">
        <v>130.72800000000001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4400.26</v>
      </c>
      <c r="C158">
        <v>1546.54</v>
      </c>
      <c r="D158">
        <v>1524.92</v>
      </c>
      <c r="E158">
        <v>1520.83</v>
      </c>
      <c r="F158">
        <v>130.71299999999999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5594.22</v>
      </c>
      <c r="C159">
        <v>1586.42</v>
      </c>
      <c r="D159">
        <v>1564.42</v>
      </c>
      <c r="E159">
        <v>1560.29</v>
      </c>
      <c r="F159">
        <v>130.67500000000001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4403.72</v>
      </c>
      <c r="C160">
        <v>1541.3</v>
      </c>
      <c r="D160">
        <v>1519.61</v>
      </c>
      <c r="E160">
        <v>1515.51</v>
      </c>
      <c r="F160">
        <v>130.678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5770.78</v>
      </c>
      <c r="C161">
        <v>1764.83</v>
      </c>
      <c r="D161">
        <v>1741.99</v>
      </c>
      <c r="E161">
        <v>1737.85</v>
      </c>
      <c r="F161">
        <v>130.65799999999999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4234.37</v>
      </c>
      <c r="C162">
        <v>1556.21</v>
      </c>
      <c r="D162">
        <v>1534.65</v>
      </c>
      <c r="E162">
        <v>1530.55</v>
      </c>
      <c r="F162">
        <v>130.703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5592.8</v>
      </c>
      <c r="C163">
        <v>1584.38</v>
      </c>
      <c r="D163">
        <v>1562.35</v>
      </c>
      <c r="E163">
        <v>1558.21</v>
      </c>
      <c r="F163">
        <v>130.71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4402.66</v>
      </c>
      <c r="C164">
        <v>1532.52</v>
      </c>
      <c r="D164">
        <v>1510.84</v>
      </c>
      <c r="E164">
        <v>1506.72</v>
      </c>
      <c r="F164">
        <v>130.71100000000001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5719.13</v>
      </c>
      <c r="C165">
        <v>1713.35</v>
      </c>
      <c r="D165">
        <v>1690.93</v>
      </c>
      <c r="E165">
        <v>1686.8</v>
      </c>
      <c r="F165">
        <v>130.666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4285.96</v>
      </c>
      <c r="C166">
        <v>1534.13</v>
      </c>
      <c r="D166">
        <v>1512.58</v>
      </c>
      <c r="E166">
        <v>1508.48</v>
      </c>
      <c r="F166">
        <v>130.70099999999999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4007.38</v>
      </c>
      <c r="C167">
        <v>1713.08</v>
      </c>
      <c r="D167">
        <v>1688.66</v>
      </c>
      <c r="E167">
        <v>1684.24</v>
      </c>
      <c r="F167">
        <v>130.70400000000001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1579.96</v>
      </c>
      <c r="C168">
        <v>1579.09</v>
      </c>
      <c r="D168">
        <v>1555.25</v>
      </c>
      <c r="E168">
        <v>1551.08</v>
      </c>
      <c r="F168">
        <v>130.65</v>
      </c>
      <c r="G168">
        <v>1</v>
      </c>
      <c r="H168">
        <v>1</v>
      </c>
      <c r="I168">
        <v>0</v>
      </c>
      <c r="R168">
        <f>AVERAGE(B119:B168)</f>
        <v>4599.9696000000004</v>
      </c>
      <c r="S168">
        <f>AVERAGE(C119:C168)</f>
        <v>1615.1396000000009</v>
      </c>
      <c r="U168">
        <f>_xlfn.VAR.P(B119:B168)</f>
        <v>1189198.5545638427</v>
      </c>
      <c r="V168">
        <f>_xlfn.VAR.P(C119:C168)</f>
        <v>8219.8760638399963</v>
      </c>
      <c r="X168">
        <f>1.96*SQRT(U168)/50</f>
        <v>42.747749261042784</v>
      </c>
      <c r="Y168">
        <f>1.96*SQRT(V168)/50</f>
        <v>3.5540104606963521</v>
      </c>
    </row>
    <row r="169" spans="1:25" x14ac:dyDescent="0.25">
      <c r="A169" t="s">
        <v>38</v>
      </c>
      <c r="B169">
        <v>229993.43378600001</v>
      </c>
      <c r="C169" t="s">
        <v>37</v>
      </c>
    </row>
    <row r="170" spans="1:25" x14ac:dyDescent="0.25">
      <c r="A170" t="s">
        <v>95</v>
      </c>
      <c r="B170">
        <v>168.10400000000001</v>
      </c>
      <c r="C170">
        <v>166.863</v>
      </c>
      <c r="D170">
        <v>144.12899999999999</v>
      </c>
      <c r="E170">
        <v>140.26400000000001</v>
      </c>
      <c r="F170">
        <v>97.416899999999998</v>
      </c>
      <c r="G170">
        <v>1.2300799999999999E-3</v>
      </c>
      <c r="H170">
        <v>0.99866900000000003</v>
      </c>
      <c r="I170">
        <v>0</v>
      </c>
    </row>
    <row r="171" spans="1:25" x14ac:dyDescent="0.25">
      <c r="A171" t="s">
        <v>95</v>
      </c>
      <c r="B171">
        <v>156.75399999999999</v>
      </c>
      <c r="C171">
        <v>155.405</v>
      </c>
      <c r="D171">
        <v>132.958</v>
      </c>
      <c r="E171">
        <v>129.42699999999999</v>
      </c>
      <c r="F171">
        <v>90.003500000000003</v>
      </c>
      <c r="G171">
        <v>1.2300499999999999E-3</v>
      </c>
      <c r="H171">
        <v>0.99965899999999996</v>
      </c>
      <c r="I171">
        <v>0</v>
      </c>
    </row>
    <row r="172" spans="1:25" x14ac:dyDescent="0.25">
      <c r="A172" t="s">
        <v>95</v>
      </c>
      <c r="B172">
        <v>4084.69</v>
      </c>
      <c r="C172">
        <v>149.18600000000001</v>
      </c>
      <c r="D172">
        <v>126.587</v>
      </c>
      <c r="E172">
        <v>123.194</v>
      </c>
      <c r="F172">
        <v>85.722899999999996</v>
      </c>
      <c r="G172">
        <v>1.2300499999999999E-3</v>
      </c>
      <c r="H172">
        <v>0.99987000000000004</v>
      </c>
      <c r="I172">
        <v>0</v>
      </c>
    </row>
    <row r="173" spans="1:25" x14ac:dyDescent="0.25">
      <c r="A173" t="s">
        <v>95</v>
      </c>
      <c r="B173">
        <v>4184.76</v>
      </c>
      <c r="C173">
        <v>176.904</v>
      </c>
      <c r="D173">
        <v>147.31100000000001</v>
      </c>
      <c r="E173">
        <v>142.80699999999999</v>
      </c>
      <c r="F173">
        <v>99.290599999999998</v>
      </c>
      <c r="G173">
        <v>1.2300499999999999E-3</v>
      </c>
      <c r="H173">
        <v>0.99999800000000005</v>
      </c>
      <c r="I173">
        <v>0</v>
      </c>
    </row>
    <row r="174" spans="1:25" x14ac:dyDescent="0.25">
      <c r="A174" t="s">
        <v>95</v>
      </c>
      <c r="B174">
        <v>164.99799999999999</v>
      </c>
      <c r="C174">
        <v>163.47</v>
      </c>
      <c r="D174">
        <v>139.32900000000001</v>
      </c>
      <c r="E174">
        <v>135.577</v>
      </c>
      <c r="F174">
        <v>94.272499999999994</v>
      </c>
      <c r="G174">
        <v>1.2300600000000001E-3</v>
      </c>
      <c r="H174">
        <v>0.99999499999999997</v>
      </c>
      <c r="I174">
        <v>0</v>
      </c>
    </row>
    <row r="175" spans="1:25" x14ac:dyDescent="0.25">
      <c r="A175" t="s">
        <v>95</v>
      </c>
      <c r="B175">
        <v>155.23599999999999</v>
      </c>
      <c r="C175">
        <v>153.74600000000001</v>
      </c>
      <c r="D175">
        <v>129.71100000000001</v>
      </c>
      <c r="E175">
        <v>126.13200000000001</v>
      </c>
      <c r="F175">
        <v>87.738100000000003</v>
      </c>
      <c r="G175">
        <v>1.23007E-3</v>
      </c>
      <c r="H175">
        <v>0.99982199999999999</v>
      </c>
      <c r="I175">
        <v>0</v>
      </c>
    </row>
    <row r="176" spans="1:25" x14ac:dyDescent="0.25">
      <c r="A176" t="s">
        <v>95</v>
      </c>
      <c r="B176">
        <v>152.40199999999999</v>
      </c>
      <c r="C176">
        <v>150.91200000000001</v>
      </c>
      <c r="D176">
        <v>126.935</v>
      </c>
      <c r="E176">
        <v>123.408</v>
      </c>
      <c r="F176">
        <v>85.827399999999997</v>
      </c>
      <c r="G176">
        <v>1.2300499999999999E-3</v>
      </c>
      <c r="H176">
        <v>0.99973199999999995</v>
      </c>
      <c r="I176">
        <v>0</v>
      </c>
    </row>
    <row r="177" spans="1:9" x14ac:dyDescent="0.25">
      <c r="A177" t="s">
        <v>95</v>
      </c>
      <c r="B177">
        <v>152.053</v>
      </c>
      <c r="C177">
        <v>150.57</v>
      </c>
      <c r="D177">
        <v>126.629</v>
      </c>
      <c r="E177">
        <v>123.105</v>
      </c>
      <c r="F177">
        <v>85.655299999999997</v>
      </c>
      <c r="G177">
        <v>1.2300499999999999E-3</v>
      </c>
      <c r="H177">
        <v>0.99997199999999997</v>
      </c>
      <c r="I177">
        <v>0</v>
      </c>
    </row>
    <row r="178" spans="1:9" x14ac:dyDescent="0.25">
      <c r="A178" t="s">
        <v>95</v>
      </c>
      <c r="B178">
        <v>152.399</v>
      </c>
      <c r="C178">
        <v>150.91900000000001</v>
      </c>
      <c r="D178">
        <v>126.95699999999999</v>
      </c>
      <c r="E178">
        <v>123.431</v>
      </c>
      <c r="F178">
        <v>85.855000000000004</v>
      </c>
      <c r="G178">
        <v>1.2300499999999999E-3</v>
      </c>
      <c r="H178">
        <v>0.99967899999999998</v>
      </c>
      <c r="I178">
        <v>0</v>
      </c>
    </row>
    <row r="179" spans="1:9" x14ac:dyDescent="0.25">
      <c r="A179" t="s">
        <v>95</v>
      </c>
      <c r="B179">
        <v>152.04300000000001</v>
      </c>
      <c r="C179">
        <v>150.56100000000001</v>
      </c>
      <c r="D179">
        <v>126.621</v>
      </c>
      <c r="E179">
        <v>123.093</v>
      </c>
      <c r="F179">
        <v>85.653300000000002</v>
      </c>
      <c r="G179">
        <v>1.2300600000000001E-3</v>
      </c>
      <c r="H179">
        <v>0.99984700000000004</v>
      </c>
      <c r="I179">
        <v>0</v>
      </c>
    </row>
    <row r="180" spans="1:9" x14ac:dyDescent="0.25">
      <c r="A180" t="s">
        <v>95</v>
      </c>
      <c r="B180">
        <v>152.42400000000001</v>
      </c>
      <c r="C180">
        <v>150.94</v>
      </c>
      <c r="D180">
        <v>126.994</v>
      </c>
      <c r="E180">
        <v>123.46599999999999</v>
      </c>
      <c r="F180">
        <v>85.878699999999995</v>
      </c>
      <c r="G180">
        <v>1.2300499999999999E-3</v>
      </c>
      <c r="H180">
        <v>0.99991200000000002</v>
      </c>
      <c r="I180">
        <v>0</v>
      </c>
    </row>
    <row r="181" spans="1:9" x14ac:dyDescent="0.25">
      <c r="A181" t="s">
        <v>95</v>
      </c>
      <c r="B181">
        <v>152.078</v>
      </c>
      <c r="C181">
        <v>150.59800000000001</v>
      </c>
      <c r="D181">
        <v>126.655</v>
      </c>
      <c r="E181">
        <v>123.133</v>
      </c>
      <c r="F181">
        <v>85.694299999999998</v>
      </c>
      <c r="G181">
        <v>1.2301199999999999E-3</v>
      </c>
      <c r="H181">
        <v>0.99990400000000002</v>
      </c>
      <c r="I181">
        <v>0</v>
      </c>
    </row>
    <row r="182" spans="1:9" x14ac:dyDescent="0.25">
      <c r="A182" t="s">
        <v>95</v>
      </c>
      <c r="B182">
        <v>152.50200000000001</v>
      </c>
      <c r="C182">
        <v>151.001</v>
      </c>
      <c r="D182">
        <v>126.96899999999999</v>
      </c>
      <c r="E182">
        <v>123.456</v>
      </c>
      <c r="F182">
        <v>85.8797</v>
      </c>
      <c r="G182">
        <v>1.2300499999999999E-3</v>
      </c>
      <c r="H182">
        <v>0.99991399999999997</v>
      </c>
      <c r="I182">
        <v>0</v>
      </c>
    </row>
    <row r="183" spans="1:9" x14ac:dyDescent="0.25">
      <c r="A183" t="s">
        <v>95</v>
      </c>
      <c r="B183">
        <v>152.107</v>
      </c>
      <c r="C183">
        <v>150.63200000000001</v>
      </c>
      <c r="D183">
        <v>126.679</v>
      </c>
      <c r="E183">
        <v>123.14700000000001</v>
      </c>
      <c r="F183">
        <v>85.712699999999998</v>
      </c>
      <c r="G183">
        <v>1.2300499999999999E-3</v>
      </c>
      <c r="H183">
        <v>0.99997000000000003</v>
      </c>
      <c r="I183">
        <v>0</v>
      </c>
    </row>
    <row r="184" spans="1:9" x14ac:dyDescent="0.25">
      <c r="A184" t="s">
        <v>95</v>
      </c>
      <c r="B184">
        <v>152.5</v>
      </c>
      <c r="C184">
        <v>151.023</v>
      </c>
      <c r="D184">
        <v>127.02</v>
      </c>
      <c r="E184">
        <v>123.502</v>
      </c>
      <c r="F184">
        <v>85.907300000000006</v>
      </c>
      <c r="G184">
        <v>1.2300600000000001E-3</v>
      </c>
      <c r="H184">
        <v>0.99992300000000001</v>
      </c>
      <c r="I184">
        <v>0</v>
      </c>
    </row>
    <row r="185" spans="1:9" x14ac:dyDescent="0.25">
      <c r="A185" t="s">
        <v>95</v>
      </c>
      <c r="B185">
        <v>4128.0600000000004</v>
      </c>
      <c r="C185">
        <v>150.392</v>
      </c>
      <c r="D185">
        <v>126.42100000000001</v>
      </c>
      <c r="E185">
        <v>122.899</v>
      </c>
      <c r="F185">
        <v>85.532499999999999</v>
      </c>
      <c r="G185">
        <v>1.2300600000000001E-3</v>
      </c>
      <c r="H185">
        <v>0.999332</v>
      </c>
      <c r="I185">
        <v>0</v>
      </c>
    </row>
    <row r="186" spans="1:9" x14ac:dyDescent="0.25">
      <c r="A186" t="s">
        <v>95</v>
      </c>
      <c r="B186">
        <v>4169.5</v>
      </c>
      <c r="C186">
        <v>156.12799999999999</v>
      </c>
      <c r="D186">
        <v>126.62</v>
      </c>
      <c r="E186">
        <v>122.43300000000001</v>
      </c>
      <c r="F186">
        <v>84.959000000000003</v>
      </c>
      <c r="G186">
        <v>1.2300499999999999E-3</v>
      </c>
      <c r="H186">
        <v>0.999969</v>
      </c>
      <c r="I186">
        <v>0</v>
      </c>
    </row>
    <row r="187" spans="1:9" x14ac:dyDescent="0.25">
      <c r="A187" t="s">
        <v>95</v>
      </c>
      <c r="B187">
        <v>151.53700000000001</v>
      </c>
      <c r="C187">
        <v>150.071</v>
      </c>
      <c r="D187">
        <v>126.303</v>
      </c>
      <c r="E187">
        <v>122.84399999999999</v>
      </c>
      <c r="F187">
        <v>85.412599999999998</v>
      </c>
      <c r="G187">
        <v>1.2300600000000001E-3</v>
      </c>
      <c r="H187">
        <v>0.99961900000000004</v>
      </c>
      <c r="I187">
        <v>0</v>
      </c>
    </row>
    <row r="188" spans="1:9" x14ac:dyDescent="0.25">
      <c r="A188" t="s">
        <v>95</v>
      </c>
      <c r="B188">
        <v>149.541</v>
      </c>
      <c r="C188">
        <v>148.23500000000001</v>
      </c>
      <c r="D188">
        <v>125.879</v>
      </c>
      <c r="E188">
        <v>122.498</v>
      </c>
      <c r="F188">
        <v>85.2119</v>
      </c>
      <c r="G188">
        <v>1.2300499999999999E-3</v>
      </c>
      <c r="H188">
        <v>0.99900199999999995</v>
      </c>
      <c r="I188">
        <v>0</v>
      </c>
    </row>
    <row r="189" spans="1:9" x14ac:dyDescent="0.25">
      <c r="A189" t="s">
        <v>95</v>
      </c>
      <c r="B189">
        <v>149.874</v>
      </c>
      <c r="C189">
        <v>148.56200000000001</v>
      </c>
      <c r="D189">
        <v>126.26600000000001</v>
      </c>
      <c r="E189">
        <v>122.858</v>
      </c>
      <c r="F189">
        <v>85.410600000000002</v>
      </c>
      <c r="G189">
        <v>1.2300499999999999E-3</v>
      </c>
      <c r="H189">
        <v>0.99996499999999999</v>
      </c>
      <c r="I189">
        <v>0</v>
      </c>
    </row>
    <row r="190" spans="1:9" x14ac:dyDescent="0.25">
      <c r="A190" t="s">
        <v>95</v>
      </c>
      <c r="B190">
        <v>149.47200000000001</v>
      </c>
      <c r="C190">
        <v>148.17400000000001</v>
      </c>
      <c r="D190">
        <v>125.88800000000001</v>
      </c>
      <c r="E190">
        <v>122.494</v>
      </c>
      <c r="F190">
        <v>85.226200000000006</v>
      </c>
      <c r="G190">
        <v>1.2300499999999999E-3</v>
      </c>
      <c r="H190">
        <v>0.99996300000000005</v>
      </c>
      <c r="I190">
        <v>0</v>
      </c>
    </row>
    <row r="191" spans="1:9" x14ac:dyDescent="0.25">
      <c r="A191" t="s">
        <v>95</v>
      </c>
      <c r="B191">
        <v>149.83600000000001</v>
      </c>
      <c r="C191">
        <v>148.518</v>
      </c>
      <c r="D191">
        <v>126.259</v>
      </c>
      <c r="E191">
        <v>122.86799999999999</v>
      </c>
      <c r="F191">
        <v>85.423900000000003</v>
      </c>
      <c r="G191">
        <v>1.2300600000000001E-3</v>
      </c>
      <c r="H191">
        <v>0.99987099999999995</v>
      </c>
      <c r="I191">
        <v>0</v>
      </c>
    </row>
    <row r="192" spans="1:9" x14ac:dyDescent="0.25">
      <c r="A192" t="s">
        <v>95</v>
      </c>
      <c r="B192">
        <v>149.536</v>
      </c>
      <c r="C192">
        <v>148.21600000000001</v>
      </c>
      <c r="D192">
        <v>125.892</v>
      </c>
      <c r="E192">
        <v>122.517</v>
      </c>
      <c r="F192">
        <v>85.237499999999997</v>
      </c>
      <c r="G192">
        <v>1.23007E-3</v>
      </c>
      <c r="H192">
        <v>0.99964299999999995</v>
      </c>
      <c r="I192">
        <v>0</v>
      </c>
    </row>
    <row r="193" spans="1:9" x14ac:dyDescent="0.25">
      <c r="A193" t="s">
        <v>95</v>
      </c>
      <c r="B193">
        <v>149.84299999999999</v>
      </c>
      <c r="C193">
        <v>148.54400000000001</v>
      </c>
      <c r="D193">
        <v>126.259</v>
      </c>
      <c r="E193">
        <v>122.873</v>
      </c>
      <c r="F193">
        <v>85.433099999999996</v>
      </c>
      <c r="G193">
        <v>1.2300499999999999E-3</v>
      </c>
      <c r="H193">
        <v>0.99888399999999999</v>
      </c>
      <c r="I193">
        <v>0</v>
      </c>
    </row>
    <row r="194" spans="1:9" x14ac:dyDescent="0.25">
      <c r="A194" t="s">
        <v>95</v>
      </c>
      <c r="B194">
        <v>149.46600000000001</v>
      </c>
      <c r="C194">
        <v>148.166</v>
      </c>
      <c r="D194">
        <v>125.85</v>
      </c>
      <c r="E194">
        <v>122.489</v>
      </c>
      <c r="F194">
        <v>85.226299999999995</v>
      </c>
      <c r="G194">
        <v>1.2300499999999999E-3</v>
      </c>
      <c r="H194">
        <v>0.99940899999999999</v>
      </c>
      <c r="I194">
        <v>0</v>
      </c>
    </row>
    <row r="195" spans="1:9" x14ac:dyDescent="0.25">
      <c r="A195" t="s">
        <v>95</v>
      </c>
      <c r="B195">
        <v>149.89099999999999</v>
      </c>
      <c r="C195">
        <v>148.58500000000001</v>
      </c>
      <c r="D195">
        <v>126.26600000000001</v>
      </c>
      <c r="E195">
        <v>122.845</v>
      </c>
      <c r="F195">
        <v>85.413600000000002</v>
      </c>
      <c r="G195">
        <v>1.2300600000000001E-3</v>
      </c>
      <c r="H195">
        <v>0.99976399999999999</v>
      </c>
      <c r="I195">
        <v>0</v>
      </c>
    </row>
    <row r="196" spans="1:9" x14ac:dyDescent="0.25">
      <c r="A196" t="s">
        <v>95</v>
      </c>
      <c r="B196">
        <v>149.44499999999999</v>
      </c>
      <c r="C196">
        <v>148.148</v>
      </c>
      <c r="D196">
        <v>125.892</v>
      </c>
      <c r="E196">
        <v>122.503</v>
      </c>
      <c r="F196">
        <v>85.220100000000002</v>
      </c>
      <c r="G196">
        <v>1.2300600000000001E-3</v>
      </c>
      <c r="H196">
        <v>0.99960199999999999</v>
      </c>
      <c r="I196">
        <v>0</v>
      </c>
    </row>
    <row r="197" spans="1:9" x14ac:dyDescent="0.25">
      <c r="A197" t="s">
        <v>95</v>
      </c>
      <c r="B197">
        <v>149.82900000000001</v>
      </c>
      <c r="C197">
        <v>148.517</v>
      </c>
      <c r="D197">
        <v>126.242</v>
      </c>
      <c r="E197">
        <v>122.858</v>
      </c>
      <c r="F197">
        <v>85.424899999999994</v>
      </c>
      <c r="G197">
        <v>1.2300600000000001E-3</v>
      </c>
      <c r="H197">
        <v>0.999552</v>
      </c>
      <c r="I197">
        <v>0</v>
      </c>
    </row>
    <row r="198" spans="1:9" x14ac:dyDescent="0.25">
      <c r="A198" t="s">
        <v>95</v>
      </c>
      <c r="B198">
        <v>149.53</v>
      </c>
      <c r="C198">
        <v>148.21600000000001</v>
      </c>
      <c r="D198">
        <v>125.88800000000001</v>
      </c>
      <c r="E198">
        <v>122.515</v>
      </c>
      <c r="F198">
        <v>85.212999999999994</v>
      </c>
      <c r="G198">
        <v>1.2300499999999999E-3</v>
      </c>
      <c r="H198">
        <v>0.99987000000000004</v>
      </c>
      <c r="I198">
        <v>0</v>
      </c>
    </row>
    <row r="199" spans="1:9" x14ac:dyDescent="0.25">
      <c r="A199" t="s">
        <v>95</v>
      </c>
      <c r="B199">
        <v>4028.57</v>
      </c>
      <c r="C199">
        <v>148.82599999999999</v>
      </c>
      <c r="D199">
        <v>126.27500000000001</v>
      </c>
      <c r="E199">
        <v>122.872</v>
      </c>
      <c r="F199">
        <v>85.413600000000002</v>
      </c>
      <c r="G199">
        <v>1.2300499999999999E-3</v>
      </c>
      <c r="H199">
        <v>0.99973900000000004</v>
      </c>
      <c r="I199">
        <v>0</v>
      </c>
    </row>
    <row r="200" spans="1:9" x14ac:dyDescent="0.25">
      <c r="A200" t="s">
        <v>95</v>
      </c>
      <c r="B200">
        <v>4159.97</v>
      </c>
      <c r="C200">
        <v>152.12899999999999</v>
      </c>
      <c r="D200">
        <v>125.99</v>
      </c>
      <c r="E200">
        <v>122.2</v>
      </c>
      <c r="F200">
        <v>84.969200000000001</v>
      </c>
      <c r="G200">
        <v>1.2300499999999999E-3</v>
      </c>
      <c r="H200">
        <v>0.99990900000000005</v>
      </c>
      <c r="I200">
        <v>0</v>
      </c>
    </row>
    <row r="201" spans="1:9" x14ac:dyDescent="0.25">
      <c r="A201" t="s">
        <v>95</v>
      </c>
      <c r="B201">
        <v>149.95500000000001</v>
      </c>
      <c r="C201">
        <v>148.44399999999999</v>
      </c>
      <c r="D201">
        <v>126.27800000000001</v>
      </c>
      <c r="E201">
        <v>122.887</v>
      </c>
      <c r="F201">
        <v>85.442300000000003</v>
      </c>
      <c r="G201">
        <v>1.2300499999999999E-3</v>
      </c>
      <c r="H201">
        <v>0.99993399999999999</v>
      </c>
      <c r="I201">
        <v>0</v>
      </c>
    </row>
    <row r="202" spans="1:9" x14ac:dyDescent="0.25">
      <c r="A202" t="s">
        <v>95</v>
      </c>
      <c r="B202">
        <v>149.43899999999999</v>
      </c>
      <c r="C202">
        <v>147.977</v>
      </c>
      <c r="D202">
        <v>125.914</v>
      </c>
      <c r="E202">
        <v>122.527</v>
      </c>
      <c r="F202">
        <v>85.241600000000005</v>
      </c>
      <c r="G202">
        <v>1.2300499999999999E-3</v>
      </c>
      <c r="H202">
        <v>0.99998600000000004</v>
      </c>
      <c r="I202">
        <v>0</v>
      </c>
    </row>
    <row r="203" spans="1:9" x14ac:dyDescent="0.25">
      <c r="A203" t="s">
        <v>95</v>
      </c>
      <c r="B203">
        <v>149.732</v>
      </c>
      <c r="C203">
        <v>148.285</v>
      </c>
      <c r="D203">
        <v>126.252</v>
      </c>
      <c r="E203">
        <v>122.876</v>
      </c>
      <c r="F203">
        <v>85.440299999999993</v>
      </c>
      <c r="G203">
        <v>1.2300499999999999E-3</v>
      </c>
      <c r="H203">
        <v>0.99965099999999996</v>
      </c>
      <c r="I203">
        <v>0</v>
      </c>
    </row>
    <row r="204" spans="1:9" x14ac:dyDescent="0.25">
      <c r="A204" t="s">
        <v>95</v>
      </c>
      <c r="B204">
        <v>149.36500000000001</v>
      </c>
      <c r="C204">
        <v>147.922</v>
      </c>
      <c r="D204">
        <v>125.892</v>
      </c>
      <c r="E204">
        <v>122.502</v>
      </c>
      <c r="F204">
        <v>85.239599999999996</v>
      </c>
      <c r="G204">
        <v>1.2300499999999999E-3</v>
      </c>
      <c r="H204">
        <v>0.99962099999999998</v>
      </c>
      <c r="I204">
        <v>0</v>
      </c>
    </row>
    <row r="205" spans="1:9" x14ac:dyDescent="0.25">
      <c r="A205" t="s">
        <v>95</v>
      </c>
      <c r="B205">
        <v>149.28800000000001</v>
      </c>
      <c r="C205">
        <v>147.874</v>
      </c>
      <c r="D205">
        <v>126.258</v>
      </c>
      <c r="E205">
        <v>122.871</v>
      </c>
      <c r="F205">
        <v>85.424899999999994</v>
      </c>
      <c r="G205">
        <v>1.2300600000000001E-3</v>
      </c>
      <c r="H205">
        <v>0.99882800000000005</v>
      </c>
      <c r="I205">
        <v>0</v>
      </c>
    </row>
    <row r="206" spans="1:9" x14ac:dyDescent="0.25">
      <c r="A206" t="s">
        <v>95</v>
      </c>
      <c r="B206">
        <v>148.39599999999999</v>
      </c>
      <c r="C206">
        <v>147.011</v>
      </c>
      <c r="D206">
        <v>125.898</v>
      </c>
      <c r="E206">
        <v>122.535</v>
      </c>
      <c r="F206">
        <v>85.241600000000005</v>
      </c>
      <c r="G206">
        <v>1.2300499999999999E-3</v>
      </c>
      <c r="H206">
        <v>0.99965400000000004</v>
      </c>
      <c r="I206">
        <v>0</v>
      </c>
    </row>
    <row r="207" spans="1:9" x14ac:dyDescent="0.25">
      <c r="A207" t="s">
        <v>95</v>
      </c>
      <c r="B207">
        <v>148.636</v>
      </c>
      <c r="C207">
        <v>147.27199999999999</v>
      </c>
      <c r="D207">
        <v>126.20099999999999</v>
      </c>
      <c r="E207">
        <v>122.857</v>
      </c>
      <c r="F207">
        <v>85.433099999999996</v>
      </c>
      <c r="G207">
        <v>1.2300600000000001E-3</v>
      </c>
      <c r="H207">
        <v>0.99946599999999997</v>
      </c>
      <c r="I207">
        <v>0</v>
      </c>
    </row>
    <row r="208" spans="1:9" x14ac:dyDescent="0.25">
      <c r="A208" t="s">
        <v>95</v>
      </c>
      <c r="B208">
        <v>148.35499999999999</v>
      </c>
      <c r="C208">
        <v>146.982</v>
      </c>
      <c r="D208">
        <v>125.889</v>
      </c>
      <c r="E208">
        <v>122.523</v>
      </c>
      <c r="F208">
        <v>85.234399999999994</v>
      </c>
      <c r="G208">
        <v>1.2300499999999999E-3</v>
      </c>
      <c r="H208">
        <v>0.99934400000000001</v>
      </c>
      <c r="I208">
        <v>0</v>
      </c>
    </row>
    <row r="209" spans="1:25" x14ac:dyDescent="0.25">
      <c r="A209" t="s">
        <v>95</v>
      </c>
      <c r="B209">
        <v>148.792</v>
      </c>
      <c r="C209">
        <v>147.45699999999999</v>
      </c>
      <c r="D209">
        <v>126.214</v>
      </c>
      <c r="E209">
        <v>122.836</v>
      </c>
      <c r="F209">
        <v>85.417699999999996</v>
      </c>
      <c r="G209">
        <v>1.2300499999999999E-3</v>
      </c>
      <c r="H209">
        <v>0.99999099999999996</v>
      </c>
      <c r="I209">
        <v>0</v>
      </c>
    </row>
    <row r="210" spans="1:25" x14ac:dyDescent="0.25">
      <c r="A210" t="s">
        <v>95</v>
      </c>
      <c r="B210">
        <v>147.65600000000001</v>
      </c>
      <c r="C210">
        <v>146.37100000000001</v>
      </c>
      <c r="D210">
        <v>125.91</v>
      </c>
      <c r="E210">
        <v>122.51900000000001</v>
      </c>
      <c r="F210">
        <v>85.231399999999994</v>
      </c>
      <c r="G210">
        <v>1.2300499999999999E-3</v>
      </c>
      <c r="H210">
        <v>0.99978999999999996</v>
      </c>
      <c r="I210">
        <v>0</v>
      </c>
    </row>
    <row r="211" spans="1:25" x14ac:dyDescent="0.25">
      <c r="A211" t="s">
        <v>95</v>
      </c>
      <c r="B211">
        <v>147.89400000000001</v>
      </c>
      <c r="C211">
        <v>146.59200000000001</v>
      </c>
      <c r="D211">
        <v>126.256</v>
      </c>
      <c r="E211">
        <v>122.854</v>
      </c>
      <c r="F211">
        <v>85.423900000000003</v>
      </c>
      <c r="G211">
        <v>1.23007E-3</v>
      </c>
      <c r="H211">
        <v>0.99989899999999998</v>
      </c>
      <c r="I211">
        <v>0</v>
      </c>
    </row>
    <row r="212" spans="1:25" x14ac:dyDescent="0.25">
      <c r="A212" t="s">
        <v>95</v>
      </c>
      <c r="B212">
        <v>147.54599999999999</v>
      </c>
      <c r="C212">
        <v>146.25800000000001</v>
      </c>
      <c r="D212">
        <v>125.94199999999999</v>
      </c>
      <c r="E212">
        <v>122.54</v>
      </c>
      <c r="F212">
        <v>85.233400000000003</v>
      </c>
      <c r="G212">
        <v>1.2300499999999999E-3</v>
      </c>
      <c r="H212">
        <v>0.99995999999999996</v>
      </c>
      <c r="I212">
        <v>0</v>
      </c>
    </row>
    <row r="213" spans="1:25" x14ac:dyDescent="0.25">
      <c r="A213" t="s">
        <v>95</v>
      </c>
      <c r="B213">
        <v>4054.05</v>
      </c>
      <c r="C213">
        <v>147.36000000000001</v>
      </c>
      <c r="D213">
        <v>126.3</v>
      </c>
      <c r="E213">
        <v>122.881</v>
      </c>
      <c r="F213">
        <v>85.447500000000005</v>
      </c>
      <c r="G213">
        <v>1.2300499999999999E-3</v>
      </c>
      <c r="H213">
        <v>0.99943499999999996</v>
      </c>
      <c r="I213">
        <v>0</v>
      </c>
    </row>
    <row r="214" spans="1:25" x14ac:dyDescent="0.25">
      <c r="A214" t="s">
        <v>95</v>
      </c>
      <c r="B214">
        <v>4163.49</v>
      </c>
      <c r="C214">
        <v>153.81200000000001</v>
      </c>
      <c r="D214">
        <v>126.235</v>
      </c>
      <c r="E214">
        <v>122.277</v>
      </c>
      <c r="F214">
        <v>84.967200000000005</v>
      </c>
      <c r="G214">
        <v>1.2300499999999999E-3</v>
      </c>
      <c r="H214">
        <v>0.99964200000000003</v>
      </c>
      <c r="I214">
        <v>0</v>
      </c>
    </row>
    <row r="215" spans="1:25" x14ac:dyDescent="0.25">
      <c r="A215" t="s">
        <v>95</v>
      </c>
      <c r="B215">
        <v>149.453</v>
      </c>
      <c r="C215">
        <v>148.006</v>
      </c>
      <c r="D215">
        <v>126.206</v>
      </c>
      <c r="E215">
        <v>122.82</v>
      </c>
      <c r="F215">
        <v>85.398300000000006</v>
      </c>
      <c r="G215">
        <v>1.23007E-3</v>
      </c>
      <c r="H215">
        <v>0.99888600000000005</v>
      </c>
      <c r="I215">
        <v>0</v>
      </c>
    </row>
    <row r="216" spans="1:25" x14ac:dyDescent="0.25">
      <c r="A216" t="s">
        <v>95</v>
      </c>
      <c r="B216">
        <v>147.56</v>
      </c>
      <c r="C216">
        <v>146.27699999999999</v>
      </c>
      <c r="D216">
        <v>125.929</v>
      </c>
      <c r="E216">
        <v>122.515</v>
      </c>
      <c r="F216">
        <v>85.226299999999995</v>
      </c>
      <c r="G216">
        <v>1.2300499999999999E-3</v>
      </c>
      <c r="H216">
        <v>0.99995500000000004</v>
      </c>
      <c r="I216">
        <v>0</v>
      </c>
    </row>
    <row r="217" spans="1:25" x14ac:dyDescent="0.25">
      <c r="A217" t="s">
        <v>95</v>
      </c>
      <c r="B217">
        <v>147.85599999999999</v>
      </c>
      <c r="C217">
        <v>146.572</v>
      </c>
      <c r="D217">
        <v>126.271</v>
      </c>
      <c r="E217">
        <v>122.86</v>
      </c>
      <c r="F217">
        <v>85.427999999999997</v>
      </c>
      <c r="G217">
        <v>1.2300600000000001E-3</v>
      </c>
      <c r="H217">
        <v>0.99934800000000001</v>
      </c>
      <c r="I217">
        <v>0</v>
      </c>
    </row>
    <row r="218" spans="1:25" x14ac:dyDescent="0.25">
      <c r="A218" t="s">
        <v>95</v>
      </c>
      <c r="B218">
        <v>147.518</v>
      </c>
      <c r="C218">
        <v>146.24299999999999</v>
      </c>
      <c r="D218">
        <v>125.86799999999999</v>
      </c>
      <c r="E218">
        <v>122.49</v>
      </c>
      <c r="F218">
        <v>85.229299999999995</v>
      </c>
      <c r="G218">
        <v>1.2308099999999999E-3</v>
      </c>
      <c r="H218">
        <v>0.99976399999999999</v>
      </c>
      <c r="I218">
        <v>0</v>
      </c>
    </row>
    <row r="219" spans="1:25" x14ac:dyDescent="0.25">
      <c r="A219" t="s">
        <v>95</v>
      </c>
      <c r="B219">
        <v>148.00800000000001</v>
      </c>
      <c r="C219">
        <v>146.71100000000001</v>
      </c>
      <c r="D219">
        <v>126.285</v>
      </c>
      <c r="E219">
        <v>122.88200000000001</v>
      </c>
      <c r="F219">
        <v>85.458699999999993</v>
      </c>
      <c r="G219">
        <v>1.2300499999999999E-3</v>
      </c>
      <c r="H219">
        <v>0.999919</v>
      </c>
      <c r="I219">
        <v>0</v>
      </c>
    </row>
    <row r="220" spans="1:25" x14ac:dyDescent="0.25">
      <c r="A220" t="s">
        <v>95</v>
      </c>
      <c r="B220">
        <v>147.554</v>
      </c>
      <c r="C220">
        <v>146.26900000000001</v>
      </c>
      <c r="D220">
        <v>125.88200000000001</v>
      </c>
      <c r="E220">
        <v>122.48699999999999</v>
      </c>
      <c r="F220">
        <v>85.234499999999997</v>
      </c>
      <c r="G220">
        <v>1.2300499999999999E-3</v>
      </c>
      <c r="H220">
        <v>0.99906700000000004</v>
      </c>
      <c r="I220">
        <v>0</v>
      </c>
    </row>
    <row r="221" spans="1:25" x14ac:dyDescent="0.25">
      <c r="A221" t="s">
        <v>95</v>
      </c>
      <c r="B221">
        <v>147.886</v>
      </c>
      <c r="C221">
        <v>146.59299999999999</v>
      </c>
      <c r="D221">
        <v>126.27200000000001</v>
      </c>
      <c r="E221">
        <v>122.858</v>
      </c>
      <c r="F221">
        <v>85.414699999999996</v>
      </c>
      <c r="G221">
        <v>1.2300499999999999E-3</v>
      </c>
      <c r="H221">
        <v>0.99998500000000001</v>
      </c>
      <c r="I221">
        <v>0</v>
      </c>
    </row>
    <row r="222" spans="1:25" x14ac:dyDescent="0.25">
      <c r="A222" t="s">
        <v>95</v>
      </c>
      <c r="B222">
        <v>147.565</v>
      </c>
      <c r="C222">
        <v>146.28200000000001</v>
      </c>
      <c r="D222">
        <v>125.916</v>
      </c>
      <c r="E222">
        <v>122.54</v>
      </c>
      <c r="F222">
        <v>85.232399999999998</v>
      </c>
      <c r="G222">
        <v>1.2300499999999999E-3</v>
      </c>
      <c r="H222">
        <v>0.99946599999999997</v>
      </c>
      <c r="I222">
        <v>0</v>
      </c>
    </row>
    <row r="223" spans="1:25" x14ac:dyDescent="0.25">
      <c r="A223" t="s">
        <v>95</v>
      </c>
      <c r="B223">
        <v>147.93100000000001</v>
      </c>
      <c r="C223">
        <v>146.642</v>
      </c>
      <c r="D223">
        <v>126.267</v>
      </c>
      <c r="E223">
        <v>122.876</v>
      </c>
      <c r="F223">
        <v>85.440299999999993</v>
      </c>
      <c r="G223">
        <v>1.2300499999999999E-3</v>
      </c>
      <c r="H223">
        <v>0.99990199999999996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147.666</v>
      </c>
      <c r="C224">
        <v>146.37200000000001</v>
      </c>
      <c r="D224">
        <v>125.931</v>
      </c>
      <c r="E224">
        <v>122.54</v>
      </c>
      <c r="F224">
        <v>85.231399999999994</v>
      </c>
      <c r="G224">
        <v>1.2300499999999999E-3</v>
      </c>
      <c r="H224">
        <v>0.999946</v>
      </c>
      <c r="I224">
        <v>0</v>
      </c>
      <c r="R224">
        <f>AVERAGE(B175:B224)</f>
        <v>625.82470000000001</v>
      </c>
      <c r="S224">
        <f>AVERAGE(C175:C224)</f>
        <v>148.71826000000001</v>
      </c>
      <c r="U224">
        <f>_xlfn.VAR.P(B175:B224)</f>
        <v>1662678.1756827305</v>
      </c>
      <c r="V224">
        <f>_xlfn.VAR.P(C175:C224)</f>
        <v>4.8110593523999965</v>
      </c>
      <c r="X224">
        <f>1.96*SQRT(U224)/50</f>
        <v>50.546392471482186</v>
      </c>
      <c r="Y224">
        <f>1.96*SQRT(V224)/50</f>
        <v>8.5981778553783902E-2</v>
      </c>
    </row>
    <row r="225" spans="1:9" x14ac:dyDescent="0.25">
      <c r="A225" t="s">
        <v>95</v>
      </c>
      <c r="B225">
        <v>31292.218696</v>
      </c>
      <c r="C225" t="s">
        <v>37</v>
      </c>
    </row>
    <row r="226" spans="1:9" x14ac:dyDescent="0.25">
      <c r="A226" t="s">
        <v>110</v>
      </c>
      <c r="B226">
        <v>153.453</v>
      </c>
      <c r="C226">
        <v>152.154</v>
      </c>
      <c r="D226">
        <v>131.72399999999999</v>
      </c>
      <c r="E226">
        <v>128.06399999999999</v>
      </c>
      <c r="F226">
        <v>90.639300000000006</v>
      </c>
      <c r="G226">
        <v>1.2300600000000001E-3</v>
      </c>
      <c r="H226">
        <v>0.99995999999999996</v>
      </c>
      <c r="I226">
        <v>0</v>
      </c>
    </row>
    <row r="227" spans="1:9" x14ac:dyDescent="0.25">
      <c r="A227" t="s">
        <v>110</v>
      </c>
      <c r="B227">
        <v>152.928</v>
      </c>
      <c r="C227">
        <v>151.63900000000001</v>
      </c>
      <c r="D227">
        <v>131.166</v>
      </c>
      <c r="E227">
        <v>127.566</v>
      </c>
      <c r="F227">
        <v>90.313500000000005</v>
      </c>
      <c r="G227">
        <v>1.2300499999999999E-3</v>
      </c>
      <c r="H227">
        <v>0.99989799999999995</v>
      </c>
      <c r="I227">
        <v>0</v>
      </c>
    </row>
    <row r="228" spans="1:9" x14ac:dyDescent="0.25">
      <c r="A228" t="s">
        <v>110</v>
      </c>
      <c r="B228">
        <v>4056.28</v>
      </c>
      <c r="C228">
        <v>152.70400000000001</v>
      </c>
      <c r="D228">
        <v>131.68700000000001</v>
      </c>
      <c r="E228">
        <v>128.048</v>
      </c>
      <c r="F228">
        <v>90.635300000000001</v>
      </c>
      <c r="G228">
        <v>1.2300499999999999E-3</v>
      </c>
      <c r="H228">
        <v>0.999942</v>
      </c>
      <c r="I228">
        <v>0</v>
      </c>
    </row>
    <row r="229" spans="1:9" x14ac:dyDescent="0.25">
      <c r="A229" t="s">
        <v>110</v>
      </c>
      <c r="B229">
        <v>4163.1099999999997</v>
      </c>
      <c r="C229">
        <v>151.26400000000001</v>
      </c>
      <c r="D229">
        <v>130.709</v>
      </c>
      <c r="E229">
        <v>127.113</v>
      </c>
      <c r="F229">
        <v>89.873199999999997</v>
      </c>
      <c r="G229">
        <v>1.2300499999999999E-3</v>
      </c>
      <c r="H229">
        <v>0.99904000000000004</v>
      </c>
      <c r="I229">
        <v>0</v>
      </c>
    </row>
    <row r="230" spans="1:9" x14ac:dyDescent="0.25">
      <c r="A230" t="s">
        <v>110</v>
      </c>
      <c r="B230">
        <v>153.36099999999999</v>
      </c>
      <c r="C230">
        <v>152.02500000000001</v>
      </c>
      <c r="D230">
        <v>131.65899999999999</v>
      </c>
      <c r="E230">
        <v>128.05799999999999</v>
      </c>
      <c r="F230">
        <v>90.643500000000003</v>
      </c>
      <c r="G230">
        <v>1.2300499999999999E-3</v>
      </c>
      <c r="H230">
        <v>0.99949900000000003</v>
      </c>
      <c r="I230">
        <v>0</v>
      </c>
    </row>
    <row r="231" spans="1:9" x14ac:dyDescent="0.25">
      <c r="A231" t="s">
        <v>110</v>
      </c>
      <c r="B231">
        <v>152.839</v>
      </c>
      <c r="C231">
        <v>151.54300000000001</v>
      </c>
      <c r="D231">
        <v>131.18600000000001</v>
      </c>
      <c r="E231">
        <v>127.58</v>
      </c>
      <c r="F231">
        <v>90.295100000000005</v>
      </c>
      <c r="G231">
        <v>1.2300600000000001E-3</v>
      </c>
      <c r="H231">
        <v>0.99995299999999998</v>
      </c>
      <c r="I231">
        <v>0</v>
      </c>
    </row>
    <row r="232" spans="1:9" x14ac:dyDescent="0.25">
      <c r="A232" t="s">
        <v>110</v>
      </c>
      <c r="B232">
        <v>153.43</v>
      </c>
      <c r="C232">
        <v>152.14500000000001</v>
      </c>
      <c r="D232">
        <v>131.63200000000001</v>
      </c>
      <c r="E232">
        <v>128.029</v>
      </c>
      <c r="F232">
        <v>90.622900000000001</v>
      </c>
      <c r="G232">
        <v>1.2300600000000001E-3</v>
      </c>
      <c r="H232">
        <v>0.99919599999999997</v>
      </c>
      <c r="I232">
        <v>0</v>
      </c>
    </row>
    <row r="233" spans="1:9" x14ac:dyDescent="0.25">
      <c r="A233" t="s">
        <v>110</v>
      </c>
      <c r="B233">
        <v>153.00299999999999</v>
      </c>
      <c r="C233">
        <v>151.72300000000001</v>
      </c>
      <c r="D233">
        <v>131.23599999999999</v>
      </c>
      <c r="E233">
        <v>127.63800000000001</v>
      </c>
      <c r="F233">
        <v>90.357600000000005</v>
      </c>
      <c r="G233">
        <v>1.2300499999999999E-3</v>
      </c>
      <c r="H233">
        <v>0.99964299999999995</v>
      </c>
      <c r="I233">
        <v>0</v>
      </c>
    </row>
    <row r="234" spans="1:9" x14ac:dyDescent="0.25">
      <c r="A234" t="s">
        <v>110</v>
      </c>
      <c r="B234">
        <v>153.62700000000001</v>
      </c>
      <c r="C234">
        <v>152.32599999999999</v>
      </c>
      <c r="D234">
        <v>131.68299999999999</v>
      </c>
      <c r="E234">
        <v>128.05199999999999</v>
      </c>
      <c r="F234">
        <v>90.616799999999998</v>
      </c>
      <c r="G234">
        <v>1.2300499999999999E-3</v>
      </c>
      <c r="H234">
        <v>0.99996700000000005</v>
      </c>
      <c r="I234">
        <v>0</v>
      </c>
    </row>
    <row r="235" spans="1:9" x14ac:dyDescent="0.25">
      <c r="A235" t="s">
        <v>110</v>
      </c>
      <c r="B235">
        <v>152.83799999999999</v>
      </c>
      <c r="C235">
        <v>151.55799999999999</v>
      </c>
      <c r="D235">
        <v>131.18</v>
      </c>
      <c r="E235">
        <v>127.586</v>
      </c>
      <c r="F235">
        <v>90.310400000000001</v>
      </c>
      <c r="G235">
        <v>1.2300499999999999E-3</v>
      </c>
      <c r="H235">
        <v>0.99965599999999999</v>
      </c>
      <c r="I235">
        <v>0</v>
      </c>
    </row>
    <row r="236" spans="1:9" x14ac:dyDescent="0.25">
      <c r="A236" t="s">
        <v>110</v>
      </c>
      <c r="B236">
        <v>153.25</v>
      </c>
      <c r="C236">
        <v>151.952</v>
      </c>
      <c r="D236">
        <v>131.626</v>
      </c>
      <c r="E236">
        <v>128.024</v>
      </c>
      <c r="F236">
        <v>90.616799999999998</v>
      </c>
      <c r="G236">
        <v>1.2300499999999999E-3</v>
      </c>
      <c r="H236">
        <v>0.99865999999999999</v>
      </c>
      <c r="I236">
        <v>0</v>
      </c>
    </row>
    <row r="237" spans="1:9" x14ac:dyDescent="0.25">
      <c r="A237" t="s">
        <v>110</v>
      </c>
      <c r="B237">
        <v>152.85499999999999</v>
      </c>
      <c r="C237">
        <v>151.56200000000001</v>
      </c>
      <c r="D237">
        <v>131.20099999999999</v>
      </c>
      <c r="E237">
        <v>127.608</v>
      </c>
      <c r="F237">
        <v>90.341200000000001</v>
      </c>
      <c r="G237">
        <v>1.2300499999999999E-3</v>
      </c>
      <c r="H237">
        <v>0.99923700000000004</v>
      </c>
      <c r="I237">
        <v>0</v>
      </c>
    </row>
    <row r="238" spans="1:9" x14ac:dyDescent="0.25">
      <c r="A238" t="s">
        <v>110</v>
      </c>
      <c r="B238">
        <v>153.37299999999999</v>
      </c>
      <c r="C238">
        <v>152.09299999999999</v>
      </c>
      <c r="D238">
        <v>131.67400000000001</v>
      </c>
      <c r="E238">
        <v>128.08199999999999</v>
      </c>
      <c r="F238">
        <v>90.638300000000001</v>
      </c>
      <c r="G238">
        <v>1.2300499999999999E-3</v>
      </c>
      <c r="H238">
        <v>0.99999800000000005</v>
      </c>
      <c r="I238">
        <v>0</v>
      </c>
    </row>
    <row r="239" spans="1:9" x14ac:dyDescent="0.25">
      <c r="A239" t="s">
        <v>110</v>
      </c>
      <c r="B239">
        <v>152.86799999999999</v>
      </c>
      <c r="C239">
        <v>151.571</v>
      </c>
      <c r="D239">
        <v>131.221</v>
      </c>
      <c r="E239">
        <v>127.61799999999999</v>
      </c>
      <c r="F239">
        <v>90.362700000000004</v>
      </c>
      <c r="G239">
        <v>1.2300499999999999E-3</v>
      </c>
      <c r="H239">
        <v>0.99998100000000001</v>
      </c>
      <c r="I239">
        <v>0</v>
      </c>
    </row>
    <row r="240" spans="1:9" x14ac:dyDescent="0.25">
      <c r="A240" t="s">
        <v>110</v>
      </c>
      <c r="B240">
        <v>153.41499999999999</v>
      </c>
      <c r="C240">
        <v>152.12899999999999</v>
      </c>
      <c r="D240">
        <v>131.72399999999999</v>
      </c>
      <c r="E240">
        <v>128.12799999999999</v>
      </c>
      <c r="F240">
        <v>90.685400000000001</v>
      </c>
      <c r="G240">
        <v>1.2300499999999999E-3</v>
      </c>
      <c r="H240">
        <v>0.99907500000000005</v>
      </c>
      <c r="I240">
        <v>0</v>
      </c>
    </row>
    <row r="241" spans="1:9" x14ac:dyDescent="0.25">
      <c r="A241" t="s">
        <v>110</v>
      </c>
      <c r="B241">
        <v>4150.6099999999997</v>
      </c>
      <c r="C241">
        <v>151.982</v>
      </c>
      <c r="D241">
        <v>131.21799999999999</v>
      </c>
      <c r="E241">
        <v>127.583</v>
      </c>
      <c r="F241">
        <v>90.301199999999994</v>
      </c>
      <c r="G241">
        <v>1.2300600000000001E-3</v>
      </c>
      <c r="H241">
        <v>0.99998500000000001</v>
      </c>
      <c r="I241">
        <v>0</v>
      </c>
    </row>
    <row r="242" spans="1:9" x14ac:dyDescent="0.25">
      <c r="A242" t="s">
        <v>110</v>
      </c>
      <c r="B242">
        <v>4184.5</v>
      </c>
      <c r="C242">
        <v>174.87200000000001</v>
      </c>
      <c r="D242">
        <v>147.345</v>
      </c>
      <c r="E242">
        <v>142.93100000000001</v>
      </c>
      <c r="F242">
        <v>101.095</v>
      </c>
      <c r="G242">
        <v>1.2300600000000001E-3</v>
      </c>
      <c r="H242">
        <v>0.99940300000000004</v>
      </c>
      <c r="I242">
        <v>0</v>
      </c>
    </row>
    <row r="243" spans="1:9" x14ac:dyDescent="0.25">
      <c r="A243" t="s">
        <v>110</v>
      </c>
      <c r="B243">
        <v>159.607</v>
      </c>
      <c r="C243">
        <v>158.184</v>
      </c>
      <c r="D243">
        <v>136.715</v>
      </c>
      <c r="E243">
        <v>133.001</v>
      </c>
      <c r="F243">
        <v>94.088399999999993</v>
      </c>
      <c r="G243">
        <v>1.23007E-3</v>
      </c>
      <c r="H243">
        <v>0.99928399999999995</v>
      </c>
      <c r="I243">
        <v>0</v>
      </c>
    </row>
    <row r="244" spans="1:9" x14ac:dyDescent="0.25">
      <c r="A244" t="s">
        <v>110</v>
      </c>
      <c r="B244">
        <v>153.20400000000001</v>
      </c>
      <c r="C244">
        <v>151.91900000000001</v>
      </c>
      <c r="D244">
        <v>131.55600000000001</v>
      </c>
      <c r="E244">
        <v>127.956</v>
      </c>
      <c r="F244">
        <v>90.546099999999996</v>
      </c>
      <c r="G244">
        <v>1.2300499999999999E-3</v>
      </c>
      <c r="H244">
        <v>0.99975800000000004</v>
      </c>
      <c r="I244">
        <v>0</v>
      </c>
    </row>
    <row r="245" spans="1:9" x14ac:dyDescent="0.25">
      <c r="A245" t="s">
        <v>110</v>
      </c>
      <c r="B245">
        <v>153.33099999999999</v>
      </c>
      <c r="C245">
        <v>152.00299999999999</v>
      </c>
      <c r="D245">
        <v>131.619</v>
      </c>
      <c r="E245">
        <v>128.02500000000001</v>
      </c>
      <c r="F245">
        <v>90.615799999999993</v>
      </c>
      <c r="G245">
        <v>1.2300499999999999E-3</v>
      </c>
      <c r="H245">
        <v>0.99993200000000004</v>
      </c>
      <c r="I245">
        <v>0</v>
      </c>
    </row>
    <row r="246" spans="1:9" x14ac:dyDescent="0.25">
      <c r="A246" t="s">
        <v>110</v>
      </c>
      <c r="B246">
        <v>152.94399999999999</v>
      </c>
      <c r="C246">
        <v>151.643</v>
      </c>
      <c r="D246">
        <v>131.184</v>
      </c>
      <c r="E246">
        <v>127.593</v>
      </c>
      <c r="F246">
        <v>90.307400000000001</v>
      </c>
      <c r="G246">
        <v>1.2300499999999999E-3</v>
      </c>
      <c r="H246">
        <v>0.99970899999999996</v>
      </c>
      <c r="I246">
        <v>0</v>
      </c>
    </row>
    <row r="247" spans="1:9" x14ac:dyDescent="0.25">
      <c r="A247" t="s">
        <v>110</v>
      </c>
      <c r="B247">
        <v>153.48699999999999</v>
      </c>
      <c r="C247">
        <v>152.191</v>
      </c>
      <c r="D247">
        <v>131.71</v>
      </c>
      <c r="E247">
        <v>128.07900000000001</v>
      </c>
      <c r="F247">
        <v>90.670100000000005</v>
      </c>
      <c r="G247">
        <v>1.2300499999999999E-3</v>
      </c>
      <c r="H247">
        <v>0.99995299999999998</v>
      </c>
      <c r="I247">
        <v>0</v>
      </c>
    </row>
    <row r="248" spans="1:9" x14ac:dyDescent="0.25">
      <c r="A248" t="s">
        <v>110</v>
      </c>
      <c r="B248">
        <v>152.90199999999999</v>
      </c>
      <c r="C248">
        <v>151.59</v>
      </c>
      <c r="D248">
        <v>131.21100000000001</v>
      </c>
      <c r="E248">
        <v>127.61</v>
      </c>
      <c r="F248">
        <v>90.325800000000001</v>
      </c>
      <c r="G248">
        <v>1.2300499999999999E-3</v>
      </c>
      <c r="H248">
        <v>0.99982899999999997</v>
      </c>
      <c r="I248">
        <v>0</v>
      </c>
    </row>
    <row r="249" spans="1:9" x14ac:dyDescent="0.25">
      <c r="A249" t="s">
        <v>110</v>
      </c>
      <c r="B249">
        <v>153.32</v>
      </c>
      <c r="C249">
        <v>152.029</v>
      </c>
      <c r="D249">
        <v>131.65700000000001</v>
      </c>
      <c r="E249">
        <v>128.05600000000001</v>
      </c>
      <c r="F249">
        <v>90.627099999999999</v>
      </c>
      <c r="G249">
        <v>1.2300499999999999E-3</v>
      </c>
      <c r="H249">
        <v>0.99988500000000002</v>
      </c>
      <c r="I249">
        <v>0</v>
      </c>
    </row>
    <row r="250" spans="1:9" x14ac:dyDescent="0.25">
      <c r="A250" t="s">
        <v>110</v>
      </c>
      <c r="B250">
        <v>152.786</v>
      </c>
      <c r="C250">
        <v>151.505</v>
      </c>
      <c r="D250">
        <v>131.19800000000001</v>
      </c>
      <c r="E250">
        <v>127.599</v>
      </c>
      <c r="F250">
        <v>90.321700000000007</v>
      </c>
      <c r="G250">
        <v>1.2300600000000001E-3</v>
      </c>
      <c r="H250">
        <v>0.99984300000000004</v>
      </c>
      <c r="I250">
        <v>0</v>
      </c>
    </row>
    <row r="251" spans="1:9" x14ac:dyDescent="0.25">
      <c r="A251" t="s">
        <v>110</v>
      </c>
      <c r="B251">
        <v>153.33600000000001</v>
      </c>
      <c r="C251">
        <v>152.05099999999999</v>
      </c>
      <c r="D251">
        <v>131.72499999999999</v>
      </c>
      <c r="E251">
        <v>128.125</v>
      </c>
      <c r="F251">
        <v>90.678299999999993</v>
      </c>
      <c r="G251">
        <v>1.2300499999999999E-3</v>
      </c>
      <c r="H251">
        <v>0.99999700000000002</v>
      </c>
      <c r="I251">
        <v>0</v>
      </c>
    </row>
    <row r="252" spans="1:9" x14ac:dyDescent="0.25">
      <c r="A252" t="s">
        <v>110</v>
      </c>
      <c r="B252">
        <v>152.89500000000001</v>
      </c>
      <c r="C252">
        <v>151.608</v>
      </c>
      <c r="D252">
        <v>131.23099999999999</v>
      </c>
      <c r="E252">
        <v>127.627</v>
      </c>
      <c r="F252">
        <v>90.348299999999995</v>
      </c>
      <c r="G252">
        <v>1.2300499999999999E-3</v>
      </c>
      <c r="H252">
        <v>0.99993399999999999</v>
      </c>
      <c r="I252">
        <v>0</v>
      </c>
    </row>
    <row r="253" spans="1:9" x14ac:dyDescent="0.25">
      <c r="A253" t="s">
        <v>110</v>
      </c>
      <c r="B253">
        <v>153.28800000000001</v>
      </c>
      <c r="C253">
        <v>151.994</v>
      </c>
      <c r="D253">
        <v>131.64599999999999</v>
      </c>
      <c r="E253">
        <v>128.029</v>
      </c>
      <c r="F253">
        <v>90.611699999999999</v>
      </c>
      <c r="G253">
        <v>1.2300600000000001E-3</v>
      </c>
      <c r="H253">
        <v>0.99968100000000004</v>
      </c>
      <c r="I253">
        <v>0</v>
      </c>
    </row>
    <row r="254" spans="1:9" x14ac:dyDescent="0.25">
      <c r="A254" t="s">
        <v>110</v>
      </c>
      <c r="B254">
        <v>4121.2700000000004</v>
      </c>
      <c r="C254">
        <v>152.22800000000001</v>
      </c>
      <c r="D254">
        <v>131.298</v>
      </c>
      <c r="E254">
        <v>127.649</v>
      </c>
      <c r="F254">
        <v>90.384200000000007</v>
      </c>
      <c r="G254">
        <v>1.2300499999999999E-3</v>
      </c>
      <c r="H254">
        <v>0.99943899999999997</v>
      </c>
      <c r="I254">
        <v>0</v>
      </c>
    </row>
    <row r="255" spans="1:9" x14ac:dyDescent="0.25">
      <c r="A255" t="s">
        <v>110</v>
      </c>
      <c r="B255">
        <v>4167.03</v>
      </c>
      <c r="C255">
        <v>159.46799999999999</v>
      </c>
      <c r="D255">
        <v>131.755</v>
      </c>
      <c r="E255">
        <v>127.602</v>
      </c>
      <c r="F255">
        <v>90.178600000000003</v>
      </c>
      <c r="G255">
        <v>1.2300600000000001E-3</v>
      </c>
      <c r="H255">
        <v>0.99981299999999995</v>
      </c>
      <c r="I255">
        <v>0</v>
      </c>
    </row>
    <row r="256" spans="1:9" x14ac:dyDescent="0.25">
      <c r="A256" t="s">
        <v>110</v>
      </c>
      <c r="B256">
        <v>155.59</v>
      </c>
      <c r="C256">
        <v>154.042</v>
      </c>
      <c r="D256">
        <v>131.70500000000001</v>
      </c>
      <c r="E256">
        <v>128.08600000000001</v>
      </c>
      <c r="F256">
        <v>90.850499999999997</v>
      </c>
      <c r="G256">
        <v>1.2300900000000001E-3</v>
      </c>
      <c r="H256">
        <v>0.99873400000000001</v>
      </c>
      <c r="I256">
        <v>0</v>
      </c>
    </row>
    <row r="257" spans="1:9" x14ac:dyDescent="0.25">
      <c r="A257" t="s">
        <v>110</v>
      </c>
      <c r="B257">
        <v>154.756</v>
      </c>
      <c r="C257">
        <v>153.30500000000001</v>
      </c>
      <c r="D257">
        <v>131.245</v>
      </c>
      <c r="E257">
        <v>127.625</v>
      </c>
      <c r="F257">
        <v>90.353499999999997</v>
      </c>
      <c r="G257">
        <v>1.2300600000000001E-3</v>
      </c>
      <c r="H257">
        <v>0.99976299999999996</v>
      </c>
      <c r="I257">
        <v>0</v>
      </c>
    </row>
    <row r="258" spans="1:9" x14ac:dyDescent="0.25">
      <c r="A258" t="s">
        <v>110</v>
      </c>
      <c r="B258">
        <v>155.52699999999999</v>
      </c>
      <c r="C258">
        <v>154.06800000000001</v>
      </c>
      <c r="D258">
        <v>132.03899999999999</v>
      </c>
      <c r="E258">
        <v>128.42500000000001</v>
      </c>
      <c r="F258">
        <v>90.899699999999996</v>
      </c>
      <c r="G258">
        <v>1.2300499999999999E-3</v>
      </c>
      <c r="H258">
        <v>0.99959699999999996</v>
      </c>
      <c r="I258">
        <v>0</v>
      </c>
    </row>
    <row r="259" spans="1:9" x14ac:dyDescent="0.25">
      <c r="A259" t="s">
        <v>110</v>
      </c>
      <c r="B259">
        <v>154.67500000000001</v>
      </c>
      <c r="C259">
        <v>153.227</v>
      </c>
      <c r="D259">
        <v>131.16300000000001</v>
      </c>
      <c r="E259">
        <v>127.55500000000001</v>
      </c>
      <c r="F259">
        <v>90.290999999999997</v>
      </c>
      <c r="G259">
        <v>1.2300499999999999E-3</v>
      </c>
      <c r="H259">
        <v>0.99932399999999999</v>
      </c>
      <c r="I259">
        <v>0</v>
      </c>
    </row>
    <row r="260" spans="1:9" x14ac:dyDescent="0.25">
      <c r="A260" t="s">
        <v>110</v>
      </c>
      <c r="B260">
        <v>154.88300000000001</v>
      </c>
      <c r="C260">
        <v>153.471</v>
      </c>
      <c r="D260">
        <v>132.042</v>
      </c>
      <c r="E260">
        <v>128.43199999999999</v>
      </c>
      <c r="F260">
        <v>90.9161</v>
      </c>
      <c r="G260">
        <v>1.2300600000000001E-3</v>
      </c>
      <c r="H260">
        <v>0.99982899999999997</v>
      </c>
      <c r="I260">
        <v>0</v>
      </c>
    </row>
    <row r="261" spans="1:9" x14ac:dyDescent="0.25">
      <c r="A261" t="s">
        <v>110</v>
      </c>
      <c r="B261">
        <v>153.67500000000001</v>
      </c>
      <c r="C261">
        <v>152.30199999999999</v>
      </c>
      <c r="D261">
        <v>131.143</v>
      </c>
      <c r="E261">
        <v>127.526</v>
      </c>
      <c r="F261">
        <v>90.266400000000004</v>
      </c>
      <c r="G261">
        <v>1.2300499999999999E-3</v>
      </c>
      <c r="H261">
        <v>0.99876500000000001</v>
      </c>
      <c r="I261">
        <v>0</v>
      </c>
    </row>
    <row r="262" spans="1:9" x14ac:dyDescent="0.25">
      <c r="A262" t="s">
        <v>110</v>
      </c>
      <c r="B262">
        <v>154.54599999999999</v>
      </c>
      <c r="C262">
        <v>153.16800000000001</v>
      </c>
      <c r="D262">
        <v>132.06200000000001</v>
      </c>
      <c r="E262">
        <v>128.471</v>
      </c>
      <c r="F262">
        <v>90.951899999999995</v>
      </c>
      <c r="G262">
        <v>1.2300499999999999E-3</v>
      </c>
      <c r="H262">
        <v>0.99982700000000002</v>
      </c>
      <c r="I262">
        <v>0</v>
      </c>
    </row>
    <row r="263" spans="1:9" x14ac:dyDescent="0.25">
      <c r="A263" t="s">
        <v>110</v>
      </c>
      <c r="B263">
        <v>153.684</v>
      </c>
      <c r="C263">
        <v>152.315</v>
      </c>
      <c r="D263">
        <v>131.143</v>
      </c>
      <c r="E263">
        <v>127.536</v>
      </c>
      <c r="F263">
        <v>90.275599999999997</v>
      </c>
      <c r="G263">
        <v>1.2300499999999999E-3</v>
      </c>
      <c r="H263">
        <v>0.99986600000000003</v>
      </c>
      <c r="I263">
        <v>0</v>
      </c>
    </row>
    <row r="264" spans="1:9" x14ac:dyDescent="0.25">
      <c r="A264" t="s">
        <v>110</v>
      </c>
      <c r="B264">
        <v>154.55699999999999</v>
      </c>
      <c r="C264">
        <v>153.23599999999999</v>
      </c>
      <c r="D264">
        <v>132.06399999999999</v>
      </c>
      <c r="E264">
        <v>128.453</v>
      </c>
      <c r="F264">
        <v>90.9161</v>
      </c>
      <c r="G264">
        <v>1.2300499999999999E-3</v>
      </c>
      <c r="H264">
        <v>0.99988200000000005</v>
      </c>
      <c r="I264">
        <v>0</v>
      </c>
    </row>
    <row r="265" spans="1:9" x14ac:dyDescent="0.25">
      <c r="A265" t="s">
        <v>110</v>
      </c>
      <c r="B265">
        <v>152.941</v>
      </c>
      <c r="C265">
        <v>151.63499999999999</v>
      </c>
      <c r="D265">
        <v>131.16999999999999</v>
      </c>
      <c r="E265">
        <v>127.57599999999999</v>
      </c>
      <c r="F265">
        <v>90.283799999999999</v>
      </c>
      <c r="G265">
        <v>1.2300499999999999E-3</v>
      </c>
      <c r="H265">
        <v>0.999641</v>
      </c>
      <c r="I265">
        <v>0</v>
      </c>
    </row>
    <row r="266" spans="1:9" x14ac:dyDescent="0.25">
      <c r="A266" t="s">
        <v>110</v>
      </c>
      <c r="B266">
        <v>153.727</v>
      </c>
      <c r="C266">
        <v>152.42500000000001</v>
      </c>
      <c r="D266">
        <v>132.035</v>
      </c>
      <c r="E266">
        <v>128.44900000000001</v>
      </c>
      <c r="F266">
        <v>90.934600000000003</v>
      </c>
      <c r="G266">
        <v>1.2300499999999999E-3</v>
      </c>
      <c r="H266">
        <v>0.99985500000000005</v>
      </c>
      <c r="I266">
        <v>0</v>
      </c>
    </row>
    <row r="267" spans="1:9" x14ac:dyDescent="0.25">
      <c r="A267" t="s">
        <v>110</v>
      </c>
      <c r="B267">
        <v>4133.5</v>
      </c>
      <c r="C267">
        <v>152.13</v>
      </c>
      <c r="D267">
        <v>131.215</v>
      </c>
      <c r="E267">
        <v>127.571</v>
      </c>
      <c r="F267">
        <v>90.292000000000002</v>
      </c>
      <c r="G267">
        <v>1.2300499999999999E-3</v>
      </c>
      <c r="H267">
        <v>0.99995100000000003</v>
      </c>
      <c r="I267">
        <v>0</v>
      </c>
    </row>
    <row r="268" spans="1:9" x14ac:dyDescent="0.25">
      <c r="A268" t="s">
        <v>110</v>
      </c>
      <c r="B268">
        <v>4171.32</v>
      </c>
      <c r="C268">
        <v>158.91399999999999</v>
      </c>
      <c r="D268">
        <v>131.30699999999999</v>
      </c>
      <c r="E268">
        <v>127.13500000000001</v>
      </c>
      <c r="F268">
        <v>89.885499999999993</v>
      </c>
      <c r="G268">
        <v>1.2300499999999999E-3</v>
      </c>
      <c r="H268">
        <v>0.99992800000000004</v>
      </c>
      <c r="I268">
        <v>0</v>
      </c>
    </row>
    <row r="269" spans="1:9" x14ac:dyDescent="0.25">
      <c r="A269" t="s">
        <v>110</v>
      </c>
      <c r="B269">
        <v>154.97</v>
      </c>
      <c r="C269">
        <v>153.52799999999999</v>
      </c>
      <c r="D269">
        <v>131.68100000000001</v>
      </c>
      <c r="E269">
        <v>128.04900000000001</v>
      </c>
      <c r="F269">
        <v>90.625</v>
      </c>
      <c r="G269">
        <v>1.2300600000000001E-3</v>
      </c>
      <c r="H269">
        <v>0.99945099999999998</v>
      </c>
      <c r="I269">
        <v>0</v>
      </c>
    </row>
    <row r="270" spans="1:9" x14ac:dyDescent="0.25">
      <c r="A270" t="s">
        <v>110</v>
      </c>
      <c r="B270">
        <v>152.857</v>
      </c>
      <c r="C270">
        <v>151.577</v>
      </c>
      <c r="D270">
        <v>131.203</v>
      </c>
      <c r="E270">
        <v>127.61499999999999</v>
      </c>
      <c r="F270">
        <v>90.356499999999997</v>
      </c>
      <c r="G270">
        <v>1.2300499999999999E-3</v>
      </c>
      <c r="H270">
        <v>0.99920500000000001</v>
      </c>
      <c r="I270">
        <v>0</v>
      </c>
    </row>
    <row r="271" spans="1:9" x14ac:dyDescent="0.25">
      <c r="A271" t="s">
        <v>110</v>
      </c>
      <c r="B271">
        <v>153.268</v>
      </c>
      <c r="C271">
        <v>151.97800000000001</v>
      </c>
      <c r="D271">
        <v>131.61099999999999</v>
      </c>
      <c r="E271">
        <v>128.018</v>
      </c>
      <c r="F271">
        <v>90.618899999999996</v>
      </c>
      <c r="G271">
        <v>1.2300499999999999E-3</v>
      </c>
      <c r="H271">
        <v>0.99989300000000003</v>
      </c>
      <c r="I271">
        <v>0</v>
      </c>
    </row>
    <row r="272" spans="1:9" x14ac:dyDescent="0.25">
      <c r="A272" t="s">
        <v>110</v>
      </c>
      <c r="B272">
        <v>152.935</v>
      </c>
      <c r="C272">
        <v>151.661</v>
      </c>
      <c r="D272">
        <v>131.191</v>
      </c>
      <c r="E272">
        <v>127.604</v>
      </c>
      <c r="F272">
        <v>90.339100000000002</v>
      </c>
      <c r="G272">
        <v>1.2300499999999999E-3</v>
      </c>
      <c r="H272">
        <v>0.99979499999999999</v>
      </c>
      <c r="I272">
        <v>0</v>
      </c>
    </row>
    <row r="273" spans="1:25" x14ac:dyDescent="0.25">
      <c r="A273" t="s">
        <v>110</v>
      </c>
      <c r="B273">
        <v>154.01</v>
      </c>
      <c r="C273">
        <v>152.67699999999999</v>
      </c>
      <c r="D273">
        <v>131.68700000000001</v>
      </c>
      <c r="E273">
        <v>128.059</v>
      </c>
      <c r="F273">
        <v>90.600399999999993</v>
      </c>
      <c r="G273">
        <v>1.2300499999999999E-3</v>
      </c>
      <c r="H273">
        <v>0.99897400000000003</v>
      </c>
      <c r="I273">
        <v>0</v>
      </c>
    </row>
    <row r="274" spans="1:25" x14ac:dyDescent="0.25">
      <c r="A274" t="s">
        <v>110</v>
      </c>
      <c r="B274">
        <v>153.185</v>
      </c>
      <c r="C274">
        <v>151.87899999999999</v>
      </c>
      <c r="D274">
        <v>131.19800000000001</v>
      </c>
      <c r="E274">
        <v>127.586</v>
      </c>
      <c r="F274">
        <v>90.304299999999998</v>
      </c>
      <c r="G274">
        <v>1.2300600000000001E-3</v>
      </c>
      <c r="H274">
        <v>0.99982599999999999</v>
      </c>
      <c r="I274">
        <v>0</v>
      </c>
    </row>
    <row r="275" spans="1:25" x14ac:dyDescent="0.25">
      <c r="A275" t="s">
        <v>110</v>
      </c>
      <c r="B275">
        <v>153.38399999999999</v>
      </c>
      <c r="C275">
        <v>152.09899999999999</v>
      </c>
      <c r="D275">
        <v>131.65799999999999</v>
      </c>
      <c r="E275">
        <v>128.06399999999999</v>
      </c>
      <c r="F275">
        <v>90.643500000000003</v>
      </c>
      <c r="G275">
        <v>1.2300499999999999E-3</v>
      </c>
      <c r="H275">
        <v>0.99934299999999998</v>
      </c>
      <c r="I275">
        <v>0</v>
      </c>
    </row>
    <row r="276" spans="1:25" x14ac:dyDescent="0.25">
      <c r="A276" t="s">
        <v>110</v>
      </c>
      <c r="B276">
        <v>152.905</v>
      </c>
      <c r="C276">
        <v>151.59899999999999</v>
      </c>
      <c r="D276">
        <v>131.136</v>
      </c>
      <c r="E276">
        <v>127.533</v>
      </c>
      <c r="F276">
        <v>90.263300000000001</v>
      </c>
      <c r="G276">
        <v>1.2300600000000001E-3</v>
      </c>
      <c r="H276">
        <v>0.99989899999999998</v>
      </c>
      <c r="I276">
        <v>0</v>
      </c>
    </row>
    <row r="277" spans="1:25" x14ac:dyDescent="0.25">
      <c r="A277" t="s">
        <v>110</v>
      </c>
      <c r="B277">
        <v>153.43100000000001</v>
      </c>
      <c r="C277">
        <v>152.11799999999999</v>
      </c>
      <c r="D277">
        <v>131.68100000000001</v>
      </c>
      <c r="E277">
        <v>128.08199999999999</v>
      </c>
      <c r="F277">
        <v>90.607600000000005</v>
      </c>
      <c r="G277">
        <v>1.2300499999999999E-3</v>
      </c>
      <c r="H277">
        <v>0.999718</v>
      </c>
      <c r="I277">
        <v>0</v>
      </c>
    </row>
    <row r="278" spans="1:25" x14ac:dyDescent="0.25">
      <c r="A278" t="s">
        <v>110</v>
      </c>
      <c r="B278">
        <v>152.94399999999999</v>
      </c>
      <c r="C278">
        <v>151.66499999999999</v>
      </c>
      <c r="D278">
        <v>131.214</v>
      </c>
      <c r="E278">
        <v>127.62</v>
      </c>
      <c r="F278">
        <v>90.335999999999999</v>
      </c>
      <c r="G278">
        <v>1.2300499999999999E-3</v>
      </c>
      <c r="H278">
        <v>0.99972000000000005</v>
      </c>
      <c r="I278">
        <v>0</v>
      </c>
    </row>
    <row r="279" spans="1:25" x14ac:dyDescent="0.25">
      <c r="A279" t="s">
        <v>110</v>
      </c>
      <c r="B279">
        <v>153.30199999999999</v>
      </c>
      <c r="C279">
        <v>152.01</v>
      </c>
      <c r="D279">
        <v>131.65799999999999</v>
      </c>
      <c r="E279">
        <v>128.048</v>
      </c>
      <c r="F279">
        <v>90.608599999999996</v>
      </c>
      <c r="G279">
        <v>1.2300600000000001E-3</v>
      </c>
      <c r="H279">
        <v>0.99988600000000005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4139.9399999999996</v>
      </c>
      <c r="C280">
        <v>152.09399999999999</v>
      </c>
      <c r="D280">
        <v>131.25399999999999</v>
      </c>
      <c r="E280">
        <v>127.649</v>
      </c>
      <c r="F280">
        <v>90.353399999999993</v>
      </c>
      <c r="G280">
        <v>1.2300600000000001E-3</v>
      </c>
      <c r="H280">
        <v>0.99917900000000004</v>
      </c>
      <c r="I280">
        <v>0</v>
      </c>
      <c r="R280">
        <f>AVERAGE(B231:B280)</f>
        <v>713.53039999999999</v>
      </c>
      <c r="S280">
        <f>AVERAGE(C231:C280)</f>
        <v>153.05984000000001</v>
      </c>
      <c r="U280">
        <f>_xlfn.VAR.P(B231:B280)</f>
        <v>1925416.225672679</v>
      </c>
      <c r="V280">
        <f>_xlfn.VAR.P(C231:C280)</f>
        <v>12.624521454400011</v>
      </c>
      <c r="X280">
        <f>1.96*SQRT(U280)/50</f>
        <v>54.393672325167245</v>
      </c>
      <c r="Y280">
        <f>1.96*SQRT(V280)/50</f>
        <v>0.13928153017428127</v>
      </c>
    </row>
    <row r="281" spans="1:25" x14ac:dyDescent="0.25">
      <c r="A281" t="s">
        <v>110</v>
      </c>
      <c r="B281">
        <v>35677.176667</v>
      </c>
      <c r="C281" t="s">
        <v>37</v>
      </c>
    </row>
    <row r="282" spans="1:25" x14ac:dyDescent="0.25">
      <c r="A282" t="s">
        <v>96</v>
      </c>
      <c r="B282">
        <v>4151.7</v>
      </c>
      <c r="C282">
        <v>143.68700000000001</v>
      </c>
      <c r="D282">
        <v>115.736</v>
      </c>
      <c r="E282">
        <v>111.718</v>
      </c>
      <c r="F282">
        <v>84.9559</v>
      </c>
      <c r="G282">
        <v>1.23007E-3</v>
      </c>
      <c r="H282">
        <v>0.99993600000000005</v>
      </c>
      <c r="I282">
        <v>0</v>
      </c>
    </row>
    <row r="283" spans="1:25" x14ac:dyDescent="0.25">
      <c r="A283" t="s">
        <v>96</v>
      </c>
      <c r="B283">
        <v>139.49799999999999</v>
      </c>
      <c r="C283">
        <v>137.946</v>
      </c>
      <c r="D283">
        <v>115.461</v>
      </c>
      <c r="E283">
        <v>112.093</v>
      </c>
      <c r="F283">
        <v>85.270200000000003</v>
      </c>
      <c r="G283">
        <v>1.2300600000000001E-3</v>
      </c>
      <c r="H283">
        <v>0.99989399999999995</v>
      </c>
      <c r="I283">
        <v>0</v>
      </c>
    </row>
    <row r="284" spans="1:25" x14ac:dyDescent="0.25">
      <c r="A284" t="s">
        <v>96</v>
      </c>
      <c r="B284">
        <v>138.51599999999999</v>
      </c>
      <c r="C284">
        <v>137.05600000000001</v>
      </c>
      <c r="D284">
        <v>115.06699999999999</v>
      </c>
      <c r="E284">
        <v>111.68600000000001</v>
      </c>
      <c r="F284">
        <v>85.0839</v>
      </c>
      <c r="G284">
        <v>1.2300499999999999E-3</v>
      </c>
      <c r="H284">
        <v>0.99906300000000003</v>
      </c>
      <c r="I284">
        <v>0</v>
      </c>
    </row>
    <row r="285" spans="1:25" x14ac:dyDescent="0.25">
      <c r="A285" t="s">
        <v>96</v>
      </c>
      <c r="B285">
        <v>138.77199999999999</v>
      </c>
      <c r="C285">
        <v>137.358</v>
      </c>
      <c r="D285">
        <v>115.443</v>
      </c>
      <c r="E285">
        <v>112.10299999999999</v>
      </c>
      <c r="F285">
        <v>85.304100000000005</v>
      </c>
      <c r="G285">
        <v>1.2300600000000001E-3</v>
      </c>
      <c r="H285">
        <v>0.99954500000000002</v>
      </c>
      <c r="I285">
        <v>0</v>
      </c>
    </row>
    <row r="286" spans="1:25" x14ac:dyDescent="0.25">
      <c r="A286" t="s">
        <v>96</v>
      </c>
      <c r="B286">
        <v>137.68</v>
      </c>
      <c r="C286">
        <v>136.26499999999999</v>
      </c>
      <c r="D286">
        <v>115.03</v>
      </c>
      <c r="E286">
        <v>111.693</v>
      </c>
      <c r="F286">
        <v>85.071600000000004</v>
      </c>
      <c r="G286">
        <v>1.2300499999999999E-3</v>
      </c>
      <c r="H286">
        <v>0.99972899999999998</v>
      </c>
      <c r="I286">
        <v>0</v>
      </c>
    </row>
    <row r="287" spans="1:25" x14ac:dyDescent="0.25">
      <c r="A287" t="s">
        <v>96</v>
      </c>
      <c r="B287">
        <v>138.155</v>
      </c>
      <c r="C287">
        <v>136.749</v>
      </c>
      <c r="D287">
        <v>115.43300000000001</v>
      </c>
      <c r="E287">
        <v>112.124</v>
      </c>
      <c r="F287">
        <v>85.314300000000003</v>
      </c>
      <c r="G287">
        <v>1.2300499999999999E-3</v>
      </c>
      <c r="H287">
        <v>0.99997199999999997</v>
      </c>
      <c r="I287">
        <v>0</v>
      </c>
    </row>
    <row r="288" spans="1:25" x14ac:dyDescent="0.25">
      <c r="A288" t="s">
        <v>96</v>
      </c>
      <c r="B288">
        <v>137.72999999999999</v>
      </c>
      <c r="C288">
        <v>136.38999999999999</v>
      </c>
      <c r="D288">
        <v>115.041</v>
      </c>
      <c r="E288">
        <v>111.688</v>
      </c>
      <c r="F288">
        <v>85.069599999999994</v>
      </c>
      <c r="G288">
        <v>1.2300600000000001E-3</v>
      </c>
      <c r="H288">
        <v>0.99958499999999995</v>
      </c>
      <c r="I288">
        <v>0</v>
      </c>
    </row>
    <row r="289" spans="1:9" x14ac:dyDescent="0.25">
      <c r="A289" t="s">
        <v>96</v>
      </c>
      <c r="B289">
        <v>137.98699999999999</v>
      </c>
      <c r="C289">
        <v>136.636</v>
      </c>
      <c r="D289">
        <v>115.455</v>
      </c>
      <c r="E289">
        <v>112.10599999999999</v>
      </c>
      <c r="F289">
        <v>85.312299999999993</v>
      </c>
      <c r="G289">
        <v>1.2300499999999999E-3</v>
      </c>
      <c r="H289">
        <v>0.99987599999999999</v>
      </c>
      <c r="I289">
        <v>0</v>
      </c>
    </row>
    <row r="290" spans="1:9" x14ac:dyDescent="0.25">
      <c r="A290" t="s">
        <v>96</v>
      </c>
      <c r="B290">
        <v>137.565</v>
      </c>
      <c r="C290">
        <v>136.22200000000001</v>
      </c>
      <c r="D290">
        <v>115.012</v>
      </c>
      <c r="E290">
        <v>111.68</v>
      </c>
      <c r="F290">
        <v>85.061400000000006</v>
      </c>
      <c r="G290">
        <v>1.2300499999999999E-3</v>
      </c>
      <c r="H290">
        <v>0.99996499999999999</v>
      </c>
      <c r="I290">
        <v>0</v>
      </c>
    </row>
    <row r="291" spans="1:9" x14ac:dyDescent="0.25">
      <c r="A291" t="s">
        <v>96</v>
      </c>
      <c r="B291">
        <v>138.01599999999999</v>
      </c>
      <c r="C291">
        <v>136.67400000000001</v>
      </c>
      <c r="D291">
        <v>115.43899999999999</v>
      </c>
      <c r="E291">
        <v>112.107</v>
      </c>
      <c r="F291">
        <v>85.310199999999995</v>
      </c>
      <c r="G291">
        <v>1.2300499999999999E-3</v>
      </c>
      <c r="H291">
        <v>0.99952799999999997</v>
      </c>
      <c r="I291">
        <v>0</v>
      </c>
    </row>
    <row r="292" spans="1:9" x14ac:dyDescent="0.25">
      <c r="A292" t="s">
        <v>96</v>
      </c>
      <c r="B292">
        <v>137.405</v>
      </c>
      <c r="C292">
        <v>136.12100000000001</v>
      </c>
      <c r="D292">
        <v>115.047</v>
      </c>
      <c r="E292">
        <v>111.714</v>
      </c>
      <c r="F292">
        <v>85.085999999999999</v>
      </c>
      <c r="G292">
        <v>1.2300499999999999E-3</v>
      </c>
      <c r="H292">
        <v>0.99989600000000001</v>
      </c>
      <c r="I292">
        <v>0</v>
      </c>
    </row>
    <row r="293" spans="1:9" x14ac:dyDescent="0.25">
      <c r="A293" t="s">
        <v>96</v>
      </c>
      <c r="B293">
        <v>137.095</v>
      </c>
      <c r="C293">
        <v>135.81200000000001</v>
      </c>
      <c r="D293">
        <v>115.467</v>
      </c>
      <c r="E293">
        <v>112.12</v>
      </c>
      <c r="F293">
        <v>85.311300000000003</v>
      </c>
      <c r="G293">
        <v>1.2300600000000001E-3</v>
      </c>
      <c r="H293">
        <v>0.99978699999999998</v>
      </c>
      <c r="I293">
        <v>0</v>
      </c>
    </row>
    <row r="294" spans="1:9" x14ac:dyDescent="0.25">
      <c r="A294" t="s">
        <v>96</v>
      </c>
      <c r="B294">
        <v>136.738</v>
      </c>
      <c r="C294">
        <v>135.452</v>
      </c>
      <c r="D294">
        <v>115.05500000000001</v>
      </c>
      <c r="E294">
        <v>111.675</v>
      </c>
      <c r="F294">
        <v>85.062399999999997</v>
      </c>
      <c r="G294">
        <v>1.2300499999999999E-3</v>
      </c>
      <c r="H294">
        <v>0.99951000000000001</v>
      </c>
      <c r="I294">
        <v>0</v>
      </c>
    </row>
    <row r="295" spans="1:9" x14ac:dyDescent="0.25">
      <c r="A295" t="s">
        <v>96</v>
      </c>
      <c r="B295">
        <v>137.154</v>
      </c>
      <c r="C295">
        <v>135.85</v>
      </c>
      <c r="D295">
        <v>115.46899999999999</v>
      </c>
      <c r="E295">
        <v>112.111</v>
      </c>
      <c r="F295">
        <v>85.313299999999998</v>
      </c>
      <c r="G295">
        <v>1.2300499999999999E-3</v>
      </c>
      <c r="H295">
        <v>0.99909199999999998</v>
      </c>
      <c r="I295">
        <v>0</v>
      </c>
    </row>
    <row r="296" spans="1:9" x14ac:dyDescent="0.25">
      <c r="A296" t="s">
        <v>96</v>
      </c>
      <c r="B296">
        <v>4056.85</v>
      </c>
      <c r="C296">
        <v>136.23500000000001</v>
      </c>
      <c r="D296">
        <v>115.092</v>
      </c>
      <c r="E296">
        <v>111.72</v>
      </c>
      <c r="F296">
        <v>85.082899999999995</v>
      </c>
      <c r="G296">
        <v>1.2300499999999999E-3</v>
      </c>
      <c r="H296">
        <v>0.99989300000000003</v>
      </c>
      <c r="I296">
        <v>0</v>
      </c>
    </row>
    <row r="297" spans="1:9" x14ac:dyDescent="0.25">
      <c r="A297" t="s">
        <v>96</v>
      </c>
      <c r="B297">
        <v>4153.09</v>
      </c>
      <c r="C297">
        <v>143.61099999999999</v>
      </c>
      <c r="D297">
        <v>115.661</v>
      </c>
      <c r="E297">
        <v>111.628</v>
      </c>
      <c r="F297">
        <v>84.978399999999993</v>
      </c>
      <c r="G297">
        <v>1.2300499999999999E-3</v>
      </c>
      <c r="H297">
        <v>0.99986299999999995</v>
      </c>
      <c r="I297">
        <v>0</v>
      </c>
    </row>
    <row r="298" spans="1:9" x14ac:dyDescent="0.25">
      <c r="A298" t="s">
        <v>96</v>
      </c>
      <c r="B298">
        <v>139.44200000000001</v>
      </c>
      <c r="C298">
        <v>137.87</v>
      </c>
      <c r="D298">
        <v>115.496</v>
      </c>
      <c r="E298">
        <v>112.124</v>
      </c>
      <c r="F298">
        <v>85.322500000000005</v>
      </c>
      <c r="G298">
        <v>1.2300499999999999E-3</v>
      </c>
      <c r="H298">
        <v>0.99877800000000005</v>
      </c>
      <c r="I298">
        <v>0</v>
      </c>
    </row>
    <row r="299" spans="1:9" x14ac:dyDescent="0.25">
      <c r="A299" t="s">
        <v>96</v>
      </c>
      <c r="B299">
        <v>146.84100000000001</v>
      </c>
      <c r="C299">
        <v>145.18</v>
      </c>
      <c r="D299">
        <v>116.187</v>
      </c>
      <c r="E299">
        <v>111.97</v>
      </c>
      <c r="F299">
        <v>85.096199999999996</v>
      </c>
      <c r="G299">
        <v>1.2300499999999999E-3</v>
      </c>
      <c r="H299">
        <v>0.99995900000000004</v>
      </c>
      <c r="I299">
        <v>0</v>
      </c>
    </row>
    <row r="300" spans="1:9" x14ac:dyDescent="0.25">
      <c r="A300" t="s">
        <v>96</v>
      </c>
      <c r="B300">
        <v>141.637</v>
      </c>
      <c r="C300">
        <v>140.012</v>
      </c>
      <c r="D300">
        <v>115.68600000000001</v>
      </c>
      <c r="E300">
        <v>112.107</v>
      </c>
      <c r="F300">
        <v>85.294899999999998</v>
      </c>
      <c r="G300">
        <v>1.2300600000000001E-3</v>
      </c>
      <c r="H300">
        <v>0.99699599999999999</v>
      </c>
      <c r="I300">
        <v>0</v>
      </c>
    </row>
    <row r="301" spans="1:9" x14ac:dyDescent="0.25">
      <c r="A301" t="s">
        <v>96</v>
      </c>
      <c r="B301">
        <v>138.785</v>
      </c>
      <c r="C301">
        <v>137.46199999999999</v>
      </c>
      <c r="D301">
        <v>115.083</v>
      </c>
      <c r="E301">
        <v>111.71299999999999</v>
      </c>
      <c r="F301">
        <v>85.084900000000005</v>
      </c>
      <c r="G301">
        <v>1.2300499999999999E-3</v>
      </c>
      <c r="H301">
        <v>0.99999499999999997</v>
      </c>
      <c r="I301">
        <v>0</v>
      </c>
    </row>
    <row r="302" spans="1:9" x14ac:dyDescent="0.25">
      <c r="A302" t="s">
        <v>96</v>
      </c>
      <c r="B302">
        <v>139.12899999999999</v>
      </c>
      <c r="C302">
        <v>137.798</v>
      </c>
      <c r="D302">
        <v>115.508</v>
      </c>
      <c r="E302">
        <v>112.116</v>
      </c>
      <c r="F302">
        <v>85.305099999999996</v>
      </c>
      <c r="G302">
        <v>1.2300499999999999E-3</v>
      </c>
      <c r="H302">
        <v>0.99877700000000003</v>
      </c>
      <c r="I302">
        <v>0</v>
      </c>
    </row>
    <row r="303" spans="1:9" x14ac:dyDescent="0.25">
      <c r="A303" t="s">
        <v>96</v>
      </c>
      <c r="B303">
        <v>138.71799999999999</v>
      </c>
      <c r="C303">
        <v>137.4</v>
      </c>
      <c r="D303">
        <v>115.083</v>
      </c>
      <c r="E303">
        <v>111.71899999999999</v>
      </c>
      <c r="F303">
        <v>85.094200000000001</v>
      </c>
      <c r="G303">
        <v>1.2300600000000001E-3</v>
      </c>
      <c r="H303">
        <v>0.99983699999999998</v>
      </c>
      <c r="I303">
        <v>0</v>
      </c>
    </row>
    <row r="304" spans="1:9" x14ac:dyDescent="0.25">
      <c r="A304" t="s">
        <v>96</v>
      </c>
      <c r="B304">
        <v>139.06800000000001</v>
      </c>
      <c r="C304">
        <v>137.744</v>
      </c>
      <c r="D304">
        <v>115.467</v>
      </c>
      <c r="E304">
        <v>112.111</v>
      </c>
      <c r="F304">
        <v>85.316400000000002</v>
      </c>
      <c r="G304">
        <v>1.23018E-3</v>
      </c>
      <c r="H304">
        <v>0.99956599999999995</v>
      </c>
      <c r="I304">
        <v>0</v>
      </c>
    </row>
    <row r="305" spans="1:9" x14ac:dyDescent="0.25">
      <c r="A305" t="s">
        <v>96</v>
      </c>
      <c r="B305">
        <v>138.601</v>
      </c>
      <c r="C305">
        <v>137.28800000000001</v>
      </c>
      <c r="D305">
        <v>115.084</v>
      </c>
      <c r="E305">
        <v>111.70099999999999</v>
      </c>
      <c r="F305">
        <v>85.085999999999999</v>
      </c>
      <c r="G305">
        <v>1.2300499999999999E-3</v>
      </c>
      <c r="H305">
        <v>0.999973</v>
      </c>
      <c r="I305">
        <v>0</v>
      </c>
    </row>
    <row r="306" spans="1:9" x14ac:dyDescent="0.25">
      <c r="A306" t="s">
        <v>96</v>
      </c>
      <c r="B306">
        <v>138.99799999999999</v>
      </c>
      <c r="C306">
        <v>137.69499999999999</v>
      </c>
      <c r="D306">
        <v>115.465</v>
      </c>
      <c r="E306">
        <v>112.113</v>
      </c>
      <c r="F306">
        <v>85.302999999999997</v>
      </c>
      <c r="G306">
        <v>1.2300499999999999E-3</v>
      </c>
      <c r="H306">
        <v>0.99984600000000001</v>
      </c>
      <c r="I306">
        <v>0</v>
      </c>
    </row>
    <row r="307" spans="1:9" x14ac:dyDescent="0.25">
      <c r="A307" t="s">
        <v>96</v>
      </c>
      <c r="B307">
        <v>138.60900000000001</v>
      </c>
      <c r="C307">
        <v>137.31</v>
      </c>
      <c r="D307">
        <v>115.077</v>
      </c>
      <c r="E307">
        <v>111.697</v>
      </c>
      <c r="F307">
        <v>85.077799999999996</v>
      </c>
      <c r="G307">
        <v>1.2300499999999999E-3</v>
      </c>
      <c r="H307">
        <v>0.99992800000000004</v>
      </c>
      <c r="I307">
        <v>0</v>
      </c>
    </row>
    <row r="308" spans="1:9" x14ac:dyDescent="0.25">
      <c r="A308" t="s">
        <v>96</v>
      </c>
      <c r="B308">
        <v>139.11199999999999</v>
      </c>
      <c r="C308">
        <v>137.76300000000001</v>
      </c>
      <c r="D308">
        <v>115.51</v>
      </c>
      <c r="E308">
        <v>112.151</v>
      </c>
      <c r="F308">
        <v>85.317400000000006</v>
      </c>
      <c r="G308">
        <v>1.2300499999999999E-3</v>
      </c>
      <c r="H308">
        <v>0.99993399999999999</v>
      </c>
      <c r="I308">
        <v>0</v>
      </c>
    </row>
    <row r="309" spans="1:9" x14ac:dyDescent="0.25">
      <c r="A309" t="s">
        <v>96</v>
      </c>
      <c r="B309">
        <v>138.71199999999999</v>
      </c>
      <c r="C309">
        <v>137.37899999999999</v>
      </c>
      <c r="D309">
        <v>115.065</v>
      </c>
      <c r="E309">
        <v>111.7</v>
      </c>
      <c r="F309">
        <v>85.079800000000006</v>
      </c>
      <c r="G309">
        <v>1.2301E-3</v>
      </c>
      <c r="H309">
        <v>0.99985199999999996</v>
      </c>
      <c r="I309">
        <v>0</v>
      </c>
    </row>
    <row r="310" spans="1:9" x14ac:dyDescent="0.25">
      <c r="A310" t="s">
        <v>96</v>
      </c>
      <c r="B310">
        <v>139.09700000000001</v>
      </c>
      <c r="C310">
        <v>137.767</v>
      </c>
      <c r="D310">
        <v>115.48699999999999</v>
      </c>
      <c r="E310">
        <v>112.114</v>
      </c>
      <c r="F310">
        <v>85.302999999999997</v>
      </c>
      <c r="G310">
        <v>1.2300499999999999E-3</v>
      </c>
      <c r="H310">
        <v>0.99971399999999999</v>
      </c>
      <c r="I310">
        <v>0</v>
      </c>
    </row>
    <row r="311" spans="1:9" x14ac:dyDescent="0.25">
      <c r="A311" t="s">
        <v>96</v>
      </c>
      <c r="B311">
        <v>4030.65</v>
      </c>
      <c r="C311">
        <v>138.84399999999999</v>
      </c>
      <c r="D311">
        <v>115.229</v>
      </c>
      <c r="E311">
        <v>111.724</v>
      </c>
      <c r="F311">
        <v>85.101299999999995</v>
      </c>
      <c r="G311">
        <v>1.2300499999999999E-3</v>
      </c>
      <c r="H311">
        <v>0.99926499999999996</v>
      </c>
      <c r="I311">
        <v>0</v>
      </c>
    </row>
    <row r="312" spans="1:9" x14ac:dyDescent="0.25">
      <c r="A312" t="s">
        <v>96</v>
      </c>
      <c r="B312">
        <v>4169.3999999999996</v>
      </c>
      <c r="C312">
        <v>160.27000000000001</v>
      </c>
      <c r="D312">
        <v>134.286</v>
      </c>
      <c r="E312">
        <v>130.20699999999999</v>
      </c>
      <c r="F312">
        <v>99.231300000000005</v>
      </c>
      <c r="G312">
        <v>1.2300499999999999E-3</v>
      </c>
      <c r="H312">
        <v>0.99913799999999997</v>
      </c>
      <c r="I312">
        <v>0</v>
      </c>
    </row>
    <row r="313" spans="1:9" x14ac:dyDescent="0.25">
      <c r="A313" t="s">
        <v>96</v>
      </c>
      <c r="B313">
        <v>152.459</v>
      </c>
      <c r="C313">
        <v>150.01599999999999</v>
      </c>
      <c r="D313">
        <v>122.762</v>
      </c>
      <c r="E313">
        <v>118.697</v>
      </c>
      <c r="F313">
        <v>90.293300000000002</v>
      </c>
      <c r="G313">
        <v>1.2300600000000001E-3</v>
      </c>
      <c r="H313">
        <v>0.99952099999999999</v>
      </c>
      <c r="I313">
        <v>0</v>
      </c>
    </row>
    <row r="314" spans="1:9" x14ac:dyDescent="0.25">
      <c r="A314" t="s">
        <v>96</v>
      </c>
      <c r="B314">
        <v>139.39599999999999</v>
      </c>
      <c r="C314">
        <v>137.953</v>
      </c>
      <c r="D314">
        <v>116.143</v>
      </c>
      <c r="E314">
        <v>112.776</v>
      </c>
      <c r="F314">
        <v>85.886700000000005</v>
      </c>
      <c r="G314">
        <v>1.2300499999999999E-3</v>
      </c>
      <c r="H314">
        <v>0.99959399999999998</v>
      </c>
      <c r="I314">
        <v>0</v>
      </c>
    </row>
    <row r="315" spans="1:9" x14ac:dyDescent="0.25">
      <c r="A315" t="s">
        <v>96</v>
      </c>
      <c r="B315">
        <v>137.09100000000001</v>
      </c>
      <c r="C315">
        <v>135.816</v>
      </c>
      <c r="D315">
        <v>115.458</v>
      </c>
      <c r="E315">
        <v>112.101</v>
      </c>
      <c r="F315">
        <v>85.308099999999996</v>
      </c>
      <c r="G315">
        <v>1.2300499999999999E-3</v>
      </c>
      <c r="H315">
        <v>0.99995500000000004</v>
      </c>
      <c r="I315">
        <v>0</v>
      </c>
    </row>
    <row r="316" spans="1:9" x14ac:dyDescent="0.25">
      <c r="A316" t="s">
        <v>96</v>
      </c>
      <c r="B316">
        <v>136.762</v>
      </c>
      <c r="C316">
        <v>135.48500000000001</v>
      </c>
      <c r="D316">
        <v>115.086</v>
      </c>
      <c r="E316">
        <v>111.711</v>
      </c>
      <c r="F316">
        <v>85.079800000000006</v>
      </c>
      <c r="G316">
        <v>1.2300600000000001E-3</v>
      </c>
      <c r="H316">
        <v>0.99953199999999998</v>
      </c>
      <c r="I316">
        <v>0</v>
      </c>
    </row>
    <row r="317" spans="1:9" x14ac:dyDescent="0.25">
      <c r="A317" t="s">
        <v>96</v>
      </c>
      <c r="B317">
        <v>137.19399999999999</v>
      </c>
      <c r="C317">
        <v>135.90600000000001</v>
      </c>
      <c r="D317">
        <v>115.47</v>
      </c>
      <c r="E317">
        <v>112.114</v>
      </c>
      <c r="F317">
        <v>85.304100000000005</v>
      </c>
      <c r="G317">
        <v>1.2300499999999999E-3</v>
      </c>
      <c r="H317">
        <v>0.99965099999999996</v>
      </c>
      <c r="I317">
        <v>0</v>
      </c>
    </row>
    <row r="318" spans="1:9" x14ac:dyDescent="0.25">
      <c r="A318" t="s">
        <v>96</v>
      </c>
      <c r="B318">
        <v>136.65299999999999</v>
      </c>
      <c r="C318">
        <v>135.37799999999999</v>
      </c>
      <c r="D318">
        <v>115.059</v>
      </c>
      <c r="E318">
        <v>111.687</v>
      </c>
      <c r="F318">
        <v>85.078800000000001</v>
      </c>
      <c r="G318">
        <v>1.2300499999999999E-3</v>
      </c>
      <c r="H318">
        <v>0.99971200000000005</v>
      </c>
      <c r="I318">
        <v>0</v>
      </c>
    </row>
    <row r="319" spans="1:9" x14ac:dyDescent="0.25">
      <c r="A319" t="s">
        <v>96</v>
      </c>
      <c r="B319">
        <v>137.107</v>
      </c>
      <c r="C319">
        <v>135.83000000000001</v>
      </c>
      <c r="D319">
        <v>115.491</v>
      </c>
      <c r="E319">
        <v>112.125</v>
      </c>
      <c r="F319">
        <v>85.314300000000003</v>
      </c>
      <c r="G319">
        <v>1.2300600000000001E-3</v>
      </c>
      <c r="H319">
        <v>0.99985800000000002</v>
      </c>
      <c r="I319">
        <v>0</v>
      </c>
    </row>
    <row r="320" spans="1:9" x14ac:dyDescent="0.25">
      <c r="A320" t="s">
        <v>96</v>
      </c>
      <c r="B320">
        <v>136.70599999999999</v>
      </c>
      <c r="C320">
        <v>135.43100000000001</v>
      </c>
      <c r="D320">
        <v>115.1</v>
      </c>
      <c r="E320">
        <v>111.711</v>
      </c>
      <c r="F320">
        <v>85.077799999999996</v>
      </c>
      <c r="G320">
        <v>1.2300499999999999E-3</v>
      </c>
      <c r="H320">
        <v>0.99981900000000001</v>
      </c>
      <c r="I320">
        <v>0</v>
      </c>
    </row>
    <row r="321" spans="1:25" x14ac:dyDescent="0.25">
      <c r="A321" t="s">
        <v>96</v>
      </c>
      <c r="B321">
        <v>137.08799999999999</v>
      </c>
      <c r="C321">
        <v>135.80199999999999</v>
      </c>
      <c r="D321">
        <v>115.47799999999999</v>
      </c>
      <c r="E321">
        <v>112.113</v>
      </c>
      <c r="F321">
        <v>85.305099999999996</v>
      </c>
      <c r="G321">
        <v>1.2300499999999999E-3</v>
      </c>
      <c r="H321">
        <v>0.99976100000000001</v>
      </c>
      <c r="I321">
        <v>0</v>
      </c>
    </row>
    <row r="322" spans="1:25" x14ac:dyDescent="0.25">
      <c r="A322" t="s">
        <v>96</v>
      </c>
      <c r="B322">
        <v>136.72800000000001</v>
      </c>
      <c r="C322">
        <v>135.42599999999999</v>
      </c>
      <c r="D322">
        <v>115.069</v>
      </c>
      <c r="E322">
        <v>111.70399999999999</v>
      </c>
      <c r="F322">
        <v>85.0839</v>
      </c>
      <c r="G322">
        <v>1.2300499999999999E-3</v>
      </c>
      <c r="H322">
        <v>0.99992400000000004</v>
      </c>
      <c r="I322">
        <v>0</v>
      </c>
    </row>
    <row r="323" spans="1:25" x14ac:dyDescent="0.25">
      <c r="A323" t="s">
        <v>96</v>
      </c>
      <c r="B323">
        <v>137.11000000000001</v>
      </c>
      <c r="C323">
        <v>135.82599999999999</v>
      </c>
      <c r="D323">
        <v>115.517</v>
      </c>
      <c r="E323">
        <v>112.152</v>
      </c>
      <c r="F323">
        <v>85.328599999999994</v>
      </c>
      <c r="G323">
        <v>1.2300499999999999E-3</v>
      </c>
      <c r="H323">
        <v>0.99945399999999995</v>
      </c>
      <c r="I323">
        <v>0</v>
      </c>
    </row>
    <row r="324" spans="1:25" x14ac:dyDescent="0.25">
      <c r="A324" t="s">
        <v>96</v>
      </c>
      <c r="B324">
        <v>136.71100000000001</v>
      </c>
      <c r="C324">
        <v>135.41399999999999</v>
      </c>
      <c r="D324">
        <v>115.07899999999999</v>
      </c>
      <c r="E324">
        <v>111.718</v>
      </c>
      <c r="F324">
        <v>85.096199999999996</v>
      </c>
      <c r="G324">
        <v>1.2300499999999999E-3</v>
      </c>
      <c r="H324">
        <v>0.99987800000000004</v>
      </c>
      <c r="I324">
        <v>0</v>
      </c>
    </row>
    <row r="325" spans="1:25" x14ac:dyDescent="0.25">
      <c r="A325" t="s">
        <v>96</v>
      </c>
      <c r="B325">
        <v>137.137</v>
      </c>
      <c r="C325">
        <v>135.81399999999999</v>
      </c>
      <c r="D325">
        <v>115.48699999999999</v>
      </c>
      <c r="E325">
        <v>112.114</v>
      </c>
      <c r="F325">
        <v>85.302000000000007</v>
      </c>
      <c r="G325">
        <v>1.2300799999999999E-3</v>
      </c>
      <c r="H325">
        <v>0.999247</v>
      </c>
      <c r="I325">
        <v>0</v>
      </c>
    </row>
    <row r="326" spans="1:25" x14ac:dyDescent="0.25">
      <c r="A326" t="s">
        <v>96</v>
      </c>
      <c r="B326">
        <v>4035.96</v>
      </c>
      <c r="C326">
        <v>136.35900000000001</v>
      </c>
      <c r="D326">
        <v>115.108</v>
      </c>
      <c r="E326">
        <v>111.71299999999999</v>
      </c>
      <c r="F326">
        <v>85.0655</v>
      </c>
      <c r="G326">
        <v>1.2300600000000001E-3</v>
      </c>
      <c r="H326">
        <v>0.99989799999999995</v>
      </c>
      <c r="I326">
        <v>0</v>
      </c>
    </row>
    <row r="327" spans="1:25" x14ac:dyDescent="0.25">
      <c r="A327" t="s">
        <v>96</v>
      </c>
      <c r="B327">
        <v>4154.45</v>
      </c>
      <c r="C327">
        <v>143.99700000000001</v>
      </c>
      <c r="D327">
        <v>116.03100000000001</v>
      </c>
      <c r="E327">
        <v>112.033</v>
      </c>
      <c r="F327">
        <v>85.208799999999997</v>
      </c>
      <c r="G327">
        <v>1.2300499999999999E-3</v>
      </c>
      <c r="H327">
        <v>0.99969200000000003</v>
      </c>
      <c r="I327">
        <v>0</v>
      </c>
    </row>
    <row r="328" spans="1:25" x14ac:dyDescent="0.25">
      <c r="A328" t="s">
        <v>96</v>
      </c>
      <c r="B328">
        <v>139.25299999999999</v>
      </c>
      <c r="C328">
        <v>137.76400000000001</v>
      </c>
      <c r="D328">
        <v>115.71299999999999</v>
      </c>
      <c r="E328">
        <v>112.35</v>
      </c>
      <c r="F328">
        <v>85.586699999999993</v>
      </c>
      <c r="G328">
        <v>1.2300499999999999E-3</v>
      </c>
      <c r="H328">
        <v>0.99977700000000003</v>
      </c>
      <c r="I328">
        <v>0</v>
      </c>
    </row>
    <row r="329" spans="1:25" x14ac:dyDescent="0.25">
      <c r="A329" t="s">
        <v>96</v>
      </c>
      <c r="B329">
        <v>136.77099999999999</v>
      </c>
      <c r="C329">
        <v>135.47200000000001</v>
      </c>
      <c r="D329">
        <v>115.089</v>
      </c>
      <c r="E329">
        <v>111.73</v>
      </c>
      <c r="F329">
        <v>85.109499999999997</v>
      </c>
      <c r="G329">
        <v>1.2300499999999999E-3</v>
      </c>
      <c r="H329">
        <v>0.99958599999999997</v>
      </c>
      <c r="I329">
        <v>0</v>
      </c>
    </row>
    <row r="330" spans="1:25" x14ac:dyDescent="0.25">
      <c r="A330" t="s">
        <v>96</v>
      </c>
      <c r="B330">
        <v>137.56100000000001</v>
      </c>
      <c r="C330">
        <v>136.291</v>
      </c>
      <c r="D330">
        <v>115.968</v>
      </c>
      <c r="E330">
        <v>112.61</v>
      </c>
      <c r="F330">
        <v>85.596999999999994</v>
      </c>
      <c r="G330">
        <v>1.2300600000000001E-3</v>
      </c>
      <c r="H330">
        <v>0.999139</v>
      </c>
      <c r="I330">
        <v>0</v>
      </c>
    </row>
    <row r="331" spans="1:25" x14ac:dyDescent="0.25">
      <c r="A331" t="s">
        <v>96</v>
      </c>
      <c r="B331">
        <v>136.732</v>
      </c>
      <c r="C331">
        <v>135.453</v>
      </c>
      <c r="D331">
        <v>115.1</v>
      </c>
      <c r="E331">
        <v>111.71599999999999</v>
      </c>
      <c r="F331">
        <v>85.105400000000003</v>
      </c>
      <c r="G331">
        <v>1.2300499999999999E-3</v>
      </c>
      <c r="H331">
        <v>0.99984300000000004</v>
      </c>
      <c r="I331">
        <v>0</v>
      </c>
    </row>
    <row r="332" spans="1:25" x14ac:dyDescent="0.25">
      <c r="A332" t="s">
        <v>96</v>
      </c>
      <c r="B332">
        <v>137.66399999999999</v>
      </c>
      <c r="C332">
        <v>136.38300000000001</v>
      </c>
      <c r="D332">
        <v>115.973</v>
      </c>
      <c r="E332">
        <v>112.60599999999999</v>
      </c>
      <c r="F332">
        <v>85.587699999999998</v>
      </c>
      <c r="G332">
        <v>1.2300499999999999E-3</v>
      </c>
      <c r="H332">
        <v>0.99926099999999995</v>
      </c>
      <c r="I332">
        <v>0</v>
      </c>
    </row>
    <row r="333" spans="1:25" x14ac:dyDescent="0.25">
      <c r="A333" t="s">
        <v>96</v>
      </c>
      <c r="B333">
        <v>136.68100000000001</v>
      </c>
      <c r="C333">
        <v>135.40700000000001</v>
      </c>
      <c r="D333">
        <v>115.053</v>
      </c>
      <c r="E333">
        <v>111.685</v>
      </c>
      <c r="F333">
        <v>85.087999999999994</v>
      </c>
      <c r="G333">
        <v>1.2300600000000001E-3</v>
      </c>
      <c r="H333">
        <v>0.99976399999999999</v>
      </c>
      <c r="I333">
        <v>0</v>
      </c>
    </row>
    <row r="334" spans="1:25" x14ac:dyDescent="0.25">
      <c r="A334" t="s">
        <v>96</v>
      </c>
      <c r="B334">
        <v>137.66</v>
      </c>
      <c r="C334">
        <v>136.36600000000001</v>
      </c>
      <c r="D334">
        <v>115.997</v>
      </c>
      <c r="E334">
        <v>112.619</v>
      </c>
      <c r="F334">
        <v>85.596900000000005</v>
      </c>
      <c r="G334">
        <v>1.2300600000000001E-3</v>
      </c>
      <c r="H334">
        <v>0.99826899999999996</v>
      </c>
      <c r="I334">
        <v>0</v>
      </c>
    </row>
    <row r="335" spans="1:25" x14ac:dyDescent="0.25">
      <c r="A335" t="s">
        <v>96</v>
      </c>
      <c r="B335">
        <v>136.74100000000001</v>
      </c>
      <c r="C335">
        <v>135.46100000000001</v>
      </c>
      <c r="D335">
        <v>115.07599999999999</v>
      </c>
      <c r="E335">
        <v>111.708</v>
      </c>
      <c r="F335">
        <v>85.108500000000006</v>
      </c>
      <c r="G335">
        <v>1.23007E-3</v>
      </c>
      <c r="H335">
        <v>0.99973800000000002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137.65299999999999</v>
      </c>
      <c r="C336">
        <v>136.375</v>
      </c>
      <c r="D336">
        <v>115.988</v>
      </c>
      <c r="E336">
        <v>112.63500000000001</v>
      </c>
      <c r="F336">
        <v>85.602099999999993</v>
      </c>
      <c r="G336">
        <v>1.2300499999999999E-3</v>
      </c>
      <c r="H336">
        <v>0.99998699999999996</v>
      </c>
      <c r="I336">
        <v>0</v>
      </c>
      <c r="R336">
        <f>AVERAGE(B287:B336)</f>
        <v>613.79703999999992</v>
      </c>
      <c r="S336">
        <f>AVERAGE(C287:C336)</f>
        <v>137.77918</v>
      </c>
      <c r="U336">
        <f>_xlfn.VAR.P(B287:B336)</f>
        <v>1657808.0516633978</v>
      </c>
      <c r="V336">
        <f>_xlfn.VAR.P(C287:C336)</f>
        <v>17.968932507600002</v>
      </c>
      <c r="X336">
        <f>1.96*SQRT(U336)/50</f>
        <v>50.472310869505897</v>
      </c>
      <c r="Y336">
        <f>1.96*SQRT(V336)/50</f>
        <v>0.16616792845937048</v>
      </c>
    </row>
    <row r="337" spans="1:9" x14ac:dyDescent="0.25">
      <c r="A337" t="s">
        <v>96</v>
      </c>
      <c r="B337">
        <v>30690.921922000001</v>
      </c>
      <c r="C337" t="s">
        <v>37</v>
      </c>
    </row>
    <row r="338" spans="1:9" x14ac:dyDescent="0.25">
      <c r="A338" t="s">
        <v>111</v>
      </c>
      <c r="B338">
        <v>167.71700000000001</v>
      </c>
      <c r="C338">
        <v>166.43799999999999</v>
      </c>
      <c r="D338">
        <v>148.886</v>
      </c>
      <c r="E338">
        <v>147.19800000000001</v>
      </c>
      <c r="F338">
        <v>74.1571</v>
      </c>
      <c r="G338">
        <v>1.2300499999999999E-3</v>
      </c>
      <c r="H338">
        <v>0.99880599999999997</v>
      </c>
      <c r="I338">
        <v>0</v>
      </c>
    </row>
    <row r="339" spans="1:9" x14ac:dyDescent="0.25">
      <c r="A339" t="s">
        <v>111</v>
      </c>
      <c r="B339">
        <v>167.96799999999999</v>
      </c>
      <c r="C339">
        <v>166.666</v>
      </c>
      <c r="D339">
        <v>149.10300000000001</v>
      </c>
      <c r="E339">
        <v>147.42099999999999</v>
      </c>
      <c r="F339">
        <v>74.270099999999999</v>
      </c>
      <c r="G339">
        <v>1.2300499999999999E-3</v>
      </c>
      <c r="H339">
        <v>0.99906700000000004</v>
      </c>
      <c r="I339">
        <v>0</v>
      </c>
    </row>
    <row r="340" spans="1:9" x14ac:dyDescent="0.25">
      <c r="A340" t="s">
        <v>111</v>
      </c>
      <c r="B340">
        <v>167.65700000000001</v>
      </c>
      <c r="C340">
        <v>166.36199999999999</v>
      </c>
      <c r="D340">
        <v>148.76499999999999</v>
      </c>
      <c r="E340">
        <v>147.07400000000001</v>
      </c>
      <c r="F340">
        <v>74.118200000000002</v>
      </c>
      <c r="G340">
        <v>1.2300499999999999E-3</v>
      </c>
      <c r="H340">
        <v>0.99972399999999995</v>
      </c>
      <c r="I340">
        <v>0</v>
      </c>
    </row>
    <row r="341" spans="1:9" x14ac:dyDescent="0.25">
      <c r="A341" t="s">
        <v>111</v>
      </c>
      <c r="B341">
        <v>4098.67</v>
      </c>
      <c r="C341">
        <v>170.76900000000001</v>
      </c>
      <c r="D341">
        <v>152.75700000000001</v>
      </c>
      <c r="E341">
        <v>150.999</v>
      </c>
      <c r="F341">
        <v>77.360299999999995</v>
      </c>
      <c r="G341">
        <v>1.2300600000000001E-3</v>
      </c>
      <c r="H341">
        <v>0.99989499999999998</v>
      </c>
      <c r="I341">
        <v>0</v>
      </c>
    </row>
    <row r="342" spans="1:9" x14ac:dyDescent="0.25">
      <c r="A342" t="s">
        <v>111</v>
      </c>
      <c r="B342">
        <v>4243.32</v>
      </c>
      <c r="C342">
        <v>236.33799999999999</v>
      </c>
      <c r="D342">
        <v>214.583</v>
      </c>
      <c r="E342">
        <v>211.447</v>
      </c>
      <c r="F342">
        <v>130.34</v>
      </c>
      <c r="G342">
        <v>1.2300499999999999E-3</v>
      </c>
      <c r="H342">
        <v>0.99911399999999995</v>
      </c>
      <c r="I342">
        <v>0</v>
      </c>
    </row>
    <row r="343" spans="1:9" x14ac:dyDescent="0.25">
      <c r="A343" t="s">
        <v>111</v>
      </c>
      <c r="B343">
        <v>190.53299999999999</v>
      </c>
      <c r="C343">
        <v>189.096</v>
      </c>
      <c r="D343">
        <v>169.96899999999999</v>
      </c>
      <c r="E343">
        <v>167.80600000000001</v>
      </c>
      <c r="F343">
        <v>92.342200000000005</v>
      </c>
      <c r="G343">
        <v>1.2300499999999999E-3</v>
      </c>
      <c r="H343">
        <v>0.99977000000000005</v>
      </c>
      <c r="I343">
        <v>0</v>
      </c>
    </row>
    <row r="344" spans="1:9" x14ac:dyDescent="0.25">
      <c r="A344" t="s">
        <v>111</v>
      </c>
      <c r="B344">
        <v>168.958</v>
      </c>
      <c r="C344">
        <v>167.65</v>
      </c>
      <c r="D344">
        <v>149.93</v>
      </c>
      <c r="E344">
        <v>148.22499999999999</v>
      </c>
      <c r="F344">
        <v>75.173599999999993</v>
      </c>
      <c r="G344">
        <v>1.2300499999999999E-3</v>
      </c>
      <c r="H344">
        <v>0.99971500000000002</v>
      </c>
      <c r="I344">
        <v>0</v>
      </c>
    </row>
    <row r="345" spans="1:9" x14ac:dyDescent="0.25">
      <c r="A345" t="s">
        <v>111</v>
      </c>
      <c r="B345">
        <v>167.65100000000001</v>
      </c>
      <c r="C345">
        <v>166.32</v>
      </c>
      <c r="D345">
        <v>148.72800000000001</v>
      </c>
      <c r="E345">
        <v>147.05600000000001</v>
      </c>
      <c r="F345">
        <v>73.943899999999999</v>
      </c>
      <c r="G345">
        <v>1.2300499999999999E-3</v>
      </c>
      <c r="H345">
        <v>0.99998600000000004</v>
      </c>
      <c r="I345">
        <v>0</v>
      </c>
    </row>
    <row r="346" spans="1:9" x14ac:dyDescent="0.25">
      <c r="A346" t="s">
        <v>111</v>
      </c>
      <c r="B346">
        <v>168.28200000000001</v>
      </c>
      <c r="C346">
        <v>166.98400000000001</v>
      </c>
      <c r="D346">
        <v>149.35400000000001</v>
      </c>
      <c r="E346">
        <v>147.649</v>
      </c>
      <c r="F346">
        <v>74.649199999999993</v>
      </c>
      <c r="G346">
        <v>1.2301199999999999E-3</v>
      </c>
      <c r="H346">
        <v>0.99917100000000003</v>
      </c>
      <c r="I346">
        <v>0</v>
      </c>
    </row>
    <row r="347" spans="1:9" x14ac:dyDescent="0.25">
      <c r="A347" t="s">
        <v>111</v>
      </c>
      <c r="B347">
        <v>167.97900000000001</v>
      </c>
      <c r="C347">
        <v>166.68100000000001</v>
      </c>
      <c r="D347">
        <v>149.113</v>
      </c>
      <c r="E347">
        <v>147.43</v>
      </c>
      <c r="F347">
        <v>74.378600000000006</v>
      </c>
      <c r="G347">
        <v>1.2300499999999999E-3</v>
      </c>
      <c r="H347">
        <v>0.99984099999999998</v>
      </c>
      <c r="I347">
        <v>0</v>
      </c>
    </row>
    <row r="348" spans="1:9" x14ac:dyDescent="0.25">
      <c r="A348" t="s">
        <v>111</v>
      </c>
      <c r="B348">
        <v>168.02099999999999</v>
      </c>
      <c r="C348">
        <v>166.696</v>
      </c>
      <c r="D348">
        <v>149.11799999999999</v>
      </c>
      <c r="E348">
        <v>147.43799999999999</v>
      </c>
      <c r="F348">
        <v>74.537199999999999</v>
      </c>
      <c r="G348">
        <v>1.2300499999999999E-3</v>
      </c>
      <c r="H348">
        <v>0.99997100000000005</v>
      </c>
      <c r="I348">
        <v>0</v>
      </c>
    </row>
    <row r="349" spans="1:9" x14ac:dyDescent="0.25">
      <c r="A349" t="s">
        <v>111</v>
      </c>
      <c r="B349">
        <v>167.9</v>
      </c>
      <c r="C349">
        <v>166.6</v>
      </c>
      <c r="D349">
        <v>149.04499999999999</v>
      </c>
      <c r="E349">
        <v>147.352</v>
      </c>
      <c r="F349">
        <v>74.345200000000006</v>
      </c>
      <c r="G349">
        <v>1.2300499999999999E-3</v>
      </c>
      <c r="H349">
        <v>0.99999300000000002</v>
      </c>
      <c r="I349">
        <v>0</v>
      </c>
    </row>
    <row r="350" spans="1:9" x14ac:dyDescent="0.25">
      <c r="A350" t="s">
        <v>111</v>
      </c>
      <c r="B350">
        <v>168.67599999999999</v>
      </c>
      <c r="C350">
        <v>167.37799999999999</v>
      </c>
      <c r="D350">
        <v>149.721</v>
      </c>
      <c r="E350">
        <v>148.03200000000001</v>
      </c>
      <c r="F350">
        <v>75.031099999999995</v>
      </c>
      <c r="G350">
        <v>1.2300499999999999E-3</v>
      </c>
      <c r="H350">
        <v>0.99995599999999996</v>
      </c>
      <c r="I350">
        <v>0</v>
      </c>
    </row>
    <row r="351" spans="1:9" x14ac:dyDescent="0.25">
      <c r="A351" t="s">
        <v>111</v>
      </c>
      <c r="B351">
        <v>167.98099999999999</v>
      </c>
      <c r="C351">
        <v>166.643</v>
      </c>
      <c r="D351">
        <v>149.006</v>
      </c>
      <c r="E351">
        <v>147.32900000000001</v>
      </c>
      <c r="F351">
        <v>74.234800000000007</v>
      </c>
      <c r="G351">
        <v>1.2300499999999999E-3</v>
      </c>
      <c r="H351">
        <v>0.99956699999999998</v>
      </c>
      <c r="I351">
        <v>0</v>
      </c>
    </row>
    <row r="352" spans="1:9" x14ac:dyDescent="0.25">
      <c r="A352" t="s">
        <v>111</v>
      </c>
      <c r="B352">
        <v>167.577</v>
      </c>
      <c r="C352">
        <v>166.274</v>
      </c>
      <c r="D352">
        <v>148.72900000000001</v>
      </c>
      <c r="E352">
        <v>147.041</v>
      </c>
      <c r="F352">
        <v>74.148600000000002</v>
      </c>
      <c r="G352">
        <v>1.2300499999999999E-3</v>
      </c>
      <c r="H352">
        <v>0.99970000000000003</v>
      </c>
      <c r="I352">
        <v>0</v>
      </c>
    </row>
    <row r="353" spans="1:9" x14ac:dyDescent="0.25">
      <c r="A353" t="s">
        <v>111</v>
      </c>
      <c r="B353">
        <v>4056.04</v>
      </c>
      <c r="C353">
        <v>172.273</v>
      </c>
      <c r="D353">
        <v>154.078</v>
      </c>
      <c r="E353">
        <v>152.34200000000001</v>
      </c>
      <c r="F353">
        <v>78.487499999999997</v>
      </c>
      <c r="G353">
        <v>1.2300600000000001E-3</v>
      </c>
      <c r="H353">
        <v>0.99934100000000003</v>
      </c>
      <c r="I353">
        <v>0</v>
      </c>
    </row>
    <row r="354" spans="1:9" x14ac:dyDescent="0.25">
      <c r="A354" t="s">
        <v>111</v>
      </c>
      <c r="B354">
        <v>4246.1400000000003</v>
      </c>
      <c r="C354">
        <v>237.78800000000001</v>
      </c>
      <c r="D354">
        <v>215.97200000000001</v>
      </c>
      <c r="E354">
        <v>212.81</v>
      </c>
      <c r="F354">
        <v>131.405</v>
      </c>
      <c r="G354">
        <v>1.2300600000000001E-3</v>
      </c>
      <c r="H354">
        <v>0.99991799999999997</v>
      </c>
      <c r="I354">
        <v>0</v>
      </c>
    </row>
    <row r="355" spans="1:9" x14ac:dyDescent="0.25">
      <c r="A355" t="s">
        <v>111</v>
      </c>
      <c r="B355">
        <v>183.197</v>
      </c>
      <c r="C355">
        <v>181.809</v>
      </c>
      <c r="D355">
        <v>163.32599999999999</v>
      </c>
      <c r="E355">
        <v>161.32400000000001</v>
      </c>
      <c r="F355">
        <v>86.715599999999995</v>
      </c>
      <c r="G355">
        <v>1.2300499999999999E-3</v>
      </c>
      <c r="H355">
        <v>0.99840700000000004</v>
      </c>
      <c r="I355">
        <v>0</v>
      </c>
    </row>
    <row r="356" spans="1:9" x14ac:dyDescent="0.25">
      <c r="A356" t="s">
        <v>111</v>
      </c>
      <c r="B356">
        <v>168.773</v>
      </c>
      <c r="C356">
        <v>167.46299999999999</v>
      </c>
      <c r="D356">
        <v>149.654</v>
      </c>
      <c r="E356">
        <v>147.95699999999999</v>
      </c>
      <c r="F356">
        <v>74.733500000000006</v>
      </c>
      <c r="G356">
        <v>1.2300499999999999E-3</v>
      </c>
      <c r="H356">
        <v>0.999915</v>
      </c>
      <c r="I356">
        <v>0</v>
      </c>
    </row>
    <row r="357" spans="1:9" x14ac:dyDescent="0.25">
      <c r="A357" t="s">
        <v>111</v>
      </c>
      <c r="B357">
        <v>168.61500000000001</v>
      </c>
      <c r="C357">
        <v>167.315</v>
      </c>
      <c r="D357">
        <v>149.62899999999999</v>
      </c>
      <c r="E357">
        <v>147.92599999999999</v>
      </c>
      <c r="F357">
        <v>74.624200000000002</v>
      </c>
      <c r="G357">
        <v>1.2300499999999999E-3</v>
      </c>
      <c r="H357">
        <v>0.99553599999999998</v>
      </c>
      <c r="I357">
        <v>0</v>
      </c>
    </row>
    <row r="358" spans="1:9" x14ac:dyDescent="0.25">
      <c r="A358" t="s">
        <v>111</v>
      </c>
      <c r="B358">
        <v>168.535</v>
      </c>
      <c r="C358">
        <v>167.23400000000001</v>
      </c>
      <c r="D358">
        <v>149.49299999999999</v>
      </c>
      <c r="E358">
        <v>147.774</v>
      </c>
      <c r="F358">
        <v>74.556399999999996</v>
      </c>
      <c r="G358">
        <v>1.2300499999999999E-3</v>
      </c>
      <c r="H358">
        <v>0.99986600000000003</v>
      </c>
      <c r="I358">
        <v>0</v>
      </c>
    </row>
    <row r="359" spans="1:9" x14ac:dyDescent="0.25">
      <c r="A359" t="s">
        <v>111</v>
      </c>
      <c r="B359">
        <v>168.506</v>
      </c>
      <c r="C359">
        <v>167.203</v>
      </c>
      <c r="D359">
        <v>149.505</v>
      </c>
      <c r="E359">
        <v>147.80099999999999</v>
      </c>
      <c r="F359">
        <v>74.407200000000003</v>
      </c>
      <c r="G359">
        <v>1.2300499999999999E-3</v>
      </c>
      <c r="H359">
        <v>0.99946500000000005</v>
      </c>
      <c r="I359">
        <v>0</v>
      </c>
    </row>
    <row r="360" spans="1:9" x14ac:dyDescent="0.25">
      <c r="A360" t="s">
        <v>111</v>
      </c>
      <c r="B360">
        <v>168.21100000000001</v>
      </c>
      <c r="C360">
        <v>166.91499999999999</v>
      </c>
      <c r="D360">
        <v>149.256</v>
      </c>
      <c r="E360">
        <v>147.56100000000001</v>
      </c>
      <c r="F360">
        <v>74.415000000000006</v>
      </c>
      <c r="G360">
        <v>1.2300499999999999E-3</v>
      </c>
      <c r="H360">
        <v>0.99923399999999996</v>
      </c>
      <c r="I360">
        <v>0</v>
      </c>
    </row>
    <row r="361" spans="1:9" x14ac:dyDescent="0.25">
      <c r="A361" t="s">
        <v>111</v>
      </c>
      <c r="B361">
        <v>168.839</v>
      </c>
      <c r="C361">
        <v>167.535</v>
      </c>
      <c r="D361">
        <v>149.77799999999999</v>
      </c>
      <c r="E361">
        <v>148.08199999999999</v>
      </c>
      <c r="F361">
        <v>74.734399999999994</v>
      </c>
      <c r="G361">
        <v>1.2300499999999999E-3</v>
      </c>
      <c r="H361">
        <v>0.99966200000000005</v>
      </c>
      <c r="I361">
        <v>0</v>
      </c>
    </row>
    <row r="362" spans="1:9" x14ac:dyDescent="0.25">
      <c r="A362" t="s">
        <v>111</v>
      </c>
      <c r="B362">
        <v>168.178</v>
      </c>
      <c r="C362">
        <v>166.87799999999999</v>
      </c>
      <c r="D362">
        <v>149.251</v>
      </c>
      <c r="E362">
        <v>147.566</v>
      </c>
      <c r="F362">
        <v>74.390600000000006</v>
      </c>
      <c r="G362">
        <v>1.2300600000000001E-3</v>
      </c>
      <c r="H362">
        <v>0.99964200000000003</v>
      </c>
      <c r="I362">
        <v>0</v>
      </c>
    </row>
    <row r="363" spans="1:9" x14ac:dyDescent="0.25">
      <c r="A363" t="s">
        <v>111</v>
      </c>
      <c r="B363">
        <v>169.566</v>
      </c>
      <c r="C363">
        <v>168.249</v>
      </c>
      <c r="D363">
        <v>150.32400000000001</v>
      </c>
      <c r="E363">
        <v>148.61199999999999</v>
      </c>
      <c r="F363">
        <v>75.184799999999996</v>
      </c>
      <c r="G363">
        <v>1.2300499999999999E-3</v>
      </c>
      <c r="H363">
        <v>0.99941000000000002</v>
      </c>
      <c r="I363">
        <v>0</v>
      </c>
    </row>
    <row r="364" spans="1:9" x14ac:dyDescent="0.25">
      <c r="A364" t="s">
        <v>111</v>
      </c>
      <c r="B364">
        <v>172.81100000000001</v>
      </c>
      <c r="C364">
        <v>171.49199999999999</v>
      </c>
      <c r="D364">
        <v>153.22300000000001</v>
      </c>
      <c r="E364">
        <v>151.46100000000001</v>
      </c>
      <c r="F364">
        <v>77.6678</v>
      </c>
      <c r="G364">
        <v>1.2300499999999999E-3</v>
      </c>
      <c r="H364">
        <v>0.99909899999999996</v>
      </c>
      <c r="I364">
        <v>0</v>
      </c>
    </row>
    <row r="365" spans="1:9" x14ac:dyDescent="0.25">
      <c r="A365" t="s">
        <v>111</v>
      </c>
      <c r="B365">
        <v>4044.5</v>
      </c>
      <c r="C365">
        <v>172.30600000000001</v>
      </c>
      <c r="D365">
        <v>154.04300000000001</v>
      </c>
      <c r="E365">
        <v>152.255</v>
      </c>
      <c r="F365">
        <v>78.357100000000003</v>
      </c>
      <c r="G365">
        <v>1.2300499999999999E-3</v>
      </c>
      <c r="H365">
        <v>0.99990400000000002</v>
      </c>
      <c r="I365">
        <v>0</v>
      </c>
    </row>
    <row r="366" spans="1:9" x14ac:dyDescent="0.25">
      <c r="A366" t="s">
        <v>111</v>
      </c>
      <c r="B366">
        <v>4251.17</v>
      </c>
      <c r="C366">
        <v>237.797</v>
      </c>
      <c r="D366">
        <v>215.989</v>
      </c>
      <c r="E366">
        <v>212.821</v>
      </c>
      <c r="F366">
        <v>131.36699999999999</v>
      </c>
      <c r="G366">
        <v>1.2300499999999999E-3</v>
      </c>
      <c r="H366">
        <v>0.99981600000000004</v>
      </c>
      <c r="I366">
        <v>0</v>
      </c>
    </row>
    <row r="367" spans="1:9" x14ac:dyDescent="0.25">
      <c r="A367" t="s">
        <v>111</v>
      </c>
      <c r="B367">
        <v>170.45599999999999</v>
      </c>
      <c r="C367">
        <v>169.12200000000001</v>
      </c>
      <c r="D367">
        <v>151.20699999999999</v>
      </c>
      <c r="E367">
        <v>149.47300000000001</v>
      </c>
      <c r="F367">
        <v>75.983400000000003</v>
      </c>
      <c r="G367">
        <v>1.2300499999999999E-3</v>
      </c>
      <c r="H367">
        <v>0.999838</v>
      </c>
      <c r="I367">
        <v>0</v>
      </c>
    </row>
    <row r="368" spans="1:9" x14ac:dyDescent="0.25">
      <c r="A368" t="s">
        <v>111</v>
      </c>
      <c r="B368">
        <v>168.18700000000001</v>
      </c>
      <c r="C368">
        <v>166.857</v>
      </c>
      <c r="D368">
        <v>149.26599999999999</v>
      </c>
      <c r="E368">
        <v>147.602</v>
      </c>
      <c r="F368">
        <v>74.583200000000005</v>
      </c>
      <c r="G368">
        <v>1.2300499999999999E-3</v>
      </c>
      <c r="H368">
        <v>0.99948300000000001</v>
      </c>
      <c r="I368">
        <v>0</v>
      </c>
    </row>
    <row r="369" spans="1:9" x14ac:dyDescent="0.25">
      <c r="A369" t="s">
        <v>111</v>
      </c>
      <c r="B369">
        <v>167.971</v>
      </c>
      <c r="C369">
        <v>166.66800000000001</v>
      </c>
      <c r="D369">
        <v>149.03399999999999</v>
      </c>
      <c r="E369">
        <v>147.33699999999999</v>
      </c>
      <c r="F369">
        <v>74.041499999999999</v>
      </c>
      <c r="G369">
        <v>1.23007E-3</v>
      </c>
      <c r="H369">
        <v>0.99983100000000003</v>
      </c>
      <c r="I369">
        <v>0</v>
      </c>
    </row>
    <row r="370" spans="1:9" x14ac:dyDescent="0.25">
      <c r="A370" t="s">
        <v>111</v>
      </c>
      <c r="B370">
        <v>172.05600000000001</v>
      </c>
      <c r="C370">
        <v>170.696</v>
      </c>
      <c r="D370">
        <v>152.6</v>
      </c>
      <c r="E370">
        <v>150.84</v>
      </c>
      <c r="F370">
        <v>77.154399999999995</v>
      </c>
      <c r="G370">
        <v>1.2300600000000001E-3</v>
      </c>
      <c r="H370">
        <v>0.99846500000000005</v>
      </c>
      <c r="I370">
        <v>0</v>
      </c>
    </row>
    <row r="371" spans="1:9" x14ac:dyDescent="0.25">
      <c r="A371" t="s">
        <v>111</v>
      </c>
      <c r="B371">
        <v>173.172</v>
      </c>
      <c r="C371">
        <v>171.84899999999999</v>
      </c>
      <c r="D371">
        <v>153.887</v>
      </c>
      <c r="E371">
        <v>152.191</v>
      </c>
      <c r="F371">
        <v>74.586100000000002</v>
      </c>
      <c r="G371">
        <v>1.2300499999999999E-3</v>
      </c>
      <c r="H371">
        <v>0.99976399999999999</v>
      </c>
      <c r="I371">
        <v>0</v>
      </c>
    </row>
    <row r="372" spans="1:9" x14ac:dyDescent="0.25">
      <c r="A372" t="s">
        <v>111</v>
      </c>
      <c r="B372">
        <v>173.834</v>
      </c>
      <c r="C372">
        <v>172.54900000000001</v>
      </c>
      <c r="D372">
        <v>154.583</v>
      </c>
      <c r="E372">
        <v>152.881</v>
      </c>
      <c r="F372">
        <v>74.316699999999997</v>
      </c>
      <c r="G372">
        <v>1.2300499999999999E-3</v>
      </c>
      <c r="H372">
        <v>0.99979799999999996</v>
      </c>
      <c r="I372">
        <v>0</v>
      </c>
    </row>
    <row r="373" spans="1:9" x14ac:dyDescent="0.25">
      <c r="A373" t="s">
        <v>111</v>
      </c>
      <c r="B373">
        <v>174.578</v>
      </c>
      <c r="C373">
        <v>173.249</v>
      </c>
      <c r="D373">
        <v>155.185</v>
      </c>
      <c r="E373">
        <v>153.476</v>
      </c>
      <c r="F373">
        <v>74.661299999999997</v>
      </c>
      <c r="G373">
        <v>1.2300499999999999E-3</v>
      </c>
      <c r="H373">
        <v>0.99974799999999997</v>
      </c>
      <c r="I373">
        <v>0</v>
      </c>
    </row>
    <row r="374" spans="1:9" x14ac:dyDescent="0.25">
      <c r="A374" t="s">
        <v>111</v>
      </c>
      <c r="B374">
        <v>174.512</v>
      </c>
      <c r="C374">
        <v>173.19900000000001</v>
      </c>
      <c r="D374">
        <v>155.215</v>
      </c>
      <c r="E374">
        <v>153.52500000000001</v>
      </c>
      <c r="F374">
        <v>74.790000000000006</v>
      </c>
      <c r="G374">
        <v>1.2300499999999999E-3</v>
      </c>
      <c r="H374">
        <v>0.99989399999999995</v>
      </c>
      <c r="I374">
        <v>0</v>
      </c>
    </row>
    <row r="375" spans="1:9" x14ac:dyDescent="0.25">
      <c r="A375" t="s">
        <v>111</v>
      </c>
      <c r="B375">
        <v>176.923</v>
      </c>
      <c r="C375">
        <v>175.589</v>
      </c>
      <c r="D375">
        <v>157.404</v>
      </c>
      <c r="E375">
        <v>155.63999999999999</v>
      </c>
      <c r="F375">
        <v>76.764200000000002</v>
      </c>
      <c r="G375">
        <v>1.2300499999999999E-3</v>
      </c>
      <c r="H375">
        <v>0.99985999999999997</v>
      </c>
      <c r="I375">
        <v>0</v>
      </c>
    </row>
    <row r="376" spans="1:9" x14ac:dyDescent="0.25">
      <c r="A376" t="s">
        <v>111</v>
      </c>
      <c r="B376">
        <v>178.68799999999999</v>
      </c>
      <c r="C376">
        <v>177.327</v>
      </c>
      <c r="D376">
        <v>158.97300000000001</v>
      </c>
      <c r="E376">
        <v>157.18899999999999</v>
      </c>
      <c r="F376">
        <v>78.351799999999997</v>
      </c>
      <c r="G376">
        <v>1.2300499999999999E-3</v>
      </c>
      <c r="H376">
        <v>0.99988500000000002</v>
      </c>
      <c r="I376">
        <v>0</v>
      </c>
    </row>
    <row r="377" spans="1:9" x14ac:dyDescent="0.25">
      <c r="A377" t="s">
        <v>111</v>
      </c>
      <c r="B377">
        <v>4024.92</v>
      </c>
      <c r="C377">
        <v>177.268</v>
      </c>
      <c r="D377">
        <v>158.89400000000001</v>
      </c>
      <c r="E377">
        <v>157.096</v>
      </c>
      <c r="F377">
        <v>78.050299999999993</v>
      </c>
      <c r="G377">
        <v>1.2300600000000001E-3</v>
      </c>
      <c r="H377">
        <v>0.99965700000000002</v>
      </c>
      <c r="I377">
        <v>0</v>
      </c>
    </row>
    <row r="378" spans="1:9" x14ac:dyDescent="0.25">
      <c r="A378" t="s">
        <v>111</v>
      </c>
      <c r="B378">
        <v>4252.74</v>
      </c>
      <c r="C378">
        <v>243.25299999999999</v>
      </c>
      <c r="D378">
        <v>221.06299999999999</v>
      </c>
      <c r="E378">
        <v>217.93299999999999</v>
      </c>
      <c r="F378">
        <v>129.977</v>
      </c>
      <c r="G378">
        <v>1.2300499999999999E-3</v>
      </c>
      <c r="H378">
        <v>0.99953199999999998</v>
      </c>
      <c r="I378">
        <v>0</v>
      </c>
    </row>
    <row r="379" spans="1:9" x14ac:dyDescent="0.25">
      <c r="A379" t="s">
        <v>111</v>
      </c>
      <c r="B379">
        <v>176.99</v>
      </c>
      <c r="C379">
        <v>175.67</v>
      </c>
      <c r="D379">
        <v>157.524</v>
      </c>
      <c r="E379">
        <v>155.79599999999999</v>
      </c>
      <c r="F379">
        <v>75.525400000000005</v>
      </c>
      <c r="G379">
        <v>1.2300499999999999E-3</v>
      </c>
      <c r="H379">
        <v>0.99995400000000001</v>
      </c>
      <c r="I379">
        <v>0</v>
      </c>
    </row>
    <row r="380" spans="1:9" x14ac:dyDescent="0.25">
      <c r="A380" t="s">
        <v>111</v>
      </c>
      <c r="B380">
        <v>174.93600000000001</v>
      </c>
      <c r="C380">
        <v>173.64</v>
      </c>
      <c r="D380">
        <v>155.649</v>
      </c>
      <c r="E380">
        <v>153.95500000000001</v>
      </c>
      <c r="F380">
        <v>73.986699999999999</v>
      </c>
      <c r="G380">
        <v>1.2300499999999999E-3</v>
      </c>
      <c r="H380">
        <v>0.99991300000000005</v>
      </c>
      <c r="I380">
        <v>0</v>
      </c>
    </row>
    <row r="381" spans="1:9" x14ac:dyDescent="0.25">
      <c r="A381" t="s">
        <v>111</v>
      </c>
      <c r="B381">
        <v>175.47499999999999</v>
      </c>
      <c r="C381">
        <v>174.18899999999999</v>
      </c>
      <c r="D381">
        <v>156.14400000000001</v>
      </c>
      <c r="E381">
        <v>154.44200000000001</v>
      </c>
      <c r="F381">
        <v>74.258099999999999</v>
      </c>
      <c r="G381">
        <v>1.2300499999999999E-3</v>
      </c>
      <c r="H381">
        <v>0.99980199999999997</v>
      </c>
      <c r="I381">
        <v>0</v>
      </c>
    </row>
    <row r="382" spans="1:9" x14ac:dyDescent="0.25">
      <c r="A382" t="s">
        <v>111</v>
      </c>
      <c r="B382">
        <v>175.32400000000001</v>
      </c>
      <c r="C382">
        <v>174.006</v>
      </c>
      <c r="D382">
        <v>155.934</v>
      </c>
      <c r="E382">
        <v>154.23099999999999</v>
      </c>
      <c r="F382">
        <v>74.192700000000002</v>
      </c>
      <c r="G382">
        <v>1.2300499999999999E-3</v>
      </c>
      <c r="H382">
        <v>0.99998200000000004</v>
      </c>
      <c r="I382">
        <v>0</v>
      </c>
    </row>
    <row r="383" spans="1:9" x14ac:dyDescent="0.25">
      <c r="A383" t="s">
        <v>111</v>
      </c>
      <c r="B383">
        <v>174.99600000000001</v>
      </c>
      <c r="C383">
        <v>173.70699999999999</v>
      </c>
      <c r="D383">
        <v>155.70500000000001</v>
      </c>
      <c r="E383">
        <v>154.023</v>
      </c>
      <c r="F383">
        <v>73.831999999999994</v>
      </c>
      <c r="G383">
        <v>1.2300600000000001E-3</v>
      </c>
      <c r="H383">
        <v>0.99997899999999995</v>
      </c>
      <c r="I383">
        <v>0</v>
      </c>
    </row>
    <row r="384" spans="1:9" x14ac:dyDescent="0.25">
      <c r="A384" t="s">
        <v>111</v>
      </c>
      <c r="B384">
        <v>174.904</v>
      </c>
      <c r="C384">
        <v>173.59800000000001</v>
      </c>
      <c r="D384">
        <v>155.65899999999999</v>
      </c>
      <c r="E384">
        <v>153.94300000000001</v>
      </c>
      <c r="F384">
        <v>73.921099999999996</v>
      </c>
      <c r="G384">
        <v>1.2300499999999999E-3</v>
      </c>
      <c r="H384">
        <v>0.99987899999999996</v>
      </c>
      <c r="I384">
        <v>0</v>
      </c>
    </row>
    <row r="385" spans="1:25" x14ac:dyDescent="0.25">
      <c r="A385" t="s">
        <v>111</v>
      </c>
      <c r="B385">
        <v>175.03100000000001</v>
      </c>
      <c r="C385">
        <v>173.74199999999999</v>
      </c>
      <c r="D385">
        <v>155.76499999999999</v>
      </c>
      <c r="E385">
        <v>154.06899999999999</v>
      </c>
      <c r="F385">
        <v>73.864400000000003</v>
      </c>
      <c r="G385">
        <v>1.2300499999999999E-3</v>
      </c>
      <c r="H385">
        <v>0.999668</v>
      </c>
      <c r="I385">
        <v>0</v>
      </c>
    </row>
    <row r="386" spans="1:25" x14ac:dyDescent="0.25">
      <c r="A386" t="s">
        <v>111</v>
      </c>
      <c r="B386">
        <v>174.83699999999999</v>
      </c>
      <c r="C386">
        <v>173.55</v>
      </c>
      <c r="D386">
        <v>155.571</v>
      </c>
      <c r="E386">
        <v>153.87700000000001</v>
      </c>
      <c r="F386">
        <v>73.926000000000002</v>
      </c>
      <c r="G386">
        <v>1.2300499999999999E-3</v>
      </c>
      <c r="H386">
        <v>0.999417</v>
      </c>
      <c r="I386">
        <v>0</v>
      </c>
    </row>
    <row r="387" spans="1:25" x14ac:dyDescent="0.25">
      <c r="A387" t="s">
        <v>111</v>
      </c>
      <c r="B387">
        <v>175.20099999999999</v>
      </c>
      <c r="C387">
        <v>173.911</v>
      </c>
      <c r="D387">
        <v>155.89099999999999</v>
      </c>
      <c r="E387">
        <v>154.172</v>
      </c>
      <c r="F387">
        <v>73.963800000000006</v>
      </c>
      <c r="G387">
        <v>1.2300499999999999E-3</v>
      </c>
      <c r="H387">
        <v>0.998803</v>
      </c>
      <c r="I387">
        <v>0</v>
      </c>
    </row>
    <row r="388" spans="1:25" x14ac:dyDescent="0.25">
      <c r="A388" t="s">
        <v>111</v>
      </c>
      <c r="B388">
        <v>4164.6400000000003</v>
      </c>
      <c r="C388">
        <v>175.541</v>
      </c>
      <c r="D388">
        <v>157.334</v>
      </c>
      <c r="E388">
        <v>155.59299999999999</v>
      </c>
      <c r="F388">
        <v>75.431399999999996</v>
      </c>
      <c r="G388">
        <v>1.2300499999999999E-3</v>
      </c>
      <c r="H388">
        <v>0.99970999999999999</v>
      </c>
      <c r="I388">
        <v>0</v>
      </c>
    </row>
    <row r="389" spans="1:25" x14ac:dyDescent="0.25">
      <c r="A389" t="s">
        <v>111</v>
      </c>
      <c r="B389">
        <v>4255.51</v>
      </c>
      <c r="C389">
        <v>243.148</v>
      </c>
      <c r="D389">
        <v>221.01400000000001</v>
      </c>
      <c r="E389">
        <v>217.874</v>
      </c>
      <c r="F389">
        <v>130.02600000000001</v>
      </c>
      <c r="G389">
        <v>1.2300499999999999E-3</v>
      </c>
      <c r="H389">
        <v>0.99953000000000003</v>
      </c>
      <c r="I389">
        <v>0</v>
      </c>
    </row>
    <row r="390" spans="1:25" x14ac:dyDescent="0.25">
      <c r="A390" t="s">
        <v>111</v>
      </c>
      <c r="B390">
        <v>178.56399999999999</v>
      </c>
      <c r="C390">
        <v>177.245</v>
      </c>
      <c r="D390">
        <v>158.977</v>
      </c>
      <c r="E390">
        <v>157.202</v>
      </c>
      <c r="F390">
        <v>76.754599999999996</v>
      </c>
      <c r="G390">
        <v>1.2300499999999999E-3</v>
      </c>
      <c r="H390">
        <v>0.99992099999999995</v>
      </c>
      <c r="I390">
        <v>0</v>
      </c>
    </row>
    <row r="391" spans="1:25" x14ac:dyDescent="0.25">
      <c r="A391" t="s">
        <v>111</v>
      </c>
      <c r="B391">
        <v>175.52500000000001</v>
      </c>
      <c r="C391">
        <v>174.227</v>
      </c>
      <c r="D391">
        <v>156.19300000000001</v>
      </c>
      <c r="E391">
        <v>154.458</v>
      </c>
      <c r="F391">
        <v>74.422200000000004</v>
      </c>
      <c r="G391">
        <v>1.2300499999999999E-3</v>
      </c>
      <c r="H391">
        <v>0.99968199999999996</v>
      </c>
      <c r="I391">
        <v>0</v>
      </c>
      <c r="R391" t="s">
        <v>68</v>
      </c>
      <c r="U391" t="s">
        <v>67</v>
      </c>
      <c r="X391" t="s">
        <v>65</v>
      </c>
    </row>
    <row r="392" spans="1:25" s="3" customFormat="1" x14ac:dyDescent="0.25">
      <c r="A392" s="3" t="s">
        <v>111</v>
      </c>
      <c r="B392" s="3">
        <v>175.83600000000001</v>
      </c>
      <c r="C392" s="3">
        <v>174.53800000000001</v>
      </c>
      <c r="D392" s="3">
        <v>156.446</v>
      </c>
      <c r="E392" s="3">
        <v>154.745</v>
      </c>
      <c r="F392" s="3">
        <v>74.447900000000004</v>
      </c>
      <c r="G392" s="3">
        <v>1.2300499999999999E-3</v>
      </c>
      <c r="H392" s="3">
        <v>0.995116</v>
      </c>
      <c r="I392" s="3">
        <v>0</v>
      </c>
      <c r="P392"/>
      <c r="Q392"/>
      <c r="R392">
        <f>AVERAGE(B343:B392)</f>
        <v>810.84889999999996</v>
      </c>
      <c r="S392">
        <f>AVERAGE(C343:C392)</f>
        <v>177.01834000000005</v>
      </c>
      <c r="T392"/>
      <c r="U392">
        <f>_xlfn.VAR.P(B343:B392)</f>
        <v>2140570.4185538497</v>
      </c>
      <c r="V392">
        <f>_xlfn.VAR.P(C343:C392)</f>
        <v>371.46747270438073</v>
      </c>
      <c r="W392"/>
      <c r="X392">
        <f>1.96*SQRT(U392)/50</f>
        <v>57.352298366905814</v>
      </c>
      <c r="Y392">
        <f>1.96*SQRT(V392)/50</f>
        <v>0.75552086487168535</v>
      </c>
    </row>
    <row r="393" spans="1:25" x14ac:dyDescent="0.25">
      <c r="A393" t="s">
        <v>111</v>
      </c>
      <c r="B393">
        <v>40542.998653000002</v>
      </c>
      <c r="C393" t="s">
        <v>37</v>
      </c>
    </row>
    <row r="394" spans="1:25" x14ac:dyDescent="0.25">
      <c r="A394" t="s">
        <v>112</v>
      </c>
      <c r="B394">
        <v>152.59299999999999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0.99961299999999997</v>
      </c>
      <c r="I394">
        <v>0</v>
      </c>
    </row>
    <row r="395" spans="1:25" x14ac:dyDescent="0.25">
      <c r="A395" t="s">
        <v>112</v>
      </c>
      <c r="B395">
        <v>152.76499999999999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0.99994400000000006</v>
      </c>
      <c r="I395">
        <v>0</v>
      </c>
    </row>
    <row r="396" spans="1:25" x14ac:dyDescent="0.25">
      <c r="A396" t="s">
        <v>112</v>
      </c>
      <c r="B396">
        <v>152.49799999999999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0.99967099999999998</v>
      </c>
      <c r="I396">
        <v>0</v>
      </c>
    </row>
    <row r="397" spans="1:25" x14ac:dyDescent="0.25">
      <c r="A397" t="s">
        <v>112</v>
      </c>
      <c r="B397">
        <v>153.07599999999999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0.99992499999999995</v>
      </c>
      <c r="I397">
        <v>0</v>
      </c>
    </row>
    <row r="398" spans="1:25" x14ac:dyDescent="0.25">
      <c r="A398" t="s">
        <v>112</v>
      </c>
      <c r="B398">
        <v>153.07400000000001</v>
      </c>
      <c r="C398">
        <v>0</v>
      </c>
      <c r="D398">
        <v>0</v>
      </c>
      <c r="E398">
        <v>0</v>
      </c>
      <c r="F398">
        <v>0</v>
      </c>
      <c r="G398">
        <v>1.2300600000000001E-3</v>
      </c>
      <c r="H398">
        <v>0.99977400000000005</v>
      </c>
      <c r="I398">
        <v>0</v>
      </c>
    </row>
    <row r="399" spans="1:25" x14ac:dyDescent="0.25">
      <c r="A399" t="s">
        <v>112</v>
      </c>
      <c r="B399">
        <v>152.864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0.99997199999999997</v>
      </c>
      <c r="I399">
        <v>0</v>
      </c>
    </row>
    <row r="400" spans="1:25" x14ac:dyDescent="0.25">
      <c r="A400" t="s">
        <v>112</v>
      </c>
      <c r="B400">
        <v>152.36000000000001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0.99947299999999994</v>
      </c>
      <c r="I400">
        <v>0</v>
      </c>
    </row>
    <row r="401" spans="1:9" x14ac:dyDescent="0.25">
      <c r="A401" t="s">
        <v>112</v>
      </c>
      <c r="B401">
        <v>4149.41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0.99984099999999998</v>
      </c>
      <c r="I401">
        <v>0</v>
      </c>
    </row>
    <row r="402" spans="1:9" x14ac:dyDescent="0.25">
      <c r="A402" t="s">
        <v>112</v>
      </c>
      <c r="B402">
        <v>4230.87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0.99986900000000001</v>
      </c>
      <c r="I402">
        <v>0</v>
      </c>
    </row>
    <row r="403" spans="1:9" x14ac:dyDescent="0.25">
      <c r="A403" t="s">
        <v>112</v>
      </c>
      <c r="B403">
        <v>156.72499999999999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0.99993500000000002</v>
      </c>
      <c r="I403">
        <v>0</v>
      </c>
    </row>
    <row r="404" spans="1:9" x14ac:dyDescent="0.25">
      <c r="A404" t="s">
        <v>112</v>
      </c>
      <c r="B404">
        <v>152.309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0.99999000000000005</v>
      </c>
      <c r="I404">
        <v>0</v>
      </c>
    </row>
    <row r="405" spans="1:9" x14ac:dyDescent="0.25">
      <c r="A405" t="s">
        <v>112</v>
      </c>
      <c r="B405">
        <v>152.066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0.99980599999999997</v>
      </c>
      <c r="I405">
        <v>0</v>
      </c>
    </row>
    <row r="406" spans="1:9" x14ac:dyDescent="0.25">
      <c r="A406" t="s">
        <v>112</v>
      </c>
      <c r="B406">
        <v>152.441</v>
      </c>
      <c r="C406">
        <v>0</v>
      </c>
      <c r="D406">
        <v>0</v>
      </c>
      <c r="E406">
        <v>0</v>
      </c>
      <c r="F406">
        <v>0</v>
      </c>
      <c r="G406">
        <v>1.23007E-3</v>
      </c>
      <c r="H406">
        <v>0.99987700000000002</v>
      </c>
      <c r="I406">
        <v>0</v>
      </c>
    </row>
    <row r="407" spans="1:9" x14ac:dyDescent="0.25">
      <c r="A407" t="s">
        <v>112</v>
      </c>
      <c r="B407">
        <v>153.178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0.99947299999999994</v>
      </c>
      <c r="I407">
        <v>0</v>
      </c>
    </row>
    <row r="408" spans="1:9" x14ac:dyDescent="0.25">
      <c r="A408" t="s">
        <v>112</v>
      </c>
      <c r="B408">
        <v>153.22200000000001</v>
      </c>
      <c r="C408">
        <v>0</v>
      </c>
      <c r="D408">
        <v>0</v>
      </c>
      <c r="E408">
        <v>0</v>
      </c>
      <c r="F408">
        <v>0</v>
      </c>
      <c r="G408">
        <v>1.2300499999999999E-3</v>
      </c>
      <c r="H408">
        <v>0.999718</v>
      </c>
      <c r="I408">
        <v>0</v>
      </c>
    </row>
    <row r="409" spans="1:9" x14ac:dyDescent="0.25">
      <c r="A409" t="s">
        <v>112</v>
      </c>
      <c r="B409">
        <v>152.09200000000001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0.999946</v>
      </c>
      <c r="I409">
        <v>0</v>
      </c>
    </row>
    <row r="410" spans="1:9" x14ac:dyDescent="0.25">
      <c r="A410" t="s">
        <v>112</v>
      </c>
      <c r="B410">
        <v>152.16999999999999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0.99919800000000003</v>
      </c>
      <c r="I410">
        <v>0</v>
      </c>
    </row>
    <row r="411" spans="1:9" x14ac:dyDescent="0.25">
      <c r="A411" t="s">
        <v>112</v>
      </c>
      <c r="B411">
        <v>151.99100000000001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0.99885199999999996</v>
      </c>
      <c r="I411">
        <v>0</v>
      </c>
    </row>
    <row r="412" spans="1:9" x14ac:dyDescent="0.25">
      <c r="A412" t="s">
        <v>112</v>
      </c>
      <c r="B412">
        <v>152.11699999999999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0.99976799999999999</v>
      </c>
      <c r="I412">
        <v>0</v>
      </c>
    </row>
    <row r="413" spans="1:9" x14ac:dyDescent="0.25">
      <c r="A413" t="s">
        <v>112</v>
      </c>
      <c r="B413">
        <v>152.19800000000001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0.99999000000000005</v>
      </c>
      <c r="I413">
        <v>0</v>
      </c>
    </row>
    <row r="414" spans="1:9" x14ac:dyDescent="0.25">
      <c r="A414" t="s">
        <v>112</v>
      </c>
      <c r="B414">
        <v>4083.19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0.99979399999999996</v>
      </c>
      <c r="I414">
        <v>0</v>
      </c>
    </row>
    <row r="415" spans="1:9" x14ac:dyDescent="0.25">
      <c r="A415" t="s">
        <v>112</v>
      </c>
      <c r="B415">
        <v>4190.0600000000004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0.99975400000000003</v>
      </c>
      <c r="I415">
        <v>0</v>
      </c>
    </row>
    <row r="416" spans="1:9" x14ac:dyDescent="0.25">
      <c r="A416" t="s">
        <v>112</v>
      </c>
      <c r="B416">
        <v>166.744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0.99994300000000003</v>
      </c>
      <c r="I416">
        <v>0</v>
      </c>
    </row>
    <row r="417" spans="1:9" x14ac:dyDescent="0.25">
      <c r="A417" t="s">
        <v>112</v>
      </c>
      <c r="B417">
        <v>166.33099999999999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0.99849100000000002</v>
      </c>
      <c r="I417">
        <v>0</v>
      </c>
    </row>
    <row r="418" spans="1:9" x14ac:dyDescent="0.25">
      <c r="A418" t="s">
        <v>112</v>
      </c>
      <c r="B418">
        <v>156.10300000000001</v>
      </c>
      <c r="C418">
        <v>0</v>
      </c>
      <c r="D418">
        <v>0</v>
      </c>
      <c r="E418">
        <v>0</v>
      </c>
      <c r="F418">
        <v>0</v>
      </c>
      <c r="G418">
        <v>1.23007E-3</v>
      </c>
      <c r="H418">
        <v>0.99984300000000004</v>
      </c>
      <c r="I418">
        <v>0</v>
      </c>
    </row>
    <row r="419" spans="1:9" x14ac:dyDescent="0.25">
      <c r="A419" t="s">
        <v>112</v>
      </c>
      <c r="B419">
        <v>152.721</v>
      </c>
      <c r="C419">
        <v>0</v>
      </c>
      <c r="D419">
        <v>0</v>
      </c>
      <c r="E419">
        <v>0</v>
      </c>
      <c r="F419">
        <v>0</v>
      </c>
      <c r="G419">
        <v>1.2300600000000001E-3</v>
      </c>
      <c r="H419">
        <v>0.99771200000000004</v>
      </c>
      <c r="I419">
        <v>0</v>
      </c>
    </row>
    <row r="420" spans="1:9" x14ac:dyDescent="0.25">
      <c r="A420" t="s">
        <v>112</v>
      </c>
      <c r="B420">
        <v>152.685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0.99998399999999998</v>
      </c>
      <c r="I420">
        <v>0</v>
      </c>
    </row>
    <row r="421" spans="1:9" x14ac:dyDescent="0.25">
      <c r="A421" t="s">
        <v>112</v>
      </c>
      <c r="B421">
        <v>152.334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0.99992899999999996</v>
      </c>
      <c r="I421">
        <v>0</v>
      </c>
    </row>
    <row r="422" spans="1:9" x14ac:dyDescent="0.25">
      <c r="A422" t="s">
        <v>112</v>
      </c>
      <c r="B422">
        <v>152.745</v>
      </c>
      <c r="C422">
        <v>0</v>
      </c>
      <c r="D422">
        <v>0</v>
      </c>
      <c r="E422">
        <v>0</v>
      </c>
      <c r="F422">
        <v>0</v>
      </c>
      <c r="G422">
        <v>1.2300600000000001E-3</v>
      </c>
      <c r="H422">
        <v>0.99991399999999997</v>
      </c>
      <c r="I422">
        <v>0</v>
      </c>
    </row>
    <row r="423" spans="1:9" x14ac:dyDescent="0.25">
      <c r="A423" t="s">
        <v>112</v>
      </c>
      <c r="B423">
        <v>153.07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0.99965400000000004</v>
      </c>
      <c r="I423">
        <v>0</v>
      </c>
    </row>
    <row r="424" spans="1:9" x14ac:dyDescent="0.25">
      <c r="A424" t="s">
        <v>112</v>
      </c>
      <c r="B424">
        <v>152.09800000000001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0.99988500000000002</v>
      </c>
      <c r="I424">
        <v>0</v>
      </c>
    </row>
    <row r="425" spans="1:9" x14ac:dyDescent="0.25">
      <c r="A425" t="s">
        <v>112</v>
      </c>
      <c r="B425">
        <v>152.54300000000001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0.99996799999999997</v>
      </c>
      <c r="I425">
        <v>0</v>
      </c>
    </row>
    <row r="426" spans="1:9" x14ac:dyDescent="0.25">
      <c r="A426" t="s">
        <v>112</v>
      </c>
      <c r="B426">
        <v>152.51499999999999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0.99965999999999999</v>
      </c>
      <c r="I426">
        <v>0</v>
      </c>
    </row>
    <row r="427" spans="1:9" x14ac:dyDescent="0.25">
      <c r="A427" t="s">
        <v>112</v>
      </c>
      <c r="B427">
        <v>4105.68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0.99995800000000001</v>
      </c>
      <c r="I427">
        <v>0</v>
      </c>
    </row>
    <row r="428" spans="1:9" x14ac:dyDescent="0.25">
      <c r="A428" t="s">
        <v>112</v>
      </c>
      <c r="B428">
        <v>4234.3100000000004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0.99971600000000005</v>
      </c>
      <c r="I428">
        <v>0</v>
      </c>
    </row>
    <row r="429" spans="1:9" x14ac:dyDescent="0.25">
      <c r="A429" t="s">
        <v>112</v>
      </c>
      <c r="B429">
        <v>156.44300000000001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0.99975599999999998</v>
      </c>
      <c r="I429">
        <v>0</v>
      </c>
    </row>
    <row r="430" spans="1:9" x14ac:dyDescent="0.25">
      <c r="A430" t="s">
        <v>112</v>
      </c>
      <c r="B430">
        <v>152.94800000000001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0.99980199999999997</v>
      </c>
      <c r="I430">
        <v>0</v>
      </c>
    </row>
    <row r="431" spans="1:9" x14ac:dyDescent="0.25">
      <c r="A431" t="s">
        <v>112</v>
      </c>
      <c r="B431">
        <v>152.93</v>
      </c>
      <c r="C431">
        <v>0</v>
      </c>
      <c r="D431">
        <v>0</v>
      </c>
      <c r="E431">
        <v>0</v>
      </c>
      <c r="F431">
        <v>0</v>
      </c>
      <c r="G431">
        <v>1.2300900000000001E-3</v>
      </c>
      <c r="H431">
        <v>0.99996300000000005</v>
      </c>
      <c r="I431">
        <v>0</v>
      </c>
    </row>
    <row r="432" spans="1:9" x14ac:dyDescent="0.25">
      <c r="A432" t="s">
        <v>112</v>
      </c>
      <c r="B432">
        <v>153.47499999999999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0.99956800000000001</v>
      </c>
      <c r="I432">
        <v>0</v>
      </c>
    </row>
    <row r="433" spans="1:25" x14ac:dyDescent="0.25">
      <c r="A433" t="s">
        <v>112</v>
      </c>
      <c r="B433">
        <v>156.27799999999999</v>
      </c>
      <c r="C433">
        <v>0</v>
      </c>
      <c r="D433">
        <v>0</v>
      </c>
      <c r="E433">
        <v>0</v>
      </c>
      <c r="F433">
        <v>0</v>
      </c>
      <c r="G433">
        <v>1.2300600000000001E-3</v>
      </c>
      <c r="H433">
        <v>0.99786399999999997</v>
      </c>
      <c r="I433">
        <v>0</v>
      </c>
    </row>
    <row r="434" spans="1:25" x14ac:dyDescent="0.25">
      <c r="A434" t="s">
        <v>112</v>
      </c>
      <c r="B434">
        <v>154.44900000000001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0.99948700000000001</v>
      </c>
      <c r="I434">
        <v>0</v>
      </c>
    </row>
    <row r="435" spans="1:25" x14ac:dyDescent="0.25">
      <c r="A435" t="s">
        <v>112</v>
      </c>
      <c r="B435">
        <v>152.52099999999999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0.99983699999999998</v>
      </c>
      <c r="I435">
        <v>0</v>
      </c>
    </row>
    <row r="436" spans="1:25" x14ac:dyDescent="0.25">
      <c r="A436" t="s">
        <v>112</v>
      </c>
      <c r="B436">
        <v>153.46899999999999</v>
      </c>
      <c r="C436">
        <v>0</v>
      </c>
      <c r="D436">
        <v>0</v>
      </c>
      <c r="E436">
        <v>0</v>
      </c>
      <c r="F436">
        <v>0</v>
      </c>
      <c r="G436">
        <v>1.2300600000000001E-3</v>
      </c>
      <c r="H436">
        <v>0.99884399999999995</v>
      </c>
      <c r="I436">
        <v>0</v>
      </c>
    </row>
    <row r="437" spans="1:25" x14ac:dyDescent="0.25">
      <c r="A437" t="s">
        <v>112</v>
      </c>
      <c r="B437">
        <v>155.68899999999999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0.99998699999999996</v>
      </c>
      <c r="I437">
        <v>0</v>
      </c>
    </row>
    <row r="438" spans="1:25" x14ac:dyDescent="0.25">
      <c r="A438" t="s">
        <v>112</v>
      </c>
      <c r="B438">
        <v>154.31299999999999</v>
      </c>
      <c r="C438">
        <v>0</v>
      </c>
      <c r="D438">
        <v>0</v>
      </c>
      <c r="E438">
        <v>0</v>
      </c>
      <c r="F438">
        <v>0</v>
      </c>
      <c r="G438">
        <v>1.2300600000000001E-3</v>
      </c>
      <c r="H438">
        <v>0.99994400000000006</v>
      </c>
      <c r="I438">
        <v>0</v>
      </c>
    </row>
    <row r="439" spans="1:25" x14ac:dyDescent="0.25">
      <c r="A439" t="s">
        <v>112</v>
      </c>
      <c r="B439">
        <v>151.99199999999999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0.99990900000000005</v>
      </c>
      <c r="I439">
        <v>0</v>
      </c>
    </row>
    <row r="440" spans="1:25" x14ac:dyDescent="0.25">
      <c r="A440" t="s">
        <v>112</v>
      </c>
      <c r="B440">
        <v>4065.49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0.99973000000000001</v>
      </c>
      <c r="I440">
        <v>0</v>
      </c>
    </row>
    <row r="441" spans="1:25" x14ac:dyDescent="0.25">
      <c r="A441" t="s">
        <v>112</v>
      </c>
      <c r="B441">
        <v>4221.2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0.99951999999999996</v>
      </c>
      <c r="I441">
        <v>0</v>
      </c>
    </row>
    <row r="442" spans="1:25" x14ac:dyDescent="0.25">
      <c r="A442" t="s">
        <v>112</v>
      </c>
      <c r="B442">
        <v>175.61099999999999</v>
      </c>
      <c r="C442">
        <v>0</v>
      </c>
      <c r="D442">
        <v>0</v>
      </c>
      <c r="E442">
        <v>0</v>
      </c>
      <c r="F442">
        <v>0</v>
      </c>
      <c r="G442">
        <v>1.2300799999999999E-3</v>
      </c>
      <c r="H442">
        <v>0.99999000000000005</v>
      </c>
      <c r="I442">
        <v>0</v>
      </c>
    </row>
    <row r="443" spans="1:25" x14ac:dyDescent="0.25">
      <c r="A443" t="s">
        <v>112</v>
      </c>
      <c r="B443">
        <v>175.08099999999999</v>
      </c>
      <c r="C443">
        <v>0</v>
      </c>
      <c r="D443">
        <v>0</v>
      </c>
      <c r="E443">
        <v>0</v>
      </c>
      <c r="F443">
        <v>0</v>
      </c>
      <c r="G443">
        <v>1.2300600000000001E-3</v>
      </c>
      <c r="H443">
        <v>0.99600599999999995</v>
      </c>
      <c r="I443">
        <v>0</v>
      </c>
    </row>
    <row r="444" spans="1:25" x14ac:dyDescent="0.25">
      <c r="A444" t="s">
        <v>112</v>
      </c>
      <c r="B444">
        <v>159.43600000000001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0.99963000000000002</v>
      </c>
      <c r="I444">
        <v>0</v>
      </c>
    </row>
    <row r="445" spans="1:25" x14ac:dyDescent="0.25">
      <c r="A445" t="s">
        <v>112</v>
      </c>
      <c r="B445">
        <v>152.91499999999999</v>
      </c>
      <c r="C445">
        <v>0</v>
      </c>
      <c r="D445">
        <v>0</v>
      </c>
      <c r="E445">
        <v>0</v>
      </c>
      <c r="F445">
        <v>0</v>
      </c>
      <c r="G445">
        <v>1.2300499999999999E-3</v>
      </c>
      <c r="H445">
        <v>0.99710799999999999</v>
      </c>
      <c r="I445">
        <v>0</v>
      </c>
    </row>
    <row r="446" spans="1:25" x14ac:dyDescent="0.25">
      <c r="A446" t="s">
        <v>112</v>
      </c>
      <c r="B446">
        <v>152.50700000000001</v>
      </c>
      <c r="C446">
        <v>0</v>
      </c>
      <c r="D446">
        <v>0</v>
      </c>
      <c r="E446">
        <v>0</v>
      </c>
      <c r="F446">
        <v>0</v>
      </c>
      <c r="G446">
        <v>1.23007E-3</v>
      </c>
      <c r="H446">
        <v>0.99962700000000004</v>
      </c>
      <c r="I446">
        <v>0</v>
      </c>
    </row>
    <row r="447" spans="1:25" x14ac:dyDescent="0.25">
      <c r="A447" t="s">
        <v>112</v>
      </c>
      <c r="B447">
        <v>152.24100000000001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0.99971900000000002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151.99100000000001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0.99987700000000002</v>
      </c>
      <c r="I448">
        <v>0</v>
      </c>
      <c r="R448">
        <f>AVERAGE(B399:B448)</f>
        <v>795.80241999999987</v>
      </c>
      <c r="S448">
        <f>AVERAGE(C399:C448)</f>
        <v>0</v>
      </c>
      <c r="U448">
        <f>_xlfn.VAR.P(B399:B448)</f>
        <v>2156497.8264723234</v>
      </c>
      <c r="V448">
        <f>_xlfn.VAR.P(C399:C448)</f>
        <v>0</v>
      </c>
      <c r="X448">
        <f>1.96*SQRT(U448)/50</f>
        <v>57.565274428864065</v>
      </c>
      <c r="Y448">
        <f>1.96*SQRT(V448)/50</f>
        <v>0</v>
      </c>
    </row>
    <row r="449" spans="1:9" x14ac:dyDescent="0.25">
      <c r="A449" t="s">
        <v>112</v>
      </c>
      <c r="B449">
        <v>39790.467561999998</v>
      </c>
      <c r="C449" t="s">
        <v>37</v>
      </c>
    </row>
    <row r="450" spans="1:9" x14ac:dyDescent="0.25">
      <c r="A450" t="s">
        <v>113</v>
      </c>
      <c r="B450">
        <v>162.50299999999999</v>
      </c>
      <c r="C450">
        <v>161.22399999999999</v>
      </c>
      <c r="D450">
        <v>143.303</v>
      </c>
      <c r="E450">
        <v>141.619</v>
      </c>
      <c r="F450">
        <v>74.015100000000004</v>
      </c>
      <c r="G450">
        <v>1.2300600000000001E-3</v>
      </c>
      <c r="H450">
        <v>0.999394</v>
      </c>
      <c r="I450">
        <v>0</v>
      </c>
    </row>
    <row r="451" spans="1:9" x14ac:dyDescent="0.25">
      <c r="A451" t="s">
        <v>113</v>
      </c>
      <c r="B451">
        <v>162.947</v>
      </c>
      <c r="C451">
        <v>161.65600000000001</v>
      </c>
      <c r="D451">
        <v>143.797</v>
      </c>
      <c r="E451">
        <v>142.09800000000001</v>
      </c>
      <c r="F451">
        <v>74.052300000000002</v>
      </c>
      <c r="G451">
        <v>1.23007E-3</v>
      </c>
      <c r="H451">
        <v>0.99965499999999996</v>
      </c>
      <c r="I451">
        <v>0</v>
      </c>
    </row>
    <row r="452" spans="1:9" x14ac:dyDescent="0.25">
      <c r="A452" t="s">
        <v>113</v>
      </c>
      <c r="B452">
        <v>162.88900000000001</v>
      </c>
      <c r="C452">
        <v>161.60400000000001</v>
      </c>
      <c r="D452">
        <v>143.65299999999999</v>
      </c>
      <c r="E452">
        <v>141.94900000000001</v>
      </c>
      <c r="F452">
        <v>74.404300000000006</v>
      </c>
      <c r="G452">
        <v>1.2300499999999999E-3</v>
      </c>
      <c r="H452">
        <v>0.99960400000000005</v>
      </c>
      <c r="I452">
        <v>0</v>
      </c>
    </row>
    <row r="453" spans="1:9" x14ac:dyDescent="0.25">
      <c r="A453" t="s">
        <v>113</v>
      </c>
      <c r="B453">
        <v>4174.6899999999996</v>
      </c>
      <c r="C453">
        <v>164.137</v>
      </c>
      <c r="D453">
        <v>145.959</v>
      </c>
      <c r="E453">
        <v>144.22800000000001</v>
      </c>
      <c r="F453">
        <v>75.985399999999998</v>
      </c>
      <c r="G453">
        <v>1.2300499999999999E-3</v>
      </c>
      <c r="H453">
        <v>0.99929100000000004</v>
      </c>
      <c r="I453">
        <v>0</v>
      </c>
    </row>
    <row r="454" spans="1:9" x14ac:dyDescent="0.25">
      <c r="A454" t="s">
        <v>113</v>
      </c>
      <c r="B454">
        <v>4245.9799999999996</v>
      </c>
      <c r="C454">
        <v>233.518</v>
      </c>
      <c r="D454">
        <v>211.16800000000001</v>
      </c>
      <c r="E454">
        <v>207.94</v>
      </c>
      <c r="F454">
        <v>132.815</v>
      </c>
      <c r="G454">
        <v>1.2300499999999999E-3</v>
      </c>
      <c r="H454">
        <v>0.99997899999999995</v>
      </c>
      <c r="I454">
        <v>0</v>
      </c>
    </row>
    <row r="455" spans="1:9" x14ac:dyDescent="0.25">
      <c r="A455" t="s">
        <v>113</v>
      </c>
      <c r="B455">
        <v>165.928</v>
      </c>
      <c r="C455">
        <v>164.59899999999999</v>
      </c>
      <c r="D455">
        <v>146.37899999999999</v>
      </c>
      <c r="E455">
        <v>144.62299999999999</v>
      </c>
      <c r="F455">
        <v>76.634399999999999</v>
      </c>
      <c r="G455">
        <v>1.2300600000000001E-3</v>
      </c>
      <c r="H455">
        <v>0.99981500000000001</v>
      </c>
      <c r="I455">
        <v>0</v>
      </c>
    </row>
    <row r="456" spans="1:9" x14ac:dyDescent="0.25">
      <c r="A456" t="s">
        <v>113</v>
      </c>
      <c r="B456">
        <v>162.88200000000001</v>
      </c>
      <c r="C456">
        <v>161.58199999999999</v>
      </c>
      <c r="D456">
        <v>143.64599999999999</v>
      </c>
      <c r="E456">
        <v>141.91300000000001</v>
      </c>
      <c r="F456">
        <v>74.343100000000007</v>
      </c>
      <c r="G456">
        <v>1.2300600000000001E-3</v>
      </c>
      <c r="H456">
        <v>0.99995800000000001</v>
      </c>
      <c r="I456">
        <v>0</v>
      </c>
    </row>
    <row r="457" spans="1:9" x14ac:dyDescent="0.25">
      <c r="A457" t="s">
        <v>113</v>
      </c>
      <c r="B457">
        <v>163.37700000000001</v>
      </c>
      <c r="C457">
        <v>162.08600000000001</v>
      </c>
      <c r="D457">
        <v>144.1</v>
      </c>
      <c r="E457">
        <v>142.38300000000001</v>
      </c>
      <c r="F457">
        <v>74.465900000000005</v>
      </c>
      <c r="G457">
        <v>1.2300600000000001E-3</v>
      </c>
      <c r="H457">
        <v>0.99980599999999997</v>
      </c>
      <c r="I457">
        <v>0</v>
      </c>
    </row>
    <row r="458" spans="1:9" x14ac:dyDescent="0.25">
      <c r="A458" t="s">
        <v>113</v>
      </c>
      <c r="B458">
        <v>164.38300000000001</v>
      </c>
      <c r="C458">
        <v>163.08000000000001</v>
      </c>
      <c r="D458">
        <v>144.97800000000001</v>
      </c>
      <c r="E458">
        <v>143.24600000000001</v>
      </c>
      <c r="F458">
        <v>75.554100000000005</v>
      </c>
      <c r="G458">
        <v>1.2300499999999999E-3</v>
      </c>
      <c r="H458">
        <v>0.99883100000000002</v>
      </c>
      <c r="I458">
        <v>0</v>
      </c>
    </row>
    <row r="459" spans="1:9" x14ac:dyDescent="0.25">
      <c r="A459" t="s">
        <v>113</v>
      </c>
      <c r="B459">
        <v>162.61199999999999</v>
      </c>
      <c r="C459">
        <v>161.28899999999999</v>
      </c>
      <c r="D459">
        <v>143.41</v>
      </c>
      <c r="E459">
        <v>141.71</v>
      </c>
      <c r="F459">
        <v>73.989599999999996</v>
      </c>
      <c r="G459">
        <v>1.2300600000000001E-3</v>
      </c>
      <c r="H459">
        <v>0.99926599999999999</v>
      </c>
      <c r="I459">
        <v>0</v>
      </c>
    </row>
    <row r="460" spans="1:9" x14ac:dyDescent="0.25">
      <c r="A460" t="s">
        <v>113</v>
      </c>
      <c r="B460">
        <v>162.523</v>
      </c>
      <c r="C460">
        <v>161.209</v>
      </c>
      <c r="D460">
        <v>143.346</v>
      </c>
      <c r="E460">
        <v>141.65</v>
      </c>
      <c r="F460">
        <v>74.058499999999995</v>
      </c>
      <c r="G460">
        <v>1.2300499999999999E-3</v>
      </c>
      <c r="H460">
        <v>0.99992700000000001</v>
      </c>
      <c r="I460">
        <v>0</v>
      </c>
    </row>
    <row r="461" spans="1:9" x14ac:dyDescent="0.25">
      <c r="A461" t="s">
        <v>113</v>
      </c>
      <c r="B461">
        <v>163.00800000000001</v>
      </c>
      <c r="C461">
        <v>161.714</v>
      </c>
      <c r="D461">
        <v>143.81700000000001</v>
      </c>
      <c r="E461">
        <v>142.107</v>
      </c>
      <c r="F461">
        <v>74.295400000000001</v>
      </c>
      <c r="G461">
        <v>1.2300499999999999E-3</v>
      </c>
      <c r="H461">
        <v>0.99965400000000004</v>
      </c>
      <c r="I461">
        <v>0</v>
      </c>
    </row>
    <row r="462" spans="1:9" x14ac:dyDescent="0.25">
      <c r="A462" t="s">
        <v>113</v>
      </c>
      <c r="B462">
        <v>162.52799999999999</v>
      </c>
      <c r="C462">
        <v>161.24199999999999</v>
      </c>
      <c r="D462">
        <v>143.363</v>
      </c>
      <c r="E462">
        <v>141.65799999999999</v>
      </c>
      <c r="F462">
        <v>74.177899999999994</v>
      </c>
      <c r="G462">
        <v>1.2300499999999999E-3</v>
      </c>
      <c r="H462">
        <v>0.99975199999999997</v>
      </c>
      <c r="I462">
        <v>0</v>
      </c>
    </row>
    <row r="463" spans="1:9" x14ac:dyDescent="0.25">
      <c r="A463" t="s">
        <v>113</v>
      </c>
      <c r="B463">
        <v>162.77099999999999</v>
      </c>
      <c r="C463">
        <v>161.458</v>
      </c>
      <c r="D463">
        <v>143.54599999999999</v>
      </c>
      <c r="E463">
        <v>141.84700000000001</v>
      </c>
      <c r="F463">
        <v>74.025099999999995</v>
      </c>
      <c r="G463">
        <v>1.2300499999999999E-3</v>
      </c>
      <c r="H463">
        <v>0.99985999999999997</v>
      </c>
      <c r="I463">
        <v>0</v>
      </c>
    </row>
    <row r="464" spans="1:9" x14ac:dyDescent="0.25">
      <c r="A464" t="s">
        <v>113</v>
      </c>
      <c r="B464">
        <v>163.137</v>
      </c>
      <c r="C464">
        <v>161.84299999999999</v>
      </c>
      <c r="D464">
        <v>143.90899999999999</v>
      </c>
      <c r="E464">
        <v>142.197</v>
      </c>
      <c r="F464">
        <v>74.597200000000001</v>
      </c>
      <c r="G464">
        <v>1.2300499999999999E-3</v>
      </c>
      <c r="H464">
        <v>0.99998900000000002</v>
      </c>
      <c r="I464">
        <v>0</v>
      </c>
    </row>
    <row r="465" spans="1:9" x14ac:dyDescent="0.25">
      <c r="A465" t="s">
        <v>113</v>
      </c>
      <c r="B465">
        <v>4118.7299999999996</v>
      </c>
      <c r="C465">
        <v>164.285</v>
      </c>
      <c r="D465">
        <v>146.071</v>
      </c>
      <c r="E465">
        <v>144.30500000000001</v>
      </c>
      <c r="F465">
        <v>76.249600000000001</v>
      </c>
      <c r="G465">
        <v>1.2300499999999999E-3</v>
      </c>
      <c r="H465">
        <v>0.99991799999999997</v>
      </c>
      <c r="I465">
        <v>0</v>
      </c>
    </row>
    <row r="466" spans="1:9" x14ac:dyDescent="0.25">
      <c r="A466" t="s">
        <v>113</v>
      </c>
      <c r="B466">
        <v>4234.01</v>
      </c>
      <c r="C466">
        <v>225.83199999999999</v>
      </c>
      <c r="D466">
        <v>203.97</v>
      </c>
      <c r="E466">
        <v>200.90299999999999</v>
      </c>
      <c r="F466">
        <v>126.85599999999999</v>
      </c>
      <c r="G466">
        <v>1.2300499999999999E-3</v>
      </c>
      <c r="H466">
        <v>0.999996</v>
      </c>
      <c r="I466">
        <v>0</v>
      </c>
    </row>
    <row r="467" spans="1:9" x14ac:dyDescent="0.25">
      <c r="A467" t="s">
        <v>113</v>
      </c>
      <c r="B467">
        <v>187.483</v>
      </c>
      <c r="C467">
        <v>186.00800000000001</v>
      </c>
      <c r="D467">
        <v>166.53700000000001</v>
      </c>
      <c r="E467">
        <v>164.28800000000001</v>
      </c>
      <c r="F467">
        <v>94.729500000000002</v>
      </c>
      <c r="G467">
        <v>1.2300499999999999E-3</v>
      </c>
      <c r="H467">
        <v>0.99952200000000002</v>
      </c>
      <c r="I467">
        <v>0</v>
      </c>
    </row>
    <row r="468" spans="1:9" x14ac:dyDescent="0.25">
      <c r="A468" t="s">
        <v>113</v>
      </c>
      <c r="B468">
        <v>183.25700000000001</v>
      </c>
      <c r="C468">
        <v>181.82300000000001</v>
      </c>
      <c r="D468">
        <v>162.38399999999999</v>
      </c>
      <c r="E468">
        <v>160.239</v>
      </c>
      <c r="F468">
        <v>91.150999999999996</v>
      </c>
      <c r="G468">
        <v>1.2300600000000001E-3</v>
      </c>
      <c r="H468">
        <v>0.99971900000000002</v>
      </c>
      <c r="I468">
        <v>0</v>
      </c>
    </row>
    <row r="469" spans="1:9" x14ac:dyDescent="0.25">
      <c r="A469" t="s">
        <v>113</v>
      </c>
      <c r="B469">
        <v>170.042</v>
      </c>
      <c r="C469">
        <v>168.71</v>
      </c>
      <c r="D469">
        <v>149.98699999999999</v>
      </c>
      <c r="E469">
        <v>148.137</v>
      </c>
      <c r="F469">
        <v>79.968000000000004</v>
      </c>
      <c r="G469">
        <v>1.2300799999999999E-3</v>
      </c>
      <c r="H469">
        <v>0.99958499999999995</v>
      </c>
      <c r="I469">
        <v>0</v>
      </c>
    </row>
    <row r="470" spans="1:9" x14ac:dyDescent="0.25">
      <c r="A470" t="s">
        <v>113</v>
      </c>
      <c r="B470">
        <v>163.245</v>
      </c>
      <c r="C470">
        <v>161.952</v>
      </c>
      <c r="D470">
        <v>143.97900000000001</v>
      </c>
      <c r="E470">
        <v>142.298</v>
      </c>
      <c r="F470">
        <v>74.651799999999994</v>
      </c>
      <c r="G470">
        <v>1.2300499999999999E-3</v>
      </c>
      <c r="H470">
        <v>0.99856699999999998</v>
      </c>
      <c r="I470">
        <v>0</v>
      </c>
    </row>
    <row r="471" spans="1:9" x14ac:dyDescent="0.25">
      <c r="A471" t="s">
        <v>113</v>
      </c>
      <c r="B471">
        <v>162.70599999999999</v>
      </c>
      <c r="C471">
        <v>161.41399999999999</v>
      </c>
      <c r="D471">
        <v>143.529</v>
      </c>
      <c r="E471">
        <v>141.83500000000001</v>
      </c>
      <c r="F471">
        <v>73.988</v>
      </c>
      <c r="G471">
        <v>1.2300499999999999E-3</v>
      </c>
      <c r="H471">
        <v>0.99936000000000003</v>
      </c>
      <c r="I471">
        <v>0</v>
      </c>
    </row>
    <row r="472" spans="1:9" x14ac:dyDescent="0.25">
      <c r="A472" t="s">
        <v>113</v>
      </c>
      <c r="B472">
        <v>162.46</v>
      </c>
      <c r="C472">
        <v>161.17500000000001</v>
      </c>
      <c r="D472">
        <v>143.279</v>
      </c>
      <c r="E472">
        <v>141.57400000000001</v>
      </c>
      <c r="F472">
        <v>74.001900000000006</v>
      </c>
      <c r="G472">
        <v>1.2300499999999999E-3</v>
      </c>
      <c r="H472">
        <v>0.99981900000000001</v>
      </c>
      <c r="I472">
        <v>0</v>
      </c>
    </row>
    <row r="473" spans="1:9" x14ac:dyDescent="0.25">
      <c r="A473" t="s">
        <v>113</v>
      </c>
      <c r="B473">
        <v>162.81700000000001</v>
      </c>
      <c r="C473">
        <v>161.50800000000001</v>
      </c>
      <c r="D473">
        <v>143.57499999999999</v>
      </c>
      <c r="E473">
        <v>141.886</v>
      </c>
      <c r="F473">
        <v>74.002099999999999</v>
      </c>
      <c r="G473">
        <v>1.2300499999999999E-3</v>
      </c>
      <c r="H473">
        <v>0.99988200000000005</v>
      </c>
      <c r="I473">
        <v>0</v>
      </c>
    </row>
    <row r="474" spans="1:9" x14ac:dyDescent="0.25">
      <c r="A474" t="s">
        <v>113</v>
      </c>
      <c r="B474">
        <v>162.43</v>
      </c>
      <c r="C474">
        <v>161.13999999999999</v>
      </c>
      <c r="D474">
        <v>143.25</v>
      </c>
      <c r="E474">
        <v>141.571</v>
      </c>
      <c r="F474">
        <v>73.982900000000001</v>
      </c>
      <c r="G474">
        <v>1.2300499999999999E-3</v>
      </c>
      <c r="H474">
        <v>0.99979399999999996</v>
      </c>
      <c r="I474">
        <v>0</v>
      </c>
    </row>
    <row r="475" spans="1:9" x14ac:dyDescent="0.25">
      <c r="A475" t="s">
        <v>113</v>
      </c>
      <c r="B475">
        <v>162.751</v>
      </c>
      <c r="C475">
        <v>161.46600000000001</v>
      </c>
      <c r="D475">
        <v>143.58199999999999</v>
      </c>
      <c r="E475">
        <v>141.87100000000001</v>
      </c>
      <c r="F475">
        <v>74.102000000000004</v>
      </c>
      <c r="G475">
        <v>1.2300499999999999E-3</v>
      </c>
      <c r="H475">
        <v>0.99957200000000002</v>
      </c>
      <c r="I475">
        <v>0</v>
      </c>
    </row>
    <row r="476" spans="1:9" x14ac:dyDescent="0.25">
      <c r="A476" t="s">
        <v>113</v>
      </c>
      <c r="B476">
        <v>162.55799999999999</v>
      </c>
      <c r="C476">
        <v>161.22900000000001</v>
      </c>
      <c r="D476">
        <v>143.32499999999999</v>
      </c>
      <c r="E476">
        <v>141.62700000000001</v>
      </c>
      <c r="F476">
        <v>74.072999999999993</v>
      </c>
      <c r="G476">
        <v>1.2300499999999999E-3</v>
      </c>
      <c r="H476">
        <v>0.99806700000000004</v>
      </c>
      <c r="I476">
        <v>0</v>
      </c>
    </row>
    <row r="477" spans="1:9" x14ac:dyDescent="0.25">
      <c r="A477" t="s">
        <v>113</v>
      </c>
      <c r="B477">
        <v>4088.46</v>
      </c>
      <c r="C477">
        <v>166.161</v>
      </c>
      <c r="D477">
        <v>147.703</v>
      </c>
      <c r="E477">
        <v>145.899</v>
      </c>
      <c r="F477">
        <v>77.894999999999996</v>
      </c>
      <c r="G477">
        <v>1.2300499999999999E-3</v>
      </c>
      <c r="H477">
        <v>0.99964299999999995</v>
      </c>
      <c r="I477">
        <v>0</v>
      </c>
    </row>
    <row r="478" spans="1:9" x14ac:dyDescent="0.25">
      <c r="A478" t="s">
        <v>113</v>
      </c>
      <c r="B478">
        <v>4243.8</v>
      </c>
      <c r="C478">
        <v>233.3</v>
      </c>
      <c r="D478">
        <v>210.935</v>
      </c>
      <c r="E478">
        <v>207.71799999999999</v>
      </c>
      <c r="F478">
        <v>132.58099999999999</v>
      </c>
      <c r="G478">
        <v>1.2300499999999999E-3</v>
      </c>
      <c r="H478">
        <v>0.99997899999999995</v>
      </c>
      <c r="I478">
        <v>0</v>
      </c>
    </row>
    <row r="479" spans="1:9" x14ac:dyDescent="0.25">
      <c r="A479" t="s">
        <v>113</v>
      </c>
      <c r="B479">
        <v>166.05199999999999</v>
      </c>
      <c r="C479">
        <v>164.65</v>
      </c>
      <c r="D479">
        <v>146.35</v>
      </c>
      <c r="E479">
        <v>144.63399999999999</v>
      </c>
      <c r="F479">
        <v>76.518900000000002</v>
      </c>
      <c r="G479">
        <v>1.2300499999999999E-3</v>
      </c>
      <c r="H479">
        <v>0.99919400000000003</v>
      </c>
      <c r="I479">
        <v>0</v>
      </c>
    </row>
    <row r="480" spans="1:9" x14ac:dyDescent="0.25">
      <c r="A480" t="s">
        <v>113</v>
      </c>
      <c r="B480">
        <v>163.023</v>
      </c>
      <c r="C480">
        <v>161.70500000000001</v>
      </c>
      <c r="D480">
        <v>143.762</v>
      </c>
      <c r="E480">
        <v>142.059</v>
      </c>
      <c r="F480">
        <v>74.447000000000003</v>
      </c>
      <c r="G480">
        <v>1.2300499999999999E-3</v>
      </c>
      <c r="H480">
        <v>0.99992800000000004</v>
      </c>
      <c r="I480">
        <v>0</v>
      </c>
    </row>
    <row r="481" spans="1:9" x14ac:dyDescent="0.25">
      <c r="A481" t="s">
        <v>113</v>
      </c>
      <c r="B481">
        <v>163.98099999999999</v>
      </c>
      <c r="C481">
        <v>162.68100000000001</v>
      </c>
      <c r="D481">
        <v>144.666</v>
      </c>
      <c r="E481">
        <v>142.923</v>
      </c>
      <c r="F481">
        <v>75.017899999999997</v>
      </c>
      <c r="G481">
        <v>1.2300499999999999E-3</v>
      </c>
      <c r="H481">
        <v>0.99953599999999998</v>
      </c>
      <c r="I481">
        <v>0</v>
      </c>
    </row>
    <row r="482" spans="1:9" x14ac:dyDescent="0.25">
      <c r="A482" t="s">
        <v>113</v>
      </c>
      <c r="B482">
        <v>164.78100000000001</v>
      </c>
      <c r="C482">
        <v>163.471</v>
      </c>
      <c r="D482">
        <v>145.29300000000001</v>
      </c>
      <c r="E482">
        <v>143.553</v>
      </c>
      <c r="F482">
        <v>75.877600000000001</v>
      </c>
      <c r="G482">
        <v>1.2300499999999999E-3</v>
      </c>
      <c r="H482">
        <v>0.999386</v>
      </c>
      <c r="I482">
        <v>0</v>
      </c>
    </row>
    <row r="483" spans="1:9" x14ac:dyDescent="0.25">
      <c r="A483" t="s">
        <v>113</v>
      </c>
      <c r="B483">
        <v>167.24700000000001</v>
      </c>
      <c r="C483">
        <v>165.94399999999999</v>
      </c>
      <c r="D483">
        <v>147.596</v>
      </c>
      <c r="E483">
        <v>145.79</v>
      </c>
      <c r="F483">
        <v>77.962999999999994</v>
      </c>
      <c r="G483">
        <v>1.2300499999999999E-3</v>
      </c>
      <c r="H483">
        <v>0.99955400000000005</v>
      </c>
      <c r="I483">
        <v>0</v>
      </c>
    </row>
    <row r="484" spans="1:9" x14ac:dyDescent="0.25">
      <c r="A484" t="s">
        <v>113</v>
      </c>
      <c r="B484">
        <v>162.86600000000001</v>
      </c>
      <c r="C484">
        <v>161.56700000000001</v>
      </c>
      <c r="D484">
        <v>143.63800000000001</v>
      </c>
      <c r="E484">
        <v>141.929</v>
      </c>
      <c r="F484">
        <v>74.298199999999994</v>
      </c>
      <c r="G484">
        <v>1.2300499999999999E-3</v>
      </c>
      <c r="H484">
        <v>0.99979499999999999</v>
      </c>
      <c r="I484">
        <v>0</v>
      </c>
    </row>
    <row r="485" spans="1:9" x14ac:dyDescent="0.25">
      <c r="A485" t="s">
        <v>113</v>
      </c>
      <c r="B485">
        <v>162.947</v>
      </c>
      <c r="C485">
        <v>161.64599999999999</v>
      </c>
      <c r="D485">
        <v>143.76</v>
      </c>
      <c r="E485">
        <v>142.048</v>
      </c>
      <c r="F485">
        <v>74.218900000000005</v>
      </c>
      <c r="G485">
        <v>1.2300900000000001E-3</v>
      </c>
      <c r="H485">
        <v>0.99996600000000002</v>
      </c>
      <c r="I485">
        <v>0</v>
      </c>
    </row>
    <row r="486" spans="1:9" x14ac:dyDescent="0.25">
      <c r="A486" t="s">
        <v>113</v>
      </c>
      <c r="B486">
        <v>162.49600000000001</v>
      </c>
      <c r="C486">
        <v>161.208</v>
      </c>
      <c r="D486">
        <v>143.30799999999999</v>
      </c>
      <c r="E486">
        <v>141.601</v>
      </c>
      <c r="F486">
        <v>74.059399999999997</v>
      </c>
      <c r="G486">
        <v>1.23007E-3</v>
      </c>
      <c r="H486">
        <v>0.99973999999999996</v>
      </c>
      <c r="I486">
        <v>0</v>
      </c>
    </row>
    <row r="487" spans="1:9" x14ac:dyDescent="0.25">
      <c r="A487" t="s">
        <v>113</v>
      </c>
      <c r="B487">
        <v>163.30600000000001</v>
      </c>
      <c r="C487">
        <v>162.02000000000001</v>
      </c>
      <c r="D487">
        <v>144.078</v>
      </c>
      <c r="E487">
        <v>142.36199999999999</v>
      </c>
      <c r="F487">
        <v>74.500200000000007</v>
      </c>
      <c r="G487">
        <v>1.2300499999999999E-3</v>
      </c>
      <c r="H487">
        <v>0.99993799999999999</v>
      </c>
      <c r="I487">
        <v>0</v>
      </c>
    </row>
    <row r="488" spans="1:9" x14ac:dyDescent="0.25">
      <c r="A488" t="s">
        <v>113</v>
      </c>
      <c r="B488">
        <v>162.91399999999999</v>
      </c>
      <c r="C488">
        <v>161.62700000000001</v>
      </c>
      <c r="D488">
        <v>143.60900000000001</v>
      </c>
      <c r="E488">
        <v>141.90600000000001</v>
      </c>
      <c r="F488">
        <v>74.343800000000002</v>
      </c>
      <c r="G488">
        <v>1.2300499999999999E-3</v>
      </c>
      <c r="H488">
        <v>0.99929299999999999</v>
      </c>
      <c r="I488">
        <v>0</v>
      </c>
    </row>
    <row r="489" spans="1:9" x14ac:dyDescent="0.25">
      <c r="A489" t="s">
        <v>113</v>
      </c>
      <c r="B489">
        <v>4111.8500000000004</v>
      </c>
      <c r="C489">
        <v>164.596</v>
      </c>
      <c r="D489">
        <v>146.345</v>
      </c>
      <c r="E489">
        <v>144.55799999999999</v>
      </c>
      <c r="F489">
        <v>76.626300000000001</v>
      </c>
      <c r="G489">
        <v>1.2300499999999999E-3</v>
      </c>
      <c r="H489">
        <v>0.99981399999999998</v>
      </c>
      <c r="I489">
        <v>0</v>
      </c>
    </row>
    <row r="490" spans="1:9" x14ac:dyDescent="0.25">
      <c r="A490" t="s">
        <v>113</v>
      </c>
      <c r="B490">
        <v>4223.3999999999996</v>
      </c>
      <c r="C490">
        <v>216.84</v>
      </c>
      <c r="D490">
        <v>195.387</v>
      </c>
      <c r="E490">
        <v>192.512</v>
      </c>
      <c r="F490">
        <v>119.527</v>
      </c>
      <c r="G490">
        <v>1.23007E-3</v>
      </c>
      <c r="H490">
        <v>0.99989300000000003</v>
      </c>
      <c r="I490">
        <v>0</v>
      </c>
    </row>
    <row r="491" spans="1:9" x14ac:dyDescent="0.25">
      <c r="A491" t="s">
        <v>113</v>
      </c>
      <c r="B491">
        <v>171.10599999999999</v>
      </c>
      <c r="C491">
        <v>169.751</v>
      </c>
      <c r="D491">
        <v>150.90100000000001</v>
      </c>
      <c r="E491">
        <v>149.02600000000001</v>
      </c>
      <c r="F491">
        <v>80.686999999999998</v>
      </c>
      <c r="G491">
        <v>1.2300600000000001E-3</v>
      </c>
      <c r="H491">
        <v>0.999193</v>
      </c>
      <c r="I491">
        <v>0</v>
      </c>
    </row>
    <row r="492" spans="1:9" x14ac:dyDescent="0.25">
      <c r="A492" t="s">
        <v>113</v>
      </c>
      <c r="B492">
        <v>169.37</v>
      </c>
      <c r="C492">
        <v>168.059</v>
      </c>
      <c r="D492">
        <v>149.33699999999999</v>
      </c>
      <c r="E492">
        <v>147.50700000000001</v>
      </c>
      <c r="F492">
        <v>79.644999999999996</v>
      </c>
      <c r="G492">
        <v>1.2300600000000001E-3</v>
      </c>
      <c r="H492">
        <v>0.99987499999999996</v>
      </c>
      <c r="I492">
        <v>0</v>
      </c>
    </row>
    <row r="493" spans="1:9" x14ac:dyDescent="0.25">
      <c r="A493" t="s">
        <v>113</v>
      </c>
      <c r="B493">
        <v>169.762</v>
      </c>
      <c r="C493">
        <v>168.46600000000001</v>
      </c>
      <c r="D493">
        <v>149.756</v>
      </c>
      <c r="E493">
        <v>147.92500000000001</v>
      </c>
      <c r="F493">
        <v>79.756100000000004</v>
      </c>
      <c r="G493">
        <v>1.23007E-3</v>
      </c>
      <c r="H493">
        <v>0.999973</v>
      </c>
      <c r="I493">
        <v>0</v>
      </c>
    </row>
    <row r="494" spans="1:9" x14ac:dyDescent="0.25">
      <c r="A494" t="s">
        <v>113</v>
      </c>
      <c r="B494">
        <v>163.661</v>
      </c>
      <c r="C494">
        <v>162.34</v>
      </c>
      <c r="D494">
        <v>144.34</v>
      </c>
      <c r="E494">
        <v>142.637</v>
      </c>
      <c r="F494">
        <v>75.091399999999993</v>
      </c>
      <c r="G494">
        <v>1.2300499999999999E-3</v>
      </c>
      <c r="H494">
        <v>0.99998600000000004</v>
      </c>
      <c r="I494">
        <v>0</v>
      </c>
    </row>
    <row r="495" spans="1:9" x14ac:dyDescent="0.25">
      <c r="A495" t="s">
        <v>113</v>
      </c>
      <c r="B495">
        <v>162.51</v>
      </c>
      <c r="C495">
        <v>161.22</v>
      </c>
      <c r="D495">
        <v>143.36000000000001</v>
      </c>
      <c r="E495">
        <v>141.654</v>
      </c>
      <c r="F495">
        <v>73.9268</v>
      </c>
      <c r="G495">
        <v>1.2300600000000001E-3</v>
      </c>
      <c r="H495">
        <v>0.99989700000000004</v>
      </c>
      <c r="I495">
        <v>0</v>
      </c>
    </row>
    <row r="496" spans="1:9" x14ac:dyDescent="0.25">
      <c r="A496" t="s">
        <v>113</v>
      </c>
      <c r="B496">
        <v>162.434</v>
      </c>
      <c r="C496">
        <v>161.155</v>
      </c>
      <c r="D496">
        <v>143.24</v>
      </c>
      <c r="E496">
        <v>141.55099999999999</v>
      </c>
      <c r="F496">
        <v>74.017200000000003</v>
      </c>
      <c r="G496">
        <v>1.2300499999999999E-3</v>
      </c>
      <c r="H496">
        <v>0.99989399999999995</v>
      </c>
      <c r="I496">
        <v>0</v>
      </c>
    </row>
    <row r="497" spans="1:25" x14ac:dyDescent="0.25">
      <c r="A497" t="s">
        <v>113</v>
      </c>
      <c r="B497">
        <v>162.63300000000001</v>
      </c>
      <c r="C497">
        <v>161.34</v>
      </c>
      <c r="D497">
        <v>143.447</v>
      </c>
      <c r="E497">
        <v>141.74600000000001</v>
      </c>
      <c r="F497">
        <v>73.957300000000004</v>
      </c>
      <c r="G497">
        <v>1.2300499999999999E-3</v>
      </c>
      <c r="H497">
        <v>0.99987499999999996</v>
      </c>
      <c r="I497">
        <v>0</v>
      </c>
    </row>
    <row r="498" spans="1:25" x14ac:dyDescent="0.25">
      <c r="A498" t="s">
        <v>113</v>
      </c>
      <c r="B498">
        <v>162.43600000000001</v>
      </c>
      <c r="C498">
        <v>161.15100000000001</v>
      </c>
      <c r="D498">
        <v>143.28899999999999</v>
      </c>
      <c r="E498">
        <v>141.59200000000001</v>
      </c>
      <c r="F498">
        <v>74.018100000000004</v>
      </c>
      <c r="G498">
        <v>1.2300499999999999E-3</v>
      </c>
      <c r="H498">
        <v>0.99958599999999997</v>
      </c>
      <c r="I498">
        <v>0</v>
      </c>
    </row>
    <row r="499" spans="1:25" x14ac:dyDescent="0.25">
      <c r="A499" t="s">
        <v>113</v>
      </c>
      <c r="B499">
        <v>163.02600000000001</v>
      </c>
      <c r="C499">
        <v>161.73699999999999</v>
      </c>
      <c r="D499">
        <v>143.84299999999999</v>
      </c>
      <c r="E499">
        <v>142.13900000000001</v>
      </c>
      <c r="F499">
        <v>74.295299999999997</v>
      </c>
      <c r="G499">
        <v>1.2300600000000001E-3</v>
      </c>
      <c r="H499">
        <v>0.99997800000000003</v>
      </c>
      <c r="I499">
        <v>0</v>
      </c>
    </row>
    <row r="500" spans="1:25" x14ac:dyDescent="0.25">
      <c r="A500" t="s">
        <v>113</v>
      </c>
      <c r="B500">
        <v>163.10900000000001</v>
      </c>
      <c r="C500">
        <v>161.822</v>
      </c>
      <c r="D500">
        <v>143.85599999999999</v>
      </c>
      <c r="E500">
        <v>142.155</v>
      </c>
      <c r="F500">
        <v>74.553899999999999</v>
      </c>
      <c r="G500">
        <v>1.2300499999999999E-3</v>
      </c>
      <c r="H500">
        <v>0.99959699999999996</v>
      </c>
      <c r="I500">
        <v>0</v>
      </c>
    </row>
    <row r="501" spans="1:25" x14ac:dyDescent="0.25">
      <c r="A501" t="s">
        <v>113</v>
      </c>
      <c r="B501">
        <v>4131.7700000000004</v>
      </c>
      <c r="C501">
        <v>164.773</v>
      </c>
      <c r="D501">
        <v>146.524</v>
      </c>
      <c r="E501">
        <v>144.76</v>
      </c>
      <c r="F501">
        <v>76.769499999999994</v>
      </c>
      <c r="G501">
        <v>1.2300499999999999E-3</v>
      </c>
      <c r="H501">
        <v>0.99993900000000002</v>
      </c>
      <c r="I501">
        <v>0</v>
      </c>
    </row>
    <row r="502" spans="1:25" x14ac:dyDescent="0.25">
      <c r="A502" t="s">
        <v>113</v>
      </c>
      <c r="B502">
        <v>4215.57</v>
      </c>
      <c r="C502">
        <v>206.15899999999999</v>
      </c>
      <c r="D502">
        <v>185.221</v>
      </c>
      <c r="E502">
        <v>182.58799999999999</v>
      </c>
      <c r="F502">
        <v>110.84099999999999</v>
      </c>
      <c r="G502">
        <v>1.2300499999999999E-3</v>
      </c>
      <c r="H502">
        <v>0.99945200000000001</v>
      </c>
      <c r="I502">
        <v>0</v>
      </c>
    </row>
    <row r="503" spans="1:25" x14ac:dyDescent="0.25">
      <c r="A503" t="s">
        <v>113</v>
      </c>
      <c r="B503">
        <v>164.04900000000001</v>
      </c>
      <c r="C503">
        <v>162.74799999999999</v>
      </c>
      <c r="D503">
        <v>144.745</v>
      </c>
      <c r="E503">
        <v>143.02000000000001</v>
      </c>
      <c r="F503">
        <v>75.221500000000006</v>
      </c>
      <c r="G503">
        <v>1.2300499999999999E-3</v>
      </c>
      <c r="H503">
        <v>0.99991799999999997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162.566</v>
      </c>
      <c r="C504">
        <v>161.274</v>
      </c>
      <c r="D504">
        <v>143.303</v>
      </c>
      <c r="E504">
        <v>141.608</v>
      </c>
      <c r="F504">
        <v>73.975800000000007</v>
      </c>
      <c r="G504">
        <v>1.2300499999999999E-3</v>
      </c>
      <c r="H504">
        <v>0.99993200000000004</v>
      </c>
      <c r="I504">
        <v>0</v>
      </c>
      <c r="R504">
        <f>AVERAGE(B455:B504)</f>
        <v>805.93525999999997</v>
      </c>
      <c r="S504">
        <f>AVERAGE(C455:C504)</f>
        <v>168.3211</v>
      </c>
      <c r="U504">
        <f>_xlfn.VAR.P(B455:B504)</f>
        <v>2157415.6284188731</v>
      </c>
      <c r="V504">
        <f>_xlfn.VAR.P(C455:C504)</f>
        <v>267.02028937</v>
      </c>
      <c r="X504">
        <f>1.96*SQRT(U504)/50</f>
        <v>57.577522969068205</v>
      </c>
      <c r="Y504">
        <f>1.96*SQRT(V504)/50</f>
        <v>0.64055761447157655</v>
      </c>
    </row>
    <row r="505" spans="1:25" x14ac:dyDescent="0.25">
      <c r="A505" t="s">
        <v>113</v>
      </c>
      <c r="B505">
        <v>40297.310476999999</v>
      </c>
      <c r="C505" t="s">
        <v>37</v>
      </c>
    </row>
    <row r="506" spans="1:25" x14ac:dyDescent="0.25">
      <c r="A506" t="s">
        <v>114</v>
      </c>
      <c r="B506">
        <v>5453.21</v>
      </c>
      <c r="C506">
        <v>1785.8</v>
      </c>
      <c r="D506">
        <v>1778.22</v>
      </c>
      <c r="E506">
        <v>1774.23</v>
      </c>
      <c r="F506">
        <v>105.282</v>
      </c>
      <c r="G506">
        <v>1.2300499999999999E-3</v>
      </c>
      <c r="H506">
        <v>0.99980000000000002</v>
      </c>
      <c r="I506">
        <v>0</v>
      </c>
    </row>
    <row r="507" spans="1:25" x14ac:dyDescent="0.25">
      <c r="A507" t="s">
        <v>114</v>
      </c>
      <c r="B507">
        <v>10001.6</v>
      </c>
      <c r="C507">
        <v>2010.8</v>
      </c>
      <c r="D507">
        <v>2003.03</v>
      </c>
      <c r="E507">
        <v>1999.01</v>
      </c>
      <c r="F507">
        <v>105.328</v>
      </c>
      <c r="G507">
        <v>1.2300499999999999E-3</v>
      </c>
      <c r="H507">
        <v>0.999942</v>
      </c>
      <c r="I507">
        <v>0</v>
      </c>
    </row>
    <row r="508" spans="1:25" x14ac:dyDescent="0.25">
      <c r="A508" t="s">
        <v>114</v>
      </c>
      <c r="B508">
        <v>5878.75</v>
      </c>
      <c r="C508">
        <v>1871.41</v>
      </c>
      <c r="D508">
        <v>1863.76</v>
      </c>
      <c r="E508">
        <v>1859.72</v>
      </c>
      <c r="F508">
        <v>105.367</v>
      </c>
      <c r="G508">
        <v>1.2300499999999999E-3</v>
      </c>
      <c r="H508">
        <v>0.99956999999999996</v>
      </c>
      <c r="I508">
        <v>0</v>
      </c>
    </row>
    <row r="509" spans="1:25" x14ac:dyDescent="0.25">
      <c r="A509" t="s">
        <v>114</v>
      </c>
      <c r="B509">
        <v>4120.12</v>
      </c>
      <c r="C509">
        <v>1863.22</v>
      </c>
      <c r="D509">
        <v>1855.5</v>
      </c>
      <c r="E509">
        <v>1851.51</v>
      </c>
      <c r="F509">
        <v>105.28400000000001</v>
      </c>
      <c r="G509">
        <v>1.2300499999999999E-3</v>
      </c>
      <c r="H509">
        <v>0.99989399999999995</v>
      </c>
      <c r="I509">
        <v>0</v>
      </c>
    </row>
    <row r="510" spans="1:25" x14ac:dyDescent="0.25">
      <c r="A510" t="s">
        <v>114</v>
      </c>
      <c r="B510">
        <v>5887.82</v>
      </c>
      <c r="C510">
        <v>1876.86</v>
      </c>
      <c r="D510">
        <v>1869.13</v>
      </c>
      <c r="E510">
        <v>1865.12</v>
      </c>
      <c r="F510">
        <v>105.358</v>
      </c>
      <c r="G510">
        <v>1.2300499999999999E-3</v>
      </c>
      <c r="H510">
        <v>0.99993900000000002</v>
      </c>
      <c r="I510">
        <v>0</v>
      </c>
    </row>
    <row r="511" spans="1:25" x14ac:dyDescent="0.25">
      <c r="A511" t="s">
        <v>114</v>
      </c>
      <c r="B511">
        <v>4113.76</v>
      </c>
      <c r="C511">
        <v>1867.99</v>
      </c>
      <c r="D511">
        <v>1860.32</v>
      </c>
      <c r="E511">
        <v>1856.35</v>
      </c>
      <c r="F511">
        <v>105.27500000000001</v>
      </c>
      <c r="G511">
        <v>1.2301300000000001E-3</v>
      </c>
      <c r="H511">
        <v>0.99920799999999999</v>
      </c>
      <c r="I511">
        <v>0</v>
      </c>
    </row>
    <row r="512" spans="1:25" x14ac:dyDescent="0.25">
      <c r="A512" t="s">
        <v>114</v>
      </c>
      <c r="B512">
        <v>5885.83</v>
      </c>
      <c r="C512">
        <v>1874.23</v>
      </c>
      <c r="D512">
        <v>1866.56</v>
      </c>
      <c r="E512">
        <v>1862.56</v>
      </c>
      <c r="F512">
        <v>105.34399999999999</v>
      </c>
      <c r="G512">
        <v>1.2300499999999999E-3</v>
      </c>
      <c r="H512">
        <v>0.99934400000000001</v>
      </c>
      <c r="I512">
        <v>0</v>
      </c>
    </row>
    <row r="513" spans="1:9" x14ac:dyDescent="0.25">
      <c r="A513" t="s">
        <v>114</v>
      </c>
      <c r="B513">
        <v>4111.05</v>
      </c>
      <c r="C513">
        <v>1864.49</v>
      </c>
      <c r="D513">
        <v>1856.81</v>
      </c>
      <c r="E513">
        <v>1852.81</v>
      </c>
      <c r="F513">
        <v>105.345</v>
      </c>
      <c r="G513">
        <v>1.2300499999999999E-3</v>
      </c>
      <c r="H513">
        <v>0.99993900000000002</v>
      </c>
      <c r="I513">
        <v>0</v>
      </c>
    </row>
    <row r="514" spans="1:9" x14ac:dyDescent="0.25">
      <c r="A514" t="s">
        <v>114</v>
      </c>
      <c r="B514">
        <v>5885.42</v>
      </c>
      <c r="C514">
        <v>1874.55</v>
      </c>
      <c r="D514">
        <v>1866.85</v>
      </c>
      <c r="E514">
        <v>1862.84</v>
      </c>
      <c r="F514">
        <v>105.304</v>
      </c>
      <c r="G514">
        <v>1.2300499999999999E-3</v>
      </c>
      <c r="H514">
        <v>0.999946</v>
      </c>
      <c r="I514">
        <v>0</v>
      </c>
    </row>
    <row r="515" spans="1:9" x14ac:dyDescent="0.25">
      <c r="A515" t="s">
        <v>114</v>
      </c>
      <c r="B515">
        <v>4117.1099999999997</v>
      </c>
      <c r="C515">
        <v>1869.03</v>
      </c>
      <c r="D515">
        <v>1861.34</v>
      </c>
      <c r="E515">
        <v>1857.34</v>
      </c>
      <c r="F515">
        <v>105.249</v>
      </c>
      <c r="G515">
        <v>1.2300499999999999E-3</v>
      </c>
      <c r="H515">
        <v>0.99992499999999995</v>
      </c>
      <c r="I515">
        <v>0</v>
      </c>
    </row>
    <row r="516" spans="1:9" x14ac:dyDescent="0.25">
      <c r="A516" t="s">
        <v>114</v>
      </c>
      <c r="B516">
        <v>5884.04</v>
      </c>
      <c r="C516">
        <v>1876.56</v>
      </c>
      <c r="D516">
        <v>1868.84</v>
      </c>
      <c r="E516">
        <v>1864.81</v>
      </c>
      <c r="F516">
        <v>105.36199999999999</v>
      </c>
      <c r="G516">
        <v>1.23007E-3</v>
      </c>
      <c r="H516">
        <v>0.99933799999999995</v>
      </c>
      <c r="I516">
        <v>0</v>
      </c>
    </row>
    <row r="517" spans="1:9" x14ac:dyDescent="0.25">
      <c r="A517" t="s">
        <v>114</v>
      </c>
      <c r="B517">
        <v>4117.18</v>
      </c>
      <c r="C517">
        <v>1899.03</v>
      </c>
      <c r="D517">
        <v>1891.33</v>
      </c>
      <c r="E517">
        <v>1887.33</v>
      </c>
      <c r="F517">
        <v>105.315</v>
      </c>
      <c r="G517">
        <v>1.2300499999999999E-3</v>
      </c>
      <c r="H517">
        <v>0.99992199999999998</v>
      </c>
      <c r="I517">
        <v>182</v>
      </c>
    </row>
    <row r="518" spans="1:9" x14ac:dyDescent="0.25">
      <c r="A518" t="s">
        <v>114</v>
      </c>
      <c r="B518">
        <v>10000.6</v>
      </c>
      <c r="C518">
        <v>2029.54</v>
      </c>
      <c r="D518">
        <v>2021.67</v>
      </c>
      <c r="E518">
        <v>2017.63</v>
      </c>
      <c r="F518">
        <v>105.267</v>
      </c>
      <c r="G518">
        <v>1.2300499999999999E-3</v>
      </c>
      <c r="H518">
        <v>0.99927500000000002</v>
      </c>
      <c r="I518">
        <v>0</v>
      </c>
    </row>
    <row r="519" spans="1:9" x14ac:dyDescent="0.25">
      <c r="A519" t="s">
        <v>114</v>
      </c>
      <c r="B519">
        <v>5882.26</v>
      </c>
      <c r="C519">
        <v>1871.66</v>
      </c>
      <c r="D519">
        <v>1863.97</v>
      </c>
      <c r="E519">
        <v>1859.96</v>
      </c>
      <c r="F519">
        <v>105.30200000000001</v>
      </c>
      <c r="G519">
        <v>1.2300600000000001E-3</v>
      </c>
      <c r="H519">
        <v>0.99992700000000001</v>
      </c>
      <c r="I519">
        <v>0</v>
      </c>
    </row>
    <row r="520" spans="1:9" x14ac:dyDescent="0.25">
      <c r="A520" t="s">
        <v>114</v>
      </c>
      <c r="B520">
        <v>4117.87</v>
      </c>
      <c r="C520">
        <v>1856.9</v>
      </c>
      <c r="D520">
        <v>1849.15</v>
      </c>
      <c r="E520">
        <v>1845.17</v>
      </c>
      <c r="F520">
        <v>105.35599999999999</v>
      </c>
      <c r="G520">
        <v>1.23007E-3</v>
      </c>
      <c r="H520">
        <v>0.99975199999999997</v>
      </c>
      <c r="I520">
        <v>0</v>
      </c>
    </row>
    <row r="521" spans="1:9" x14ac:dyDescent="0.25">
      <c r="A521" t="s">
        <v>114</v>
      </c>
      <c r="B521">
        <v>5885.96</v>
      </c>
      <c r="C521">
        <v>1874.16</v>
      </c>
      <c r="D521">
        <v>1866.42</v>
      </c>
      <c r="E521">
        <v>1862.42</v>
      </c>
      <c r="F521">
        <v>105.357</v>
      </c>
      <c r="G521">
        <v>1.2300600000000001E-3</v>
      </c>
      <c r="H521">
        <v>0.99995299999999998</v>
      </c>
      <c r="I521">
        <v>0</v>
      </c>
    </row>
    <row r="522" spans="1:9" x14ac:dyDescent="0.25">
      <c r="A522" t="s">
        <v>114</v>
      </c>
      <c r="B522">
        <v>4116.88</v>
      </c>
      <c r="C522">
        <v>1863.17</v>
      </c>
      <c r="D522">
        <v>1855.5</v>
      </c>
      <c r="E522">
        <v>1851.5</v>
      </c>
      <c r="F522">
        <v>105.285</v>
      </c>
      <c r="G522">
        <v>1.2300499999999999E-3</v>
      </c>
      <c r="H522">
        <v>0.99994300000000003</v>
      </c>
      <c r="I522">
        <v>0</v>
      </c>
    </row>
    <row r="523" spans="1:9" x14ac:dyDescent="0.25">
      <c r="A523" t="s">
        <v>114</v>
      </c>
      <c r="B523">
        <v>5922.58</v>
      </c>
      <c r="C523">
        <v>1914.7</v>
      </c>
      <c r="D523">
        <v>1906.97</v>
      </c>
      <c r="E523">
        <v>1902.97</v>
      </c>
      <c r="F523">
        <v>105.313</v>
      </c>
      <c r="G523">
        <v>1.2300600000000001E-3</v>
      </c>
      <c r="H523">
        <v>0.99961500000000003</v>
      </c>
      <c r="I523">
        <v>0</v>
      </c>
    </row>
    <row r="524" spans="1:9" x14ac:dyDescent="0.25">
      <c r="A524" t="s">
        <v>114</v>
      </c>
      <c r="B524">
        <v>8642.3799999999992</v>
      </c>
      <c r="C524">
        <v>4566.8599999999997</v>
      </c>
      <c r="D524">
        <v>4558.42</v>
      </c>
      <c r="E524">
        <v>4554.1499999999996</v>
      </c>
      <c r="F524">
        <v>105.774</v>
      </c>
      <c r="G524">
        <v>1.2300499999999999E-3</v>
      </c>
      <c r="H524">
        <v>0.99982000000000004</v>
      </c>
      <c r="I524">
        <v>0</v>
      </c>
    </row>
    <row r="525" spans="1:9" x14ac:dyDescent="0.25">
      <c r="A525" t="s">
        <v>114</v>
      </c>
      <c r="B525">
        <v>5433.32</v>
      </c>
      <c r="C525">
        <v>1778.16</v>
      </c>
      <c r="D525">
        <v>1769.91</v>
      </c>
      <c r="E525">
        <v>1765.74</v>
      </c>
      <c r="F525">
        <v>105.65300000000001</v>
      </c>
      <c r="G525">
        <v>1.2300499999999999E-3</v>
      </c>
      <c r="H525">
        <v>0.99972499999999997</v>
      </c>
      <c r="I525">
        <v>0</v>
      </c>
    </row>
    <row r="526" spans="1:9" x14ac:dyDescent="0.25">
      <c r="A526" t="s">
        <v>114</v>
      </c>
      <c r="B526">
        <v>5817.76</v>
      </c>
      <c r="C526">
        <v>1809.55</v>
      </c>
      <c r="D526">
        <v>1801.26</v>
      </c>
      <c r="E526">
        <v>1797.05</v>
      </c>
      <c r="F526">
        <v>105.65300000000001</v>
      </c>
      <c r="G526">
        <v>1.2300499999999999E-3</v>
      </c>
      <c r="H526">
        <v>0.99955700000000003</v>
      </c>
      <c r="I526">
        <v>0</v>
      </c>
    </row>
    <row r="527" spans="1:9" x14ac:dyDescent="0.25">
      <c r="A527" t="s">
        <v>114</v>
      </c>
      <c r="B527">
        <v>4181.82</v>
      </c>
      <c r="C527">
        <v>1876.09</v>
      </c>
      <c r="D527">
        <v>1867.78</v>
      </c>
      <c r="E527">
        <v>1863.59</v>
      </c>
      <c r="F527">
        <v>105.699</v>
      </c>
      <c r="G527">
        <v>1.2300499999999999E-3</v>
      </c>
      <c r="H527">
        <v>0.99952799999999997</v>
      </c>
      <c r="I527">
        <v>0</v>
      </c>
    </row>
    <row r="528" spans="1:9" x14ac:dyDescent="0.25">
      <c r="A528" t="s">
        <v>114</v>
      </c>
      <c r="B528">
        <v>5883.88</v>
      </c>
      <c r="C528">
        <v>1872.91</v>
      </c>
      <c r="D528">
        <v>1865.18</v>
      </c>
      <c r="E528">
        <v>1861.17</v>
      </c>
      <c r="F528">
        <v>105.321</v>
      </c>
      <c r="G528">
        <v>1.2300499999999999E-3</v>
      </c>
      <c r="H528">
        <v>0.99995999999999996</v>
      </c>
      <c r="I528">
        <v>0</v>
      </c>
    </row>
    <row r="529" spans="1:9" x14ac:dyDescent="0.25">
      <c r="A529" t="s">
        <v>114</v>
      </c>
      <c r="B529">
        <v>4116.88</v>
      </c>
      <c r="C529">
        <v>1933.97</v>
      </c>
      <c r="D529">
        <v>1926.23</v>
      </c>
      <c r="E529">
        <v>1922.25</v>
      </c>
      <c r="F529">
        <v>105.29900000000001</v>
      </c>
      <c r="G529">
        <v>1.2300499999999999E-3</v>
      </c>
      <c r="H529">
        <v>0.99888100000000002</v>
      </c>
      <c r="I529">
        <v>0</v>
      </c>
    </row>
    <row r="530" spans="1:9" x14ac:dyDescent="0.25">
      <c r="A530" t="s">
        <v>114</v>
      </c>
      <c r="B530">
        <v>5887.98</v>
      </c>
      <c r="C530">
        <v>1879.28</v>
      </c>
      <c r="D530">
        <v>1871.6</v>
      </c>
      <c r="E530">
        <v>1867.58</v>
      </c>
      <c r="F530">
        <v>105.297</v>
      </c>
      <c r="G530">
        <v>1.23007E-3</v>
      </c>
      <c r="H530">
        <v>0.99911300000000003</v>
      </c>
      <c r="I530">
        <v>0</v>
      </c>
    </row>
    <row r="531" spans="1:9" x14ac:dyDescent="0.25">
      <c r="A531" t="s">
        <v>114</v>
      </c>
      <c r="B531">
        <v>4114.7700000000004</v>
      </c>
      <c r="C531">
        <v>1851.79</v>
      </c>
      <c r="D531">
        <v>1844.13</v>
      </c>
      <c r="E531">
        <v>1840.13</v>
      </c>
      <c r="F531">
        <v>105.27200000000001</v>
      </c>
      <c r="G531">
        <v>1.2300600000000001E-3</v>
      </c>
      <c r="H531">
        <v>0.99989600000000001</v>
      </c>
      <c r="I531">
        <v>0</v>
      </c>
    </row>
    <row r="532" spans="1:9" x14ac:dyDescent="0.25">
      <c r="A532" t="s">
        <v>114</v>
      </c>
      <c r="B532">
        <v>5882.78</v>
      </c>
      <c r="C532">
        <v>1870.98</v>
      </c>
      <c r="D532">
        <v>1863.3</v>
      </c>
      <c r="E532">
        <v>1859.27</v>
      </c>
      <c r="F532">
        <v>105.32599999999999</v>
      </c>
      <c r="G532">
        <v>1.2300499999999999E-3</v>
      </c>
      <c r="H532">
        <v>0.99997800000000003</v>
      </c>
      <c r="I532">
        <v>0</v>
      </c>
    </row>
    <row r="533" spans="1:9" x14ac:dyDescent="0.25">
      <c r="A533" t="s">
        <v>114</v>
      </c>
      <c r="B533">
        <v>4116.46</v>
      </c>
      <c r="C533">
        <v>1927.46</v>
      </c>
      <c r="D533">
        <v>1919.7</v>
      </c>
      <c r="E533">
        <v>1915.71</v>
      </c>
      <c r="F533">
        <v>105.30200000000001</v>
      </c>
      <c r="G533">
        <v>1.2300600000000001E-3</v>
      </c>
      <c r="H533">
        <v>0.99990000000000001</v>
      </c>
      <c r="I533">
        <v>0</v>
      </c>
    </row>
    <row r="534" spans="1:9" x14ac:dyDescent="0.25">
      <c r="A534" t="s">
        <v>114</v>
      </c>
      <c r="B534">
        <v>5888.45</v>
      </c>
      <c r="C534">
        <v>1880.82</v>
      </c>
      <c r="D534">
        <v>1873.15</v>
      </c>
      <c r="E534">
        <v>1869.14</v>
      </c>
      <c r="F534">
        <v>105.301</v>
      </c>
      <c r="G534">
        <v>1.2300600000000001E-3</v>
      </c>
      <c r="H534">
        <v>0.99953499999999995</v>
      </c>
      <c r="I534">
        <v>164</v>
      </c>
    </row>
    <row r="535" spans="1:9" x14ac:dyDescent="0.25">
      <c r="A535" t="s">
        <v>114</v>
      </c>
      <c r="B535">
        <v>18125.2</v>
      </c>
      <c r="C535">
        <v>2088.87</v>
      </c>
      <c r="D535">
        <v>2080.9699999999998</v>
      </c>
      <c r="E535">
        <v>2076.9299999999998</v>
      </c>
      <c r="F535">
        <v>105.373</v>
      </c>
      <c r="G535">
        <v>1.2300499999999999E-3</v>
      </c>
      <c r="H535">
        <v>0.99948999999999999</v>
      </c>
      <c r="I535">
        <v>0</v>
      </c>
    </row>
    <row r="536" spans="1:9" x14ac:dyDescent="0.25">
      <c r="A536" t="s">
        <v>114</v>
      </c>
      <c r="B536">
        <v>5984.8</v>
      </c>
      <c r="C536">
        <v>1849.01</v>
      </c>
      <c r="D536">
        <v>1841.39</v>
      </c>
      <c r="E536">
        <v>1837.39</v>
      </c>
      <c r="F536">
        <v>105.29600000000001</v>
      </c>
      <c r="G536">
        <v>1.2300499999999999E-3</v>
      </c>
      <c r="H536">
        <v>0.99975700000000001</v>
      </c>
      <c r="I536">
        <v>0</v>
      </c>
    </row>
    <row r="537" spans="1:9" x14ac:dyDescent="0.25">
      <c r="A537" t="s">
        <v>114</v>
      </c>
      <c r="B537">
        <v>14012.7</v>
      </c>
      <c r="C537">
        <v>2137.88</v>
      </c>
      <c r="D537">
        <v>2129.9699999999998</v>
      </c>
      <c r="E537">
        <v>2125.9499999999998</v>
      </c>
      <c r="F537">
        <v>105.355</v>
      </c>
      <c r="G537">
        <v>1.2300499999999999E-3</v>
      </c>
      <c r="H537">
        <v>0.99984399999999996</v>
      </c>
      <c r="I537">
        <v>0</v>
      </c>
    </row>
    <row r="538" spans="1:9" x14ac:dyDescent="0.25">
      <c r="A538" t="s">
        <v>114</v>
      </c>
      <c r="B538">
        <v>9992.02</v>
      </c>
      <c r="C538">
        <v>1833.47</v>
      </c>
      <c r="D538">
        <v>1816.2</v>
      </c>
      <c r="E538">
        <v>1812.19</v>
      </c>
      <c r="F538">
        <v>105.328</v>
      </c>
      <c r="G538">
        <v>1.2300499999999999E-3</v>
      </c>
      <c r="H538">
        <v>0.99937200000000004</v>
      </c>
      <c r="I538">
        <v>0</v>
      </c>
    </row>
    <row r="539" spans="1:9" x14ac:dyDescent="0.25">
      <c r="A539" t="s">
        <v>114</v>
      </c>
      <c r="B539">
        <v>10020.4</v>
      </c>
      <c r="C539">
        <v>2054.63</v>
      </c>
      <c r="D539">
        <v>2046.78</v>
      </c>
      <c r="E539">
        <v>2042.78</v>
      </c>
      <c r="F539">
        <v>105.283</v>
      </c>
      <c r="G539">
        <v>1.2300499999999999E-3</v>
      </c>
      <c r="H539">
        <v>0.99977899999999997</v>
      </c>
      <c r="I539">
        <v>0</v>
      </c>
    </row>
    <row r="540" spans="1:9" x14ac:dyDescent="0.25">
      <c r="A540" t="s">
        <v>114</v>
      </c>
      <c r="B540">
        <v>9982.25</v>
      </c>
      <c r="C540">
        <v>1814.16</v>
      </c>
      <c r="D540">
        <v>1806.54</v>
      </c>
      <c r="E540">
        <v>1802.55</v>
      </c>
      <c r="F540">
        <v>105.283</v>
      </c>
      <c r="G540">
        <v>1.2300499999999999E-3</v>
      </c>
      <c r="H540">
        <v>0.99987899999999996</v>
      </c>
      <c r="I540">
        <v>0</v>
      </c>
    </row>
    <row r="541" spans="1:9" x14ac:dyDescent="0.25">
      <c r="A541" t="s">
        <v>114</v>
      </c>
      <c r="B541">
        <v>10003.1</v>
      </c>
      <c r="C541">
        <v>2086.87</v>
      </c>
      <c r="D541">
        <v>2079.0300000000002</v>
      </c>
      <c r="E541">
        <v>2075.02</v>
      </c>
      <c r="F541">
        <v>105.29</v>
      </c>
      <c r="G541">
        <v>1.2300600000000001E-3</v>
      </c>
      <c r="H541">
        <v>0.99989300000000003</v>
      </c>
      <c r="I541">
        <v>0</v>
      </c>
    </row>
    <row r="542" spans="1:9" x14ac:dyDescent="0.25">
      <c r="A542" t="s">
        <v>114</v>
      </c>
      <c r="B542">
        <v>9996.32</v>
      </c>
      <c r="C542">
        <v>1804.17</v>
      </c>
      <c r="D542">
        <v>1796.56</v>
      </c>
      <c r="E542">
        <v>1792.56</v>
      </c>
      <c r="F542">
        <v>105.27</v>
      </c>
      <c r="G542">
        <v>1.2300499999999999E-3</v>
      </c>
      <c r="H542">
        <v>0.99979499999999999</v>
      </c>
      <c r="I542">
        <v>0</v>
      </c>
    </row>
    <row r="543" spans="1:9" x14ac:dyDescent="0.25">
      <c r="A543" t="s">
        <v>114</v>
      </c>
      <c r="B543">
        <v>10004.4</v>
      </c>
      <c r="C543">
        <v>2084.59</v>
      </c>
      <c r="D543">
        <v>2076.6799999999998</v>
      </c>
      <c r="E543">
        <v>2072.69</v>
      </c>
      <c r="F543">
        <v>105.31699999999999</v>
      </c>
      <c r="G543">
        <v>1.2300499999999999E-3</v>
      </c>
      <c r="H543">
        <v>0.99991600000000003</v>
      </c>
      <c r="I543">
        <v>398</v>
      </c>
    </row>
    <row r="544" spans="1:9" x14ac:dyDescent="0.25">
      <c r="A544" t="s">
        <v>114</v>
      </c>
      <c r="B544">
        <v>5990.99</v>
      </c>
      <c r="C544">
        <v>1806.49</v>
      </c>
      <c r="D544">
        <v>1798.9</v>
      </c>
      <c r="E544">
        <v>1794.89</v>
      </c>
      <c r="F544">
        <v>105.273</v>
      </c>
      <c r="G544">
        <v>1.2301E-3</v>
      </c>
      <c r="H544">
        <v>0.99959799999999999</v>
      </c>
      <c r="I544">
        <v>0</v>
      </c>
    </row>
    <row r="545" spans="1:25" x14ac:dyDescent="0.25">
      <c r="A545" t="s">
        <v>114</v>
      </c>
      <c r="B545">
        <v>5896.41</v>
      </c>
      <c r="C545">
        <v>1885.02</v>
      </c>
      <c r="D545">
        <v>1877.31</v>
      </c>
      <c r="E545">
        <v>1873.28</v>
      </c>
      <c r="F545">
        <v>105.313</v>
      </c>
      <c r="G545">
        <v>1.2300499999999999E-3</v>
      </c>
      <c r="H545">
        <v>0.99930300000000005</v>
      </c>
      <c r="I545">
        <v>0</v>
      </c>
    </row>
    <row r="546" spans="1:25" x14ac:dyDescent="0.25">
      <c r="A546" t="s">
        <v>114</v>
      </c>
      <c r="B546">
        <v>10003.200000000001</v>
      </c>
      <c r="C546">
        <v>1887.52</v>
      </c>
      <c r="D546">
        <v>1879.87</v>
      </c>
      <c r="E546">
        <v>1875.85</v>
      </c>
      <c r="F546">
        <v>105.333</v>
      </c>
      <c r="G546">
        <v>1.2300600000000001E-3</v>
      </c>
      <c r="H546">
        <v>0.99943000000000004</v>
      </c>
      <c r="I546">
        <v>0</v>
      </c>
    </row>
    <row r="547" spans="1:25" x14ac:dyDescent="0.25">
      <c r="A547" t="s">
        <v>114</v>
      </c>
      <c r="B547">
        <v>14103.7</v>
      </c>
      <c r="C547">
        <v>2118.31</v>
      </c>
      <c r="D547">
        <v>2110.39</v>
      </c>
      <c r="E547">
        <v>2106.3200000000002</v>
      </c>
      <c r="F547">
        <v>105.39700000000001</v>
      </c>
      <c r="G547">
        <v>1.2300499999999999E-3</v>
      </c>
      <c r="H547">
        <v>0.999996</v>
      </c>
      <c r="I547">
        <v>0</v>
      </c>
    </row>
    <row r="548" spans="1:25" x14ac:dyDescent="0.25">
      <c r="A548" t="s">
        <v>114</v>
      </c>
      <c r="B548">
        <v>5903.7</v>
      </c>
      <c r="C548">
        <v>1891.76</v>
      </c>
      <c r="D548">
        <v>1884.08</v>
      </c>
      <c r="E548">
        <v>1880.03</v>
      </c>
      <c r="F548">
        <v>105.361</v>
      </c>
      <c r="G548">
        <v>1.2300499999999999E-3</v>
      </c>
      <c r="H548">
        <v>0.99980500000000005</v>
      </c>
      <c r="I548">
        <v>0</v>
      </c>
    </row>
    <row r="549" spans="1:25" x14ac:dyDescent="0.25">
      <c r="A549" t="s">
        <v>114</v>
      </c>
      <c r="B549">
        <v>18103.099999999999</v>
      </c>
      <c r="C549">
        <v>2052.7399999999998</v>
      </c>
      <c r="D549">
        <v>2044.81</v>
      </c>
      <c r="E549">
        <v>2040.79</v>
      </c>
      <c r="F549">
        <v>105.322</v>
      </c>
      <c r="G549">
        <v>1.2300600000000001E-3</v>
      </c>
      <c r="H549">
        <v>0.999977</v>
      </c>
      <c r="I549">
        <v>0</v>
      </c>
    </row>
    <row r="550" spans="1:25" x14ac:dyDescent="0.25">
      <c r="A550" t="s">
        <v>114</v>
      </c>
      <c r="B550">
        <v>1965.22</v>
      </c>
      <c r="C550">
        <v>1785.85</v>
      </c>
      <c r="D550">
        <v>1778.29</v>
      </c>
      <c r="E550">
        <v>1774.3</v>
      </c>
      <c r="F550">
        <v>105.286</v>
      </c>
      <c r="G550">
        <v>1.2300499999999999E-3</v>
      </c>
      <c r="H550">
        <v>0.99970899999999996</v>
      </c>
      <c r="I550">
        <v>0</v>
      </c>
    </row>
    <row r="551" spans="1:25" x14ac:dyDescent="0.25">
      <c r="A551" t="s">
        <v>114</v>
      </c>
      <c r="B551">
        <v>8046.72</v>
      </c>
      <c r="C551">
        <v>2046.28</v>
      </c>
      <c r="D551">
        <v>2038.37</v>
      </c>
      <c r="E551">
        <v>2034.35</v>
      </c>
      <c r="F551">
        <v>105.36499999999999</v>
      </c>
      <c r="G551">
        <v>1.2300499999999999E-3</v>
      </c>
      <c r="H551">
        <v>0.99988900000000003</v>
      </c>
      <c r="I551">
        <v>0</v>
      </c>
    </row>
    <row r="552" spans="1:25" x14ac:dyDescent="0.25">
      <c r="A552" t="s">
        <v>114</v>
      </c>
      <c r="B552">
        <v>9992.35</v>
      </c>
      <c r="C552">
        <v>2185.85</v>
      </c>
      <c r="D552">
        <v>2177.14</v>
      </c>
      <c r="E552">
        <v>2172.7399999999998</v>
      </c>
      <c r="F552">
        <v>105.96</v>
      </c>
      <c r="G552">
        <v>1.2300600000000001E-3</v>
      </c>
      <c r="H552">
        <v>0.99985800000000002</v>
      </c>
      <c r="I552">
        <v>0</v>
      </c>
    </row>
    <row r="553" spans="1:25" x14ac:dyDescent="0.25">
      <c r="A553" t="s">
        <v>114</v>
      </c>
      <c r="B553">
        <v>5986.75</v>
      </c>
      <c r="C553">
        <v>1847.2</v>
      </c>
      <c r="D553">
        <v>1839.61</v>
      </c>
      <c r="E553">
        <v>1835.62</v>
      </c>
      <c r="F553">
        <v>105.316</v>
      </c>
      <c r="G553">
        <v>1.2300600000000001E-3</v>
      </c>
      <c r="H553">
        <v>0.99980500000000005</v>
      </c>
      <c r="I553">
        <v>0</v>
      </c>
    </row>
    <row r="554" spans="1:25" x14ac:dyDescent="0.25">
      <c r="A554" t="s">
        <v>114</v>
      </c>
      <c r="B554">
        <v>14015.6</v>
      </c>
      <c r="C554">
        <v>2137.4299999999998</v>
      </c>
      <c r="D554">
        <v>2129.5300000000002</v>
      </c>
      <c r="E554">
        <v>2125.48</v>
      </c>
      <c r="F554">
        <v>105.35899999999999</v>
      </c>
      <c r="G554">
        <v>1.2300600000000001E-3</v>
      </c>
      <c r="H554">
        <v>0.99979200000000001</v>
      </c>
      <c r="I554">
        <v>0</v>
      </c>
    </row>
    <row r="555" spans="1:25" x14ac:dyDescent="0.25">
      <c r="A555" t="s">
        <v>114</v>
      </c>
      <c r="B555">
        <v>10000.4</v>
      </c>
      <c r="C555">
        <v>1838.22</v>
      </c>
      <c r="D555">
        <v>1830.63</v>
      </c>
      <c r="E555">
        <v>1826.63</v>
      </c>
      <c r="F555">
        <v>105.309</v>
      </c>
      <c r="G555">
        <v>1.2300499999999999E-3</v>
      </c>
      <c r="H555">
        <v>0.99834999999999996</v>
      </c>
      <c r="I555">
        <v>0</v>
      </c>
    </row>
    <row r="556" spans="1:25" x14ac:dyDescent="0.25">
      <c r="A556" t="s">
        <v>114</v>
      </c>
      <c r="B556">
        <v>5988.46</v>
      </c>
      <c r="C556">
        <v>1848.09</v>
      </c>
      <c r="D556">
        <v>1840.5</v>
      </c>
      <c r="E556">
        <v>1836.49</v>
      </c>
      <c r="F556">
        <v>105.339</v>
      </c>
      <c r="G556">
        <v>1.2300499999999999E-3</v>
      </c>
      <c r="H556">
        <v>0.99968800000000002</v>
      </c>
      <c r="I556">
        <v>0</v>
      </c>
    </row>
    <row r="557" spans="1:25" x14ac:dyDescent="0.25">
      <c r="A557" t="s">
        <v>114</v>
      </c>
      <c r="B557">
        <v>14006</v>
      </c>
      <c r="C557">
        <v>2102.5700000000002</v>
      </c>
      <c r="D557">
        <v>2094.64</v>
      </c>
      <c r="E557">
        <v>2090.61</v>
      </c>
      <c r="F557">
        <v>105.331</v>
      </c>
      <c r="G557">
        <v>1.23007E-3</v>
      </c>
      <c r="H557">
        <v>0.99993799999999999</v>
      </c>
      <c r="I557">
        <v>0</v>
      </c>
    </row>
    <row r="558" spans="1:25" x14ac:dyDescent="0.25">
      <c r="A558" t="s">
        <v>114</v>
      </c>
      <c r="B558">
        <v>10006.4</v>
      </c>
      <c r="C558">
        <v>1809.42</v>
      </c>
      <c r="D558">
        <v>1801.8</v>
      </c>
      <c r="E558">
        <v>1797.8</v>
      </c>
      <c r="F558">
        <v>105.30200000000001</v>
      </c>
      <c r="G558">
        <v>1.2300499999999999E-3</v>
      </c>
      <c r="H558">
        <v>0.99977000000000005</v>
      </c>
      <c r="I558">
        <v>0</v>
      </c>
    </row>
    <row r="559" spans="1:25" x14ac:dyDescent="0.25">
      <c r="A559" t="s">
        <v>114</v>
      </c>
      <c r="B559">
        <v>1977.06</v>
      </c>
      <c r="C559">
        <v>1789.74</v>
      </c>
      <c r="D559">
        <v>1782.11</v>
      </c>
      <c r="E559">
        <v>1778.13</v>
      </c>
      <c r="F559">
        <v>105.331</v>
      </c>
      <c r="G559">
        <v>1.2300499999999999E-3</v>
      </c>
      <c r="H559">
        <v>0.99998100000000001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18023.5</v>
      </c>
      <c r="C560">
        <v>2086.88</v>
      </c>
      <c r="D560">
        <v>2078.98</v>
      </c>
      <c r="E560">
        <v>2074.9699999999998</v>
      </c>
      <c r="F560">
        <v>105.301</v>
      </c>
      <c r="G560">
        <v>1.2300499999999999E-3</v>
      </c>
      <c r="H560">
        <v>0.99907599999999996</v>
      </c>
      <c r="I560">
        <v>0</v>
      </c>
      <c r="R560">
        <f>AVERAGE(B511:B560)</f>
        <v>7762.7553999999991</v>
      </c>
      <c r="S560">
        <f>AVERAGE(C511:C560)</f>
        <v>1973.1380000000008</v>
      </c>
      <c r="U560">
        <f>_xlfn.VAR.P(B511:B560)</f>
        <v>15926587.57917683</v>
      </c>
      <c r="V560">
        <f>_xlfn.VAR.P(C511:C560)</f>
        <v>149374.5832239975</v>
      </c>
      <c r="X560">
        <f>1.96*SQRT(U560)/50</f>
        <v>156.4398655639485</v>
      </c>
      <c r="Y560">
        <f>1.96*SQRT(V560)/50</f>
        <v>15.150411201195944</v>
      </c>
    </row>
    <row r="561" spans="1:9" x14ac:dyDescent="0.25">
      <c r="A561" t="s">
        <v>115</v>
      </c>
      <c r="B561">
        <v>388127.11392799998</v>
      </c>
      <c r="C561" t="s">
        <v>37</v>
      </c>
    </row>
    <row r="562" spans="1:9" x14ac:dyDescent="0.25">
      <c r="A562" t="s">
        <v>39</v>
      </c>
      <c r="B562">
        <v>158.05600000000001</v>
      </c>
      <c r="C562">
        <v>0</v>
      </c>
      <c r="D562">
        <v>0</v>
      </c>
      <c r="E562">
        <v>0</v>
      </c>
      <c r="F562">
        <v>0</v>
      </c>
      <c r="G562">
        <v>3.3858899999999997E-2</v>
      </c>
      <c r="H562">
        <v>1</v>
      </c>
      <c r="I562">
        <v>0</v>
      </c>
    </row>
    <row r="563" spans="1:9" x14ac:dyDescent="0.25">
      <c r="A563" t="s">
        <v>39</v>
      </c>
      <c r="B563">
        <v>143.36000000000001</v>
      </c>
      <c r="C563">
        <v>0</v>
      </c>
      <c r="D563">
        <v>0</v>
      </c>
      <c r="E563">
        <v>0</v>
      </c>
      <c r="F563">
        <v>0</v>
      </c>
      <c r="G563">
        <v>3.3858899999999997E-2</v>
      </c>
      <c r="H563">
        <v>1</v>
      </c>
      <c r="I563">
        <v>0</v>
      </c>
    </row>
    <row r="564" spans="1:9" x14ac:dyDescent="0.25">
      <c r="A564" t="s">
        <v>39</v>
      </c>
      <c r="B564">
        <v>138.422</v>
      </c>
      <c r="C564">
        <v>0</v>
      </c>
      <c r="D564">
        <v>0</v>
      </c>
      <c r="E564">
        <v>0</v>
      </c>
      <c r="F564">
        <v>0</v>
      </c>
      <c r="G564">
        <v>0.11254400000000001</v>
      </c>
      <c r="H564">
        <v>1</v>
      </c>
      <c r="I564">
        <v>0</v>
      </c>
    </row>
    <row r="565" spans="1:9" x14ac:dyDescent="0.25">
      <c r="A565" t="s">
        <v>39</v>
      </c>
      <c r="B565">
        <v>136.554</v>
      </c>
      <c r="C565">
        <v>0</v>
      </c>
      <c r="D565">
        <v>0</v>
      </c>
      <c r="E565">
        <v>0</v>
      </c>
      <c r="F565">
        <v>0</v>
      </c>
      <c r="G565">
        <v>3.3858899999999997E-2</v>
      </c>
      <c r="H565">
        <v>1</v>
      </c>
      <c r="I565">
        <v>0</v>
      </c>
    </row>
    <row r="566" spans="1:9" x14ac:dyDescent="0.25">
      <c r="A566" t="s">
        <v>39</v>
      </c>
      <c r="B566">
        <v>137.94300000000001</v>
      </c>
      <c r="C566">
        <v>0</v>
      </c>
      <c r="D566">
        <v>0</v>
      </c>
      <c r="E566">
        <v>0</v>
      </c>
      <c r="F566">
        <v>0</v>
      </c>
      <c r="G566">
        <v>2.9372200000000001E-2</v>
      </c>
      <c r="H566">
        <v>1</v>
      </c>
      <c r="I566">
        <v>0</v>
      </c>
    </row>
    <row r="567" spans="1:9" x14ac:dyDescent="0.25">
      <c r="A567" t="s">
        <v>39</v>
      </c>
      <c r="B567">
        <v>137.977</v>
      </c>
      <c r="C567">
        <v>0</v>
      </c>
      <c r="D567">
        <v>0</v>
      </c>
      <c r="E567">
        <v>0</v>
      </c>
      <c r="F567">
        <v>0</v>
      </c>
      <c r="G567">
        <v>3.3858899999999997E-2</v>
      </c>
      <c r="H567">
        <v>1</v>
      </c>
      <c r="I567">
        <v>0</v>
      </c>
    </row>
    <row r="568" spans="1:9" x14ac:dyDescent="0.25">
      <c r="A568" t="s">
        <v>39</v>
      </c>
      <c r="B568">
        <v>137.91200000000001</v>
      </c>
      <c r="C568">
        <v>0</v>
      </c>
      <c r="D568">
        <v>0</v>
      </c>
      <c r="E568">
        <v>0</v>
      </c>
      <c r="F568">
        <v>0</v>
      </c>
      <c r="G568">
        <v>3.3858899999999997E-2</v>
      </c>
      <c r="H568">
        <v>1</v>
      </c>
      <c r="I568">
        <v>0</v>
      </c>
    </row>
    <row r="569" spans="1:9" x14ac:dyDescent="0.25">
      <c r="A569" t="s">
        <v>39</v>
      </c>
      <c r="B569">
        <v>136.65799999999999</v>
      </c>
      <c r="C569">
        <v>0</v>
      </c>
      <c r="D569">
        <v>0</v>
      </c>
      <c r="E569">
        <v>0</v>
      </c>
      <c r="F569">
        <v>0</v>
      </c>
      <c r="G569">
        <v>3.3858899999999997E-2</v>
      </c>
      <c r="H569">
        <v>1</v>
      </c>
      <c r="I569">
        <v>0</v>
      </c>
    </row>
    <row r="570" spans="1:9" x14ac:dyDescent="0.25">
      <c r="A570" t="s">
        <v>39</v>
      </c>
      <c r="B570">
        <v>137.756</v>
      </c>
      <c r="C570">
        <v>0</v>
      </c>
      <c r="D570">
        <v>0</v>
      </c>
      <c r="E570">
        <v>0</v>
      </c>
      <c r="F570">
        <v>0</v>
      </c>
      <c r="G570">
        <v>0.11254400000000001</v>
      </c>
      <c r="H570">
        <v>1</v>
      </c>
      <c r="I570">
        <v>0</v>
      </c>
    </row>
    <row r="571" spans="1:9" x14ac:dyDescent="0.25">
      <c r="A571" t="s">
        <v>39</v>
      </c>
      <c r="B571">
        <v>136.52000000000001</v>
      </c>
      <c r="C571">
        <v>0</v>
      </c>
      <c r="D571">
        <v>0</v>
      </c>
      <c r="E571">
        <v>0</v>
      </c>
      <c r="F571">
        <v>0</v>
      </c>
      <c r="G571">
        <v>3.3858899999999997E-2</v>
      </c>
      <c r="H571">
        <v>1</v>
      </c>
      <c r="I571">
        <v>0</v>
      </c>
    </row>
    <row r="572" spans="1:9" x14ac:dyDescent="0.25">
      <c r="A572" t="s">
        <v>39</v>
      </c>
      <c r="B572">
        <v>138.00299999999999</v>
      </c>
      <c r="C572">
        <v>0</v>
      </c>
      <c r="D572">
        <v>0</v>
      </c>
      <c r="E572">
        <v>0</v>
      </c>
      <c r="F572">
        <v>0</v>
      </c>
      <c r="G572">
        <v>3.3858899999999997E-2</v>
      </c>
      <c r="H572">
        <v>1</v>
      </c>
      <c r="I572">
        <v>0</v>
      </c>
    </row>
    <row r="573" spans="1:9" x14ac:dyDescent="0.25">
      <c r="A573" t="s">
        <v>39</v>
      </c>
      <c r="B573">
        <v>136.65600000000001</v>
      </c>
      <c r="C573">
        <v>0</v>
      </c>
      <c r="D573">
        <v>0</v>
      </c>
      <c r="E573">
        <v>0</v>
      </c>
      <c r="F573">
        <v>0</v>
      </c>
      <c r="G573">
        <v>2.9372200000000001E-2</v>
      </c>
      <c r="H573">
        <v>1</v>
      </c>
      <c r="I573">
        <v>0</v>
      </c>
    </row>
    <row r="574" spans="1:9" x14ac:dyDescent="0.25">
      <c r="A574" t="s">
        <v>39</v>
      </c>
      <c r="B574">
        <v>137.57900000000001</v>
      </c>
      <c r="C574">
        <v>0</v>
      </c>
      <c r="D574">
        <v>0</v>
      </c>
      <c r="E574">
        <v>0</v>
      </c>
      <c r="F574">
        <v>0</v>
      </c>
      <c r="G574">
        <v>3.3858899999999997E-2</v>
      </c>
      <c r="H574">
        <v>1</v>
      </c>
      <c r="I574">
        <v>0</v>
      </c>
    </row>
    <row r="575" spans="1:9" x14ac:dyDescent="0.25">
      <c r="A575" t="s">
        <v>39</v>
      </c>
      <c r="B575">
        <v>136.88399999999999</v>
      </c>
      <c r="C575">
        <v>0</v>
      </c>
      <c r="D575">
        <v>0</v>
      </c>
      <c r="E575">
        <v>0</v>
      </c>
      <c r="F575">
        <v>0</v>
      </c>
      <c r="G575">
        <v>0.11254400000000001</v>
      </c>
      <c r="H575">
        <v>1</v>
      </c>
      <c r="I575">
        <v>0</v>
      </c>
    </row>
    <row r="576" spans="1:9" x14ac:dyDescent="0.25">
      <c r="A576" t="s">
        <v>39</v>
      </c>
      <c r="B576">
        <v>8039.26</v>
      </c>
      <c r="C576">
        <v>0</v>
      </c>
      <c r="D576">
        <v>0</v>
      </c>
      <c r="E576">
        <v>0</v>
      </c>
      <c r="F576">
        <v>0</v>
      </c>
      <c r="G576">
        <v>3.3858899999999997E-2</v>
      </c>
      <c r="H576">
        <v>1</v>
      </c>
      <c r="I576">
        <v>0</v>
      </c>
    </row>
    <row r="577" spans="1:9" x14ac:dyDescent="0.25">
      <c r="A577" t="s">
        <v>39</v>
      </c>
      <c r="B577">
        <v>158.55099999999999</v>
      </c>
      <c r="C577">
        <v>0</v>
      </c>
      <c r="D577">
        <v>0</v>
      </c>
      <c r="E577">
        <v>0</v>
      </c>
      <c r="F577">
        <v>0</v>
      </c>
      <c r="G577">
        <v>3.3858899999999997E-2</v>
      </c>
      <c r="H577">
        <v>1</v>
      </c>
      <c r="I577">
        <v>0</v>
      </c>
    </row>
    <row r="578" spans="1:9" x14ac:dyDescent="0.25">
      <c r="A578" t="s">
        <v>39</v>
      </c>
      <c r="B578">
        <v>147.28700000000001</v>
      </c>
      <c r="C578">
        <v>0</v>
      </c>
      <c r="D578">
        <v>0</v>
      </c>
      <c r="E578">
        <v>0</v>
      </c>
      <c r="F578">
        <v>0</v>
      </c>
      <c r="G578">
        <v>3.3858899999999997E-2</v>
      </c>
      <c r="H578">
        <v>1</v>
      </c>
      <c r="I578">
        <v>0</v>
      </c>
    </row>
    <row r="579" spans="1:9" x14ac:dyDescent="0.25">
      <c r="A579" t="s">
        <v>39</v>
      </c>
      <c r="B579">
        <v>140.267</v>
      </c>
      <c r="C579">
        <v>0</v>
      </c>
      <c r="D579">
        <v>0</v>
      </c>
      <c r="E579">
        <v>0</v>
      </c>
      <c r="F579">
        <v>0</v>
      </c>
      <c r="G579">
        <v>0.11254400000000001</v>
      </c>
      <c r="H579">
        <v>1</v>
      </c>
      <c r="I579">
        <v>0</v>
      </c>
    </row>
    <row r="580" spans="1:9" x14ac:dyDescent="0.25">
      <c r="A580" t="s">
        <v>39</v>
      </c>
      <c r="B580">
        <v>139.268</v>
      </c>
      <c r="C580">
        <v>0</v>
      </c>
      <c r="D580">
        <v>0</v>
      </c>
      <c r="E580">
        <v>0</v>
      </c>
      <c r="F580">
        <v>0</v>
      </c>
      <c r="G580">
        <v>3.3858899999999997E-2</v>
      </c>
      <c r="H580">
        <v>1</v>
      </c>
      <c r="I580">
        <v>0</v>
      </c>
    </row>
    <row r="581" spans="1:9" x14ac:dyDescent="0.25">
      <c r="A581" t="s">
        <v>39</v>
      </c>
      <c r="B581">
        <v>138.20500000000001</v>
      </c>
      <c r="C581">
        <v>0</v>
      </c>
      <c r="D581">
        <v>0</v>
      </c>
      <c r="E581">
        <v>0</v>
      </c>
      <c r="F581">
        <v>0</v>
      </c>
      <c r="G581">
        <v>0.11254400000000001</v>
      </c>
      <c r="H581">
        <v>1</v>
      </c>
      <c r="I581">
        <v>0</v>
      </c>
    </row>
    <row r="582" spans="1:9" x14ac:dyDescent="0.25">
      <c r="A582" t="s">
        <v>39</v>
      </c>
      <c r="B582">
        <v>138.148</v>
      </c>
      <c r="C582">
        <v>0</v>
      </c>
      <c r="D582">
        <v>0</v>
      </c>
      <c r="E582">
        <v>0</v>
      </c>
      <c r="F582">
        <v>0</v>
      </c>
      <c r="G582">
        <v>2.9372200000000001E-2</v>
      </c>
      <c r="H582">
        <v>1</v>
      </c>
      <c r="I582">
        <v>0</v>
      </c>
    </row>
    <row r="583" spans="1:9" x14ac:dyDescent="0.25">
      <c r="A583" t="s">
        <v>39</v>
      </c>
      <c r="B583">
        <v>137.87899999999999</v>
      </c>
      <c r="C583">
        <v>0</v>
      </c>
      <c r="D583">
        <v>0</v>
      </c>
      <c r="E583">
        <v>0</v>
      </c>
      <c r="F583">
        <v>0</v>
      </c>
      <c r="G583">
        <v>0.11254400000000001</v>
      </c>
      <c r="H583">
        <v>1</v>
      </c>
      <c r="I583">
        <v>0</v>
      </c>
    </row>
    <row r="584" spans="1:9" x14ac:dyDescent="0.25">
      <c r="A584" t="s">
        <v>39</v>
      </c>
      <c r="B584">
        <v>137.797</v>
      </c>
      <c r="C584">
        <v>0</v>
      </c>
      <c r="D584">
        <v>0</v>
      </c>
      <c r="E584">
        <v>0</v>
      </c>
      <c r="F584">
        <v>0</v>
      </c>
      <c r="G584">
        <v>3.3858899999999997E-2</v>
      </c>
      <c r="H584">
        <v>1</v>
      </c>
      <c r="I584">
        <v>0</v>
      </c>
    </row>
    <row r="585" spans="1:9" x14ac:dyDescent="0.25">
      <c r="A585" t="s">
        <v>39</v>
      </c>
      <c r="B585">
        <v>142.97</v>
      </c>
      <c r="C585">
        <v>0</v>
      </c>
      <c r="D585">
        <v>0</v>
      </c>
      <c r="E585">
        <v>0</v>
      </c>
      <c r="F585">
        <v>0</v>
      </c>
      <c r="G585">
        <v>2.9372200000000001E-2</v>
      </c>
      <c r="H585">
        <v>1</v>
      </c>
      <c r="I585">
        <v>0</v>
      </c>
    </row>
    <row r="586" spans="1:9" x14ac:dyDescent="0.25">
      <c r="A586" t="s">
        <v>39</v>
      </c>
      <c r="B586">
        <v>137.923</v>
      </c>
      <c r="C586">
        <v>0</v>
      </c>
      <c r="D586">
        <v>0</v>
      </c>
      <c r="E586">
        <v>0</v>
      </c>
      <c r="F586">
        <v>0</v>
      </c>
      <c r="G586">
        <v>0.11254400000000001</v>
      </c>
      <c r="H586">
        <v>1</v>
      </c>
      <c r="I586">
        <v>0</v>
      </c>
    </row>
    <row r="587" spans="1:9" x14ac:dyDescent="0.25">
      <c r="A587" t="s">
        <v>39</v>
      </c>
      <c r="B587">
        <v>136.60599999999999</v>
      </c>
      <c r="C587">
        <v>0</v>
      </c>
      <c r="D587">
        <v>0</v>
      </c>
      <c r="E587">
        <v>0</v>
      </c>
      <c r="F587">
        <v>0</v>
      </c>
      <c r="G587">
        <v>3.3858899999999997E-2</v>
      </c>
      <c r="H587">
        <v>1</v>
      </c>
      <c r="I587">
        <v>0</v>
      </c>
    </row>
    <row r="588" spans="1:9" x14ac:dyDescent="0.25">
      <c r="A588" t="s">
        <v>39</v>
      </c>
      <c r="B588">
        <v>137.542</v>
      </c>
      <c r="C588">
        <v>0</v>
      </c>
      <c r="D588">
        <v>0</v>
      </c>
      <c r="E588">
        <v>0</v>
      </c>
      <c r="F588">
        <v>0</v>
      </c>
      <c r="G588">
        <v>0.11254400000000001</v>
      </c>
      <c r="H588">
        <v>1</v>
      </c>
      <c r="I588">
        <v>0</v>
      </c>
    </row>
    <row r="589" spans="1:9" x14ac:dyDescent="0.25">
      <c r="A589" t="s">
        <v>39</v>
      </c>
      <c r="B589">
        <v>136.608</v>
      </c>
      <c r="C589">
        <v>0</v>
      </c>
      <c r="D589">
        <v>0</v>
      </c>
      <c r="E589">
        <v>0</v>
      </c>
      <c r="F589">
        <v>0</v>
      </c>
      <c r="G589">
        <v>3.3858899999999997E-2</v>
      </c>
      <c r="H589">
        <v>1</v>
      </c>
      <c r="I589">
        <v>0</v>
      </c>
    </row>
    <row r="590" spans="1:9" x14ac:dyDescent="0.25">
      <c r="A590" t="s">
        <v>39</v>
      </c>
      <c r="B590">
        <v>138.452</v>
      </c>
      <c r="C590">
        <v>0</v>
      </c>
      <c r="D590">
        <v>0</v>
      </c>
      <c r="E590">
        <v>0</v>
      </c>
      <c r="F590">
        <v>0</v>
      </c>
      <c r="G590">
        <v>2.9372200000000001E-2</v>
      </c>
      <c r="H590">
        <v>1</v>
      </c>
      <c r="I590">
        <v>0</v>
      </c>
    </row>
    <row r="591" spans="1:9" x14ac:dyDescent="0.25">
      <c r="A591" t="s">
        <v>39</v>
      </c>
      <c r="B591">
        <v>8038.4</v>
      </c>
      <c r="C591">
        <v>0</v>
      </c>
      <c r="D591">
        <v>0</v>
      </c>
      <c r="E591">
        <v>0</v>
      </c>
      <c r="F591">
        <v>0</v>
      </c>
      <c r="G591">
        <v>3.3858899999999997E-2</v>
      </c>
      <c r="H591">
        <v>1</v>
      </c>
      <c r="I591">
        <v>0</v>
      </c>
    </row>
    <row r="592" spans="1:9" x14ac:dyDescent="0.25">
      <c r="A592" t="s">
        <v>39</v>
      </c>
      <c r="B592">
        <v>144.74600000000001</v>
      </c>
      <c r="C592">
        <v>0</v>
      </c>
      <c r="D592">
        <v>0</v>
      </c>
      <c r="E592">
        <v>0</v>
      </c>
      <c r="F592">
        <v>0</v>
      </c>
      <c r="G592">
        <v>0.11254400000000001</v>
      </c>
      <c r="H592">
        <v>1</v>
      </c>
      <c r="I592">
        <v>0</v>
      </c>
    </row>
    <row r="593" spans="1:9" x14ac:dyDescent="0.25">
      <c r="A593" t="s">
        <v>39</v>
      </c>
      <c r="B593">
        <v>138.792</v>
      </c>
      <c r="C593">
        <v>0</v>
      </c>
      <c r="D593">
        <v>0</v>
      </c>
      <c r="E593">
        <v>0</v>
      </c>
      <c r="F593">
        <v>0</v>
      </c>
      <c r="G593">
        <v>0.11254400000000001</v>
      </c>
      <c r="H593">
        <v>1</v>
      </c>
      <c r="I593">
        <v>0</v>
      </c>
    </row>
    <row r="594" spans="1:9" x14ac:dyDescent="0.25">
      <c r="A594" t="s">
        <v>39</v>
      </c>
      <c r="B594">
        <v>137.27099999999999</v>
      </c>
      <c r="C594">
        <v>0</v>
      </c>
      <c r="D594">
        <v>0</v>
      </c>
      <c r="E594">
        <v>0</v>
      </c>
      <c r="F594">
        <v>0</v>
      </c>
      <c r="G594">
        <v>0.11254400000000001</v>
      </c>
      <c r="H594">
        <v>1</v>
      </c>
      <c r="I594">
        <v>0</v>
      </c>
    </row>
    <row r="595" spans="1:9" x14ac:dyDescent="0.25">
      <c r="A595" t="s">
        <v>39</v>
      </c>
      <c r="B595">
        <v>137.18899999999999</v>
      </c>
      <c r="C595">
        <v>0</v>
      </c>
      <c r="D595">
        <v>0</v>
      </c>
      <c r="E595">
        <v>0</v>
      </c>
      <c r="F595">
        <v>0</v>
      </c>
      <c r="G595">
        <v>2.9372200000000001E-2</v>
      </c>
      <c r="H595">
        <v>1</v>
      </c>
      <c r="I595">
        <v>0</v>
      </c>
    </row>
    <row r="596" spans="1:9" x14ac:dyDescent="0.25">
      <c r="A596" t="s">
        <v>39</v>
      </c>
      <c r="B596">
        <v>137.345</v>
      </c>
      <c r="C596">
        <v>0</v>
      </c>
      <c r="D596">
        <v>0</v>
      </c>
      <c r="E596">
        <v>0</v>
      </c>
      <c r="F596">
        <v>0</v>
      </c>
      <c r="G596">
        <v>3.3858899999999997E-2</v>
      </c>
      <c r="H596">
        <v>1</v>
      </c>
      <c r="I596">
        <v>0</v>
      </c>
    </row>
    <row r="597" spans="1:9" x14ac:dyDescent="0.25">
      <c r="A597" t="s">
        <v>39</v>
      </c>
      <c r="B597">
        <v>136.511</v>
      </c>
      <c r="C597">
        <v>0</v>
      </c>
      <c r="D597">
        <v>0</v>
      </c>
      <c r="E597">
        <v>0</v>
      </c>
      <c r="F597">
        <v>0</v>
      </c>
      <c r="G597">
        <v>3.3858899999999997E-2</v>
      </c>
      <c r="H597">
        <v>1</v>
      </c>
      <c r="I597">
        <v>0</v>
      </c>
    </row>
    <row r="598" spans="1:9" x14ac:dyDescent="0.25">
      <c r="A598" t="s">
        <v>39</v>
      </c>
      <c r="B598">
        <v>137.46</v>
      </c>
      <c r="C598">
        <v>0</v>
      </c>
      <c r="D598">
        <v>0</v>
      </c>
      <c r="E598">
        <v>0</v>
      </c>
      <c r="F598">
        <v>0</v>
      </c>
      <c r="G598">
        <v>3.3858899999999997E-2</v>
      </c>
      <c r="H598">
        <v>1</v>
      </c>
      <c r="I598">
        <v>0</v>
      </c>
    </row>
    <row r="599" spans="1:9" x14ac:dyDescent="0.25">
      <c r="A599" t="s">
        <v>39</v>
      </c>
      <c r="B599">
        <v>145.07</v>
      </c>
      <c r="C599">
        <v>0</v>
      </c>
      <c r="D599">
        <v>0</v>
      </c>
      <c r="E599">
        <v>0</v>
      </c>
      <c r="F599">
        <v>0</v>
      </c>
      <c r="G599">
        <v>3.3858899999999997E-2</v>
      </c>
      <c r="H599">
        <v>1</v>
      </c>
      <c r="I599">
        <v>0</v>
      </c>
    </row>
    <row r="600" spans="1:9" x14ac:dyDescent="0.25">
      <c r="A600" t="s">
        <v>39</v>
      </c>
      <c r="B600">
        <v>137.01300000000001</v>
      </c>
      <c r="C600">
        <v>0</v>
      </c>
      <c r="D600">
        <v>0</v>
      </c>
      <c r="E600">
        <v>0</v>
      </c>
      <c r="F600">
        <v>0</v>
      </c>
      <c r="G600">
        <v>0.11254400000000001</v>
      </c>
      <c r="H600">
        <v>1</v>
      </c>
      <c r="I600">
        <v>0</v>
      </c>
    </row>
    <row r="601" spans="1:9" x14ac:dyDescent="0.25">
      <c r="A601" t="s">
        <v>39</v>
      </c>
      <c r="B601">
        <v>135.69300000000001</v>
      </c>
      <c r="C601">
        <v>0</v>
      </c>
      <c r="D601">
        <v>0</v>
      </c>
      <c r="E601">
        <v>0</v>
      </c>
      <c r="F601">
        <v>0</v>
      </c>
      <c r="G601">
        <v>2.9372200000000001E-2</v>
      </c>
      <c r="H601">
        <v>1</v>
      </c>
      <c r="I601">
        <v>0</v>
      </c>
    </row>
    <row r="602" spans="1:9" x14ac:dyDescent="0.25">
      <c r="A602" t="s">
        <v>39</v>
      </c>
      <c r="B602">
        <v>137.173</v>
      </c>
      <c r="C602">
        <v>0</v>
      </c>
      <c r="D602">
        <v>0</v>
      </c>
      <c r="E602">
        <v>0</v>
      </c>
      <c r="F602">
        <v>0</v>
      </c>
      <c r="G602">
        <v>3.3858899999999997E-2</v>
      </c>
      <c r="H602">
        <v>1</v>
      </c>
      <c r="I602">
        <v>0</v>
      </c>
    </row>
    <row r="603" spans="1:9" x14ac:dyDescent="0.25">
      <c r="A603" t="s">
        <v>39</v>
      </c>
      <c r="B603">
        <v>135.68299999999999</v>
      </c>
      <c r="C603">
        <v>0</v>
      </c>
      <c r="D603">
        <v>0</v>
      </c>
      <c r="E603">
        <v>0</v>
      </c>
      <c r="F603">
        <v>0</v>
      </c>
      <c r="G603">
        <v>0.11254400000000001</v>
      </c>
      <c r="H603">
        <v>1</v>
      </c>
      <c r="I603">
        <v>0</v>
      </c>
    </row>
    <row r="604" spans="1:9" x14ac:dyDescent="0.25">
      <c r="A604" t="s">
        <v>39</v>
      </c>
      <c r="B604">
        <v>137.762</v>
      </c>
      <c r="C604">
        <v>0</v>
      </c>
      <c r="D604">
        <v>0</v>
      </c>
      <c r="E604">
        <v>0</v>
      </c>
      <c r="F604">
        <v>0</v>
      </c>
      <c r="G604">
        <v>3.3858899999999997E-2</v>
      </c>
      <c r="H604">
        <v>1</v>
      </c>
      <c r="I604">
        <v>0</v>
      </c>
    </row>
    <row r="605" spans="1:9" x14ac:dyDescent="0.25">
      <c r="A605" t="s">
        <v>39</v>
      </c>
      <c r="B605">
        <v>136.303</v>
      </c>
      <c r="C605">
        <v>0</v>
      </c>
      <c r="D605">
        <v>0</v>
      </c>
      <c r="E605">
        <v>0</v>
      </c>
      <c r="F605">
        <v>0</v>
      </c>
      <c r="G605">
        <v>3.3858899999999997E-2</v>
      </c>
      <c r="H605">
        <v>1</v>
      </c>
      <c r="I605">
        <v>0</v>
      </c>
    </row>
    <row r="606" spans="1:9" x14ac:dyDescent="0.25">
      <c r="A606" t="s">
        <v>39</v>
      </c>
      <c r="B606">
        <v>8058.87</v>
      </c>
      <c r="C606">
        <v>0</v>
      </c>
      <c r="D606">
        <v>0</v>
      </c>
      <c r="E606">
        <v>0</v>
      </c>
      <c r="F606">
        <v>0</v>
      </c>
      <c r="G606">
        <v>2.9372200000000001E-2</v>
      </c>
      <c r="H606">
        <v>1</v>
      </c>
      <c r="I606">
        <v>0</v>
      </c>
    </row>
    <row r="607" spans="1:9" x14ac:dyDescent="0.25">
      <c r="A607" t="s">
        <v>39</v>
      </c>
      <c r="B607">
        <v>143.46100000000001</v>
      </c>
      <c r="C607">
        <v>0</v>
      </c>
      <c r="D607">
        <v>0</v>
      </c>
      <c r="E607">
        <v>0</v>
      </c>
      <c r="F607">
        <v>0</v>
      </c>
      <c r="G607">
        <v>3.3858899999999997E-2</v>
      </c>
      <c r="H607">
        <v>1</v>
      </c>
      <c r="I607">
        <v>0</v>
      </c>
    </row>
    <row r="608" spans="1:9" x14ac:dyDescent="0.25">
      <c r="A608" t="s">
        <v>39</v>
      </c>
      <c r="B608">
        <v>139.91499999999999</v>
      </c>
      <c r="C608">
        <v>0</v>
      </c>
      <c r="D608">
        <v>0</v>
      </c>
      <c r="E608">
        <v>0</v>
      </c>
      <c r="F608">
        <v>0</v>
      </c>
      <c r="G608">
        <v>2.9372200000000001E-2</v>
      </c>
      <c r="H608">
        <v>1</v>
      </c>
      <c r="I608">
        <v>0</v>
      </c>
    </row>
    <row r="609" spans="1:25" x14ac:dyDescent="0.25">
      <c r="A609" t="s">
        <v>39</v>
      </c>
      <c r="B609">
        <v>137.84700000000001</v>
      </c>
      <c r="C609">
        <v>0</v>
      </c>
      <c r="D609">
        <v>0</v>
      </c>
      <c r="E609">
        <v>0</v>
      </c>
      <c r="F609">
        <v>0</v>
      </c>
      <c r="G609">
        <v>3.3858899999999997E-2</v>
      </c>
      <c r="H609">
        <v>1</v>
      </c>
      <c r="I609">
        <v>0</v>
      </c>
    </row>
    <row r="610" spans="1:25" x14ac:dyDescent="0.25">
      <c r="A610" t="s">
        <v>39</v>
      </c>
      <c r="B610">
        <v>139.351</v>
      </c>
      <c r="C610">
        <v>0</v>
      </c>
      <c r="D610">
        <v>0</v>
      </c>
      <c r="E610">
        <v>0</v>
      </c>
      <c r="F610">
        <v>0</v>
      </c>
      <c r="G610">
        <v>3.3858899999999997E-2</v>
      </c>
      <c r="H610">
        <v>1</v>
      </c>
      <c r="I610">
        <v>0</v>
      </c>
    </row>
    <row r="611" spans="1:25" x14ac:dyDescent="0.25">
      <c r="A611" t="s">
        <v>39</v>
      </c>
      <c r="B611">
        <v>138.256</v>
      </c>
      <c r="C611">
        <v>0</v>
      </c>
      <c r="D611">
        <v>0</v>
      </c>
      <c r="E611">
        <v>0</v>
      </c>
      <c r="F611">
        <v>0</v>
      </c>
      <c r="G611">
        <v>0.11254400000000001</v>
      </c>
      <c r="H611">
        <v>1</v>
      </c>
      <c r="I611">
        <v>0</v>
      </c>
    </row>
    <row r="612" spans="1:25" x14ac:dyDescent="0.25">
      <c r="A612" t="s">
        <v>39</v>
      </c>
      <c r="B612">
        <v>145.84</v>
      </c>
      <c r="C612">
        <v>0</v>
      </c>
      <c r="D612">
        <v>0</v>
      </c>
      <c r="E612">
        <v>0</v>
      </c>
      <c r="F612">
        <v>0</v>
      </c>
      <c r="G612">
        <v>3.3858899999999997E-2</v>
      </c>
      <c r="H612">
        <v>1</v>
      </c>
      <c r="I612">
        <v>0</v>
      </c>
    </row>
    <row r="613" spans="1:25" x14ac:dyDescent="0.25">
      <c r="A613" t="s">
        <v>39</v>
      </c>
      <c r="B613">
        <v>137.69200000000001</v>
      </c>
      <c r="C613">
        <v>0</v>
      </c>
      <c r="D613">
        <v>0</v>
      </c>
      <c r="E613">
        <v>0</v>
      </c>
      <c r="F613">
        <v>0</v>
      </c>
      <c r="G613">
        <v>3.3858899999999997E-2</v>
      </c>
      <c r="H613">
        <v>1</v>
      </c>
      <c r="I613">
        <v>0</v>
      </c>
    </row>
    <row r="614" spans="1:25" x14ac:dyDescent="0.25">
      <c r="A614" t="s">
        <v>39</v>
      </c>
      <c r="B614">
        <v>137.858</v>
      </c>
      <c r="C614">
        <v>0</v>
      </c>
      <c r="D614">
        <v>0</v>
      </c>
      <c r="E614">
        <v>0</v>
      </c>
      <c r="F614">
        <v>0</v>
      </c>
      <c r="G614">
        <v>3.3858899999999997E-2</v>
      </c>
      <c r="H614">
        <v>1</v>
      </c>
      <c r="I614">
        <v>0</v>
      </c>
    </row>
    <row r="615" spans="1:25" x14ac:dyDescent="0.25">
      <c r="A615" t="s">
        <v>39</v>
      </c>
      <c r="B615">
        <v>137.626</v>
      </c>
      <c r="C615">
        <v>0</v>
      </c>
      <c r="D615">
        <v>0</v>
      </c>
      <c r="E615">
        <v>0</v>
      </c>
      <c r="F615">
        <v>0</v>
      </c>
      <c r="G615">
        <v>0.11254400000000001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137.84800000000001</v>
      </c>
      <c r="C616">
        <v>0</v>
      </c>
      <c r="D616">
        <v>0</v>
      </c>
      <c r="E616">
        <v>0</v>
      </c>
      <c r="F616">
        <v>0</v>
      </c>
      <c r="G616">
        <v>3.3858899999999997E-2</v>
      </c>
      <c r="H616">
        <v>1</v>
      </c>
      <c r="I616">
        <v>0</v>
      </c>
      <c r="R616">
        <f>AVERAGE(B567:B616)</f>
        <v>613.39365999999995</v>
      </c>
      <c r="S616">
        <f>AVERAGE(C567:C616)</f>
        <v>0</v>
      </c>
      <c r="U616">
        <f>_xlfn.VAR.P(B567:B616)</f>
        <v>3525744.3827068247</v>
      </c>
      <c r="V616">
        <f>_xlfn.VAR.P(C567:C616)</f>
        <v>0</v>
      </c>
      <c r="X616">
        <f>1.96*SQRT(U616)/50</f>
        <v>73.60570526965023</v>
      </c>
      <c r="Y616">
        <f>1.96*SQRT(V616)/50</f>
        <v>0</v>
      </c>
    </row>
    <row r="617" spans="1:25" x14ac:dyDescent="0.25">
      <c r="A617" t="s">
        <v>39</v>
      </c>
      <c r="B617">
        <v>30670.579570999998</v>
      </c>
      <c r="C617" t="s">
        <v>37</v>
      </c>
    </row>
    <row r="618" spans="1:25" x14ac:dyDescent="0.25">
      <c r="A618" t="s">
        <v>40</v>
      </c>
      <c r="B618">
        <v>143.60300000000001</v>
      </c>
      <c r="C618">
        <v>141.363</v>
      </c>
      <c r="D618">
        <v>120.934</v>
      </c>
      <c r="E618">
        <v>12.3956</v>
      </c>
      <c r="F618">
        <v>0</v>
      </c>
      <c r="G618">
        <v>3.3858899999999997E-2</v>
      </c>
      <c r="H618">
        <v>1</v>
      </c>
      <c r="I618">
        <v>0</v>
      </c>
    </row>
    <row r="619" spans="1:25" x14ac:dyDescent="0.25">
      <c r="A619" t="s">
        <v>40</v>
      </c>
      <c r="B619">
        <v>145.053</v>
      </c>
      <c r="C619">
        <v>142.60300000000001</v>
      </c>
      <c r="D619">
        <v>122.77200000000001</v>
      </c>
      <c r="E619">
        <v>12.4621</v>
      </c>
      <c r="F619">
        <v>0</v>
      </c>
      <c r="G619">
        <v>2.9372200000000001E-2</v>
      </c>
      <c r="H619">
        <v>1</v>
      </c>
      <c r="I619">
        <v>0</v>
      </c>
    </row>
    <row r="620" spans="1:25" x14ac:dyDescent="0.25">
      <c r="A620" t="s">
        <v>40</v>
      </c>
      <c r="B620">
        <v>142.96199999999999</v>
      </c>
      <c r="C620">
        <v>141.55799999999999</v>
      </c>
      <c r="D620">
        <v>121.792</v>
      </c>
      <c r="E620">
        <v>12.3956</v>
      </c>
      <c r="F620">
        <v>0</v>
      </c>
      <c r="G620">
        <v>3.3858899999999997E-2</v>
      </c>
      <c r="H620">
        <v>1</v>
      </c>
      <c r="I620">
        <v>0</v>
      </c>
    </row>
    <row r="621" spans="1:25" x14ac:dyDescent="0.25">
      <c r="A621" t="s">
        <v>40</v>
      </c>
      <c r="B621">
        <v>143.79300000000001</v>
      </c>
      <c r="C621">
        <v>142.33799999999999</v>
      </c>
      <c r="D621">
        <v>122.39100000000001</v>
      </c>
      <c r="E621">
        <v>12.444699999999999</v>
      </c>
      <c r="F621">
        <v>0</v>
      </c>
      <c r="G621">
        <v>2.93729E-2</v>
      </c>
      <c r="H621">
        <v>1</v>
      </c>
      <c r="I621">
        <v>0</v>
      </c>
    </row>
    <row r="622" spans="1:25" x14ac:dyDescent="0.25">
      <c r="A622" t="s">
        <v>40</v>
      </c>
      <c r="B622">
        <v>8035.91</v>
      </c>
      <c r="C622">
        <v>141.20599999999999</v>
      </c>
      <c r="D622">
        <v>120.923</v>
      </c>
      <c r="E622">
        <v>12.3423</v>
      </c>
      <c r="F622">
        <v>0</v>
      </c>
      <c r="G622">
        <v>2.9372200000000001E-2</v>
      </c>
      <c r="H622">
        <v>1</v>
      </c>
      <c r="I622">
        <v>0</v>
      </c>
    </row>
    <row r="623" spans="1:25" x14ac:dyDescent="0.25">
      <c r="A623" t="s">
        <v>40</v>
      </c>
      <c r="B623">
        <v>153.511</v>
      </c>
      <c r="C623">
        <v>150.09200000000001</v>
      </c>
      <c r="D623">
        <v>123.45099999999999</v>
      </c>
      <c r="E623">
        <v>12.305400000000001</v>
      </c>
      <c r="F623">
        <v>0</v>
      </c>
      <c r="G623">
        <v>3.3858899999999997E-2</v>
      </c>
      <c r="H623">
        <v>1</v>
      </c>
      <c r="I623">
        <v>0</v>
      </c>
    </row>
    <row r="624" spans="1:25" x14ac:dyDescent="0.25">
      <c r="A624" t="s">
        <v>40</v>
      </c>
      <c r="B624">
        <v>145.26</v>
      </c>
      <c r="C624">
        <v>142.83699999999999</v>
      </c>
      <c r="D624">
        <v>121.602</v>
      </c>
      <c r="E624">
        <v>12.4785</v>
      </c>
      <c r="F624">
        <v>0</v>
      </c>
      <c r="G624">
        <v>2.9372200000000001E-2</v>
      </c>
      <c r="H624">
        <v>1</v>
      </c>
      <c r="I624">
        <v>0</v>
      </c>
    </row>
    <row r="625" spans="1:9" x14ac:dyDescent="0.25">
      <c r="A625" t="s">
        <v>40</v>
      </c>
      <c r="B625">
        <v>143.631</v>
      </c>
      <c r="C625">
        <v>142.226</v>
      </c>
      <c r="D625">
        <v>122.34099999999999</v>
      </c>
      <c r="E625">
        <v>12.338200000000001</v>
      </c>
      <c r="F625">
        <v>0</v>
      </c>
      <c r="G625">
        <v>2.9372200000000001E-2</v>
      </c>
      <c r="H625">
        <v>1</v>
      </c>
      <c r="I625">
        <v>0</v>
      </c>
    </row>
    <row r="626" spans="1:9" x14ac:dyDescent="0.25">
      <c r="A626" t="s">
        <v>40</v>
      </c>
      <c r="B626">
        <v>142.47800000000001</v>
      </c>
      <c r="C626">
        <v>141.07</v>
      </c>
      <c r="D626">
        <v>121.312</v>
      </c>
      <c r="E626">
        <v>12.5113</v>
      </c>
      <c r="F626">
        <v>0</v>
      </c>
      <c r="G626">
        <v>2.9372200000000001E-2</v>
      </c>
      <c r="H626">
        <v>1</v>
      </c>
      <c r="I626">
        <v>0</v>
      </c>
    </row>
    <row r="627" spans="1:9" x14ac:dyDescent="0.25">
      <c r="A627" t="s">
        <v>40</v>
      </c>
      <c r="B627">
        <v>144.00399999999999</v>
      </c>
      <c r="C627">
        <v>142.59700000000001</v>
      </c>
      <c r="D627">
        <v>122.82299999999999</v>
      </c>
      <c r="E627">
        <v>12.458</v>
      </c>
      <c r="F627">
        <v>0</v>
      </c>
      <c r="G627">
        <v>3.3858899999999997E-2</v>
      </c>
      <c r="H627">
        <v>1</v>
      </c>
      <c r="I627">
        <v>0</v>
      </c>
    </row>
    <row r="628" spans="1:9" x14ac:dyDescent="0.25">
      <c r="A628" t="s">
        <v>40</v>
      </c>
      <c r="B628">
        <v>152.02000000000001</v>
      </c>
      <c r="C628">
        <v>150.59299999999999</v>
      </c>
      <c r="D628">
        <v>121.92700000000001</v>
      </c>
      <c r="E628">
        <v>12.441599999999999</v>
      </c>
      <c r="F628">
        <v>0</v>
      </c>
      <c r="G628">
        <v>0.11254400000000001</v>
      </c>
      <c r="H628">
        <v>1</v>
      </c>
      <c r="I628">
        <v>0</v>
      </c>
    </row>
    <row r="629" spans="1:9" x14ac:dyDescent="0.25">
      <c r="A629" t="s">
        <v>40</v>
      </c>
      <c r="B629">
        <v>143.29499999999999</v>
      </c>
      <c r="C629">
        <v>141.88900000000001</v>
      </c>
      <c r="D629">
        <v>122.146</v>
      </c>
      <c r="E629">
        <v>12.346399999999999</v>
      </c>
      <c r="F629">
        <v>0</v>
      </c>
      <c r="G629">
        <v>3.3858899999999997E-2</v>
      </c>
      <c r="H629">
        <v>1</v>
      </c>
      <c r="I629">
        <v>0</v>
      </c>
    </row>
    <row r="630" spans="1:9" x14ac:dyDescent="0.25">
      <c r="A630" t="s">
        <v>40</v>
      </c>
      <c r="B630">
        <v>142.78700000000001</v>
      </c>
      <c r="C630">
        <v>141.38200000000001</v>
      </c>
      <c r="D630">
        <v>121.57899999999999</v>
      </c>
      <c r="E630">
        <v>12.542999999999999</v>
      </c>
      <c r="F630">
        <v>0</v>
      </c>
      <c r="G630">
        <v>3.3858899999999997E-2</v>
      </c>
      <c r="H630">
        <v>1</v>
      </c>
      <c r="I630">
        <v>0</v>
      </c>
    </row>
    <row r="631" spans="1:9" x14ac:dyDescent="0.25">
      <c r="A631" t="s">
        <v>40</v>
      </c>
      <c r="B631">
        <v>144.21100000000001</v>
      </c>
      <c r="C631">
        <v>142.828</v>
      </c>
      <c r="D631">
        <v>123.014</v>
      </c>
      <c r="E631">
        <v>12.5184</v>
      </c>
      <c r="F631">
        <v>0</v>
      </c>
      <c r="G631">
        <v>2.9372200000000001E-2</v>
      </c>
      <c r="H631">
        <v>1</v>
      </c>
      <c r="I631">
        <v>0</v>
      </c>
    </row>
    <row r="632" spans="1:9" x14ac:dyDescent="0.25">
      <c r="A632" t="s">
        <v>40</v>
      </c>
      <c r="B632">
        <v>142.72300000000001</v>
      </c>
      <c r="C632">
        <v>141.31200000000001</v>
      </c>
      <c r="D632">
        <v>121.545</v>
      </c>
      <c r="E632">
        <v>12.4017</v>
      </c>
      <c r="F632">
        <v>0</v>
      </c>
      <c r="G632">
        <v>3.3858899999999997E-2</v>
      </c>
      <c r="H632">
        <v>1</v>
      </c>
      <c r="I632">
        <v>0</v>
      </c>
    </row>
    <row r="633" spans="1:9" x14ac:dyDescent="0.25">
      <c r="A633" t="s">
        <v>40</v>
      </c>
      <c r="B633">
        <v>143.881</v>
      </c>
      <c r="C633">
        <v>142.476</v>
      </c>
      <c r="D633">
        <v>122.693</v>
      </c>
      <c r="E633">
        <v>12.605499999999999</v>
      </c>
      <c r="F633">
        <v>0</v>
      </c>
      <c r="G633">
        <v>3.3858899999999997E-2</v>
      </c>
      <c r="H633">
        <v>1</v>
      </c>
      <c r="I633">
        <v>0</v>
      </c>
    </row>
    <row r="634" spans="1:9" x14ac:dyDescent="0.25">
      <c r="A634" t="s">
        <v>40</v>
      </c>
      <c r="B634">
        <v>142.708</v>
      </c>
      <c r="C634">
        <v>141.298</v>
      </c>
      <c r="D634">
        <v>121.56100000000001</v>
      </c>
      <c r="E634">
        <v>12.441599999999999</v>
      </c>
      <c r="F634">
        <v>0</v>
      </c>
      <c r="G634">
        <v>3.3858899999999997E-2</v>
      </c>
      <c r="H634">
        <v>1</v>
      </c>
      <c r="I634">
        <v>0</v>
      </c>
    </row>
    <row r="635" spans="1:9" x14ac:dyDescent="0.25">
      <c r="A635" t="s">
        <v>40</v>
      </c>
      <c r="B635">
        <v>144.25700000000001</v>
      </c>
      <c r="C635">
        <v>142.84700000000001</v>
      </c>
      <c r="D635">
        <v>122.967</v>
      </c>
      <c r="E635">
        <v>12.4672</v>
      </c>
      <c r="F635">
        <v>0</v>
      </c>
      <c r="G635">
        <v>2.9372200000000001E-2</v>
      </c>
      <c r="H635">
        <v>1</v>
      </c>
      <c r="I635">
        <v>0</v>
      </c>
    </row>
    <row r="636" spans="1:9" x14ac:dyDescent="0.25">
      <c r="A636" t="s">
        <v>40</v>
      </c>
      <c r="B636">
        <v>8107.2</v>
      </c>
      <c r="C636">
        <v>142.72399999999999</v>
      </c>
      <c r="D636">
        <v>122.44799999999999</v>
      </c>
      <c r="E636">
        <v>12.6843</v>
      </c>
      <c r="F636">
        <v>0</v>
      </c>
      <c r="G636">
        <v>3.3858899999999997E-2</v>
      </c>
      <c r="H636">
        <v>1</v>
      </c>
      <c r="I636">
        <v>0</v>
      </c>
    </row>
    <row r="637" spans="1:9" x14ac:dyDescent="0.25">
      <c r="A637" t="s">
        <v>40</v>
      </c>
      <c r="B637">
        <v>164.44</v>
      </c>
      <c r="C637">
        <v>161.09200000000001</v>
      </c>
      <c r="D637">
        <v>134.68600000000001</v>
      </c>
      <c r="E637">
        <v>12.954599999999999</v>
      </c>
      <c r="F637">
        <v>0</v>
      </c>
      <c r="G637">
        <v>2.9372200000000001E-2</v>
      </c>
      <c r="H637">
        <v>1</v>
      </c>
      <c r="I637">
        <v>0</v>
      </c>
    </row>
    <row r="638" spans="1:9" x14ac:dyDescent="0.25">
      <c r="A638" t="s">
        <v>40</v>
      </c>
      <c r="B638">
        <v>152.24199999999999</v>
      </c>
      <c r="C638">
        <v>149.708</v>
      </c>
      <c r="D638">
        <v>128.24299999999999</v>
      </c>
      <c r="E638">
        <v>12.781599999999999</v>
      </c>
      <c r="F638">
        <v>0</v>
      </c>
      <c r="G638">
        <v>2.9372200000000001E-2</v>
      </c>
      <c r="H638">
        <v>1</v>
      </c>
      <c r="I638">
        <v>0</v>
      </c>
    </row>
    <row r="639" spans="1:9" x14ac:dyDescent="0.25">
      <c r="A639" t="s">
        <v>40</v>
      </c>
      <c r="B639">
        <v>147.61199999999999</v>
      </c>
      <c r="C639">
        <v>145.06800000000001</v>
      </c>
      <c r="D639">
        <v>123.818</v>
      </c>
      <c r="E639">
        <v>12.6137</v>
      </c>
      <c r="F639">
        <v>0</v>
      </c>
      <c r="G639">
        <v>2.9372200000000001E-2</v>
      </c>
      <c r="H639">
        <v>1</v>
      </c>
      <c r="I639">
        <v>0</v>
      </c>
    </row>
    <row r="640" spans="1:9" x14ac:dyDescent="0.25">
      <c r="A640" t="s">
        <v>40</v>
      </c>
      <c r="B640">
        <v>145.61099999999999</v>
      </c>
      <c r="C640">
        <v>143.071</v>
      </c>
      <c r="D640">
        <v>121.786</v>
      </c>
      <c r="E640">
        <v>12.3741</v>
      </c>
      <c r="F640">
        <v>0</v>
      </c>
      <c r="G640">
        <v>2.9372200000000001E-2</v>
      </c>
      <c r="H640">
        <v>1</v>
      </c>
      <c r="I640">
        <v>0</v>
      </c>
    </row>
    <row r="641" spans="1:9" x14ac:dyDescent="0.25">
      <c r="A641" t="s">
        <v>40</v>
      </c>
      <c r="B641">
        <v>146.33099999999999</v>
      </c>
      <c r="C641">
        <v>143.79400000000001</v>
      </c>
      <c r="D641">
        <v>122.52</v>
      </c>
      <c r="E641">
        <v>12.244</v>
      </c>
      <c r="F641">
        <v>0</v>
      </c>
      <c r="G641">
        <v>3.3858899999999997E-2</v>
      </c>
      <c r="H641">
        <v>1</v>
      </c>
      <c r="I641">
        <v>0</v>
      </c>
    </row>
    <row r="642" spans="1:9" x14ac:dyDescent="0.25">
      <c r="A642" t="s">
        <v>40</v>
      </c>
      <c r="B642">
        <v>145.40700000000001</v>
      </c>
      <c r="C642">
        <v>142.9</v>
      </c>
      <c r="D642">
        <v>121.786</v>
      </c>
      <c r="E642">
        <v>12.4171</v>
      </c>
      <c r="F642">
        <v>0</v>
      </c>
      <c r="G642">
        <v>0.11254400000000001</v>
      </c>
      <c r="H642">
        <v>1</v>
      </c>
      <c r="I642">
        <v>0</v>
      </c>
    </row>
    <row r="643" spans="1:9" x14ac:dyDescent="0.25">
      <c r="A643" t="s">
        <v>40</v>
      </c>
      <c r="B643">
        <v>153.65899999999999</v>
      </c>
      <c r="C643">
        <v>152.1</v>
      </c>
      <c r="D643">
        <v>123.21899999999999</v>
      </c>
      <c r="E643">
        <v>12.541</v>
      </c>
      <c r="F643">
        <v>0</v>
      </c>
      <c r="G643">
        <v>3.3858899999999997E-2</v>
      </c>
      <c r="H643">
        <v>1</v>
      </c>
      <c r="I643">
        <v>0</v>
      </c>
    </row>
    <row r="644" spans="1:9" x14ac:dyDescent="0.25">
      <c r="A644" t="s">
        <v>40</v>
      </c>
      <c r="B644">
        <v>145.61699999999999</v>
      </c>
      <c r="C644">
        <v>143.12899999999999</v>
      </c>
      <c r="D644">
        <v>122.10599999999999</v>
      </c>
      <c r="E644">
        <v>12.363799999999999</v>
      </c>
      <c r="F644">
        <v>0</v>
      </c>
      <c r="G644">
        <v>0.11254400000000001</v>
      </c>
      <c r="H644">
        <v>1</v>
      </c>
      <c r="I644">
        <v>0</v>
      </c>
    </row>
    <row r="645" spans="1:9" x14ac:dyDescent="0.25">
      <c r="A645" t="s">
        <v>40</v>
      </c>
      <c r="B645">
        <v>145.27699999999999</v>
      </c>
      <c r="C645">
        <v>143.822</v>
      </c>
      <c r="D645">
        <v>122.723</v>
      </c>
      <c r="E645">
        <v>12.4498</v>
      </c>
      <c r="F645">
        <v>0</v>
      </c>
      <c r="G645">
        <v>2.9372200000000001E-2</v>
      </c>
      <c r="H645">
        <v>1</v>
      </c>
      <c r="I645">
        <v>0</v>
      </c>
    </row>
    <row r="646" spans="1:9" x14ac:dyDescent="0.25">
      <c r="A646" t="s">
        <v>40</v>
      </c>
      <c r="B646">
        <v>144.499</v>
      </c>
      <c r="C646">
        <v>143.06200000000001</v>
      </c>
      <c r="D646">
        <v>122.149</v>
      </c>
      <c r="E646">
        <v>12.5809</v>
      </c>
      <c r="F646">
        <v>0</v>
      </c>
      <c r="G646">
        <v>0.11254400000000001</v>
      </c>
      <c r="H646">
        <v>1</v>
      </c>
      <c r="I646">
        <v>0</v>
      </c>
    </row>
    <row r="647" spans="1:9" x14ac:dyDescent="0.25">
      <c r="A647" t="s">
        <v>40</v>
      </c>
      <c r="B647">
        <v>144.238</v>
      </c>
      <c r="C647">
        <v>142.84100000000001</v>
      </c>
      <c r="D647">
        <v>122.76</v>
      </c>
      <c r="E647">
        <v>12.391500000000001</v>
      </c>
      <c r="F647">
        <v>0</v>
      </c>
      <c r="G647">
        <v>2.9372200000000001E-2</v>
      </c>
      <c r="H647">
        <v>1</v>
      </c>
      <c r="I647">
        <v>0</v>
      </c>
    </row>
    <row r="648" spans="1:9" x14ac:dyDescent="0.25">
      <c r="A648" t="s">
        <v>40</v>
      </c>
      <c r="B648">
        <v>142.89400000000001</v>
      </c>
      <c r="C648">
        <v>141.47900000000001</v>
      </c>
      <c r="D648">
        <v>121.767</v>
      </c>
      <c r="E648">
        <v>12.427300000000001</v>
      </c>
      <c r="F648">
        <v>0</v>
      </c>
      <c r="G648">
        <v>2.9372200000000001E-2</v>
      </c>
      <c r="H648">
        <v>1</v>
      </c>
      <c r="I648">
        <v>0</v>
      </c>
    </row>
    <row r="649" spans="1:9" x14ac:dyDescent="0.25">
      <c r="A649" t="s">
        <v>40</v>
      </c>
      <c r="B649">
        <v>144.00899999999999</v>
      </c>
      <c r="C649">
        <v>142.602</v>
      </c>
      <c r="D649">
        <v>122.86</v>
      </c>
      <c r="E649">
        <v>12.391500000000001</v>
      </c>
      <c r="F649">
        <v>0</v>
      </c>
      <c r="G649">
        <v>3.3858899999999997E-2</v>
      </c>
      <c r="H649">
        <v>1</v>
      </c>
      <c r="I649">
        <v>0</v>
      </c>
    </row>
    <row r="650" spans="1:9" x14ac:dyDescent="0.25">
      <c r="A650" t="s">
        <v>40</v>
      </c>
      <c r="B650">
        <v>8081.68</v>
      </c>
      <c r="C650">
        <v>142.35</v>
      </c>
      <c r="D650">
        <v>121.985</v>
      </c>
      <c r="E650">
        <v>12.416</v>
      </c>
      <c r="F650">
        <v>0</v>
      </c>
      <c r="G650">
        <v>2.9372200000000001E-2</v>
      </c>
      <c r="H650">
        <v>1</v>
      </c>
      <c r="I650">
        <v>0</v>
      </c>
    </row>
    <row r="651" spans="1:9" x14ac:dyDescent="0.25">
      <c r="A651" t="s">
        <v>40</v>
      </c>
      <c r="B651">
        <v>153.48500000000001</v>
      </c>
      <c r="C651">
        <v>150</v>
      </c>
      <c r="D651">
        <v>123.22799999999999</v>
      </c>
      <c r="E651">
        <v>12.436500000000001</v>
      </c>
      <c r="F651">
        <v>0</v>
      </c>
      <c r="G651">
        <v>0.11254400000000001</v>
      </c>
      <c r="H651">
        <v>1</v>
      </c>
      <c r="I651">
        <v>0</v>
      </c>
    </row>
    <row r="652" spans="1:9" x14ac:dyDescent="0.25">
      <c r="A652" t="s">
        <v>40</v>
      </c>
      <c r="B652">
        <v>145.416</v>
      </c>
      <c r="C652">
        <v>142.99799999999999</v>
      </c>
      <c r="D652">
        <v>121.79600000000001</v>
      </c>
      <c r="E652">
        <v>12.4427</v>
      </c>
      <c r="F652">
        <v>0</v>
      </c>
      <c r="G652">
        <v>3.3858899999999997E-2</v>
      </c>
      <c r="H652">
        <v>1</v>
      </c>
      <c r="I652">
        <v>0</v>
      </c>
    </row>
    <row r="653" spans="1:9" x14ac:dyDescent="0.25">
      <c r="A653" t="s">
        <v>40</v>
      </c>
      <c r="B653">
        <v>144.11199999999999</v>
      </c>
      <c r="C653">
        <v>142.703</v>
      </c>
      <c r="D653">
        <v>122.81</v>
      </c>
      <c r="E653">
        <v>12.3874</v>
      </c>
      <c r="F653">
        <v>0</v>
      </c>
      <c r="G653">
        <v>2.9372200000000001E-2</v>
      </c>
      <c r="H653">
        <v>1</v>
      </c>
      <c r="I653">
        <v>0</v>
      </c>
    </row>
    <row r="654" spans="1:9" x14ac:dyDescent="0.25">
      <c r="A654" t="s">
        <v>40</v>
      </c>
      <c r="B654">
        <v>142.999</v>
      </c>
      <c r="C654">
        <v>141.59100000000001</v>
      </c>
      <c r="D654">
        <v>121.69199999999999</v>
      </c>
      <c r="E654">
        <v>12.3065</v>
      </c>
      <c r="F654">
        <v>0</v>
      </c>
      <c r="G654">
        <v>3.3858899999999997E-2</v>
      </c>
      <c r="H654">
        <v>1</v>
      </c>
      <c r="I654">
        <v>0</v>
      </c>
    </row>
    <row r="655" spans="1:9" x14ac:dyDescent="0.25">
      <c r="A655" t="s">
        <v>40</v>
      </c>
      <c r="B655">
        <v>143.47399999999999</v>
      </c>
      <c r="C655">
        <v>142.059</v>
      </c>
      <c r="D655">
        <v>122.134</v>
      </c>
      <c r="E655">
        <v>12.414999999999999</v>
      </c>
      <c r="F655">
        <v>0</v>
      </c>
      <c r="G655">
        <v>3.3858899999999997E-2</v>
      </c>
      <c r="H655">
        <v>1</v>
      </c>
      <c r="I655">
        <v>0</v>
      </c>
    </row>
    <row r="656" spans="1:9" x14ac:dyDescent="0.25">
      <c r="A656" t="s">
        <v>40</v>
      </c>
      <c r="B656">
        <v>143.5</v>
      </c>
      <c r="C656">
        <v>142.089</v>
      </c>
      <c r="D656">
        <v>122.09399999999999</v>
      </c>
      <c r="E656">
        <v>12.4642</v>
      </c>
      <c r="F656">
        <v>0</v>
      </c>
      <c r="G656">
        <v>3.3858899999999997E-2</v>
      </c>
      <c r="H656">
        <v>1</v>
      </c>
      <c r="I656">
        <v>0</v>
      </c>
    </row>
    <row r="657" spans="1:25" x14ac:dyDescent="0.25">
      <c r="A657" t="s">
        <v>40</v>
      </c>
      <c r="B657">
        <v>153.78700000000001</v>
      </c>
      <c r="C657">
        <v>152.35400000000001</v>
      </c>
      <c r="D657">
        <v>122.795</v>
      </c>
      <c r="E657">
        <v>12.5328</v>
      </c>
      <c r="F657">
        <v>0</v>
      </c>
      <c r="G657">
        <v>2.9372200000000001E-2</v>
      </c>
      <c r="H657">
        <v>1</v>
      </c>
      <c r="I657">
        <v>0</v>
      </c>
    </row>
    <row r="658" spans="1:25" x14ac:dyDescent="0.25">
      <c r="A658" t="s">
        <v>40</v>
      </c>
      <c r="B658">
        <v>143.36799999999999</v>
      </c>
      <c r="C658">
        <v>141.959</v>
      </c>
      <c r="D658">
        <v>122.012</v>
      </c>
      <c r="E658">
        <v>12.4785</v>
      </c>
      <c r="F658">
        <v>0</v>
      </c>
      <c r="G658">
        <v>3.3858899999999997E-2</v>
      </c>
      <c r="H658">
        <v>1</v>
      </c>
      <c r="I658">
        <v>0</v>
      </c>
    </row>
    <row r="659" spans="1:25" x14ac:dyDescent="0.25">
      <c r="A659" t="s">
        <v>40</v>
      </c>
      <c r="B659">
        <v>143.87100000000001</v>
      </c>
      <c r="C659">
        <v>142.446</v>
      </c>
      <c r="D659">
        <v>122.479</v>
      </c>
      <c r="E659">
        <v>12.371</v>
      </c>
      <c r="F659">
        <v>0</v>
      </c>
      <c r="G659">
        <v>3.3858899999999997E-2</v>
      </c>
      <c r="H659">
        <v>1</v>
      </c>
      <c r="I659">
        <v>0</v>
      </c>
    </row>
    <row r="660" spans="1:25" x14ac:dyDescent="0.25">
      <c r="A660" t="s">
        <v>40</v>
      </c>
      <c r="B660">
        <v>142.917</v>
      </c>
      <c r="C660">
        <v>141.511</v>
      </c>
      <c r="D660">
        <v>121.589</v>
      </c>
      <c r="E660">
        <v>12.4396</v>
      </c>
      <c r="F660">
        <v>0</v>
      </c>
      <c r="G660">
        <v>3.3858899999999997E-2</v>
      </c>
      <c r="H660">
        <v>1</v>
      </c>
      <c r="I660">
        <v>0</v>
      </c>
    </row>
    <row r="661" spans="1:25" x14ac:dyDescent="0.25">
      <c r="A661" t="s">
        <v>40</v>
      </c>
      <c r="B661">
        <v>143.494</v>
      </c>
      <c r="C661">
        <v>142.089</v>
      </c>
      <c r="D661">
        <v>122.226</v>
      </c>
      <c r="E661">
        <v>12.4396</v>
      </c>
      <c r="F661">
        <v>0</v>
      </c>
      <c r="G661">
        <v>3.3858899999999997E-2</v>
      </c>
      <c r="H661">
        <v>1</v>
      </c>
      <c r="I661">
        <v>0</v>
      </c>
    </row>
    <row r="662" spans="1:25" x14ac:dyDescent="0.25">
      <c r="A662" t="s">
        <v>40</v>
      </c>
      <c r="B662">
        <v>143.41200000000001</v>
      </c>
      <c r="C662">
        <v>142.00399999999999</v>
      </c>
      <c r="D662">
        <v>122.075</v>
      </c>
      <c r="E662">
        <v>12.4877</v>
      </c>
      <c r="F662">
        <v>0</v>
      </c>
      <c r="G662">
        <v>3.3858899999999997E-2</v>
      </c>
      <c r="H662">
        <v>1</v>
      </c>
      <c r="I662">
        <v>0</v>
      </c>
    </row>
    <row r="663" spans="1:25" x14ac:dyDescent="0.25">
      <c r="A663" t="s">
        <v>40</v>
      </c>
      <c r="B663">
        <v>143.85499999999999</v>
      </c>
      <c r="C663">
        <v>142.44</v>
      </c>
      <c r="D663">
        <v>122.508</v>
      </c>
      <c r="E663">
        <v>12.5174</v>
      </c>
      <c r="F663">
        <v>0</v>
      </c>
      <c r="G663">
        <v>0.11254400000000001</v>
      </c>
      <c r="H663">
        <v>1</v>
      </c>
      <c r="I663">
        <v>0</v>
      </c>
    </row>
    <row r="664" spans="1:25" x14ac:dyDescent="0.25">
      <c r="A664" t="s">
        <v>40</v>
      </c>
      <c r="B664">
        <v>8110.75</v>
      </c>
      <c r="C664">
        <v>141.59</v>
      </c>
      <c r="D664">
        <v>121.44199999999999</v>
      </c>
      <c r="E664">
        <v>12.510300000000001</v>
      </c>
      <c r="F664">
        <v>0</v>
      </c>
      <c r="G664">
        <v>2.9372200000000001E-2</v>
      </c>
      <c r="H664">
        <v>1</v>
      </c>
      <c r="I664">
        <v>0</v>
      </c>
    </row>
    <row r="665" spans="1:25" x14ac:dyDescent="0.25">
      <c r="A665" t="s">
        <v>40</v>
      </c>
      <c r="B665">
        <v>149.369</v>
      </c>
      <c r="C665">
        <v>146.982</v>
      </c>
      <c r="D665">
        <v>123.08799999999999</v>
      </c>
      <c r="E665">
        <v>12.429399999999999</v>
      </c>
      <c r="F665">
        <v>0</v>
      </c>
      <c r="G665">
        <v>2.9372200000000001E-2</v>
      </c>
      <c r="H665">
        <v>1</v>
      </c>
      <c r="I665">
        <v>0</v>
      </c>
    </row>
    <row r="666" spans="1:25" x14ac:dyDescent="0.25">
      <c r="A666" t="s">
        <v>40</v>
      </c>
      <c r="B666">
        <v>145.03100000000001</v>
      </c>
      <c r="C666">
        <v>142.53100000000001</v>
      </c>
      <c r="D666">
        <v>121.425</v>
      </c>
      <c r="E666">
        <v>12.436500000000001</v>
      </c>
      <c r="F666">
        <v>0</v>
      </c>
      <c r="G666">
        <v>2.9372200000000001E-2</v>
      </c>
      <c r="H666">
        <v>1</v>
      </c>
      <c r="I666">
        <v>0</v>
      </c>
    </row>
    <row r="667" spans="1:25" x14ac:dyDescent="0.25">
      <c r="A667" t="s">
        <v>40</v>
      </c>
      <c r="B667">
        <v>145.27199999999999</v>
      </c>
      <c r="C667">
        <v>143.816</v>
      </c>
      <c r="D667">
        <v>122.648</v>
      </c>
      <c r="E667">
        <v>12.4529</v>
      </c>
      <c r="F667">
        <v>0</v>
      </c>
      <c r="G667">
        <v>3.3858899999999997E-2</v>
      </c>
      <c r="H667">
        <v>1</v>
      </c>
      <c r="I667">
        <v>0</v>
      </c>
    </row>
    <row r="668" spans="1:25" x14ac:dyDescent="0.25">
      <c r="A668" t="s">
        <v>40</v>
      </c>
      <c r="B668">
        <v>145.09200000000001</v>
      </c>
      <c r="C668">
        <v>142.58799999999999</v>
      </c>
      <c r="D668">
        <v>121.75700000000001</v>
      </c>
      <c r="E668">
        <v>12.3505</v>
      </c>
      <c r="F668">
        <v>0</v>
      </c>
      <c r="G668">
        <v>3.3858899999999997E-2</v>
      </c>
      <c r="H668">
        <v>1</v>
      </c>
      <c r="I668">
        <v>0</v>
      </c>
    </row>
    <row r="669" spans="1:25" x14ac:dyDescent="0.25">
      <c r="A669" t="s">
        <v>40</v>
      </c>
      <c r="B669">
        <v>145.59899999999999</v>
      </c>
      <c r="C669">
        <v>144.12299999999999</v>
      </c>
      <c r="D669">
        <v>122.501</v>
      </c>
      <c r="E669">
        <v>12.5625</v>
      </c>
      <c r="F669">
        <v>0</v>
      </c>
      <c r="G669">
        <v>0.11254400000000001</v>
      </c>
      <c r="H669">
        <v>1</v>
      </c>
      <c r="I669">
        <v>0</v>
      </c>
    </row>
    <row r="670" spans="1:25" x14ac:dyDescent="0.25">
      <c r="A670" t="s">
        <v>40</v>
      </c>
      <c r="B670">
        <v>145.18600000000001</v>
      </c>
      <c r="C670">
        <v>142.691</v>
      </c>
      <c r="D670">
        <v>121.69</v>
      </c>
      <c r="E670">
        <v>12.413</v>
      </c>
      <c r="F670">
        <v>0</v>
      </c>
      <c r="G670">
        <v>2.9372200000000001E-2</v>
      </c>
      <c r="H670">
        <v>1</v>
      </c>
      <c r="I670">
        <v>0</v>
      </c>
    </row>
    <row r="671" spans="1:25" x14ac:dyDescent="0.25">
      <c r="A671" t="s">
        <v>40</v>
      </c>
      <c r="B671">
        <v>145.696</v>
      </c>
      <c r="C671">
        <v>144.14099999999999</v>
      </c>
      <c r="D671">
        <v>123.012</v>
      </c>
      <c r="E671">
        <v>12.340299999999999</v>
      </c>
      <c r="F671">
        <v>0</v>
      </c>
      <c r="G671">
        <v>3.3858899999999997E-2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145.036</v>
      </c>
      <c r="C672">
        <v>142.63</v>
      </c>
      <c r="D672">
        <v>121.593</v>
      </c>
      <c r="E672">
        <v>12.4171</v>
      </c>
      <c r="F672">
        <v>0</v>
      </c>
      <c r="G672">
        <v>2.9372200000000001E-2</v>
      </c>
      <c r="H672">
        <v>1</v>
      </c>
      <c r="I672">
        <v>0</v>
      </c>
      <c r="R672">
        <f>AVERAGE(B623:B672)</f>
        <v>623.20405999999991</v>
      </c>
      <c r="S672">
        <f>AVERAGE(C623:C672)</f>
        <v>144.01047999999997</v>
      </c>
      <c r="U672">
        <f>_xlfn.VAR.P(B623:B672)</f>
        <v>3568152.0242596962</v>
      </c>
      <c r="V672">
        <f>_xlfn.VAR.P(C623:C672)</f>
        <v>14.056043609600009</v>
      </c>
      <c r="X672">
        <f>1.96*SQRT(U672)/50</f>
        <v>74.04704671057732</v>
      </c>
      <c r="Y672">
        <f>1.96*SQRT(V672)/50</f>
        <v>0.14696625072531366</v>
      </c>
    </row>
    <row r="673" spans="1:9" x14ac:dyDescent="0.25">
      <c r="A673" t="s">
        <v>39</v>
      </c>
      <c r="B673">
        <v>31161.118195999999</v>
      </c>
      <c r="C673" t="s">
        <v>37</v>
      </c>
    </row>
    <row r="674" spans="1:9" x14ac:dyDescent="0.25">
      <c r="A674" t="s">
        <v>41</v>
      </c>
      <c r="B674">
        <v>151.84399999999999</v>
      </c>
      <c r="C674">
        <v>150.84399999999999</v>
      </c>
      <c r="D674">
        <v>129.655</v>
      </c>
      <c r="E674">
        <v>10.298400000000001</v>
      </c>
      <c r="F674">
        <v>0</v>
      </c>
      <c r="G674">
        <v>2.9372200000000001E-2</v>
      </c>
      <c r="H674">
        <v>1</v>
      </c>
      <c r="I674">
        <v>0</v>
      </c>
    </row>
    <row r="675" spans="1:9" x14ac:dyDescent="0.25">
      <c r="A675" t="s">
        <v>41</v>
      </c>
      <c r="B675">
        <v>151.06100000000001</v>
      </c>
      <c r="C675">
        <v>150.571</v>
      </c>
      <c r="D675">
        <v>129.41399999999999</v>
      </c>
      <c r="E675">
        <v>10.2462</v>
      </c>
      <c r="F675">
        <v>0</v>
      </c>
      <c r="G675">
        <v>2.9372200000000001E-2</v>
      </c>
      <c r="H675">
        <v>1</v>
      </c>
      <c r="I675">
        <v>0</v>
      </c>
    </row>
    <row r="676" spans="1:9" x14ac:dyDescent="0.25">
      <c r="A676" t="s">
        <v>41</v>
      </c>
      <c r="B676">
        <v>150.15899999999999</v>
      </c>
      <c r="C676">
        <v>149.68799999999999</v>
      </c>
      <c r="D676">
        <v>129.38900000000001</v>
      </c>
      <c r="E676">
        <v>10.2349</v>
      </c>
      <c r="F676">
        <v>0</v>
      </c>
      <c r="G676">
        <v>2.9372200000000001E-2</v>
      </c>
      <c r="H676">
        <v>1</v>
      </c>
      <c r="I676">
        <v>0</v>
      </c>
    </row>
    <row r="677" spans="1:9" x14ac:dyDescent="0.25">
      <c r="A677" t="s">
        <v>41</v>
      </c>
      <c r="B677">
        <v>149.733</v>
      </c>
      <c r="C677">
        <v>149.255</v>
      </c>
      <c r="D677">
        <v>129.381</v>
      </c>
      <c r="E677">
        <v>10.223599999999999</v>
      </c>
      <c r="F677">
        <v>0</v>
      </c>
      <c r="G677">
        <v>2.9372200000000001E-2</v>
      </c>
      <c r="H677">
        <v>1</v>
      </c>
      <c r="I677">
        <v>0</v>
      </c>
    </row>
    <row r="678" spans="1:9" x14ac:dyDescent="0.25">
      <c r="A678" t="s">
        <v>41</v>
      </c>
      <c r="B678">
        <v>149.702</v>
      </c>
      <c r="C678">
        <v>149.245</v>
      </c>
      <c r="D678">
        <v>129.34899999999999</v>
      </c>
      <c r="E678">
        <v>10.2431</v>
      </c>
      <c r="F678">
        <v>0</v>
      </c>
      <c r="G678">
        <v>2.9372200000000001E-2</v>
      </c>
      <c r="H678">
        <v>1</v>
      </c>
      <c r="I678">
        <v>0</v>
      </c>
    </row>
    <row r="679" spans="1:9" x14ac:dyDescent="0.25">
      <c r="A679" t="s">
        <v>41</v>
      </c>
      <c r="B679">
        <v>8080.94</v>
      </c>
      <c r="C679">
        <v>149.60499999999999</v>
      </c>
      <c r="D679">
        <v>129.38300000000001</v>
      </c>
      <c r="E679">
        <v>10.253299999999999</v>
      </c>
      <c r="F679">
        <v>0</v>
      </c>
      <c r="G679">
        <v>2.9372200000000001E-2</v>
      </c>
      <c r="H679">
        <v>1</v>
      </c>
      <c r="I679">
        <v>0</v>
      </c>
    </row>
    <row r="680" spans="1:9" x14ac:dyDescent="0.25">
      <c r="A680" t="s">
        <v>41</v>
      </c>
      <c r="B680">
        <v>158.215</v>
      </c>
      <c r="C680">
        <v>156.99</v>
      </c>
      <c r="D680">
        <v>130.178</v>
      </c>
      <c r="E680">
        <v>10.2584</v>
      </c>
      <c r="F680">
        <v>0</v>
      </c>
      <c r="G680">
        <v>2.9372200000000001E-2</v>
      </c>
      <c r="H680">
        <v>1</v>
      </c>
      <c r="I680">
        <v>0</v>
      </c>
    </row>
    <row r="681" spans="1:9" x14ac:dyDescent="0.25">
      <c r="A681" t="s">
        <v>41</v>
      </c>
      <c r="B681">
        <v>151.279</v>
      </c>
      <c r="C681">
        <v>150.667</v>
      </c>
      <c r="D681">
        <v>129.50899999999999</v>
      </c>
      <c r="E681">
        <v>10.257400000000001</v>
      </c>
      <c r="F681">
        <v>0</v>
      </c>
      <c r="G681">
        <v>2.9372200000000001E-2</v>
      </c>
      <c r="H681">
        <v>1</v>
      </c>
      <c r="I681">
        <v>0</v>
      </c>
    </row>
    <row r="682" spans="1:9" x14ac:dyDescent="0.25">
      <c r="A682" t="s">
        <v>41</v>
      </c>
      <c r="B682">
        <v>149.71100000000001</v>
      </c>
      <c r="C682">
        <v>149.24100000000001</v>
      </c>
      <c r="D682">
        <v>129.38499999999999</v>
      </c>
      <c r="E682">
        <v>10.232799999999999</v>
      </c>
      <c r="F682">
        <v>0</v>
      </c>
      <c r="G682">
        <v>2.9372200000000001E-2</v>
      </c>
      <c r="H682">
        <v>1</v>
      </c>
      <c r="I682">
        <v>0</v>
      </c>
    </row>
    <row r="683" spans="1:9" x14ac:dyDescent="0.25">
      <c r="A683" t="s">
        <v>41</v>
      </c>
      <c r="B683">
        <v>155.125</v>
      </c>
      <c r="C683">
        <v>154.648</v>
      </c>
      <c r="D683">
        <v>129.30600000000001</v>
      </c>
      <c r="E683">
        <v>10.2247</v>
      </c>
      <c r="F683">
        <v>0</v>
      </c>
      <c r="G683">
        <v>2.9372200000000001E-2</v>
      </c>
      <c r="H683">
        <v>1</v>
      </c>
      <c r="I683">
        <v>0</v>
      </c>
    </row>
    <row r="684" spans="1:9" x14ac:dyDescent="0.25">
      <c r="A684" t="s">
        <v>41</v>
      </c>
      <c r="B684">
        <v>149.66900000000001</v>
      </c>
      <c r="C684">
        <v>149.209</v>
      </c>
      <c r="D684">
        <v>129.44999999999999</v>
      </c>
      <c r="E684">
        <v>10.2318</v>
      </c>
      <c r="F684">
        <v>0</v>
      </c>
      <c r="G684">
        <v>2.9372200000000001E-2</v>
      </c>
      <c r="H684">
        <v>1</v>
      </c>
      <c r="I684">
        <v>0</v>
      </c>
    </row>
    <row r="685" spans="1:9" x14ac:dyDescent="0.25">
      <c r="A685" t="s">
        <v>41</v>
      </c>
      <c r="B685">
        <v>149.77799999999999</v>
      </c>
      <c r="C685">
        <v>149.31399999999999</v>
      </c>
      <c r="D685">
        <v>129.40299999999999</v>
      </c>
      <c r="E685">
        <v>10.241</v>
      </c>
      <c r="F685">
        <v>0</v>
      </c>
      <c r="G685">
        <v>2.9372200000000001E-2</v>
      </c>
      <c r="H685">
        <v>1</v>
      </c>
      <c r="I685">
        <v>0</v>
      </c>
    </row>
    <row r="686" spans="1:9" x14ac:dyDescent="0.25">
      <c r="A686" t="s">
        <v>41</v>
      </c>
      <c r="B686">
        <v>149.80500000000001</v>
      </c>
      <c r="C686">
        <v>149.35499999999999</v>
      </c>
      <c r="D686">
        <v>129.46</v>
      </c>
      <c r="E686">
        <v>10.2697</v>
      </c>
      <c r="F686">
        <v>0</v>
      </c>
      <c r="G686">
        <v>2.9372200000000001E-2</v>
      </c>
      <c r="H686">
        <v>1</v>
      </c>
      <c r="I686">
        <v>0</v>
      </c>
    </row>
    <row r="687" spans="1:9" x14ac:dyDescent="0.25">
      <c r="A687" t="s">
        <v>41</v>
      </c>
      <c r="B687">
        <v>149.71</v>
      </c>
      <c r="C687">
        <v>149.23500000000001</v>
      </c>
      <c r="D687">
        <v>129.41900000000001</v>
      </c>
      <c r="E687">
        <v>10.251300000000001</v>
      </c>
      <c r="F687">
        <v>0</v>
      </c>
      <c r="G687">
        <v>2.9372200000000001E-2</v>
      </c>
      <c r="H687">
        <v>1</v>
      </c>
      <c r="I687">
        <v>0</v>
      </c>
    </row>
    <row r="688" spans="1:9" x14ac:dyDescent="0.25">
      <c r="A688" t="s">
        <v>41</v>
      </c>
      <c r="B688">
        <v>149.666</v>
      </c>
      <c r="C688">
        <v>149.20400000000001</v>
      </c>
      <c r="D688">
        <v>129.36500000000001</v>
      </c>
      <c r="E688">
        <v>10.2605</v>
      </c>
      <c r="F688">
        <v>0</v>
      </c>
      <c r="G688">
        <v>2.9372200000000001E-2</v>
      </c>
      <c r="H688">
        <v>1</v>
      </c>
      <c r="I688">
        <v>0</v>
      </c>
    </row>
    <row r="689" spans="1:9" x14ac:dyDescent="0.25">
      <c r="A689" t="s">
        <v>41</v>
      </c>
      <c r="B689">
        <v>149.79499999999999</v>
      </c>
      <c r="C689">
        <v>149.32900000000001</v>
      </c>
      <c r="D689">
        <v>129.44900000000001</v>
      </c>
      <c r="E689">
        <v>10.2605</v>
      </c>
      <c r="F689">
        <v>0</v>
      </c>
      <c r="G689">
        <v>2.9372200000000001E-2</v>
      </c>
      <c r="H689">
        <v>1</v>
      </c>
      <c r="I689">
        <v>0</v>
      </c>
    </row>
    <row r="690" spans="1:9" x14ac:dyDescent="0.25">
      <c r="A690" t="s">
        <v>41</v>
      </c>
      <c r="B690">
        <v>149.81399999999999</v>
      </c>
      <c r="C690">
        <v>149.351</v>
      </c>
      <c r="D690">
        <v>129.39400000000001</v>
      </c>
      <c r="E690">
        <v>10.239000000000001</v>
      </c>
      <c r="F690">
        <v>0</v>
      </c>
      <c r="G690">
        <v>2.9372200000000001E-2</v>
      </c>
      <c r="H690">
        <v>1</v>
      </c>
      <c r="I690">
        <v>0</v>
      </c>
    </row>
    <row r="691" spans="1:9" x14ac:dyDescent="0.25">
      <c r="A691" t="s">
        <v>41</v>
      </c>
      <c r="B691">
        <v>149.77699999999999</v>
      </c>
      <c r="C691">
        <v>149.31200000000001</v>
      </c>
      <c r="D691">
        <v>129.38900000000001</v>
      </c>
      <c r="E691">
        <v>10.2318</v>
      </c>
      <c r="F691">
        <v>0</v>
      </c>
      <c r="G691">
        <v>2.9372200000000001E-2</v>
      </c>
      <c r="H691">
        <v>1</v>
      </c>
      <c r="I691">
        <v>0</v>
      </c>
    </row>
    <row r="692" spans="1:9" x14ac:dyDescent="0.25">
      <c r="A692" t="s">
        <v>41</v>
      </c>
      <c r="B692">
        <v>149.78700000000001</v>
      </c>
      <c r="C692">
        <v>149.286</v>
      </c>
      <c r="D692">
        <v>129.36000000000001</v>
      </c>
      <c r="E692">
        <v>10.232799999999999</v>
      </c>
      <c r="F692">
        <v>0</v>
      </c>
      <c r="G692">
        <v>2.9372200000000001E-2</v>
      </c>
      <c r="H692">
        <v>1</v>
      </c>
      <c r="I692">
        <v>0</v>
      </c>
    </row>
    <row r="693" spans="1:9" x14ac:dyDescent="0.25">
      <c r="A693" t="s">
        <v>41</v>
      </c>
      <c r="B693">
        <v>8039.85</v>
      </c>
      <c r="C693">
        <v>149.869</v>
      </c>
      <c r="D693">
        <v>129.43799999999999</v>
      </c>
      <c r="E693">
        <v>10.2544</v>
      </c>
      <c r="F693">
        <v>0</v>
      </c>
      <c r="G693">
        <v>2.9372200000000001E-2</v>
      </c>
      <c r="H693">
        <v>1</v>
      </c>
      <c r="I693">
        <v>0</v>
      </c>
    </row>
    <row r="694" spans="1:9" x14ac:dyDescent="0.25">
      <c r="A694" t="s">
        <v>41</v>
      </c>
      <c r="B694">
        <v>157.99600000000001</v>
      </c>
      <c r="C694">
        <v>156.90899999999999</v>
      </c>
      <c r="D694">
        <v>130.1</v>
      </c>
      <c r="E694">
        <v>10.2165</v>
      </c>
      <c r="F694">
        <v>0</v>
      </c>
      <c r="G694">
        <v>2.9372200000000001E-2</v>
      </c>
      <c r="H694">
        <v>1</v>
      </c>
      <c r="I694">
        <v>0</v>
      </c>
    </row>
    <row r="695" spans="1:9" x14ac:dyDescent="0.25">
      <c r="A695" t="s">
        <v>41</v>
      </c>
      <c r="B695">
        <v>151.62</v>
      </c>
      <c r="C695">
        <v>151.04300000000001</v>
      </c>
      <c r="D695">
        <v>129.423</v>
      </c>
      <c r="E695">
        <v>10.24</v>
      </c>
      <c r="F695">
        <v>0</v>
      </c>
      <c r="G695">
        <v>2.9372200000000001E-2</v>
      </c>
      <c r="H695">
        <v>1</v>
      </c>
      <c r="I695">
        <v>0</v>
      </c>
    </row>
    <row r="696" spans="1:9" x14ac:dyDescent="0.25">
      <c r="A696" t="s">
        <v>41</v>
      </c>
      <c r="B696">
        <v>151.23599999999999</v>
      </c>
      <c r="C696">
        <v>150.70099999999999</v>
      </c>
      <c r="D696">
        <v>129.38</v>
      </c>
      <c r="E696">
        <v>10.257400000000001</v>
      </c>
      <c r="F696">
        <v>0</v>
      </c>
      <c r="G696">
        <v>2.9372200000000001E-2</v>
      </c>
      <c r="H696">
        <v>1</v>
      </c>
      <c r="I696">
        <v>0</v>
      </c>
    </row>
    <row r="697" spans="1:9" x14ac:dyDescent="0.25">
      <c r="A697" t="s">
        <v>41</v>
      </c>
      <c r="B697">
        <v>151.297</v>
      </c>
      <c r="C697">
        <v>150.77699999999999</v>
      </c>
      <c r="D697">
        <v>129.55099999999999</v>
      </c>
      <c r="E697">
        <v>10.2646</v>
      </c>
      <c r="F697">
        <v>0</v>
      </c>
      <c r="G697">
        <v>2.9372200000000001E-2</v>
      </c>
      <c r="H697">
        <v>1</v>
      </c>
      <c r="I697">
        <v>0</v>
      </c>
    </row>
    <row r="698" spans="1:9" x14ac:dyDescent="0.25">
      <c r="A698" t="s">
        <v>41</v>
      </c>
      <c r="B698">
        <v>151.191</v>
      </c>
      <c r="C698">
        <v>150.68100000000001</v>
      </c>
      <c r="D698">
        <v>129.43700000000001</v>
      </c>
      <c r="E698">
        <v>10.250299999999999</v>
      </c>
      <c r="F698">
        <v>0</v>
      </c>
      <c r="G698">
        <v>2.9372200000000001E-2</v>
      </c>
      <c r="H698">
        <v>1</v>
      </c>
      <c r="I698">
        <v>0</v>
      </c>
    </row>
    <row r="699" spans="1:9" x14ac:dyDescent="0.25">
      <c r="A699" t="s">
        <v>41</v>
      </c>
      <c r="B699">
        <v>151.126</v>
      </c>
      <c r="C699">
        <v>150.63</v>
      </c>
      <c r="D699">
        <v>129.41800000000001</v>
      </c>
      <c r="E699">
        <v>10.235900000000001</v>
      </c>
      <c r="F699">
        <v>0</v>
      </c>
      <c r="G699">
        <v>2.9372200000000001E-2</v>
      </c>
      <c r="H699">
        <v>1</v>
      </c>
      <c r="I699">
        <v>0</v>
      </c>
    </row>
    <row r="700" spans="1:9" x14ac:dyDescent="0.25">
      <c r="A700" t="s">
        <v>41</v>
      </c>
      <c r="B700">
        <v>151.04900000000001</v>
      </c>
      <c r="C700">
        <v>150.56</v>
      </c>
      <c r="D700">
        <v>129.41800000000001</v>
      </c>
      <c r="E700">
        <v>10.2707</v>
      </c>
      <c r="F700">
        <v>0</v>
      </c>
      <c r="G700">
        <v>2.9372200000000001E-2</v>
      </c>
      <c r="H700">
        <v>1</v>
      </c>
      <c r="I700">
        <v>0</v>
      </c>
    </row>
    <row r="701" spans="1:9" x14ac:dyDescent="0.25">
      <c r="A701" t="s">
        <v>41</v>
      </c>
      <c r="B701">
        <v>150.976</v>
      </c>
      <c r="C701">
        <v>150.48400000000001</v>
      </c>
      <c r="D701">
        <v>129.36000000000001</v>
      </c>
      <c r="E701">
        <v>10.2287</v>
      </c>
      <c r="F701">
        <v>0</v>
      </c>
      <c r="G701">
        <v>2.9372200000000001E-2</v>
      </c>
      <c r="H701">
        <v>1</v>
      </c>
      <c r="I701">
        <v>0</v>
      </c>
    </row>
    <row r="702" spans="1:9" x14ac:dyDescent="0.25">
      <c r="A702" t="s">
        <v>41</v>
      </c>
      <c r="B702">
        <v>150.96899999999999</v>
      </c>
      <c r="C702">
        <v>150.44399999999999</v>
      </c>
      <c r="D702">
        <v>129.35599999999999</v>
      </c>
      <c r="E702">
        <v>10.241</v>
      </c>
      <c r="F702">
        <v>0</v>
      </c>
      <c r="G702">
        <v>2.9372200000000001E-2</v>
      </c>
      <c r="H702">
        <v>1</v>
      </c>
      <c r="I702">
        <v>0</v>
      </c>
    </row>
    <row r="703" spans="1:9" x14ac:dyDescent="0.25">
      <c r="A703" t="s">
        <v>41</v>
      </c>
      <c r="B703">
        <v>150.94399999999999</v>
      </c>
      <c r="C703">
        <v>150.458</v>
      </c>
      <c r="D703">
        <v>129.35900000000001</v>
      </c>
      <c r="E703">
        <v>10.2431</v>
      </c>
      <c r="F703">
        <v>0</v>
      </c>
      <c r="G703">
        <v>2.9372200000000001E-2</v>
      </c>
      <c r="H703">
        <v>1</v>
      </c>
      <c r="I703">
        <v>0</v>
      </c>
    </row>
    <row r="704" spans="1:9" x14ac:dyDescent="0.25">
      <c r="A704" t="s">
        <v>41</v>
      </c>
      <c r="B704">
        <v>158.708</v>
      </c>
      <c r="C704">
        <v>158.238</v>
      </c>
      <c r="D704">
        <v>129.422</v>
      </c>
      <c r="E704">
        <v>10.2615</v>
      </c>
      <c r="F704">
        <v>0</v>
      </c>
      <c r="G704">
        <v>2.9372200000000001E-2</v>
      </c>
      <c r="H704">
        <v>1</v>
      </c>
      <c r="I704">
        <v>0</v>
      </c>
    </row>
    <row r="705" spans="1:9" x14ac:dyDescent="0.25">
      <c r="A705" t="s">
        <v>41</v>
      </c>
      <c r="B705">
        <v>149.84200000000001</v>
      </c>
      <c r="C705">
        <v>149.351</v>
      </c>
      <c r="D705">
        <v>129.458</v>
      </c>
      <c r="E705">
        <v>10.251300000000001</v>
      </c>
      <c r="F705">
        <v>0</v>
      </c>
      <c r="G705">
        <v>2.9372200000000001E-2</v>
      </c>
      <c r="H705">
        <v>1</v>
      </c>
      <c r="I705">
        <v>0</v>
      </c>
    </row>
    <row r="706" spans="1:9" x14ac:dyDescent="0.25">
      <c r="A706" t="s">
        <v>41</v>
      </c>
      <c r="B706">
        <v>150.00700000000001</v>
      </c>
      <c r="C706">
        <v>149.51400000000001</v>
      </c>
      <c r="D706">
        <v>129.36099999999999</v>
      </c>
      <c r="E706">
        <v>10.235900000000001</v>
      </c>
      <c r="F706">
        <v>0</v>
      </c>
      <c r="G706">
        <v>2.9372200000000001E-2</v>
      </c>
      <c r="H706">
        <v>1</v>
      </c>
      <c r="I706">
        <v>0</v>
      </c>
    </row>
    <row r="707" spans="1:9" x14ac:dyDescent="0.25">
      <c r="A707" t="s">
        <v>41</v>
      </c>
      <c r="B707">
        <v>8024.38</v>
      </c>
      <c r="C707">
        <v>149.81</v>
      </c>
      <c r="D707">
        <v>129.35</v>
      </c>
      <c r="E707">
        <v>10.229799999999999</v>
      </c>
      <c r="F707">
        <v>0</v>
      </c>
      <c r="G707">
        <v>2.9372200000000001E-2</v>
      </c>
      <c r="H707">
        <v>1</v>
      </c>
      <c r="I707">
        <v>0</v>
      </c>
    </row>
    <row r="708" spans="1:9" x14ac:dyDescent="0.25">
      <c r="A708" t="s">
        <v>41</v>
      </c>
      <c r="B708">
        <v>173.10400000000001</v>
      </c>
      <c r="C708">
        <v>171.96</v>
      </c>
      <c r="D708">
        <v>145.071</v>
      </c>
      <c r="E708">
        <v>10.8545</v>
      </c>
      <c r="F708">
        <v>0</v>
      </c>
      <c r="G708">
        <v>2.9372200000000001E-2</v>
      </c>
      <c r="H708">
        <v>1</v>
      </c>
      <c r="I708">
        <v>0</v>
      </c>
    </row>
    <row r="709" spans="1:9" x14ac:dyDescent="0.25">
      <c r="A709" t="s">
        <v>41</v>
      </c>
      <c r="B709">
        <v>160.006</v>
      </c>
      <c r="C709">
        <v>159.46100000000001</v>
      </c>
      <c r="D709">
        <v>138.24199999999999</v>
      </c>
      <c r="E709">
        <v>10.5596</v>
      </c>
      <c r="F709">
        <v>0</v>
      </c>
      <c r="G709">
        <v>2.9372200000000001E-2</v>
      </c>
      <c r="H709">
        <v>1</v>
      </c>
      <c r="I709">
        <v>0</v>
      </c>
    </row>
    <row r="710" spans="1:9" x14ac:dyDescent="0.25">
      <c r="A710" t="s">
        <v>41</v>
      </c>
      <c r="B710">
        <v>152.53700000000001</v>
      </c>
      <c r="C710">
        <v>152.06800000000001</v>
      </c>
      <c r="D710">
        <v>132.09399999999999</v>
      </c>
      <c r="E710">
        <v>10.369</v>
      </c>
      <c r="F710">
        <v>0</v>
      </c>
      <c r="G710">
        <v>2.9372200000000001E-2</v>
      </c>
      <c r="H710">
        <v>1</v>
      </c>
      <c r="I710">
        <v>0</v>
      </c>
    </row>
    <row r="711" spans="1:9" x14ac:dyDescent="0.25">
      <c r="A711" t="s">
        <v>41</v>
      </c>
      <c r="B711">
        <v>150.084</v>
      </c>
      <c r="C711">
        <v>149.62</v>
      </c>
      <c r="D711">
        <v>129.75299999999999</v>
      </c>
      <c r="E711">
        <v>10.2677</v>
      </c>
      <c r="F711">
        <v>0</v>
      </c>
      <c r="G711">
        <v>2.9372200000000001E-2</v>
      </c>
      <c r="H711">
        <v>1</v>
      </c>
      <c r="I711">
        <v>0</v>
      </c>
    </row>
    <row r="712" spans="1:9" x14ac:dyDescent="0.25">
      <c r="A712" t="s">
        <v>41</v>
      </c>
      <c r="B712">
        <v>150.05600000000001</v>
      </c>
      <c r="C712">
        <v>149.608</v>
      </c>
      <c r="D712">
        <v>129.70099999999999</v>
      </c>
      <c r="E712">
        <v>10.2646</v>
      </c>
      <c r="F712">
        <v>0</v>
      </c>
      <c r="G712">
        <v>2.9372200000000001E-2</v>
      </c>
      <c r="H712">
        <v>1</v>
      </c>
      <c r="I712">
        <v>0</v>
      </c>
    </row>
    <row r="713" spans="1:9" x14ac:dyDescent="0.25">
      <c r="A713" t="s">
        <v>41</v>
      </c>
      <c r="B713">
        <v>150.208</v>
      </c>
      <c r="C713">
        <v>149.72800000000001</v>
      </c>
      <c r="D713">
        <v>129.785</v>
      </c>
      <c r="E713">
        <v>10.276899999999999</v>
      </c>
      <c r="F713">
        <v>0</v>
      </c>
      <c r="G713">
        <v>2.9372200000000001E-2</v>
      </c>
      <c r="H713">
        <v>1</v>
      </c>
      <c r="I713">
        <v>0</v>
      </c>
    </row>
    <row r="714" spans="1:9" x14ac:dyDescent="0.25">
      <c r="A714" t="s">
        <v>41</v>
      </c>
      <c r="B714">
        <v>150.28299999999999</v>
      </c>
      <c r="C714">
        <v>149.82</v>
      </c>
      <c r="D714">
        <v>129.80799999999999</v>
      </c>
      <c r="E714">
        <v>10.282999999999999</v>
      </c>
      <c r="F714">
        <v>0</v>
      </c>
      <c r="G714">
        <v>2.9372200000000001E-2</v>
      </c>
      <c r="H714">
        <v>1</v>
      </c>
      <c r="I714">
        <v>0</v>
      </c>
    </row>
    <row r="715" spans="1:9" x14ac:dyDescent="0.25">
      <c r="A715" t="s">
        <v>41</v>
      </c>
      <c r="B715">
        <v>157.215</v>
      </c>
      <c r="C715">
        <v>156.66800000000001</v>
      </c>
      <c r="D715">
        <v>129.661</v>
      </c>
      <c r="E715">
        <v>10.241</v>
      </c>
      <c r="F715">
        <v>0</v>
      </c>
      <c r="G715">
        <v>2.9372200000000001E-2</v>
      </c>
      <c r="H715">
        <v>1</v>
      </c>
      <c r="I715">
        <v>0</v>
      </c>
    </row>
    <row r="716" spans="1:9" x14ac:dyDescent="0.25">
      <c r="A716" t="s">
        <v>41</v>
      </c>
      <c r="B716">
        <v>150.28299999999999</v>
      </c>
      <c r="C716">
        <v>149.76499999999999</v>
      </c>
      <c r="D716">
        <v>129.82599999999999</v>
      </c>
      <c r="E716">
        <v>10.2728</v>
      </c>
      <c r="F716">
        <v>0</v>
      </c>
      <c r="G716">
        <v>2.9372200000000001E-2</v>
      </c>
      <c r="H716">
        <v>1</v>
      </c>
      <c r="I716">
        <v>0</v>
      </c>
    </row>
    <row r="717" spans="1:9" x14ac:dyDescent="0.25">
      <c r="A717" t="s">
        <v>41</v>
      </c>
      <c r="B717">
        <v>150.09</v>
      </c>
      <c r="C717">
        <v>149.56899999999999</v>
      </c>
      <c r="D717">
        <v>129.631</v>
      </c>
      <c r="E717">
        <v>10.256399999999999</v>
      </c>
      <c r="F717">
        <v>0</v>
      </c>
      <c r="G717">
        <v>2.9372200000000001E-2</v>
      </c>
      <c r="H717">
        <v>1</v>
      </c>
      <c r="I717">
        <v>0</v>
      </c>
    </row>
    <row r="718" spans="1:9" x14ac:dyDescent="0.25">
      <c r="A718" t="s">
        <v>41</v>
      </c>
      <c r="B718">
        <v>150.06800000000001</v>
      </c>
      <c r="C718">
        <v>149.596</v>
      </c>
      <c r="D718">
        <v>129.65700000000001</v>
      </c>
      <c r="E718">
        <v>10.2441</v>
      </c>
      <c r="F718">
        <v>0</v>
      </c>
      <c r="G718">
        <v>2.9372200000000001E-2</v>
      </c>
      <c r="H718">
        <v>1</v>
      </c>
      <c r="I718">
        <v>0</v>
      </c>
    </row>
    <row r="719" spans="1:9" x14ac:dyDescent="0.25">
      <c r="A719" t="s">
        <v>41</v>
      </c>
      <c r="B719">
        <v>150.06899999999999</v>
      </c>
      <c r="C719">
        <v>149.61000000000001</v>
      </c>
      <c r="D719">
        <v>129.74299999999999</v>
      </c>
      <c r="E719">
        <v>10.2615</v>
      </c>
      <c r="F719">
        <v>0</v>
      </c>
      <c r="G719">
        <v>2.9372200000000001E-2</v>
      </c>
      <c r="H719">
        <v>1</v>
      </c>
      <c r="I719">
        <v>0</v>
      </c>
    </row>
    <row r="720" spans="1:9" x14ac:dyDescent="0.25">
      <c r="A720" t="s">
        <v>41</v>
      </c>
      <c r="B720">
        <v>8148.69</v>
      </c>
      <c r="C720">
        <v>149.73099999999999</v>
      </c>
      <c r="D720">
        <v>129.643</v>
      </c>
      <c r="E720">
        <v>10.257400000000001</v>
      </c>
      <c r="F720">
        <v>0</v>
      </c>
      <c r="G720">
        <v>2.9372200000000001E-2</v>
      </c>
      <c r="H720">
        <v>1</v>
      </c>
      <c r="I720">
        <v>0</v>
      </c>
    </row>
    <row r="721" spans="1:25" x14ac:dyDescent="0.25">
      <c r="A721" t="s">
        <v>41</v>
      </c>
      <c r="B721">
        <v>152.453</v>
      </c>
      <c r="C721">
        <v>151.78899999999999</v>
      </c>
      <c r="D721">
        <v>129.464</v>
      </c>
      <c r="E721">
        <v>10.2369</v>
      </c>
      <c r="F721">
        <v>0</v>
      </c>
      <c r="G721">
        <v>2.9372200000000001E-2</v>
      </c>
      <c r="H721">
        <v>1</v>
      </c>
      <c r="I721">
        <v>0</v>
      </c>
    </row>
    <row r="722" spans="1:25" x14ac:dyDescent="0.25">
      <c r="A722" t="s">
        <v>41</v>
      </c>
      <c r="B722">
        <v>151.19499999999999</v>
      </c>
      <c r="C722">
        <v>150.65799999999999</v>
      </c>
      <c r="D722">
        <v>129.416</v>
      </c>
      <c r="E722">
        <v>10.282999999999999</v>
      </c>
      <c r="F722">
        <v>0</v>
      </c>
      <c r="G722">
        <v>2.9372200000000001E-2</v>
      </c>
      <c r="H722">
        <v>1</v>
      </c>
      <c r="I722">
        <v>0</v>
      </c>
    </row>
    <row r="723" spans="1:25" x14ac:dyDescent="0.25">
      <c r="A723" t="s">
        <v>41</v>
      </c>
      <c r="B723">
        <v>150.69399999999999</v>
      </c>
      <c r="C723">
        <v>150.19300000000001</v>
      </c>
      <c r="D723">
        <v>129.43299999999999</v>
      </c>
      <c r="E723">
        <v>10.2666</v>
      </c>
      <c r="F723">
        <v>0</v>
      </c>
      <c r="G723">
        <v>2.9372200000000001E-2</v>
      </c>
      <c r="H723">
        <v>1</v>
      </c>
      <c r="I723">
        <v>0</v>
      </c>
    </row>
    <row r="724" spans="1:25" x14ac:dyDescent="0.25">
      <c r="A724" t="s">
        <v>41</v>
      </c>
      <c r="B724">
        <v>149.55699999999999</v>
      </c>
      <c r="C724">
        <v>149.096</v>
      </c>
      <c r="D724">
        <v>129.33799999999999</v>
      </c>
      <c r="E724">
        <v>10.2462</v>
      </c>
      <c r="F724">
        <v>0</v>
      </c>
      <c r="G724">
        <v>2.9372200000000001E-2</v>
      </c>
      <c r="H724">
        <v>1</v>
      </c>
      <c r="I724">
        <v>0</v>
      </c>
    </row>
    <row r="725" spans="1:25" x14ac:dyDescent="0.25">
      <c r="A725" t="s">
        <v>41</v>
      </c>
      <c r="B725">
        <v>149.672</v>
      </c>
      <c r="C725">
        <v>149.21899999999999</v>
      </c>
      <c r="D725">
        <v>129.399</v>
      </c>
      <c r="E725">
        <v>10.2441</v>
      </c>
      <c r="F725">
        <v>0</v>
      </c>
      <c r="G725">
        <v>2.9372200000000001E-2</v>
      </c>
      <c r="H725">
        <v>1</v>
      </c>
      <c r="I725">
        <v>0</v>
      </c>
    </row>
    <row r="726" spans="1:25" x14ac:dyDescent="0.25">
      <c r="A726" t="s">
        <v>41</v>
      </c>
      <c r="B726">
        <v>159.285</v>
      </c>
      <c r="C726">
        <v>158.81</v>
      </c>
      <c r="D726">
        <v>129.351</v>
      </c>
      <c r="E726">
        <v>10.2462</v>
      </c>
      <c r="F726">
        <v>0</v>
      </c>
      <c r="G726">
        <v>2.9372200000000001E-2</v>
      </c>
      <c r="H726">
        <v>1</v>
      </c>
      <c r="I726">
        <v>0</v>
      </c>
    </row>
    <row r="727" spans="1:25" x14ac:dyDescent="0.25">
      <c r="A727" t="s">
        <v>41</v>
      </c>
      <c r="B727">
        <v>149.91800000000001</v>
      </c>
      <c r="C727">
        <v>149.44999999999999</v>
      </c>
      <c r="D727">
        <v>129.57599999999999</v>
      </c>
      <c r="E727">
        <v>10.282999999999999</v>
      </c>
      <c r="F727">
        <v>0</v>
      </c>
      <c r="G727">
        <v>2.9372200000000001E-2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149.749</v>
      </c>
      <c r="C728">
        <v>149.286</v>
      </c>
      <c r="D728">
        <v>129.38800000000001</v>
      </c>
      <c r="E728">
        <v>10.2441</v>
      </c>
      <c r="F728">
        <v>0</v>
      </c>
      <c r="G728">
        <v>2.9372200000000001E-2</v>
      </c>
      <c r="H728">
        <v>1</v>
      </c>
      <c r="I728">
        <v>0</v>
      </c>
      <c r="R728">
        <f>AVERAGE(B679:B728)</f>
        <v>785.78956000000005</v>
      </c>
      <c r="S728">
        <f>AVERAGE(C679:C728)</f>
        <v>151.39840000000001</v>
      </c>
      <c r="U728">
        <f>_xlfn.VAR.P(B679:B728)</f>
        <v>4618481.2311210865</v>
      </c>
      <c r="V728">
        <f>_xlfn.VAR.P(C679:C728)</f>
        <v>16.076179240000013</v>
      </c>
      <c r="X728">
        <f>1.96*SQRT(U728)/50</f>
        <v>84.243355815102149</v>
      </c>
      <c r="Y728">
        <f>1.96*SQRT(V728)/50</f>
        <v>0.15717283501723067</v>
      </c>
    </row>
    <row r="729" spans="1:25" x14ac:dyDescent="0.25">
      <c r="A729" t="s">
        <v>41</v>
      </c>
      <c r="B729">
        <v>39290.071129000004</v>
      </c>
      <c r="C729" t="s">
        <v>37</v>
      </c>
      <c r="U729" t="s">
        <v>81</v>
      </c>
    </row>
    <row r="730" spans="1:25" x14ac:dyDescent="0.25">
      <c r="A730" t="s">
        <v>97</v>
      </c>
      <c r="B730">
        <v>144.476</v>
      </c>
      <c r="C730">
        <v>143.25700000000001</v>
      </c>
      <c r="D730">
        <v>123.538</v>
      </c>
      <c r="E730">
        <v>37.155999999999999</v>
      </c>
      <c r="F730">
        <v>0</v>
      </c>
      <c r="G730">
        <v>1.2641900000000001E-3</v>
      </c>
      <c r="H730">
        <v>0.995116</v>
      </c>
      <c r="I730">
        <v>0</v>
      </c>
      <c r="U730">
        <f>_xlfn.STDEV.P(B679:B728)</f>
        <v>2149.0651993648507</v>
      </c>
      <c r="V730">
        <f>_xlfn.STDEV.P(C679:C728)</f>
        <v>4.0095110973783337</v>
      </c>
    </row>
    <row r="731" spans="1:25" x14ac:dyDescent="0.25">
      <c r="A731" t="s">
        <v>97</v>
      </c>
      <c r="B731">
        <v>145.27500000000001</v>
      </c>
      <c r="C731">
        <v>143.86600000000001</v>
      </c>
      <c r="D731">
        <v>124.236</v>
      </c>
      <c r="E731">
        <v>37.342399999999998</v>
      </c>
      <c r="F731">
        <v>0</v>
      </c>
      <c r="G731">
        <v>1.23028E-3</v>
      </c>
      <c r="H731">
        <v>0.995116</v>
      </c>
      <c r="I731">
        <v>0</v>
      </c>
    </row>
    <row r="732" spans="1:25" x14ac:dyDescent="0.25">
      <c r="A732" t="s">
        <v>97</v>
      </c>
      <c r="B732">
        <v>144.95500000000001</v>
      </c>
      <c r="C732">
        <v>143.54599999999999</v>
      </c>
      <c r="D732">
        <v>123.898</v>
      </c>
      <c r="E732">
        <v>37.224600000000002</v>
      </c>
      <c r="F732">
        <v>0</v>
      </c>
      <c r="G732">
        <v>1.4807100000000001E-3</v>
      </c>
      <c r="H732">
        <v>0.995116</v>
      </c>
      <c r="I732">
        <v>0</v>
      </c>
    </row>
    <row r="733" spans="1:25" x14ac:dyDescent="0.25">
      <c r="A733" t="s">
        <v>97</v>
      </c>
      <c r="B733">
        <v>145.20500000000001</v>
      </c>
      <c r="C733">
        <v>143.80199999999999</v>
      </c>
      <c r="D733">
        <v>124.24299999999999</v>
      </c>
      <c r="E733">
        <v>37.345399999999998</v>
      </c>
      <c r="F733">
        <v>0</v>
      </c>
      <c r="G733">
        <v>1.23945E-3</v>
      </c>
      <c r="H733">
        <v>0.995116</v>
      </c>
      <c r="I733">
        <v>0</v>
      </c>
    </row>
    <row r="734" spans="1:25" x14ac:dyDescent="0.25">
      <c r="A734" t="s">
        <v>97</v>
      </c>
      <c r="B734">
        <v>144.85900000000001</v>
      </c>
      <c r="C734">
        <v>143.45500000000001</v>
      </c>
      <c r="D734">
        <v>123.88</v>
      </c>
      <c r="E734">
        <v>37.241</v>
      </c>
      <c r="F734">
        <v>0</v>
      </c>
      <c r="G734">
        <v>1.2300600000000001E-3</v>
      </c>
      <c r="H734">
        <v>0.995116</v>
      </c>
      <c r="I734">
        <v>0</v>
      </c>
    </row>
    <row r="735" spans="1:25" x14ac:dyDescent="0.25">
      <c r="A735" t="s">
        <v>97</v>
      </c>
      <c r="B735">
        <v>8066.05</v>
      </c>
      <c r="C735">
        <v>144.375</v>
      </c>
      <c r="D735">
        <v>124.31</v>
      </c>
      <c r="E735">
        <v>37.3782</v>
      </c>
      <c r="F735">
        <v>0</v>
      </c>
      <c r="G735">
        <v>1.24836E-3</v>
      </c>
      <c r="H735">
        <v>0.995116</v>
      </c>
      <c r="I735">
        <v>0</v>
      </c>
    </row>
    <row r="736" spans="1:25" x14ac:dyDescent="0.25">
      <c r="A736" t="s">
        <v>97</v>
      </c>
      <c r="B736">
        <v>154.13999999999999</v>
      </c>
      <c r="C736">
        <v>150.74199999999999</v>
      </c>
      <c r="D736">
        <v>124.32899999999999</v>
      </c>
      <c r="E736">
        <v>37.181600000000003</v>
      </c>
      <c r="F736">
        <v>0</v>
      </c>
      <c r="G736">
        <v>1.23161E-3</v>
      </c>
      <c r="H736">
        <v>0.995116</v>
      </c>
      <c r="I736">
        <v>0</v>
      </c>
    </row>
    <row r="737" spans="1:9" x14ac:dyDescent="0.25">
      <c r="A737" t="s">
        <v>97</v>
      </c>
      <c r="B737">
        <v>147.54599999999999</v>
      </c>
      <c r="C737">
        <v>145.126</v>
      </c>
      <c r="D737">
        <v>124.15900000000001</v>
      </c>
      <c r="E737">
        <v>37.366900000000001</v>
      </c>
      <c r="F737">
        <v>0</v>
      </c>
      <c r="G737">
        <v>1.23353E-3</v>
      </c>
      <c r="H737">
        <v>0.995112</v>
      </c>
      <c r="I737">
        <v>0</v>
      </c>
    </row>
    <row r="738" spans="1:9" x14ac:dyDescent="0.25">
      <c r="A738" t="s">
        <v>97</v>
      </c>
      <c r="B738">
        <v>144.98099999999999</v>
      </c>
      <c r="C738">
        <v>143.57</v>
      </c>
      <c r="D738">
        <v>123.871</v>
      </c>
      <c r="E738">
        <v>37.226599999999998</v>
      </c>
      <c r="F738">
        <v>0</v>
      </c>
      <c r="G738">
        <v>1.2370599999999999E-3</v>
      </c>
      <c r="H738">
        <v>0.995116</v>
      </c>
      <c r="I738">
        <v>0</v>
      </c>
    </row>
    <row r="739" spans="1:9" x14ac:dyDescent="0.25">
      <c r="A739" t="s">
        <v>97</v>
      </c>
      <c r="B739">
        <v>145.19</v>
      </c>
      <c r="C739">
        <v>143.78100000000001</v>
      </c>
      <c r="D739">
        <v>124.277</v>
      </c>
      <c r="E739">
        <v>37.375100000000003</v>
      </c>
      <c r="F739">
        <v>0</v>
      </c>
      <c r="G739">
        <v>1.24329E-3</v>
      </c>
      <c r="H739">
        <v>0.995116</v>
      </c>
      <c r="I739">
        <v>0</v>
      </c>
    </row>
    <row r="740" spans="1:9" x14ac:dyDescent="0.25">
      <c r="A740" t="s">
        <v>97</v>
      </c>
      <c r="B740">
        <v>144.839</v>
      </c>
      <c r="C740">
        <v>143.45599999999999</v>
      </c>
      <c r="D740">
        <v>123.873</v>
      </c>
      <c r="E740">
        <v>37.177500000000002</v>
      </c>
      <c r="F740">
        <v>0</v>
      </c>
      <c r="G740">
        <v>1.29233E-3</v>
      </c>
      <c r="H740">
        <v>0.99511499999999997</v>
      </c>
      <c r="I740">
        <v>0</v>
      </c>
    </row>
    <row r="741" spans="1:9" x14ac:dyDescent="0.25">
      <c r="A741" t="s">
        <v>97</v>
      </c>
      <c r="B741">
        <v>145.61000000000001</v>
      </c>
      <c r="C741">
        <v>144.18199999999999</v>
      </c>
      <c r="D741">
        <v>124.268</v>
      </c>
      <c r="E741">
        <v>37.389499999999998</v>
      </c>
      <c r="F741">
        <v>0</v>
      </c>
      <c r="G741">
        <v>1.35749E-3</v>
      </c>
      <c r="H741">
        <v>0.995116</v>
      </c>
      <c r="I741">
        <v>0</v>
      </c>
    </row>
    <row r="742" spans="1:9" x14ac:dyDescent="0.25">
      <c r="A742" t="s">
        <v>97</v>
      </c>
      <c r="B742">
        <v>144.834</v>
      </c>
      <c r="C742">
        <v>143.45599999999999</v>
      </c>
      <c r="D742">
        <v>123.89</v>
      </c>
      <c r="E742">
        <v>37.197899999999997</v>
      </c>
      <c r="F742">
        <v>0</v>
      </c>
      <c r="G742">
        <v>1.2326699999999999E-3</v>
      </c>
      <c r="H742">
        <v>0.99511499999999997</v>
      </c>
      <c r="I742">
        <v>0</v>
      </c>
    </row>
    <row r="743" spans="1:9" x14ac:dyDescent="0.25">
      <c r="A743" t="s">
        <v>97</v>
      </c>
      <c r="B743">
        <v>145.33199999999999</v>
      </c>
      <c r="C743">
        <v>143.90299999999999</v>
      </c>
      <c r="D743">
        <v>124.214</v>
      </c>
      <c r="E743">
        <v>37.336199999999998</v>
      </c>
      <c r="F743">
        <v>0</v>
      </c>
      <c r="G743">
        <v>1.38459E-3</v>
      </c>
      <c r="H743">
        <v>0.99511499999999997</v>
      </c>
      <c r="I743">
        <v>0</v>
      </c>
    </row>
    <row r="744" spans="1:9" x14ac:dyDescent="0.25">
      <c r="A744" t="s">
        <v>97</v>
      </c>
      <c r="B744">
        <v>144.845</v>
      </c>
      <c r="C744">
        <v>143.44399999999999</v>
      </c>
      <c r="D744">
        <v>123.88800000000001</v>
      </c>
      <c r="E744">
        <v>37.191800000000001</v>
      </c>
      <c r="F744">
        <v>0</v>
      </c>
      <c r="G744">
        <v>1.2535700000000001E-3</v>
      </c>
      <c r="H744">
        <v>0.995116</v>
      </c>
      <c r="I744">
        <v>0</v>
      </c>
    </row>
    <row r="745" spans="1:9" x14ac:dyDescent="0.25">
      <c r="A745" t="s">
        <v>97</v>
      </c>
      <c r="B745">
        <v>145.44900000000001</v>
      </c>
      <c r="C745">
        <v>144.02099999999999</v>
      </c>
      <c r="D745">
        <v>124.28100000000001</v>
      </c>
      <c r="E745">
        <v>37.375100000000003</v>
      </c>
      <c r="F745">
        <v>0</v>
      </c>
      <c r="G745">
        <v>1.2339499999999999E-3</v>
      </c>
      <c r="H745">
        <v>0.995116</v>
      </c>
      <c r="I745">
        <v>0</v>
      </c>
    </row>
    <row r="746" spans="1:9" x14ac:dyDescent="0.25">
      <c r="A746" t="s">
        <v>97</v>
      </c>
      <c r="B746">
        <v>144.90799999999999</v>
      </c>
      <c r="C746">
        <v>143.50399999999999</v>
      </c>
      <c r="D746">
        <v>123.884</v>
      </c>
      <c r="E746">
        <v>37.203099999999999</v>
      </c>
      <c r="F746">
        <v>0</v>
      </c>
      <c r="G746">
        <v>1.2351E-3</v>
      </c>
      <c r="H746">
        <v>0.995116</v>
      </c>
      <c r="I746">
        <v>0</v>
      </c>
    </row>
    <row r="747" spans="1:9" x14ac:dyDescent="0.25">
      <c r="A747" t="s">
        <v>97</v>
      </c>
      <c r="B747">
        <v>145.21899999999999</v>
      </c>
      <c r="C747">
        <v>143.81299999999999</v>
      </c>
      <c r="D747">
        <v>124.233</v>
      </c>
      <c r="E747">
        <v>37.336199999999998</v>
      </c>
      <c r="F747">
        <v>0</v>
      </c>
      <c r="G747">
        <v>1.3945800000000001E-3</v>
      </c>
      <c r="H747">
        <v>0.995116</v>
      </c>
      <c r="I747">
        <v>0</v>
      </c>
    </row>
    <row r="748" spans="1:9" x14ac:dyDescent="0.25">
      <c r="A748" t="s">
        <v>97</v>
      </c>
      <c r="B748">
        <v>144.97900000000001</v>
      </c>
      <c r="C748">
        <v>143.57300000000001</v>
      </c>
      <c r="D748">
        <v>123.88</v>
      </c>
      <c r="E748">
        <v>37.205100000000002</v>
      </c>
      <c r="F748">
        <v>0</v>
      </c>
      <c r="G748">
        <v>1.24935E-3</v>
      </c>
      <c r="H748">
        <v>0.995116</v>
      </c>
      <c r="I748">
        <v>0</v>
      </c>
    </row>
    <row r="749" spans="1:9" x14ac:dyDescent="0.25">
      <c r="A749" t="s">
        <v>97</v>
      </c>
      <c r="B749">
        <v>8105.12</v>
      </c>
      <c r="C749">
        <v>144.251</v>
      </c>
      <c r="D749">
        <v>124.254</v>
      </c>
      <c r="E749">
        <v>37.363900000000001</v>
      </c>
      <c r="F749">
        <v>0</v>
      </c>
      <c r="G749">
        <v>1.25329E-3</v>
      </c>
      <c r="H749">
        <v>0.995116</v>
      </c>
      <c r="I749">
        <v>0</v>
      </c>
    </row>
    <row r="750" spans="1:9" x14ac:dyDescent="0.25">
      <c r="A750" t="s">
        <v>97</v>
      </c>
      <c r="B750">
        <v>153.976</v>
      </c>
      <c r="C750">
        <v>150.86799999999999</v>
      </c>
      <c r="D750">
        <v>124.29900000000001</v>
      </c>
      <c r="E750">
        <v>37.1539</v>
      </c>
      <c r="F750">
        <v>0</v>
      </c>
      <c r="G750">
        <v>1.5230300000000001E-3</v>
      </c>
      <c r="H750">
        <v>0.995116</v>
      </c>
      <c r="I750">
        <v>0</v>
      </c>
    </row>
    <row r="751" spans="1:9" x14ac:dyDescent="0.25">
      <c r="A751" t="s">
        <v>97</v>
      </c>
      <c r="B751">
        <v>147.49700000000001</v>
      </c>
      <c r="C751">
        <v>145.07499999999999</v>
      </c>
      <c r="D751">
        <v>124.15900000000001</v>
      </c>
      <c r="E751">
        <v>37.359699999999997</v>
      </c>
      <c r="F751">
        <v>0</v>
      </c>
      <c r="G751">
        <v>1.2598100000000001E-3</v>
      </c>
      <c r="H751">
        <v>0.99511499999999997</v>
      </c>
      <c r="I751">
        <v>0</v>
      </c>
    </row>
    <row r="752" spans="1:9" x14ac:dyDescent="0.25">
      <c r="A752" t="s">
        <v>97</v>
      </c>
      <c r="B752">
        <v>144.904</v>
      </c>
      <c r="C752">
        <v>143.49299999999999</v>
      </c>
      <c r="D752">
        <v>123.89</v>
      </c>
      <c r="E752">
        <v>37.201000000000001</v>
      </c>
      <c r="F752">
        <v>0</v>
      </c>
      <c r="G752">
        <v>1.28981E-3</v>
      </c>
      <c r="H752">
        <v>0.995116</v>
      </c>
      <c r="I752">
        <v>0</v>
      </c>
    </row>
    <row r="753" spans="1:9" x14ac:dyDescent="0.25">
      <c r="A753" t="s">
        <v>97</v>
      </c>
      <c r="B753">
        <v>145.209</v>
      </c>
      <c r="C753">
        <v>143.80699999999999</v>
      </c>
      <c r="D753">
        <v>124.249</v>
      </c>
      <c r="E753">
        <v>37.369999999999997</v>
      </c>
      <c r="F753">
        <v>0</v>
      </c>
      <c r="G753">
        <v>1.23583E-3</v>
      </c>
      <c r="H753">
        <v>0.995116</v>
      </c>
      <c r="I753">
        <v>0</v>
      </c>
    </row>
    <row r="754" spans="1:9" x14ac:dyDescent="0.25">
      <c r="A754" t="s">
        <v>97</v>
      </c>
      <c r="B754">
        <v>144.80500000000001</v>
      </c>
      <c r="C754">
        <v>143.4</v>
      </c>
      <c r="D754">
        <v>123.88800000000001</v>
      </c>
      <c r="E754">
        <v>37.198999999999998</v>
      </c>
      <c r="F754">
        <v>0</v>
      </c>
      <c r="G754">
        <v>1.3684400000000001E-3</v>
      </c>
      <c r="H754">
        <v>0.995116</v>
      </c>
      <c r="I754">
        <v>0</v>
      </c>
    </row>
    <row r="755" spans="1:9" x14ac:dyDescent="0.25">
      <c r="A755" t="s">
        <v>97</v>
      </c>
      <c r="B755">
        <v>145.37200000000001</v>
      </c>
      <c r="C755">
        <v>143.941</v>
      </c>
      <c r="D755">
        <v>124.248</v>
      </c>
      <c r="E755">
        <v>37.341299999999997</v>
      </c>
      <c r="F755">
        <v>0</v>
      </c>
      <c r="G755">
        <v>1.7669999999999999E-3</v>
      </c>
      <c r="H755">
        <v>0.995116</v>
      </c>
      <c r="I755">
        <v>0</v>
      </c>
    </row>
    <row r="756" spans="1:9" x14ac:dyDescent="0.25">
      <c r="A756" t="s">
        <v>97</v>
      </c>
      <c r="B756">
        <v>145.44</v>
      </c>
      <c r="C756">
        <v>144.017</v>
      </c>
      <c r="D756">
        <v>123.89700000000001</v>
      </c>
      <c r="E756">
        <v>37.217399999999998</v>
      </c>
      <c r="F756">
        <v>0</v>
      </c>
      <c r="G756">
        <v>1.3675200000000001E-3</v>
      </c>
      <c r="H756">
        <v>0.995116</v>
      </c>
      <c r="I756">
        <v>0</v>
      </c>
    </row>
    <row r="757" spans="1:9" x14ac:dyDescent="0.25">
      <c r="A757" t="s">
        <v>97</v>
      </c>
      <c r="B757">
        <v>145.4</v>
      </c>
      <c r="C757">
        <v>144</v>
      </c>
      <c r="D757">
        <v>124.203</v>
      </c>
      <c r="E757">
        <v>37.338299999999997</v>
      </c>
      <c r="F757">
        <v>0</v>
      </c>
      <c r="G757">
        <v>1.4201699999999999E-3</v>
      </c>
      <c r="H757">
        <v>0.995116</v>
      </c>
      <c r="I757">
        <v>0</v>
      </c>
    </row>
    <row r="758" spans="1:9" x14ac:dyDescent="0.25">
      <c r="A758" t="s">
        <v>97</v>
      </c>
      <c r="B758">
        <v>144.89699999999999</v>
      </c>
      <c r="C758">
        <v>143.49100000000001</v>
      </c>
      <c r="D758">
        <v>123.87</v>
      </c>
      <c r="E758">
        <v>37.196899999999999</v>
      </c>
      <c r="F758">
        <v>0</v>
      </c>
      <c r="G758">
        <v>1.2906199999999999E-3</v>
      </c>
      <c r="H758">
        <v>0.995116</v>
      </c>
      <c r="I758">
        <v>0</v>
      </c>
    </row>
    <row r="759" spans="1:9" x14ac:dyDescent="0.25">
      <c r="A759" t="s">
        <v>97</v>
      </c>
      <c r="B759">
        <v>150.857</v>
      </c>
      <c r="C759">
        <v>149.434</v>
      </c>
      <c r="D759">
        <v>124.26300000000001</v>
      </c>
      <c r="E759">
        <v>37.365900000000003</v>
      </c>
      <c r="F759">
        <v>0</v>
      </c>
      <c r="G759">
        <v>1.2371800000000001E-3</v>
      </c>
      <c r="H759">
        <v>0.995116</v>
      </c>
      <c r="I759">
        <v>0</v>
      </c>
    </row>
    <row r="760" spans="1:9" x14ac:dyDescent="0.25">
      <c r="A760" t="s">
        <v>97</v>
      </c>
      <c r="B760">
        <v>144.803</v>
      </c>
      <c r="C760">
        <v>143.39400000000001</v>
      </c>
      <c r="D760">
        <v>123.877</v>
      </c>
      <c r="E760">
        <v>37.200000000000003</v>
      </c>
      <c r="F760">
        <v>0</v>
      </c>
      <c r="G760">
        <v>1.2306400000000001E-3</v>
      </c>
      <c r="H760">
        <v>0.995116</v>
      </c>
      <c r="I760">
        <v>0</v>
      </c>
    </row>
    <row r="761" spans="1:9" x14ac:dyDescent="0.25">
      <c r="A761" t="s">
        <v>97</v>
      </c>
      <c r="B761">
        <v>145.191</v>
      </c>
      <c r="C761">
        <v>143.78299999999999</v>
      </c>
      <c r="D761">
        <v>124.256</v>
      </c>
      <c r="E761">
        <v>37.382300000000001</v>
      </c>
      <c r="F761">
        <v>0</v>
      </c>
      <c r="G761">
        <v>5.6762200000000001E-3</v>
      </c>
      <c r="H761">
        <v>0.995116</v>
      </c>
      <c r="I761">
        <v>0</v>
      </c>
    </row>
    <row r="762" spans="1:9" x14ac:dyDescent="0.25">
      <c r="A762" t="s">
        <v>97</v>
      </c>
      <c r="B762">
        <v>144.821</v>
      </c>
      <c r="C762">
        <v>143.41300000000001</v>
      </c>
      <c r="D762">
        <v>123.871</v>
      </c>
      <c r="E762">
        <v>37.196899999999999</v>
      </c>
      <c r="F762">
        <v>0</v>
      </c>
      <c r="G762">
        <v>1.24263E-3</v>
      </c>
      <c r="H762">
        <v>0.995116</v>
      </c>
      <c r="I762">
        <v>0</v>
      </c>
    </row>
    <row r="763" spans="1:9" x14ac:dyDescent="0.25">
      <c r="A763" t="s">
        <v>97</v>
      </c>
      <c r="B763">
        <v>8093.54</v>
      </c>
      <c r="C763">
        <v>144.23400000000001</v>
      </c>
      <c r="D763">
        <v>124.271</v>
      </c>
      <c r="E763">
        <v>37.364899999999999</v>
      </c>
      <c r="F763">
        <v>0</v>
      </c>
      <c r="G763">
        <v>1.2550199999999999E-3</v>
      </c>
      <c r="H763">
        <v>0.99511499999999997</v>
      </c>
      <c r="I763">
        <v>0</v>
      </c>
    </row>
    <row r="764" spans="1:9" x14ac:dyDescent="0.25">
      <c r="A764" t="s">
        <v>97</v>
      </c>
      <c r="B764">
        <v>154.37299999999999</v>
      </c>
      <c r="C764">
        <v>150.87</v>
      </c>
      <c r="D764">
        <v>124.324</v>
      </c>
      <c r="E764">
        <v>37.173400000000001</v>
      </c>
      <c r="F764">
        <v>0</v>
      </c>
      <c r="G764">
        <v>1.28838E-3</v>
      </c>
      <c r="H764">
        <v>0.995116</v>
      </c>
      <c r="I764">
        <v>0</v>
      </c>
    </row>
    <row r="765" spans="1:9" x14ac:dyDescent="0.25">
      <c r="A765" t="s">
        <v>97</v>
      </c>
      <c r="B765">
        <v>147.55600000000001</v>
      </c>
      <c r="C765">
        <v>145.13800000000001</v>
      </c>
      <c r="D765">
        <v>124.15900000000001</v>
      </c>
      <c r="E765">
        <v>37.340299999999999</v>
      </c>
      <c r="F765">
        <v>0</v>
      </c>
      <c r="G765">
        <v>1.2849300000000001E-3</v>
      </c>
      <c r="H765">
        <v>0.99511499999999997</v>
      </c>
      <c r="I765">
        <v>0</v>
      </c>
    </row>
    <row r="766" spans="1:9" x14ac:dyDescent="0.25">
      <c r="A766" t="s">
        <v>97</v>
      </c>
      <c r="B766">
        <v>144.89500000000001</v>
      </c>
      <c r="C766">
        <v>143.48599999999999</v>
      </c>
      <c r="D766">
        <v>123.908</v>
      </c>
      <c r="E766">
        <v>37.230699999999999</v>
      </c>
      <c r="F766">
        <v>0</v>
      </c>
      <c r="G766">
        <v>1.2618E-3</v>
      </c>
      <c r="H766">
        <v>0.99511499999999997</v>
      </c>
      <c r="I766">
        <v>0</v>
      </c>
    </row>
    <row r="767" spans="1:9" x14ac:dyDescent="0.25">
      <c r="A767" t="s">
        <v>97</v>
      </c>
      <c r="B767">
        <v>145.23099999999999</v>
      </c>
      <c r="C767">
        <v>143.827</v>
      </c>
      <c r="D767">
        <v>124.253</v>
      </c>
      <c r="E767">
        <v>37.366900000000001</v>
      </c>
      <c r="F767">
        <v>0</v>
      </c>
      <c r="G767">
        <v>1.23007E-3</v>
      </c>
      <c r="H767">
        <v>0.995116</v>
      </c>
      <c r="I767">
        <v>0</v>
      </c>
    </row>
    <row r="768" spans="1:9" x14ac:dyDescent="0.25">
      <c r="A768" t="s">
        <v>97</v>
      </c>
      <c r="B768">
        <v>144.81200000000001</v>
      </c>
      <c r="C768">
        <v>143.40600000000001</v>
      </c>
      <c r="D768">
        <v>123.914</v>
      </c>
      <c r="E768">
        <v>37.228700000000003</v>
      </c>
      <c r="F768">
        <v>0</v>
      </c>
      <c r="G768">
        <v>1.23007E-3</v>
      </c>
      <c r="H768">
        <v>0.995116</v>
      </c>
      <c r="I768">
        <v>0</v>
      </c>
    </row>
    <row r="769" spans="1:25" x14ac:dyDescent="0.25">
      <c r="A769" t="s">
        <v>97</v>
      </c>
      <c r="B769">
        <v>145.29</v>
      </c>
      <c r="C769">
        <v>143.88200000000001</v>
      </c>
      <c r="D769">
        <v>124.267</v>
      </c>
      <c r="E769">
        <v>37.379199999999997</v>
      </c>
      <c r="F769">
        <v>0</v>
      </c>
      <c r="G769">
        <v>1.2413299999999999E-3</v>
      </c>
      <c r="H769">
        <v>0.995116</v>
      </c>
      <c r="I769">
        <v>0</v>
      </c>
    </row>
    <row r="770" spans="1:25" x14ac:dyDescent="0.25">
      <c r="A770" t="s">
        <v>97</v>
      </c>
      <c r="B770">
        <v>144.85400000000001</v>
      </c>
      <c r="C770">
        <v>143.44999999999999</v>
      </c>
      <c r="D770">
        <v>123.86</v>
      </c>
      <c r="E770">
        <v>37.215400000000002</v>
      </c>
      <c r="F770">
        <v>0</v>
      </c>
      <c r="G770">
        <v>1.4804499999999999E-3</v>
      </c>
      <c r="H770">
        <v>0.995116</v>
      </c>
      <c r="I770">
        <v>0</v>
      </c>
    </row>
    <row r="771" spans="1:25" x14ac:dyDescent="0.25">
      <c r="A771" t="s">
        <v>97</v>
      </c>
      <c r="B771">
        <v>145.29900000000001</v>
      </c>
      <c r="C771">
        <v>143.88999999999999</v>
      </c>
      <c r="D771">
        <v>124.24</v>
      </c>
      <c r="E771">
        <v>37.368000000000002</v>
      </c>
      <c r="F771">
        <v>0</v>
      </c>
      <c r="G771">
        <v>1.23007E-3</v>
      </c>
      <c r="H771">
        <v>0.995116</v>
      </c>
      <c r="I771">
        <v>0</v>
      </c>
    </row>
    <row r="772" spans="1:25" x14ac:dyDescent="0.25">
      <c r="A772" t="s">
        <v>97</v>
      </c>
      <c r="B772">
        <v>144.857</v>
      </c>
      <c r="C772">
        <v>143.447</v>
      </c>
      <c r="D772">
        <v>123.90300000000001</v>
      </c>
      <c r="E772">
        <v>37.209200000000003</v>
      </c>
      <c r="F772">
        <v>0</v>
      </c>
      <c r="G772">
        <v>1.2300499999999999E-3</v>
      </c>
      <c r="H772">
        <v>0.99511499999999997</v>
      </c>
      <c r="I772">
        <v>0</v>
      </c>
    </row>
    <row r="773" spans="1:25" x14ac:dyDescent="0.25">
      <c r="A773" t="s">
        <v>97</v>
      </c>
      <c r="B773">
        <v>154.27099999999999</v>
      </c>
      <c r="C773">
        <v>152.84200000000001</v>
      </c>
      <c r="D773">
        <v>124.29</v>
      </c>
      <c r="E773">
        <v>37.367899999999999</v>
      </c>
      <c r="F773">
        <v>0</v>
      </c>
      <c r="G773">
        <v>2.4198900000000001E-3</v>
      </c>
      <c r="H773">
        <v>0.995116</v>
      </c>
      <c r="I773">
        <v>0</v>
      </c>
    </row>
    <row r="774" spans="1:25" x14ac:dyDescent="0.25">
      <c r="A774" t="s">
        <v>97</v>
      </c>
      <c r="B774">
        <v>144.90199999999999</v>
      </c>
      <c r="C774">
        <v>143.49799999999999</v>
      </c>
      <c r="D774">
        <v>123.89700000000001</v>
      </c>
      <c r="E774">
        <v>37.197899999999997</v>
      </c>
      <c r="F774">
        <v>0</v>
      </c>
      <c r="G774">
        <v>1.24124E-3</v>
      </c>
      <c r="H774">
        <v>0.995116</v>
      </c>
      <c r="I774">
        <v>0</v>
      </c>
    </row>
    <row r="775" spans="1:25" x14ac:dyDescent="0.25">
      <c r="A775" t="s">
        <v>97</v>
      </c>
      <c r="B775">
        <v>145.21299999999999</v>
      </c>
      <c r="C775">
        <v>143.803</v>
      </c>
      <c r="D775">
        <v>124.267</v>
      </c>
      <c r="E775">
        <v>37.368000000000002</v>
      </c>
      <c r="F775">
        <v>0</v>
      </c>
      <c r="G775">
        <v>1.30007E-3</v>
      </c>
      <c r="H775">
        <v>0.995116</v>
      </c>
      <c r="I775">
        <v>0</v>
      </c>
    </row>
    <row r="776" spans="1:25" x14ac:dyDescent="0.25">
      <c r="A776" t="s">
        <v>97</v>
      </c>
      <c r="B776">
        <v>144.78299999999999</v>
      </c>
      <c r="C776">
        <v>143.376</v>
      </c>
      <c r="D776">
        <v>123.855</v>
      </c>
      <c r="E776">
        <v>37.170299999999997</v>
      </c>
      <c r="F776">
        <v>0</v>
      </c>
      <c r="G776">
        <v>1.7141400000000001E-3</v>
      </c>
      <c r="H776">
        <v>0.995116</v>
      </c>
      <c r="I776">
        <v>0</v>
      </c>
    </row>
    <row r="777" spans="1:25" x14ac:dyDescent="0.25">
      <c r="A777" t="s">
        <v>97</v>
      </c>
      <c r="B777">
        <v>4086.38</v>
      </c>
      <c r="C777">
        <v>144.29900000000001</v>
      </c>
      <c r="D777">
        <v>124.297</v>
      </c>
      <c r="E777">
        <v>37.371000000000002</v>
      </c>
      <c r="F777">
        <v>0</v>
      </c>
      <c r="G777">
        <v>1.26457E-3</v>
      </c>
      <c r="H777">
        <v>0.995116</v>
      </c>
      <c r="I777">
        <v>0</v>
      </c>
    </row>
    <row r="778" spans="1:25" x14ac:dyDescent="0.25">
      <c r="A778" t="s">
        <v>97</v>
      </c>
      <c r="B778">
        <v>4173.1499999999996</v>
      </c>
      <c r="C778">
        <v>164.90600000000001</v>
      </c>
      <c r="D778">
        <v>139.84200000000001</v>
      </c>
      <c r="E778">
        <v>41.907299999999999</v>
      </c>
      <c r="F778">
        <v>0</v>
      </c>
      <c r="G778">
        <v>1.2419200000000001E-3</v>
      </c>
      <c r="H778">
        <v>0.99511499999999997</v>
      </c>
      <c r="I778">
        <v>0</v>
      </c>
    </row>
    <row r="779" spans="1:25" x14ac:dyDescent="0.25">
      <c r="A779" t="s">
        <v>97</v>
      </c>
      <c r="B779">
        <v>153.47900000000001</v>
      </c>
      <c r="C779">
        <v>150.95699999999999</v>
      </c>
      <c r="D779">
        <v>129.65100000000001</v>
      </c>
      <c r="E779">
        <v>38.994900000000001</v>
      </c>
      <c r="F779">
        <v>0</v>
      </c>
      <c r="G779">
        <v>1.27574E-3</v>
      </c>
      <c r="H779">
        <v>0.995116</v>
      </c>
      <c r="I779">
        <v>0</v>
      </c>
    </row>
    <row r="780" spans="1:25" x14ac:dyDescent="0.25">
      <c r="A780" t="s">
        <v>97</v>
      </c>
      <c r="B780">
        <v>147.84100000000001</v>
      </c>
      <c r="C780">
        <v>145.36799999999999</v>
      </c>
      <c r="D780">
        <v>124.381</v>
      </c>
      <c r="E780">
        <v>37.343400000000003</v>
      </c>
      <c r="F780">
        <v>0</v>
      </c>
      <c r="G780">
        <v>1.3840300000000001E-3</v>
      </c>
      <c r="H780">
        <v>0.995116</v>
      </c>
      <c r="I780">
        <v>0</v>
      </c>
    </row>
    <row r="781" spans="1:25" x14ac:dyDescent="0.25">
      <c r="A781" t="s">
        <v>97</v>
      </c>
      <c r="B781">
        <v>145.90199999999999</v>
      </c>
      <c r="C781">
        <v>144.50800000000001</v>
      </c>
      <c r="D781">
        <v>124.874</v>
      </c>
      <c r="E781">
        <v>37.510300000000001</v>
      </c>
      <c r="F781">
        <v>0</v>
      </c>
      <c r="G781">
        <v>1.2305599999999999E-3</v>
      </c>
      <c r="H781">
        <v>0.995116</v>
      </c>
      <c r="I781">
        <v>0</v>
      </c>
    </row>
    <row r="782" spans="1:25" x14ac:dyDescent="0.25">
      <c r="A782" t="s">
        <v>97</v>
      </c>
      <c r="B782">
        <v>145.535</v>
      </c>
      <c r="C782">
        <v>144.12799999999999</v>
      </c>
      <c r="D782">
        <v>124.514</v>
      </c>
      <c r="E782">
        <v>37.349499999999999</v>
      </c>
      <c r="F782">
        <v>0</v>
      </c>
      <c r="G782">
        <v>1.2311399999999999E-3</v>
      </c>
      <c r="H782">
        <v>0.99511499999999997</v>
      </c>
      <c r="I782">
        <v>0</v>
      </c>
    </row>
    <row r="783" spans="1:25" x14ac:dyDescent="0.25">
      <c r="A783" t="s">
        <v>97</v>
      </c>
      <c r="B783">
        <v>145.95699999999999</v>
      </c>
      <c r="C783">
        <v>144.547</v>
      </c>
      <c r="D783">
        <v>124.896</v>
      </c>
      <c r="E783">
        <v>37.5154</v>
      </c>
      <c r="F783">
        <v>0</v>
      </c>
      <c r="G783">
        <v>1.50267E-3</v>
      </c>
      <c r="H783">
        <v>0.995116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145.477</v>
      </c>
      <c r="C784">
        <v>144.07300000000001</v>
      </c>
      <c r="D784">
        <v>124.49299999999999</v>
      </c>
      <c r="E784">
        <v>37.355699999999999</v>
      </c>
      <c r="F784">
        <v>0</v>
      </c>
      <c r="G784">
        <v>1.2300600000000001E-3</v>
      </c>
      <c r="H784">
        <v>0.995116</v>
      </c>
      <c r="I784">
        <v>0</v>
      </c>
      <c r="R784">
        <f>AVERAGE(B735:B784)</f>
        <v>782.31622000000004</v>
      </c>
      <c r="S784">
        <f>AVERAGE(C735:C784)</f>
        <v>145.18495999999996</v>
      </c>
      <c r="U784">
        <f>_xlfn.VAR.P(B735:B784)</f>
        <v>4014763.5561937704</v>
      </c>
      <c r="V784">
        <f>_xlfn.VAR.P(C735:C784)</f>
        <v>13.49157607840001</v>
      </c>
      <c r="X784">
        <f>1.96*SQRT(U784)/50</f>
        <v>78.5445495944155</v>
      </c>
      <c r="Y784">
        <f>1.96*SQRT(V784)/50</f>
        <v>0.14398505292256064</v>
      </c>
    </row>
    <row r="785" spans="1:9" x14ac:dyDescent="0.25">
      <c r="A785" t="s">
        <v>97</v>
      </c>
      <c r="B785">
        <v>39116.415804999997</v>
      </c>
      <c r="C785" t="s">
        <v>37</v>
      </c>
    </row>
    <row r="786" spans="1:9" x14ac:dyDescent="0.25">
      <c r="A786" t="s">
        <v>98</v>
      </c>
      <c r="B786">
        <v>135.70099999999999</v>
      </c>
      <c r="C786">
        <v>133.482</v>
      </c>
      <c r="D786">
        <v>113.982</v>
      </c>
      <c r="E786">
        <v>26.810300000000002</v>
      </c>
      <c r="F786">
        <v>0</v>
      </c>
      <c r="G786">
        <v>1.5631899999999999E-3</v>
      </c>
      <c r="H786">
        <v>0.995116</v>
      </c>
      <c r="I786">
        <v>0</v>
      </c>
    </row>
    <row r="787" spans="1:9" x14ac:dyDescent="0.25">
      <c r="A787" t="s">
        <v>98</v>
      </c>
      <c r="B787">
        <v>134.76499999999999</v>
      </c>
      <c r="C787">
        <v>133.35900000000001</v>
      </c>
      <c r="D787">
        <v>113.68899999999999</v>
      </c>
      <c r="E787">
        <v>26.663900000000002</v>
      </c>
      <c r="F787">
        <v>0</v>
      </c>
      <c r="G787">
        <v>1.3775599999999999E-3</v>
      </c>
      <c r="H787">
        <v>0.99511499999999997</v>
      </c>
      <c r="I787">
        <v>0</v>
      </c>
    </row>
    <row r="788" spans="1:9" x14ac:dyDescent="0.25">
      <c r="A788" t="s">
        <v>98</v>
      </c>
      <c r="B788">
        <v>135.191</v>
      </c>
      <c r="C788">
        <v>133.786</v>
      </c>
      <c r="D788">
        <v>114.122</v>
      </c>
      <c r="E788">
        <v>26.8584</v>
      </c>
      <c r="F788">
        <v>0</v>
      </c>
      <c r="G788">
        <v>1.2974499999999999E-3</v>
      </c>
      <c r="H788">
        <v>0.995116</v>
      </c>
      <c r="I788">
        <v>0</v>
      </c>
    </row>
    <row r="789" spans="1:9" x14ac:dyDescent="0.25">
      <c r="A789" t="s">
        <v>98</v>
      </c>
      <c r="B789">
        <v>134.73500000000001</v>
      </c>
      <c r="C789">
        <v>133.32499999999999</v>
      </c>
      <c r="D789">
        <v>113.709</v>
      </c>
      <c r="E789">
        <v>26.6844</v>
      </c>
      <c r="F789">
        <v>0</v>
      </c>
      <c r="G789">
        <v>1.24087E-3</v>
      </c>
      <c r="H789">
        <v>0.99511499999999997</v>
      </c>
      <c r="I789">
        <v>0</v>
      </c>
    </row>
    <row r="790" spans="1:9" x14ac:dyDescent="0.25">
      <c r="A790" t="s">
        <v>98</v>
      </c>
      <c r="B790">
        <v>135.04599999999999</v>
      </c>
      <c r="C790">
        <v>133.63800000000001</v>
      </c>
      <c r="D790">
        <v>114.1</v>
      </c>
      <c r="E790">
        <v>26.860499999999998</v>
      </c>
      <c r="F790">
        <v>0</v>
      </c>
      <c r="G790">
        <v>1.67873E-3</v>
      </c>
      <c r="H790">
        <v>0.99511499999999997</v>
      </c>
      <c r="I790">
        <v>0</v>
      </c>
    </row>
    <row r="791" spans="1:9" x14ac:dyDescent="0.25">
      <c r="A791" t="s">
        <v>98</v>
      </c>
      <c r="B791">
        <v>134.70599999999999</v>
      </c>
      <c r="C791">
        <v>133.32499999999999</v>
      </c>
      <c r="D791">
        <v>113.705</v>
      </c>
      <c r="E791">
        <v>26.647500000000001</v>
      </c>
      <c r="F791">
        <v>0</v>
      </c>
      <c r="G791">
        <v>1.45024E-3</v>
      </c>
      <c r="H791">
        <v>0.99511499999999997</v>
      </c>
      <c r="I791">
        <v>0</v>
      </c>
    </row>
    <row r="792" spans="1:9" x14ac:dyDescent="0.25">
      <c r="A792" t="s">
        <v>98</v>
      </c>
      <c r="B792">
        <v>8140.63</v>
      </c>
      <c r="C792">
        <v>133.911</v>
      </c>
      <c r="D792">
        <v>114.152</v>
      </c>
      <c r="E792">
        <v>26.845099999999999</v>
      </c>
      <c r="F792">
        <v>0</v>
      </c>
      <c r="G792">
        <v>1.40408E-3</v>
      </c>
      <c r="H792">
        <v>0.995116</v>
      </c>
      <c r="I792">
        <v>0</v>
      </c>
    </row>
    <row r="793" spans="1:9" x14ac:dyDescent="0.25">
      <c r="A793" t="s">
        <v>98</v>
      </c>
      <c r="B793">
        <v>144.203</v>
      </c>
      <c r="C793">
        <v>141.054</v>
      </c>
      <c r="D793">
        <v>114.254</v>
      </c>
      <c r="E793">
        <v>26.659800000000001</v>
      </c>
      <c r="F793">
        <v>0</v>
      </c>
      <c r="G793">
        <v>1.89438E-3</v>
      </c>
      <c r="H793">
        <v>0.99511499999999997</v>
      </c>
      <c r="I793">
        <v>0</v>
      </c>
    </row>
    <row r="794" spans="1:9" x14ac:dyDescent="0.25">
      <c r="A794" t="s">
        <v>98</v>
      </c>
      <c r="B794">
        <v>137.631</v>
      </c>
      <c r="C794">
        <v>135.197</v>
      </c>
      <c r="D794">
        <v>113.973</v>
      </c>
      <c r="E794">
        <v>26.819500000000001</v>
      </c>
      <c r="F794">
        <v>0</v>
      </c>
      <c r="G794">
        <v>1.2330900000000001E-3</v>
      </c>
      <c r="H794">
        <v>0.995116</v>
      </c>
      <c r="I794">
        <v>0</v>
      </c>
    </row>
    <row r="795" spans="1:9" x14ac:dyDescent="0.25">
      <c r="A795" t="s">
        <v>98</v>
      </c>
      <c r="B795">
        <v>134.75899999999999</v>
      </c>
      <c r="C795">
        <v>133.35900000000001</v>
      </c>
      <c r="D795">
        <v>113.691</v>
      </c>
      <c r="E795">
        <v>26.674099999999999</v>
      </c>
      <c r="F795">
        <v>0</v>
      </c>
      <c r="G795">
        <v>1.2387100000000001E-3</v>
      </c>
      <c r="H795">
        <v>0.995116</v>
      </c>
      <c r="I795">
        <v>0</v>
      </c>
    </row>
    <row r="796" spans="1:9" x14ac:dyDescent="0.25">
      <c r="A796" t="s">
        <v>98</v>
      </c>
      <c r="B796">
        <v>135.06299999999999</v>
      </c>
      <c r="C796">
        <v>133.655</v>
      </c>
      <c r="D796">
        <v>114.078</v>
      </c>
      <c r="E796">
        <v>26.8687</v>
      </c>
      <c r="F796">
        <v>0</v>
      </c>
      <c r="G796">
        <v>1.2772199999999999E-3</v>
      </c>
      <c r="H796">
        <v>0.995116</v>
      </c>
      <c r="I796">
        <v>0</v>
      </c>
    </row>
    <row r="797" spans="1:9" x14ac:dyDescent="0.25">
      <c r="A797" t="s">
        <v>98</v>
      </c>
      <c r="B797">
        <v>134.63800000000001</v>
      </c>
      <c r="C797">
        <v>133.22900000000001</v>
      </c>
      <c r="D797">
        <v>113.67400000000001</v>
      </c>
      <c r="E797">
        <v>26.7028</v>
      </c>
      <c r="F797">
        <v>0</v>
      </c>
      <c r="G797">
        <v>1.2402400000000001E-3</v>
      </c>
      <c r="H797">
        <v>0.995116</v>
      </c>
      <c r="I797">
        <v>0</v>
      </c>
    </row>
    <row r="798" spans="1:9" x14ac:dyDescent="0.25">
      <c r="A798" t="s">
        <v>98</v>
      </c>
      <c r="B798">
        <v>135.03100000000001</v>
      </c>
      <c r="C798">
        <v>133.624</v>
      </c>
      <c r="D798">
        <v>114.065</v>
      </c>
      <c r="E798">
        <v>26.862500000000001</v>
      </c>
      <c r="F798">
        <v>0</v>
      </c>
      <c r="G798">
        <v>1.2494699999999999E-3</v>
      </c>
      <c r="H798">
        <v>0.995116</v>
      </c>
      <c r="I798">
        <v>0</v>
      </c>
    </row>
    <row r="799" spans="1:9" x14ac:dyDescent="0.25">
      <c r="A799" t="s">
        <v>98</v>
      </c>
      <c r="B799">
        <v>134.678</v>
      </c>
      <c r="C799">
        <v>133.27000000000001</v>
      </c>
      <c r="D799">
        <v>113.672</v>
      </c>
      <c r="E799">
        <v>26.676200000000001</v>
      </c>
      <c r="F799">
        <v>0</v>
      </c>
      <c r="G799">
        <v>1.26089E-3</v>
      </c>
      <c r="H799">
        <v>0.99511499999999997</v>
      </c>
      <c r="I799">
        <v>0</v>
      </c>
    </row>
    <row r="800" spans="1:9" x14ac:dyDescent="0.25">
      <c r="A800" t="s">
        <v>98</v>
      </c>
      <c r="B800">
        <v>135.00399999999999</v>
      </c>
      <c r="C800">
        <v>133.595</v>
      </c>
      <c r="D800">
        <v>114.045</v>
      </c>
      <c r="E800">
        <v>26.84</v>
      </c>
      <c r="F800">
        <v>0</v>
      </c>
      <c r="G800">
        <v>1.4208700000000001E-3</v>
      </c>
      <c r="H800">
        <v>0.995116</v>
      </c>
      <c r="I800">
        <v>0</v>
      </c>
    </row>
    <row r="801" spans="1:9" x14ac:dyDescent="0.25">
      <c r="A801" t="s">
        <v>98</v>
      </c>
      <c r="B801">
        <v>134.60499999999999</v>
      </c>
      <c r="C801">
        <v>133.20099999999999</v>
      </c>
      <c r="D801">
        <v>113.651</v>
      </c>
      <c r="E801">
        <v>26.6874</v>
      </c>
      <c r="F801">
        <v>0</v>
      </c>
      <c r="G801">
        <v>1.23007E-3</v>
      </c>
      <c r="H801">
        <v>0.995116</v>
      </c>
      <c r="I801">
        <v>0</v>
      </c>
    </row>
    <row r="802" spans="1:9" x14ac:dyDescent="0.25">
      <c r="A802" t="s">
        <v>98</v>
      </c>
      <c r="B802">
        <v>134.96899999999999</v>
      </c>
      <c r="C802">
        <v>133.56399999999999</v>
      </c>
      <c r="D802">
        <v>114.066</v>
      </c>
      <c r="E802">
        <v>26.84</v>
      </c>
      <c r="F802">
        <v>0</v>
      </c>
      <c r="G802">
        <v>1.6343200000000001E-3</v>
      </c>
      <c r="H802">
        <v>0.995116</v>
      </c>
      <c r="I802">
        <v>0</v>
      </c>
    </row>
    <row r="803" spans="1:9" x14ac:dyDescent="0.25">
      <c r="A803" t="s">
        <v>98</v>
      </c>
      <c r="B803">
        <v>140.39500000000001</v>
      </c>
      <c r="C803">
        <v>138.97399999999999</v>
      </c>
      <c r="D803">
        <v>113.651</v>
      </c>
      <c r="E803">
        <v>26.6874</v>
      </c>
      <c r="F803">
        <v>0</v>
      </c>
      <c r="G803">
        <v>1.2474599999999999E-3</v>
      </c>
      <c r="H803">
        <v>0.995116</v>
      </c>
      <c r="I803">
        <v>0</v>
      </c>
    </row>
    <row r="804" spans="1:9" x14ac:dyDescent="0.25">
      <c r="A804" t="s">
        <v>98</v>
      </c>
      <c r="B804">
        <v>134.988</v>
      </c>
      <c r="C804">
        <v>133.57900000000001</v>
      </c>
      <c r="D804">
        <v>114.045</v>
      </c>
      <c r="E804">
        <v>26.8523</v>
      </c>
      <c r="F804">
        <v>0</v>
      </c>
      <c r="G804">
        <v>1.2305300000000001E-3</v>
      </c>
      <c r="H804">
        <v>0.995116</v>
      </c>
      <c r="I804">
        <v>0</v>
      </c>
    </row>
    <row r="805" spans="1:9" x14ac:dyDescent="0.25">
      <c r="A805" t="s">
        <v>98</v>
      </c>
      <c r="B805">
        <v>134.678</v>
      </c>
      <c r="C805">
        <v>133.27099999999999</v>
      </c>
      <c r="D805">
        <v>113.675</v>
      </c>
      <c r="E805">
        <v>26.689499999999999</v>
      </c>
      <c r="F805">
        <v>0</v>
      </c>
      <c r="G805">
        <v>1.5733100000000001E-3</v>
      </c>
      <c r="H805">
        <v>0.995116</v>
      </c>
      <c r="I805">
        <v>0</v>
      </c>
    </row>
    <row r="806" spans="1:9" x14ac:dyDescent="0.25">
      <c r="A806" t="s">
        <v>98</v>
      </c>
      <c r="B806">
        <v>135.011</v>
      </c>
      <c r="C806">
        <v>133.596</v>
      </c>
      <c r="D806">
        <v>114.139</v>
      </c>
      <c r="E806">
        <v>26.847200000000001</v>
      </c>
      <c r="F806">
        <v>0</v>
      </c>
      <c r="G806">
        <v>1.24522E-3</v>
      </c>
      <c r="H806">
        <v>0.995116</v>
      </c>
      <c r="I806">
        <v>0</v>
      </c>
    </row>
    <row r="807" spans="1:9" x14ac:dyDescent="0.25">
      <c r="A807" t="s">
        <v>98</v>
      </c>
      <c r="B807">
        <v>4087.9</v>
      </c>
      <c r="C807">
        <v>134.09100000000001</v>
      </c>
      <c r="D807">
        <v>113.746</v>
      </c>
      <c r="E807">
        <v>26.683299999999999</v>
      </c>
      <c r="F807">
        <v>0</v>
      </c>
      <c r="G807">
        <v>1.3554000000000001E-3</v>
      </c>
      <c r="H807">
        <v>0.995116</v>
      </c>
      <c r="I807">
        <v>0</v>
      </c>
    </row>
    <row r="808" spans="1:9" x14ac:dyDescent="0.25">
      <c r="A808" t="s">
        <v>98</v>
      </c>
      <c r="B808">
        <v>4165.1899999999996</v>
      </c>
      <c r="C808">
        <v>139.822</v>
      </c>
      <c r="D808">
        <v>114.318</v>
      </c>
      <c r="E808">
        <v>26.7867</v>
      </c>
      <c r="F808">
        <v>0</v>
      </c>
      <c r="G808">
        <v>1.2366899999999999E-3</v>
      </c>
      <c r="H808">
        <v>0.995116</v>
      </c>
      <c r="I808">
        <v>0</v>
      </c>
    </row>
    <row r="809" spans="1:9" x14ac:dyDescent="0.25">
      <c r="A809" t="s">
        <v>98</v>
      </c>
      <c r="B809">
        <v>137.44800000000001</v>
      </c>
      <c r="C809">
        <v>134.97200000000001</v>
      </c>
      <c r="D809">
        <v>114.211</v>
      </c>
      <c r="E809">
        <v>26.775500000000001</v>
      </c>
      <c r="F809">
        <v>0</v>
      </c>
      <c r="G809">
        <v>1.23007E-3</v>
      </c>
      <c r="H809">
        <v>0.995116</v>
      </c>
      <c r="I809">
        <v>0</v>
      </c>
    </row>
    <row r="810" spans="1:9" x14ac:dyDescent="0.25">
      <c r="A810" t="s">
        <v>98</v>
      </c>
      <c r="B810">
        <v>135.26300000000001</v>
      </c>
      <c r="C810">
        <v>133.81100000000001</v>
      </c>
      <c r="D810">
        <v>113.645</v>
      </c>
      <c r="E810">
        <v>26.689499999999999</v>
      </c>
      <c r="F810">
        <v>0</v>
      </c>
      <c r="G810">
        <v>5.8497799999999997E-3</v>
      </c>
      <c r="H810">
        <v>0.99511300000000003</v>
      </c>
      <c r="I810">
        <v>0</v>
      </c>
    </row>
    <row r="811" spans="1:9" x14ac:dyDescent="0.25">
      <c r="A811" t="s">
        <v>98</v>
      </c>
      <c r="B811">
        <v>135.87899999999999</v>
      </c>
      <c r="C811">
        <v>134.48400000000001</v>
      </c>
      <c r="D811">
        <v>114.511</v>
      </c>
      <c r="E811">
        <v>27.053000000000001</v>
      </c>
      <c r="F811">
        <v>0</v>
      </c>
      <c r="G811">
        <v>1.38565E-3</v>
      </c>
      <c r="H811">
        <v>0.99511499999999997</v>
      </c>
      <c r="I811">
        <v>0</v>
      </c>
    </row>
    <row r="812" spans="1:9" x14ac:dyDescent="0.25">
      <c r="A812" t="s">
        <v>98</v>
      </c>
      <c r="B812">
        <v>134.542</v>
      </c>
      <c r="C812">
        <v>133.13399999999999</v>
      </c>
      <c r="D812">
        <v>113.65300000000001</v>
      </c>
      <c r="E812">
        <v>26.688400000000001</v>
      </c>
      <c r="F812">
        <v>0</v>
      </c>
      <c r="G812">
        <v>1.2587799999999999E-3</v>
      </c>
      <c r="H812">
        <v>0.995116</v>
      </c>
      <c r="I812">
        <v>0</v>
      </c>
    </row>
    <row r="813" spans="1:9" x14ac:dyDescent="0.25">
      <c r="A813" t="s">
        <v>98</v>
      </c>
      <c r="B813">
        <v>135.38499999999999</v>
      </c>
      <c r="C813">
        <v>133.97999999999999</v>
      </c>
      <c r="D813">
        <v>114.5</v>
      </c>
      <c r="E813">
        <v>27.057099999999998</v>
      </c>
      <c r="F813">
        <v>0</v>
      </c>
      <c r="G813">
        <v>1.24066E-3</v>
      </c>
      <c r="H813">
        <v>0.995116</v>
      </c>
      <c r="I813">
        <v>0</v>
      </c>
    </row>
    <row r="814" spans="1:9" x14ac:dyDescent="0.25">
      <c r="A814" t="s">
        <v>98</v>
      </c>
      <c r="B814">
        <v>134.65299999999999</v>
      </c>
      <c r="C814">
        <v>133.24700000000001</v>
      </c>
      <c r="D814">
        <v>113.633</v>
      </c>
      <c r="E814">
        <v>26.679200000000002</v>
      </c>
      <c r="F814">
        <v>0</v>
      </c>
      <c r="G814">
        <v>1.23583E-3</v>
      </c>
      <c r="H814">
        <v>0.995116</v>
      </c>
      <c r="I814">
        <v>0</v>
      </c>
    </row>
    <row r="815" spans="1:9" x14ac:dyDescent="0.25">
      <c r="A815" t="s">
        <v>98</v>
      </c>
      <c r="B815">
        <v>135.488</v>
      </c>
      <c r="C815">
        <v>134.084</v>
      </c>
      <c r="D815">
        <v>114.533</v>
      </c>
      <c r="E815">
        <v>27.0642</v>
      </c>
      <c r="F815">
        <v>0</v>
      </c>
      <c r="G815">
        <v>1.3129400000000001E-3</v>
      </c>
      <c r="H815">
        <v>0.995116</v>
      </c>
      <c r="I815">
        <v>0</v>
      </c>
    </row>
    <row r="816" spans="1:9" x14ac:dyDescent="0.25">
      <c r="A816" t="s">
        <v>98</v>
      </c>
      <c r="B816">
        <v>134.685</v>
      </c>
      <c r="C816">
        <v>133.28</v>
      </c>
      <c r="D816">
        <v>113.67400000000001</v>
      </c>
      <c r="E816">
        <v>26.6997</v>
      </c>
      <c r="F816">
        <v>0</v>
      </c>
      <c r="G816">
        <v>1.5780099999999999E-3</v>
      </c>
      <c r="H816">
        <v>0.995116</v>
      </c>
      <c r="I816">
        <v>0</v>
      </c>
    </row>
    <row r="817" spans="1:9" x14ac:dyDescent="0.25">
      <c r="A817" t="s">
        <v>98</v>
      </c>
      <c r="B817">
        <v>135.69499999999999</v>
      </c>
      <c r="C817">
        <v>134.286</v>
      </c>
      <c r="D817">
        <v>114.545</v>
      </c>
      <c r="E817">
        <v>27.0489</v>
      </c>
      <c r="F817">
        <v>0</v>
      </c>
      <c r="G817">
        <v>1.2323600000000001E-3</v>
      </c>
      <c r="H817">
        <v>0.995116</v>
      </c>
      <c r="I817">
        <v>0</v>
      </c>
    </row>
    <row r="818" spans="1:9" x14ac:dyDescent="0.25">
      <c r="A818" t="s">
        <v>98</v>
      </c>
      <c r="B818">
        <v>134.69300000000001</v>
      </c>
      <c r="C818">
        <v>133.285</v>
      </c>
      <c r="D818">
        <v>113.66500000000001</v>
      </c>
      <c r="E818">
        <v>26.688500000000001</v>
      </c>
      <c r="F818">
        <v>0</v>
      </c>
      <c r="G818">
        <v>1.2531599999999999E-3</v>
      </c>
      <c r="H818">
        <v>0.995116</v>
      </c>
      <c r="I818">
        <v>0</v>
      </c>
    </row>
    <row r="819" spans="1:9" x14ac:dyDescent="0.25">
      <c r="A819" t="s">
        <v>98</v>
      </c>
      <c r="B819">
        <v>135.45400000000001</v>
      </c>
      <c r="C819">
        <v>134.048</v>
      </c>
      <c r="D819">
        <v>114.569</v>
      </c>
      <c r="E819">
        <v>27.059100000000001</v>
      </c>
      <c r="F819">
        <v>0</v>
      </c>
      <c r="G819">
        <v>1.8184E-3</v>
      </c>
      <c r="H819">
        <v>0.995116</v>
      </c>
      <c r="I819">
        <v>0</v>
      </c>
    </row>
    <row r="820" spans="1:9" x14ac:dyDescent="0.25">
      <c r="A820" t="s">
        <v>98</v>
      </c>
      <c r="B820">
        <v>134.58099999999999</v>
      </c>
      <c r="C820">
        <v>133.178</v>
      </c>
      <c r="D820">
        <v>113.67</v>
      </c>
      <c r="E820">
        <v>26.688400000000001</v>
      </c>
      <c r="F820">
        <v>0</v>
      </c>
      <c r="G820">
        <v>1.35257E-3</v>
      </c>
      <c r="H820">
        <v>0.995116</v>
      </c>
      <c r="I820">
        <v>0</v>
      </c>
    </row>
    <row r="821" spans="1:9" x14ac:dyDescent="0.25">
      <c r="A821" t="s">
        <v>98</v>
      </c>
      <c r="B821">
        <v>135.399</v>
      </c>
      <c r="C821">
        <v>133.995</v>
      </c>
      <c r="D821">
        <v>114.545</v>
      </c>
      <c r="E821">
        <v>27.053000000000001</v>
      </c>
      <c r="F821">
        <v>0</v>
      </c>
      <c r="G821">
        <v>1.2639299999999999E-3</v>
      </c>
      <c r="H821">
        <v>0.995116</v>
      </c>
      <c r="I821">
        <v>0</v>
      </c>
    </row>
    <row r="822" spans="1:9" x14ac:dyDescent="0.25">
      <c r="A822" t="s">
        <v>98</v>
      </c>
      <c r="B822">
        <v>8081.06</v>
      </c>
      <c r="C822">
        <v>133.43100000000001</v>
      </c>
      <c r="D822">
        <v>113.687</v>
      </c>
      <c r="E822">
        <v>26.694600000000001</v>
      </c>
      <c r="F822">
        <v>0</v>
      </c>
      <c r="G822">
        <v>3.9772200000000001E-3</v>
      </c>
      <c r="H822">
        <v>0.995116</v>
      </c>
      <c r="I822">
        <v>0</v>
      </c>
    </row>
    <row r="823" spans="1:9" x14ac:dyDescent="0.25">
      <c r="A823" t="s">
        <v>98</v>
      </c>
      <c r="B823">
        <v>145.10300000000001</v>
      </c>
      <c r="C823">
        <v>141.691</v>
      </c>
      <c r="D823">
        <v>115.059</v>
      </c>
      <c r="E823">
        <v>27.047899999999998</v>
      </c>
      <c r="F823">
        <v>0</v>
      </c>
      <c r="G823">
        <v>1.4277999999999999E-3</v>
      </c>
      <c r="H823">
        <v>0.995116</v>
      </c>
      <c r="I823">
        <v>0</v>
      </c>
    </row>
    <row r="824" spans="1:9" x14ac:dyDescent="0.25">
      <c r="A824" t="s">
        <v>98</v>
      </c>
      <c r="B824">
        <v>137.33500000000001</v>
      </c>
      <c r="C824">
        <v>134.88999999999999</v>
      </c>
      <c r="D824">
        <v>113.598</v>
      </c>
      <c r="E824">
        <v>26.6905</v>
      </c>
      <c r="F824">
        <v>0</v>
      </c>
      <c r="G824">
        <v>1.33022E-3</v>
      </c>
      <c r="H824">
        <v>0.995116</v>
      </c>
      <c r="I824">
        <v>0</v>
      </c>
    </row>
    <row r="825" spans="1:9" x14ac:dyDescent="0.25">
      <c r="A825" t="s">
        <v>98</v>
      </c>
      <c r="B825">
        <v>135.542</v>
      </c>
      <c r="C825">
        <v>134.13999999999999</v>
      </c>
      <c r="D825">
        <v>114.556</v>
      </c>
      <c r="E825">
        <v>27.0745</v>
      </c>
      <c r="F825">
        <v>0</v>
      </c>
      <c r="G825">
        <v>1.2396499999999999E-3</v>
      </c>
      <c r="H825">
        <v>0.99511499999999997</v>
      </c>
      <c r="I825">
        <v>0</v>
      </c>
    </row>
    <row r="826" spans="1:9" x14ac:dyDescent="0.25">
      <c r="A826" t="s">
        <v>98</v>
      </c>
      <c r="B826">
        <v>134.60300000000001</v>
      </c>
      <c r="C826">
        <v>133.19200000000001</v>
      </c>
      <c r="D826">
        <v>113.65300000000001</v>
      </c>
      <c r="E826">
        <v>26.6813</v>
      </c>
      <c r="F826">
        <v>0</v>
      </c>
      <c r="G826">
        <v>1.23515E-3</v>
      </c>
      <c r="H826">
        <v>0.995116</v>
      </c>
      <c r="I826">
        <v>0</v>
      </c>
    </row>
    <row r="827" spans="1:9" x14ac:dyDescent="0.25">
      <c r="A827" t="s">
        <v>98</v>
      </c>
      <c r="B827">
        <v>135.46600000000001</v>
      </c>
      <c r="C827">
        <v>134.05000000000001</v>
      </c>
      <c r="D827">
        <v>114.56</v>
      </c>
      <c r="E827">
        <v>27.072399999999998</v>
      </c>
      <c r="F827">
        <v>0</v>
      </c>
      <c r="G827">
        <v>1.58567E-3</v>
      </c>
      <c r="H827">
        <v>0.99511499999999997</v>
      </c>
      <c r="I827">
        <v>0</v>
      </c>
    </row>
    <row r="828" spans="1:9" x14ac:dyDescent="0.25">
      <c r="A828" t="s">
        <v>98</v>
      </c>
      <c r="B828">
        <v>134.60400000000001</v>
      </c>
      <c r="C828">
        <v>133.191</v>
      </c>
      <c r="D828">
        <v>113.675</v>
      </c>
      <c r="E828">
        <v>26.689499999999999</v>
      </c>
      <c r="F828">
        <v>0</v>
      </c>
      <c r="G828">
        <v>3.2007899999999998E-3</v>
      </c>
      <c r="H828">
        <v>0.995116</v>
      </c>
      <c r="I828">
        <v>0</v>
      </c>
    </row>
    <row r="829" spans="1:9" x14ac:dyDescent="0.25">
      <c r="A829" t="s">
        <v>98</v>
      </c>
      <c r="B829">
        <v>135.505</v>
      </c>
      <c r="C829">
        <v>134.09899999999999</v>
      </c>
      <c r="D829">
        <v>114.57</v>
      </c>
      <c r="E829">
        <v>27.061199999999999</v>
      </c>
      <c r="F829">
        <v>0</v>
      </c>
      <c r="G829">
        <v>1.7732799999999999E-3</v>
      </c>
      <c r="H829">
        <v>0.995116</v>
      </c>
      <c r="I829">
        <v>0</v>
      </c>
    </row>
    <row r="830" spans="1:9" x14ac:dyDescent="0.25">
      <c r="A830" t="s">
        <v>98</v>
      </c>
      <c r="B830">
        <v>134.80500000000001</v>
      </c>
      <c r="C830">
        <v>133.40100000000001</v>
      </c>
      <c r="D830">
        <v>113.661</v>
      </c>
      <c r="E830">
        <v>26.665900000000001</v>
      </c>
      <c r="F830">
        <v>0</v>
      </c>
      <c r="G830">
        <v>1.23737E-3</v>
      </c>
      <c r="H830">
        <v>0.995116</v>
      </c>
      <c r="I830">
        <v>0</v>
      </c>
    </row>
    <row r="831" spans="1:9" x14ac:dyDescent="0.25">
      <c r="A831" t="s">
        <v>98</v>
      </c>
      <c r="B831">
        <v>135.88200000000001</v>
      </c>
      <c r="C831">
        <v>134.46299999999999</v>
      </c>
      <c r="D831">
        <v>114.529</v>
      </c>
      <c r="E831">
        <v>27.061199999999999</v>
      </c>
      <c r="F831">
        <v>0</v>
      </c>
      <c r="G831">
        <v>1.23044E-3</v>
      </c>
      <c r="H831">
        <v>0.995116</v>
      </c>
      <c r="I831">
        <v>0</v>
      </c>
    </row>
    <row r="832" spans="1:9" x14ac:dyDescent="0.25">
      <c r="A832" t="s">
        <v>98</v>
      </c>
      <c r="B832">
        <v>134.83500000000001</v>
      </c>
      <c r="C832">
        <v>133.43100000000001</v>
      </c>
      <c r="D832">
        <v>113.648</v>
      </c>
      <c r="E832">
        <v>26.6844</v>
      </c>
      <c r="F832">
        <v>0</v>
      </c>
      <c r="G832">
        <v>1.2631299999999999E-3</v>
      </c>
      <c r="H832">
        <v>0.995116</v>
      </c>
      <c r="I832">
        <v>0</v>
      </c>
    </row>
    <row r="833" spans="1:25" x14ac:dyDescent="0.25">
      <c r="A833" t="s">
        <v>98</v>
      </c>
      <c r="B833">
        <v>135.886</v>
      </c>
      <c r="C833">
        <v>134.46100000000001</v>
      </c>
      <c r="D833">
        <v>114.589</v>
      </c>
      <c r="E833">
        <v>27.060099999999998</v>
      </c>
      <c r="F833">
        <v>0</v>
      </c>
      <c r="G833">
        <v>1.2390700000000001E-3</v>
      </c>
      <c r="H833">
        <v>0.995116</v>
      </c>
      <c r="I833">
        <v>0</v>
      </c>
    </row>
    <row r="834" spans="1:25" x14ac:dyDescent="0.25">
      <c r="A834" t="s">
        <v>98</v>
      </c>
      <c r="B834">
        <v>134.62200000000001</v>
      </c>
      <c r="C834">
        <v>133.245</v>
      </c>
      <c r="D834">
        <v>113.697</v>
      </c>
      <c r="E834">
        <v>26.680299999999999</v>
      </c>
      <c r="F834">
        <v>0</v>
      </c>
      <c r="G834">
        <v>1.25297E-3</v>
      </c>
      <c r="H834">
        <v>0.995116</v>
      </c>
      <c r="I834">
        <v>0</v>
      </c>
    </row>
    <row r="835" spans="1:25" x14ac:dyDescent="0.25">
      <c r="A835" t="s">
        <v>98</v>
      </c>
      <c r="B835">
        <v>135.47900000000001</v>
      </c>
      <c r="C835">
        <v>134.07300000000001</v>
      </c>
      <c r="D835">
        <v>114.587</v>
      </c>
      <c r="E835">
        <v>27.059100000000001</v>
      </c>
      <c r="F835">
        <v>0</v>
      </c>
      <c r="G835">
        <v>1.2346799999999999E-3</v>
      </c>
      <c r="H835">
        <v>0.995116</v>
      </c>
      <c r="I835">
        <v>0</v>
      </c>
    </row>
    <row r="836" spans="1:25" x14ac:dyDescent="0.25">
      <c r="A836" t="s">
        <v>98</v>
      </c>
      <c r="B836">
        <v>134.59299999999999</v>
      </c>
      <c r="C836">
        <v>133.184</v>
      </c>
      <c r="D836">
        <v>113.708</v>
      </c>
      <c r="E836">
        <v>26.677199999999999</v>
      </c>
      <c r="F836">
        <v>0</v>
      </c>
      <c r="G836">
        <v>1.2302999999999999E-3</v>
      </c>
      <c r="H836">
        <v>0.995116</v>
      </c>
      <c r="I836">
        <v>0</v>
      </c>
    </row>
    <row r="837" spans="1:25" x14ac:dyDescent="0.25">
      <c r="A837" t="s">
        <v>98</v>
      </c>
      <c r="B837">
        <v>8091.27</v>
      </c>
      <c r="C837">
        <v>134.40600000000001</v>
      </c>
      <c r="D837">
        <v>114.57599999999999</v>
      </c>
      <c r="E837">
        <v>27.079599999999999</v>
      </c>
      <c r="F837">
        <v>0</v>
      </c>
      <c r="G837">
        <v>1.3139E-3</v>
      </c>
      <c r="H837">
        <v>0.995116</v>
      </c>
      <c r="I837">
        <v>0</v>
      </c>
    </row>
    <row r="838" spans="1:25" x14ac:dyDescent="0.25">
      <c r="A838" t="s">
        <v>98</v>
      </c>
      <c r="B838">
        <v>141.83199999999999</v>
      </c>
      <c r="C838">
        <v>138.59700000000001</v>
      </c>
      <c r="D838">
        <v>113.854</v>
      </c>
      <c r="E838">
        <v>26.6373</v>
      </c>
      <c r="F838">
        <v>0</v>
      </c>
      <c r="G838">
        <v>1.25409E-3</v>
      </c>
      <c r="H838">
        <v>0.995116</v>
      </c>
      <c r="I838">
        <v>0</v>
      </c>
    </row>
    <row r="839" spans="1:25" x14ac:dyDescent="0.25">
      <c r="A839" t="s">
        <v>98</v>
      </c>
      <c r="B839">
        <v>138.16</v>
      </c>
      <c r="C839">
        <v>135.63499999999999</v>
      </c>
      <c r="D839">
        <v>114.43600000000001</v>
      </c>
      <c r="E839">
        <v>27.049900000000001</v>
      </c>
      <c r="F839">
        <v>0</v>
      </c>
      <c r="G839">
        <v>1.2300600000000001E-3</v>
      </c>
      <c r="H839">
        <v>0.995116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137.167</v>
      </c>
      <c r="C840">
        <v>134.626</v>
      </c>
      <c r="D840">
        <v>113.517</v>
      </c>
      <c r="E840">
        <v>26.653600000000001</v>
      </c>
      <c r="F840">
        <v>0</v>
      </c>
      <c r="G840">
        <v>1.23073E-3</v>
      </c>
      <c r="H840">
        <v>0.995116</v>
      </c>
      <c r="I840">
        <v>0</v>
      </c>
      <c r="R840">
        <f>AVERAGE(B791:B840)</f>
        <v>773.73986000000014</v>
      </c>
      <c r="S840">
        <f>AVERAGE(C791:C840)</f>
        <v>134.44613999999999</v>
      </c>
      <c r="U840">
        <f>_xlfn.VAR.P(B791:B840)</f>
        <v>4040018.7041174811</v>
      </c>
      <c r="V840">
        <f>_xlfn.VAR.P(C791:C840)</f>
        <v>3.9331824403999978</v>
      </c>
      <c r="X840">
        <f>1.96*SQRT(U840)/50</f>
        <v>78.791207260043208</v>
      </c>
      <c r="Y840">
        <f>1.96*SQRT(V840)/50</f>
        <v>7.7742430275984112E-2</v>
      </c>
    </row>
    <row r="841" spans="1:25" x14ac:dyDescent="0.25">
      <c r="A841" t="s">
        <v>98</v>
      </c>
      <c r="B841">
        <v>38687.627019</v>
      </c>
      <c r="C841" t="s">
        <v>37</v>
      </c>
    </row>
    <row r="842" spans="1:25" x14ac:dyDescent="0.25">
      <c r="A842" t="s">
        <v>116</v>
      </c>
      <c r="B842">
        <v>153.36699999999999</v>
      </c>
      <c r="C842">
        <v>151.172</v>
      </c>
      <c r="D842">
        <v>130.27099999999999</v>
      </c>
      <c r="E842">
        <v>37.605400000000003</v>
      </c>
      <c r="F842">
        <v>0</v>
      </c>
      <c r="G842">
        <v>1.23007E-3</v>
      </c>
      <c r="H842">
        <v>0.995116</v>
      </c>
      <c r="I842">
        <v>0</v>
      </c>
    </row>
    <row r="843" spans="1:25" x14ac:dyDescent="0.25">
      <c r="A843" t="s">
        <v>116</v>
      </c>
      <c r="B843">
        <v>150.36000000000001</v>
      </c>
      <c r="C843">
        <v>148.964</v>
      </c>
      <c r="D843">
        <v>129.44800000000001</v>
      </c>
      <c r="E843">
        <v>37.372100000000003</v>
      </c>
      <c r="F843">
        <v>0</v>
      </c>
      <c r="G843">
        <v>1.2523600000000001E-3</v>
      </c>
      <c r="H843">
        <v>0.995116</v>
      </c>
      <c r="I843">
        <v>0</v>
      </c>
    </row>
    <row r="844" spans="1:25" x14ac:dyDescent="0.25">
      <c r="A844" t="s">
        <v>116</v>
      </c>
      <c r="B844">
        <v>156.41499999999999</v>
      </c>
      <c r="C844">
        <v>154.97499999999999</v>
      </c>
      <c r="D844">
        <v>129.82400000000001</v>
      </c>
      <c r="E844">
        <v>37.554200000000002</v>
      </c>
      <c r="F844">
        <v>0</v>
      </c>
      <c r="G844">
        <v>1.2606200000000001E-3</v>
      </c>
      <c r="H844">
        <v>0.99511499999999997</v>
      </c>
      <c r="I844">
        <v>0</v>
      </c>
    </row>
    <row r="845" spans="1:25" x14ac:dyDescent="0.25">
      <c r="A845" t="s">
        <v>116</v>
      </c>
      <c r="B845">
        <v>150.346</v>
      </c>
      <c r="C845">
        <v>148.95500000000001</v>
      </c>
      <c r="D845">
        <v>129.38499999999999</v>
      </c>
      <c r="E845">
        <v>37.331099999999999</v>
      </c>
      <c r="F845">
        <v>0</v>
      </c>
      <c r="G845">
        <v>1.3484E-3</v>
      </c>
      <c r="H845">
        <v>0.995116</v>
      </c>
      <c r="I845">
        <v>0</v>
      </c>
    </row>
    <row r="846" spans="1:25" x14ac:dyDescent="0.25">
      <c r="A846" t="s">
        <v>116</v>
      </c>
      <c r="B846">
        <v>151.393</v>
      </c>
      <c r="C846">
        <v>149.96799999999999</v>
      </c>
      <c r="D846">
        <v>130.303</v>
      </c>
      <c r="E846">
        <v>37.628999999999998</v>
      </c>
      <c r="F846">
        <v>0</v>
      </c>
      <c r="G846">
        <v>1.2423200000000001E-3</v>
      </c>
      <c r="H846">
        <v>0.995116</v>
      </c>
      <c r="I846">
        <v>0</v>
      </c>
    </row>
    <row r="847" spans="1:25" x14ac:dyDescent="0.25">
      <c r="A847" t="s">
        <v>116</v>
      </c>
      <c r="B847">
        <v>150.49299999999999</v>
      </c>
      <c r="C847">
        <v>149.089</v>
      </c>
      <c r="D847">
        <v>129.41999999999999</v>
      </c>
      <c r="E847">
        <v>37.382300000000001</v>
      </c>
      <c r="F847">
        <v>0</v>
      </c>
      <c r="G847">
        <v>1.2390700000000001E-3</v>
      </c>
      <c r="H847">
        <v>0.995116</v>
      </c>
      <c r="I847">
        <v>0</v>
      </c>
    </row>
    <row r="848" spans="1:25" x14ac:dyDescent="0.25">
      <c r="A848" t="s">
        <v>116</v>
      </c>
      <c r="B848">
        <v>151.404</v>
      </c>
      <c r="C848">
        <v>150</v>
      </c>
      <c r="D848">
        <v>130.316</v>
      </c>
      <c r="E848">
        <v>37.639200000000002</v>
      </c>
      <c r="F848">
        <v>0</v>
      </c>
      <c r="G848">
        <v>1.23745E-3</v>
      </c>
      <c r="H848">
        <v>0.995116</v>
      </c>
      <c r="I848">
        <v>0</v>
      </c>
    </row>
    <row r="849" spans="1:9" x14ac:dyDescent="0.25">
      <c r="A849" t="s">
        <v>116</v>
      </c>
      <c r="B849">
        <v>150.40799999999999</v>
      </c>
      <c r="C849">
        <v>148.99799999999999</v>
      </c>
      <c r="D849">
        <v>129.43199999999999</v>
      </c>
      <c r="E849">
        <v>37.380200000000002</v>
      </c>
      <c r="F849">
        <v>0</v>
      </c>
      <c r="G849">
        <v>1.2415799999999999E-3</v>
      </c>
      <c r="H849">
        <v>0.995116</v>
      </c>
      <c r="I849">
        <v>0</v>
      </c>
    </row>
    <row r="850" spans="1:9" x14ac:dyDescent="0.25">
      <c r="A850" t="s">
        <v>116</v>
      </c>
      <c r="B850">
        <v>151.197</v>
      </c>
      <c r="C850">
        <v>149.791</v>
      </c>
      <c r="D850">
        <v>130.268</v>
      </c>
      <c r="E850">
        <v>37.597200000000001</v>
      </c>
      <c r="F850">
        <v>0</v>
      </c>
      <c r="G850">
        <v>1.47448E-3</v>
      </c>
      <c r="H850">
        <v>0.99511499999999997</v>
      </c>
      <c r="I850">
        <v>0</v>
      </c>
    </row>
    <row r="851" spans="1:9" x14ac:dyDescent="0.25">
      <c r="A851" t="s">
        <v>116</v>
      </c>
      <c r="B851">
        <v>150.4</v>
      </c>
      <c r="C851">
        <v>148.995</v>
      </c>
      <c r="D851">
        <v>129.47</v>
      </c>
      <c r="E851">
        <v>37.369</v>
      </c>
      <c r="F851">
        <v>0</v>
      </c>
      <c r="G851">
        <v>1.2936899999999999E-3</v>
      </c>
      <c r="H851">
        <v>0.995116</v>
      </c>
      <c r="I851">
        <v>0</v>
      </c>
    </row>
    <row r="852" spans="1:9" x14ac:dyDescent="0.25">
      <c r="A852" t="s">
        <v>116</v>
      </c>
      <c r="B852">
        <v>8071.81</v>
      </c>
      <c r="C852">
        <v>150.34399999999999</v>
      </c>
      <c r="D852">
        <v>130.30699999999999</v>
      </c>
      <c r="E852">
        <v>37.631999999999998</v>
      </c>
      <c r="F852">
        <v>0</v>
      </c>
      <c r="G852">
        <v>1.2301199999999999E-3</v>
      </c>
      <c r="H852">
        <v>0.995116</v>
      </c>
      <c r="I852">
        <v>0</v>
      </c>
    </row>
    <row r="853" spans="1:9" x14ac:dyDescent="0.25">
      <c r="A853" t="s">
        <v>116</v>
      </c>
      <c r="B853">
        <v>167.45</v>
      </c>
      <c r="C853">
        <v>165.149</v>
      </c>
      <c r="D853">
        <v>144.18100000000001</v>
      </c>
      <c r="E853">
        <v>41.6646</v>
      </c>
      <c r="F853">
        <v>0</v>
      </c>
      <c r="G853">
        <v>1.23007E-3</v>
      </c>
      <c r="H853">
        <v>0.99511499999999997</v>
      </c>
      <c r="I853">
        <v>0</v>
      </c>
    </row>
    <row r="854" spans="1:9" x14ac:dyDescent="0.25">
      <c r="A854" t="s">
        <v>116</v>
      </c>
      <c r="B854">
        <v>155.91499999999999</v>
      </c>
      <c r="C854">
        <v>154.50800000000001</v>
      </c>
      <c r="D854">
        <v>134.779</v>
      </c>
      <c r="E854">
        <v>38.896700000000003</v>
      </c>
      <c r="F854">
        <v>0</v>
      </c>
      <c r="G854">
        <v>1.2300600000000001E-3</v>
      </c>
      <c r="H854">
        <v>0.995116</v>
      </c>
      <c r="I854">
        <v>0</v>
      </c>
    </row>
    <row r="855" spans="1:9" x14ac:dyDescent="0.25">
      <c r="A855" t="s">
        <v>116</v>
      </c>
      <c r="B855">
        <v>150.429</v>
      </c>
      <c r="C855">
        <v>149.02199999999999</v>
      </c>
      <c r="D855">
        <v>129.41499999999999</v>
      </c>
      <c r="E855">
        <v>37.360799999999998</v>
      </c>
      <c r="F855">
        <v>0</v>
      </c>
      <c r="G855">
        <v>1.9375200000000001E-3</v>
      </c>
      <c r="H855">
        <v>0.995116</v>
      </c>
      <c r="I855">
        <v>0</v>
      </c>
    </row>
    <row r="856" spans="1:9" x14ac:dyDescent="0.25">
      <c r="A856" t="s">
        <v>116</v>
      </c>
      <c r="B856">
        <v>151.25700000000001</v>
      </c>
      <c r="C856">
        <v>149.84899999999999</v>
      </c>
      <c r="D856">
        <v>130.24100000000001</v>
      </c>
      <c r="E856">
        <v>37.605400000000003</v>
      </c>
      <c r="F856">
        <v>0</v>
      </c>
      <c r="G856">
        <v>3.86491E-3</v>
      </c>
      <c r="H856">
        <v>0.99511499999999997</v>
      </c>
      <c r="I856">
        <v>0</v>
      </c>
    </row>
    <row r="857" spans="1:9" x14ac:dyDescent="0.25">
      <c r="A857" t="s">
        <v>116</v>
      </c>
      <c r="B857">
        <v>159.03200000000001</v>
      </c>
      <c r="C857">
        <v>157.60900000000001</v>
      </c>
      <c r="D857">
        <v>129.41900000000001</v>
      </c>
      <c r="E857">
        <v>37.352600000000002</v>
      </c>
      <c r="F857">
        <v>0</v>
      </c>
      <c r="G857">
        <v>1.2316199999999999E-3</v>
      </c>
      <c r="H857">
        <v>0.99511099999999997</v>
      </c>
      <c r="I857">
        <v>0</v>
      </c>
    </row>
    <row r="858" spans="1:9" x14ac:dyDescent="0.25">
      <c r="A858" t="s">
        <v>116</v>
      </c>
      <c r="B858">
        <v>151.37700000000001</v>
      </c>
      <c r="C858">
        <v>149.959</v>
      </c>
      <c r="D858">
        <v>130.244</v>
      </c>
      <c r="E858">
        <v>37.619700000000002</v>
      </c>
      <c r="F858">
        <v>0</v>
      </c>
      <c r="G858">
        <v>2.0824900000000002E-3</v>
      </c>
      <c r="H858">
        <v>0.99511499999999997</v>
      </c>
      <c r="I858">
        <v>0</v>
      </c>
    </row>
    <row r="859" spans="1:9" x14ac:dyDescent="0.25">
      <c r="A859" t="s">
        <v>116</v>
      </c>
      <c r="B859">
        <v>150.49700000000001</v>
      </c>
      <c r="C859">
        <v>149.09200000000001</v>
      </c>
      <c r="D859">
        <v>129.47800000000001</v>
      </c>
      <c r="E859">
        <v>37.398699999999998</v>
      </c>
      <c r="F859">
        <v>0</v>
      </c>
      <c r="G859">
        <v>1.30053E-3</v>
      </c>
      <c r="H859">
        <v>0.99511499999999997</v>
      </c>
      <c r="I859">
        <v>0</v>
      </c>
    </row>
    <row r="860" spans="1:9" x14ac:dyDescent="0.25">
      <c r="A860" t="s">
        <v>116</v>
      </c>
      <c r="B860">
        <v>151.28</v>
      </c>
      <c r="C860">
        <v>149.874</v>
      </c>
      <c r="D860">
        <v>130.27799999999999</v>
      </c>
      <c r="E860">
        <v>37.618699999999997</v>
      </c>
      <c r="F860">
        <v>0</v>
      </c>
      <c r="G860">
        <v>1.23751E-3</v>
      </c>
      <c r="H860">
        <v>0.995116</v>
      </c>
      <c r="I860">
        <v>0</v>
      </c>
    </row>
    <row r="861" spans="1:9" x14ac:dyDescent="0.25">
      <c r="A861" t="s">
        <v>116</v>
      </c>
      <c r="B861">
        <v>150.39699999999999</v>
      </c>
      <c r="C861">
        <v>148.98699999999999</v>
      </c>
      <c r="D861">
        <v>129.44200000000001</v>
      </c>
      <c r="E861">
        <v>37.399700000000003</v>
      </c>
      <c r="F861">
        <v>0</v>
      </c>
      <c r="G861">
        <v>1.2350099999999999E-3</v>
      </c>
      <c r="H861">
        <v>0.995116</v>
      </c>
      <c r="I861">
        <v>0</v>
      </c>
    </row>
    <row r="862" spans="1:9" x14ac:dyDescent="0.25">
      <c r="A862" t="s">
        <v>116</v>
      </c>
      <c r="B862">
        <v>151.26</v>
      </c>
      <c r="C862">
        <v>149.85599999999999</v>
      </c>
      <c r="D862">
        <v>130.255</v>
      </c>
      <c r="E862">
        <v>37.623800000000003</v>
      </c>
      <c r="F862">
        <v>0</v>
      </c>
      <c r="G862">
        <v>1.2616999999999999E-3</v>
      </c>
      <c r="H862">
        <v>0.99511499999999997</v>
      </c>
      <c r="I862">
        <v>0</v>
      </c>
    </row>
    <row r="863" spans="1:9" x14ac:dyDescent="0.25">
      <c r="A863" t="s">
        <v>116</v>
      </c>
      <c r="B863">
        <v>150.44200000000001</v>
      </c>
      <c r="C863">
        <v>149.03800000000001</v>
      </c>
      <c r="D863">
        <v>129.429</v>
      </c>
      <c r="E863">
        <v>37.369</v>
      </c>
      <c r="F863">
        <v>0</v>
      </c>
      <c r="G863">
        <v>1.2301199999999999E-3</v>
      </c>
      <c r="H863">
        <v>0.995116</v>
      </c>
      <c r="I863">
        <v>0</v>
      </c>
    </row>
    <row r="864" spans="1:9" x14ac:dyDescent="0.25">
      <c r="A864" t="s">
        <v>116</v>
      </c>
      <c r="B864">
        <v>151.215</v>
      </c>
      <c r="C864">
        <v>149.797</v>
      </c>
      <c r="D864">
        <v>130.22499999999999</v>
      </c>
      <c r="E864">
        <v>37.603400000000001</v>
      </c>
      <c r="F864">
        <v>0</v>
      </c>
      <c r="G864">
        <v>1.23062E-3</v>
      </c>
      <c r="H864">
        <v>0.995116</v>
      </c>
      <c r="I864">
        <v>0</v>
      </c>
    </row>
    <row r="865" spans="1:9" x14ac:dyDescent="0.25">
      <c r="A865" t="s">
        <v>116</v>
      </c>
      <c r="B865">
        <v>8158.88</v>
      </c>
      <c r="C865">
        <v>149.34100000000001</v>
      </c>
      <c r="D865">
        <v>129.453</v>
      </c>
      <c r="E865">
        <v>37.375100000000003</v>
      </c>
      <c r="F865">
        <v>0</v>
      </c>
      <c r="G865">
        <v>1.23072E-3</v>
      </c>
      <c r="H865">
        <v>0.995116</v>
      </c>
      <c r="I865">
        <v>0</v>
      </c>
    </row>
    <row r="866" spans="1:9" x14ac:dyDescent="0.25">
      <c r="A866" t="s">
        <v>116</v>
      </c>
      <c r="B866">
        <v>169.422</v>
      </c>
      <c r="C866">
        <v>166.82599999999999</v>
      </c>
      <c r="D866">
        <v>130.59399999999999</v>
      </c>
      <c r="E866">
        <v>37.597200000000001</v>
      </c>
      <c r="F866">
        <v>0</v>
      </c>
      <c r="G866">
        <v>1.2344299999999999E-3</v>
      </c>
      <c r="H866">
        <v>0.995116</v>
      </c>
      <c r="I866">
        <v>0</v>
      </c>
    </row>
    <row r="867" spans="1:9" x14ac:dyDescent="0.25">
      <c r="A867" t="s">
        <v>116</v>
      </c>
      <c r="B867">
        <v>152.916</v>
      </c>
      <c r="C867">
        <v>150.392</v>
      </c>
      <c r="D867">
        <v>129.24199999999999</v>
      </c>
      <c r="E867">
        <v>37.331099999999999</v>
      </c>
      <c r="F867">
        <v>0</v>
      </c>
      <c r="G867">
        <v>1.2316199999999999E-3</v>
      </c>
      <c r="H867">
        <v>0.995116</v>
      </c>
      <c r="I867">
        <v>0</v>
      </c>
    </row>
    <row r="868" spans="1:9" x14ac:dyDescent="0.25">
      <c r="A868" t="s">
        <v>116</v>
      </c>
      <c r="B868">
        <v>153.83699999999999</v>
      </c>
      <c r="C868">
        <v>151.28899999999999</v>
      </c>
      <c r="D868">
        <v>130.17500000000001</v>
      </c>
      <c r="E868">
        <v>37.600299999999997</v>
      </c>
      <c r="F868">
        <v>0</v>
      </c>
      <c r="G868">
        <v>1.4172500000000001E-3</v>
      </c>
      <c r="H868">
        <v>0.995116</v>
      </c>
      <c r="I868">
        <v>0</v>
      </c>
    </row>
    <row r="869" spans="1:9" x14ac:dyDescent="0.25">
      <c r="A869" t="s">
        <v>116</v>
      </c>
      <c r="B869">
        <v>152.374</v>
      </c>
      <c r="C869">
        <v>149.93700000000001</v>
      </c>
      <c r="D869">
        <v>129.233</v>
      </c>
      <c r="E869">
        <v>37.356699999999996</v>
      </c>
      <c r="F869">
        <v>0</v>
      </c>
      <c r="G869">
        <v>1.24423E-3</v>
      </c>
      <c r="H869">
        <v>0.99511499999999997</v>
      </c>
      <c r="I869">
        <v>0</v>
      </c>
    </row>
    <row r="870" spans="1:9" x14ac:dyDescent="0.25">
      <c r="A870" t="s">
        <v>116</v>
      </c>
      <c r="B870">
        <v>151.24100000000001</v>
      </c>
      <c r="C870">
        <v>149.83500000000001</v>
      </c>
      <c r="D870">
        <v>130.30199999999999</v>
      </c>
      <c r="E870">
        <v>37.650399999999998</v>
      </c>
      <c r="F870">
        <v>0</v>
      </c>
      <c r="G870">
        <v>1.3592000000000001E-3</v>
      </c>
      <c r="H870">
        <v>0.995116</v>
      </c>
      <c r="I870">
        <v>0</v>
      </c>
    </row>
    <row r="871" spans="1:9" x14ac:dyDescent="0.25">
      <c r="A871" t="s">
        <v>116</v>
      </c>
      <c r="B871">
        <v>150.37</v>
      </c>
      <c r="C871">
        <v>148.947</v>
      </c>
      <c r="D871">
        <v>129.38499999999999</v>
      </c>
      <c r="E871">
        <v>37.371000000000002</v>
      </c>
      <c r="F871">
        <v>0</v>
      </c>
      <c r="G871">
        <v>1.7279000000000001E-3</v>
      </c>
      <c r="H871">
        <v>0.995116</v>
      </c>
      <c r="I871">
        <v>0</v>
      </c>
    </row>
    <row r="872" spans="1:9" x14ac:dyDescent="0.25">
      <c r="A872" t="s">
        <v>116</v>
      </c>
      <c r="B872">
        <v>151.292</v>
      </c>
      <c r="C872">
        <v>149.87</v>
      </c>
      <c r="D872">
        <v>130.29499999999999</v>
      </c>
      <c r="E872">
        <v>37.633000000000003</v>
      </c>
      <c r="F872">
        <v>0</v>
      </c>
      <c r="G872">
        <v>1.2855200000000001E-3</v>
      </c>
      <c r="H872">
        <v>0.995116</v>
      </c>
      <c r="I872">
        <v>0</v>
      </c>
    </row>
    <row r="873" spans="1:9" x14ac:dyDescent="0.25">
      <c r="A873" t="s">
        <v>116</v>
      </c>
      <c r="B873">
        <v>150.49</v>
      </c>
      <c r="C873">
        <v>149.07</v>
      </c>
      <c r="D873">
        <v>129.40899999999999</v>
      </c>
      <c r="E873">
        <v>37.367899999999999</v>
      </c>
      <c r="F873">
        <v>0</v>
      </c>
      <c r="G873">
        <v>1.2305599999999999E-3</v>
      </c>
      <c r="H873">
        <v>0.99511499999999997</v>
      </c>
      <c r="I873">
        <v>0</v>
      </c>
    </row>
    <row r="874" spans="1:9" x14ac:dyDescent="0.25">
      <c r="A874" t="s">
        <v>116</v>
      </c>
      <c r="B874">
        <v>151.489</v>
      </c>
      <c r="C874">
        <v>150.05199999999999</v>
      </c>
      <c r="D874">
        <v>130.30600000000001</v>
      </c>
      <c r="E874">
        <v>37.636099999999999</v>
      </c>
      <c r="F874">
        <v>0</v>
      </c>
      <c r="G874">
        <v>1.2860300000000001E-3</v>
      </c>
      <c r="H874">
        <v>0.99511499999999997</v>
      </c>
      <c r="I874">
        <v>0</v>
      </c>
    </row>
    <row r="875" spans="1:9" x14ac:dyDescent="0.25">
      <c r="A875" t="s">
        <v>116</v>
      </c>
      <c r="B875">
        <v>150.32599999999999</v>
      </c>
      <c r="C875">
        <v>148.93299999999999</v>
      </c>
      <c r="D875">
        <v>129.392</v>
      </c>
      <c r="E875">
        <v>37.386400000000002</v>
      </c>
      <c r="F875">
        <v>0</v>
      </c>
      <c r="G875">
        <v>1.4843300000000001E-3</v>
      </c>
      <c r="H875">
        <v>0.99511499999999997</v>
      </c>
      <c r="I875">
        <v>0</v>
      </c>
    </row>
    <row r="876" spans="1:9" x14ac:dyDescent="0.25">
      <c r="A876" t="s">
        <v>116</v>
      </c>
      <c r="B876">
        <v>151.238</v>
      </c>
      <c r="C876">
        <v>149.82400000000001</v>
      </c>
      <c r="D876">
        <v>130.30699999999999</v>
      </c>
      <c r="E876">
        <v>37.639200000000002</v>
      </c>
      <c r="F876">
        <v>0</v>
      </c>
      <c r="G876">
        <v>1.2312600000000001E-3</v>
      </c>
      <c r="H876">
        <v>0.995116</v>
      </c>
      <c r="I876">
        <v>0</v>
      </c>
    </row>
    <row r="877" spans="1:9" x14ac:dyDescent="0.25">
      <c r="A877" t="s">
        <v>116</v>
      </c>
      <c r="B877">
        <v>150.34100000000001</v>
      </c>
      <c r="C877">
        <v>148.93299999999999</v>
      </c>
      <c r="D877">
        <v>129.417</v>
      </c>
      <c r="E877">
        <v>37.369</v>
      </c>
      <c r="F877">
        <v>0</v>
      </c>
      <c r="G877">
        <v>1.24599E-3</v>
      </c>
      <c r="H877">
        <v>0.995116</v>
      </c>
      <c r="I877">
        <v>0</v>
      </c>
    </row>
    <row r="878" spans="1:9" x14ac:dyDescent="0.25">
      <c r="A878" t="s">
        <v>116</v>
      </c>
      <c r="B878">
        <v>8165.1</v>
      </c>
      <c r="C878">
        <v>150.25399999999999</v>
      </c>
      <c r="D878">
        <v>130.339</v>
      </c>
      <c r="E878">
        <v>37.635100000000001</v>
      </c>
      <c r="F878">
        <v>0</v>
      </c>
      <c r="G878">
        <v>1.2311100000000001E-3</v>
      </c>
      <c r="H878">
        <v>0.99511499999999997</v>
      </c>
      <c r="I878">
        <v>0</v>
      </c>
    </row>
    <row r="879" spans="1:9" x14ac:dyDescent="0.25">
      <c r="A879" t="s">
        <v>116</v>
      </c>
      <c r="B879">
        <v>159.53299999999999</v>
      </c>
      <c r="C879">
        <v>156.06700000000001</v>
      </c>
      <c r="D879">
        <v>129.68199999999999</v>
      </c>
      <c r="E879">
        <v>37.357700000000001</v>
      </c>
      <c r="F879">
        <v>0</v>
      </c>
      <c r="G879">
        <v>1.25358E-3</v>
      </c>
      <c r="H879">
        <v>0.99492100000000006</v>
      </c>
      <c r="I879">
        <v>0</v>
      </c>
    </row>
    <row r="880" spans="1:9" x14ac:dyDescent="0.25">
      <c r="A880" t="s">
        <v>116</v>
      </c>
      <c r="B880">
        <v>153.40899999999999</v>
      </c>
      <c r="C880">
        <v>150.97499999999999</v>
      </c>
      <c r="D880">
        <v>130.13999999999999</v>
      </c>
      <c r="E880">
        <v>37.609499999999997</v>
      </c>
      <c r="F880">
        <v>0</v>
      </c>
      <c r="G880">
        <v>1.2363599999999999E-3</v>
      </c>
      <c r="H880">
        <v>0.995116</v>
      </c>
      <c r="I880">
        <v>0</v>
      </c>
    </row>
    <row r="881" spans="1:25" x14ac:dyDescent="0.25">
      <c r="A881" t="s">
        <v>116</v>
      </c>
      <c r="B881">
        <v>150.41200000000001</v>
      </c>
      <c r="C881">
        <v>149</v>
      </c>
      <c r="D881">
        <v>129.41800000000001</v>
      </c>
      <c r="E881">
        <v>37.372</v>
      </c>
      <c r="F881">
        <v>0</v>
      </c>
      <c r="G881">
        <v>1.4547399999999999E-3</v>
      </c>
      <c r="H881">
        <v>0.995116</v>
      </c>
      <c r="I881">
        <v>0</v>
      </c>
    </row>
    <row r="882" spans="1:25" x14ac:dyDescent="0.25">
      <c r="A882" t="s">
        <v>116</v>
      </c>
      <c r="B882">
        <v>151.185</v>
      </c>
      <c r="C882">
        <v>149.773</v>
      </c>
      <c r="D882">
        <v>130.22499999999999</v>
      </c>
      <c r="E882">
        <v>37.5839</v>
      </c>
      <c r="F882">
        <v>0</v>
      </c>
      <c r="G882">
        <v>1.47583E-3</v>
      </c>
      <c r="H882">
        <v>0.995116</v>
      </c>
      <c r="I882">
        <v>0</v>
      </c>
    </row>
    <row r="883" spans="1:25" x14ac:dyDescent="0.25">
      <c r="A883" t="s">
        <v>116</v>
      </c>
      <c r="B883">
        <v>150.279</v>
      </c>
      <c r="C883">
        <v>148.86799999999999</v>
      </c>
      <c r="D883">
        <v>129.37</v>
      </c>
      <c r="E883">
        <v>37.371000000000002</v>
      </c>
      <c r="F883">
        <v>0</v>
      </c>
      <c r="G883">
        <v>1.2388900000000001E-3</v>
      </c>
      <c r="H883">
        <v>0.995116</v>
      </c>
      <c r="I883">
        <v>0</v>
      </c>
    </row>
    <row r="884" spans="1:25" x14ac:dyDescent="0.25">
      <c r="A884" t="s">
        <v>116</v>
      </c>
      <c r="B884">
        <v>151.27799999999999</v>
      </c>
      <c r="C884">
        <v>149.85900000000001</v>
      </c>
      <c r="D884">
        <v>130.26</v>
      </c>
      <c r="E884">
        <v>37.588999999999999</v>
      </c>
      <c r="F884">
        <v>0</v>
      </c>
      <c r="G884">
        <v>1.2308099999999999E-3</v>
      </c>
      <c r="H884">
        <v>0.995116</v>
      </c>
      <c r="I884">
        <v>0</v>
      </c>
    </row>
    <row r="885" spans="1:25" x14ac:dyDescent="0.25">
      <c r="A885" t="s">
        <v>116</v>
      </c>
      <c r="B885">
        <v>150.46899999999999</v>
      </c>
      <c r="C885">
        <v>149.06399999999999</v>
      </c>
      <c r="D885">
        <v>129.464</v>
      </c>
      <c r="E885">
        <v>37.386400000000002</v>
      </c>
      <c r="F885">
        <v>0</v>
      </c>
      <c r="G885">
        <v>1.23229E-3</v>
      </c>
      <c r="H885">
        <v>0.99511400000000005</v>
      </c>
      <c r="I885">
        <v>0</v>
      </c>
    </row>
    <row r="886" spans="1:25" x14ac:dyDescent="0.25">
      <c r="A886" t="s">
        <v>116</v>
      </c>
      <c r="B886">
        <v>151.31200000000001</v>
      </c>
      <c r="C886">
        <v>149.922</v>
      </c>
      <c r="D886">
        <v>130.28</v>
      </c>
      <c r="E886">
        <v>37.627899999999997</v>
      </c>
      <c r="F886">
        <v>0</v>
      </c>
      <c r="G886">
        <v>1.29926E-3</v>
      </c>
      <c r="H886">
        <v>0.995116</v>
      </c>
      <c r="I886">
        <v>0</v>
      </c>
    </row>
    <row r="887" spans="1:25" x14ac:dyDescent="0.25">
      <c r="A887" t="s">
        <v>116</v>
      </c>
      <c r="B887">
        <v>150.44200000000001</v>
      </c>
      <c r="C887">
        <v>149.03299999999999</v>
      </c>
      <c r="D887">
        <v>129.453</v>
      </c>
      <c r="E887">
        <v>37.393599999999999</v>
      </c>
      <c r="F887">
        <v>0</v>
      </c>
      <c r="G887">
        <v>2.9686500000000002E-3</v>
      </c>
      <c r="H887">
        <v>0.995116</v>
      </c>
      <c r="I887">
        <v>0</v>
      </c>
    </row>
    <row r="888" spans="1:25" x14ac:dyDescent="0.25">
      <c r="A888" t="s">
        <v>116</v>
      </c>
      <c r="B888">
        <v>151.27699999999999</v>
      </c>
      <c r="C888">
        <v>149.87299999999999</v>
      </c>
      <c r="D888">
        <v>130.27500000000001</v>
      </c>
      <c r="E888">
        <v>37.626899999999999</v>
      </c>
      <c r="F888">
        <v>0</v>
      </c>
      <c r="G888">
        <v>1.2388799999999999E-3</v>
      </c>
      <c r="H888">
        <v>0.995116</v>
      </c>
      <c r="I888">
        <v>0</v>
      </c>
    </row>
    <row r="889" spans="1:25" x14ac:dyDescent="0.25">
      <c r="A889" t="s">
        <v>116</v>
      </c>
      <c r="B889">
        <v>150.38200000000001</v>
      </c>
      <c r="C889">
        <v>148.971</v>
      </c>
      <c r="D889">
        <v>129.44</v>
      </c>
      <c r="E889">
        <v>37.385399999999997</v>
      </c>
      <c r="F889">
        <v>0</v>
      </c>
      <c r="G889">
        <v>1.2300799999999999E-3</v>
      </c>
      <c r="H889">
        <v>0.995112</v>
      </c>
      <c r="I889">
        <v>0</v>
      </c>
    </row>
    <row r="890" spans="1:25" x14ac:dyDescent="0.25">
      <c r="A890" t="s">
        <v>116</v>
      </c>
      <c r="B890">
        <v>160.82900000000001</v>
      </c>
      <c r="C890">
        <v>159.411</v>
      </c>
      <c r="D890">
        <v>130.321</v>
      </c>
      <c r="E890">
        <v>37.619700000000002</v>
      </c>
      <c r="F890">
        <v>0</v>
      </c>
      <c r="G890">
        <v>1.3457499999999999E-3</v>
      </c>
      <c r="H890">
        <v>0.995116</v>
      </c>
      <c r="I890">
        <v>0</v>
      </c>
    </row>
    <row r="891" spans="1:25" x14ac:dyDescent="0.25">
      <c r="A891" t="s">
        <v>116</v>
      </c>
      <c r="B891">
        <v>150.66399999999999</v>
      </c>
      <c r="C891">
        <v>149.22</v>
      </c>
      <c r="D891">
        <v>129.44399999999999</v>
      </c>
      <c r="E891">
        <v>37.3628</v>
      </c>
      <c r="F891">
        <v>0</v>
      </c>
      <c r="G891">
        <v>1.30237E-3</v>
      </c>
      <c r="H891">
        <v>0.995116</v>
      </c>
      <c r="I891">
        <v>0</v>
      </c>
    </row>
    <row r="892" spans="1:25" x14ac:dyDescent="0.25">
      <c r="A892" t="s">
        <v>116</v>
      </c>
      <c r="B892">
        <v>4010.92</v>
      </c>
      <c r="C892">
        <v>150.37</v>
      </c>
      <c r="D892">
        <v>130.32300000000001</v>
      </c>
      <c r="E892">
        <v>37.636099999999999</v>
      </c>
      <c r="F892">
        <v>0</v>
      </c>
      <c r="G892">
        <v>1.2715599999999999E-3</v>
      </c>
      <c r="H892">
        <v>0.99511499999999997</v>
      </c>
      <c r="I892">
        <v>0</v>
      </c>
    </row>
    <row r="893" spans="1:25" x14ac:dyDescent="0.25">
      <c r="A893" t="s">
        <v>116</v>
      </c>
      <c r="B893">
        <v>4168.17</v>
      </c>
      <c r="C893">
        <v>156.029</v>
      </c>
      <c r="D893">
        <v>129.542</v>
      </c>
      <c r="E893">
        <v>37.338299999999997</v>
      </c>
      <c r="F893">
        <v>0</v>
      </c>
      <c r="G893">
        <v>1.23047E-3</v>
      </c>
      <c r="H893">
        <v>0.99511499999999997</v>
      </c>
      <c r="I893">
        <v>0</v>
      </c>
    </row>
    <row r="894" spans="1:25" x14ac:dyDescent="0.25">
      <c r="A894" t="s">
        <v>116</v>
      </c>
      <c r="B894">
        <v>162.035</v>
      </c>
      <c r="C894">
        <v>159.602</v>
      </c>
      <c r="D894">
        <v>129.71799999999999</v>
      </c>
      <c r="E894">
        <v>37.5062</v>
      </c>
      <c r="F894">
        <v>0</v>
      </c>
      <c r="G894">
        <v>1.23021E-3</v>
      </c>
      <c r="H894">
        <v>0.99511499999999997</v>
      </c>
      <c r="I894">
        <v>0</v>
      </c>
    </row>
    <row r="895" spans="1:25" x14ac:dyDescent="0.25">
      <c r="A895" t="s">
        <v>116</v>
      </c>
      <c r="B895">
        <v>150.35300000000001</v>
      </c>
      <c r="C895">
        <v>148.96600000000001</v>
      </c>
      <c r="D895">
        <v>129.38200000000001</v>
      </c>
      <c r="E895">
        <v>37.360799999999998</v>
      </c>
      <c r="F895">
        <v>0</v>
      </c>
      <c r="G895">
        <v>1.7796800000000001E-3</v>
      </c>
      <c r="H895">
        <v>0.995116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150.82900000000001</v>
      </c>
      <c r="C896">
        <v>149.422</v>
      </c>
      <c r="D896">
        <v>129.85900000000001</v>
      </c>
      <c r="E896">
        <v>37.499000000000002</v>
      </c>
      <c r="F896">
        <v>0</v>
      </c>
      <c r="G896">
        <v>1.2615899999999999E-3</v>
      </c>
      <c r="H896">
        <v>0.995116</v>
      </c>
      <c r="I896">
        <v>0</v>
      </c>
      <c r="R896">
        <f>AVERAGE(B847:B896)</f>
        <v>788.98714000000041</v>
      </c>
      <c r="S896">
        <f>AVERAGE(C847:C896)</f>
        <v>151.15770000000003</v>
      </c>
      <c r="U896">
        <f>_xlfn.VAR.P(B847:B896)</f>
        <v>4035548.9275498795</v>
      </c>
      <c r="V896">
        <f>_xlfn.VAR.P(C847:C896)</f>
        <v>15.991322490000005</v>
      </c>
      <c r="X896">
        <f>1.96*SQRT(U896)/50</f>
        <v>78.747608878176408</v>
      </c>
      <c r="Y896">
        <f>1.96*SQRT(V896)/50</f>
        <v>0.15675747443434271</v>
      </c>
    </row>
    <row r="897" spans="1:15" x14ac:dyDescent="0.25">
      <c r="A897" t="s">
        <v>116</v>
      </c>
      <c r="B897">
        <v>39449.887609999998</v>
      </c>
      <c r="C897" t="s">
        <v>37</v>
      </c>
    </row>
    <row r="898" spans="1:15" x14ac:dyDescent="0.25">
      <c r="A898" t="s">
        <v>42</v>
      </c>
      <c r="B898">
        <v>3435.26</v>
      </c>
      <c r="C898">
        <v>3327.21</v>
      </c>
      <c r="D898">
        <v>3326.78</v>
      </c>
      <c r="E898">
        <v>3324.93</v>
      </c>
      <c r="F898">
        <v>69.741</v>
      </c>
      <c r="G898">
        <v>1178.32</v>
      </c>
      <c r="H898">
        <v>214.39099999999999</v>
      </c>
      <c r="I898">
        <v>203.60599999999999</v>
      </c>
      <c r="J898">
        <v>228.88499999999999</v>
      </c>
      <c r="K898">
        <v>1721</v>
      </c>
      <c r="L898">
        <v>1.2300499999999999E-3</v>
      </c>
      <c r="M898">
        <v>0.999915</v>
      </c>
      <c r="N898">
        <v>0</v>
      </c>
      <c r="O898" t="s">
        <v>43</v>
      </c>
    </row>
    <row r="899" spans="1:15" x14ac:dyDescent="0.25">
      <c r="A899" t="s">
        <v>42</v>
      </c>
      <c r="B899">
        <v>3648.87</v>
      </c>
      <c r="C899">
        <v>3535.23</v>
      </c>
      <c r="D899">
        <v>3534.77</v>
      </c>
      <c r="E899">
        <v>3532.83</v>
      </c>
      <c r="F899">
        <v>73.599299999999999</v>
      </c>
      <c r="G899">
        <v>1265.8599999999999</v>
      </c>
      <c r="H899">
        <v>225.57900000000001</v>
      </c>
      <c r="I899">
        <v>221.363</v>
      </c>
      <c r="J899">
        <v>258.58800000000002</v>
      </c>
      <c r="K899">
        <v>1819.24</v>
      </c>
      <c r="L899">
        <v>1.2300499999999999E-3</v>
      </c>
      <c r="M899">
        <v>0.99983100000000003</v>
      </c>
      <c r="N899">
        <v>0</v>
      </c>
      <c r="O899" t="s">
        <v>43</v>
      </c>
    </row>
    <row r="900" spans="1:15" x14ac:dyDescent="0.25">
      <c r="A900" t="s">
        <v>42</v>
      </c>
      <c r="B900">
        <v>3639.62</v>
      </c>
      <c r="C900">
        <v>3519.5</v>
      </c>
      <c r="D900">
        <v>3519.05</v>
      </c>
      <c r="E900">
        <v>3517.11</v>
      </c>
      <c r="F900">
        <v>73.523399999999995</v>
      </c>
      <c r="G900">
        <v>1243.03</v>
      </c>
      <c r="H900">
        <v>225.05</v>
      </c>
      <c r="I900">
        <v>214.03200000000001</v>
      </c>
      <c r="J900">
        <v>238.988</v>
      </c>
      <c r="K900">
        <v>1826.14</v>
      </c>
      <c r="L900">
        <v>1.2300499999999999E-3</v>
      </c>
      <c r="M900">
        <v>0.99879200000000001</v>
      </c>
      <c r="N900">
        <v>0</v>
      </c>
      <c r="O900" t="s">
        <v>43</v>
      </c>
    </row>
    <row r="901" spans="1:15" x14ac:dyDescent="0.25">
      <c r="A901" t="s">
        <v>42</v>
      </c>
      <c r="B901">
        <v>3745.43</v>
      </c>
      <c r="C901">
        <v>3636.69</v>
      </c>
      <c r="D901">
        <v>3636.23</v>
      </c>
      <c r="E901">
        <v>3634.2</v>
      </c>
      <c r="F901">
        <v>76.308899999999994</v>
      </c>
      <c r="G901">
        <v>1281.42</v>
      </c>
      <c r="H901">
        <v>233.441</v>
      </c>
      <c r="I901">
        <v>221.727</v>
      </c>
      <c r="J901">
        <v>247.453</v>
      </c>
      <c r="K901">
        <v>1889.31</v>
      </c>
      <c r="L901">
        <v>1.2300499999999999E-3</v>
      </c>
      <c r="M901">
        <v>0.99941100000000005</v>
      </c>
      <c r="N901">
        <v>0</v>
      </c>
      <c r="O901" t="s">
        <v>43</v>
      </c>
    </row>
    <row r="902" spans="1:15" x14ac:dyDescent="0.25">
      <c r="A902" t="s">
        <v>42</v>
      </c>
      <c r="B902">
        <v>3750.29</v>
      </c>
      <c r="C902">
        <v>3621.04</v>
      </c>
      <c r="D902">
        <v>3620.58</v>
      </c>
      <c r="E902">
        <v>3618.6</v>
      </c>
      <c r="F902">
        <v>74.902699999999996</v>
      </c>
      <c r="G902">
        <v>1305.3499999999999</v>
      </c>
      <c r="H902">
        <v>229.518</v>
      </c>
      <c r="I902">
        <v>218.17599999999999</v>
      </c>
      <c r="J902">
        <v>288.03300000000002</v>
      </c>
      <c r="K902">
        <v>1857.08</v>
      </c>
      <c r="L902">
        <v>1.2300499999999999E-3</v>
      </c>
      <c r="M902">
        <v>0.99971200000000005</v>
      </c>
      <c r="N902">
        <v>0</v>
      </c>
      <c r="O902" t="s">
        <v>43</v>
      </c>
    </row>
    <row r="903" spans="1:15" x14ac:dyDescent="0.25">
      <c r="A903" t="s">
        <v>42</v>
      </c>
      <c r="B903">
        <v>3595.8</v>
      </c>
      <c r="C903">
        <v>3481.72</v>
      </c>
      <c r="D903">
        <v>3481.28</v>
      </c>
      <c r="E903">
        <v>3479.35</v>
      </c>
      <c r="F903">
        <v>72.754900000000006</v>
      </c>
      <c r="G903">
        <v>1225.28</v>
      </c>
      <c r="H903">
        <v>222.85599999999999</v>
      </c>
      <c r="I903">
        <v>212.02699999999999</v>
      </c>
      <c r="J903">
        <v>237.10900000000001</v>
      </c>
      <c r="K903">
        <v>1801.31</v>
      </c>
      <c r="L903">
        <v>1.2300499999999999E-3</v>
      </c>
      <c r="M903">
        <v>0.99985800000000002</v>
      </c>
      <c r="N903">
        <v>0</v>
      </c>
      <c r="O903" t="s">
        <v>43</v>
      </c>
    </row>
    <row r="904" spans="1:15" x14ac:dyDescent="0.25">
      <c r="A904" t="s">
        <v>42</v>
      </c>
      <c r="B904">
        <v>3571.73</v>
      </c>
      <c r="C904">
        <v>3456.13</v>
      </c>
      <c r="D904">
        <v>3455.69</v>
      </c>
      <c r="E904">
        <v>3453.78</v>
      </c>
      <c r="F904">
        <v>72.380399999999995</v>
      </c>
      <c r="G904">
        <v>1228.83</v>
      </c>
      <c r="H904">
        <v>231.43299999999999</v>
      </c>
      <c r="I904">
        <v>210.988</v>
      </c>
      <c r="J904">
        <v>236.233</v>
      </c>
      <c r="K904">
        <v>1784.42</v>
      </c>
      <c r="L904">
        <v>1.2300499999999999E-3</v>
      </c>
      <c r="M904">
        <v>0.99996399999999996</v>
      </c>
      <c r="N904">
        <v>0</v>
      </c>
      <c r="O904" t="s">
        <v>43</v>
      </c>
    </row>
    <row r="905" spans="1:15" x14ac:dyDescent="0.25">
      <c r="A905" t="s">
        <v>42</v>
      </c>
      <c r="B905">
        <v>3814.05</v>
      </c>
      <c r="C905">
        <v>3685.68</v>
      </c>
      <c r="D905">
        <v>3685.21</v>
      </c>
      <c r="E905">
        <v>3683.19</v>
      </c>
      <c r="F905">
        <v>76.496499999999997</v>
      </c>
      <c r="G905">
        <v>1325.38</v>
      </c>
      <c r="H905">
        <v>233.44800000000001</v>
      </c>
      <c r="I905">
        <v>222.357</v>
      </c>
      <c r="J905">
        <v>290.31200000000001</v>
      </c>
      <c r="K905">
        <v>1892.69</v>
      </c>
      <c r="L905">
        <v>1.2300499999999999E-3</v>
      </c>
      <c r="M905">
        <v>0.99995699999999998</v>
      </c>
      <c r="N905">
        <v>0</v>
      </c>
      <c r="O905" t="s">
        <v>43</v>
      </c>
    </row>
    <row r="906" spans="1:15" x14ac:dyDescent="0.25">
      <c r="A906" t="s">
        <v>42</v>
      </c>
      <c r="B906">
        <v>3372.33</v>
      </c>
      <c r="C906">
        <v>3251.45</v>
      </c>
      <c r="D906">
        <v>3251.03</v>
      </c>
      <c r="E906">
        <v>3249.25</v>
      </c>
      <c r="F906">
        <v>67.812700000000007</v>
      </c>
      <c r="G906">
        <v>1151.8399999999999</v>
      </c>
      <c r="H906">
        <v>208.239</v>
      </c>
      <c r="I906">
        <v>197.958</v>
      </c>
      <c r="J906">
        <v>222.893</v>
      </c>
      <c r="K906">
        <v>1683.51</v>
      </c>
      <c r="L906">
        <v>1.2300499999999999E-3</v>
      </c>
      <c r="M906">
        <v>0.99978800000000001</v>
      </c>
      <c r="N906">
        <v>0</v>
      </c>
      <c r="O906" t="s">
        <v>43</v>
      </c>
    </row>
    <row r="907" spans="1:15" x14ac:dyDescent="0.25">
      <c r="A907" t="s">
        <v>42</v>
      </c>
      <c r="B907">
        <v>3602.09</v>
      </c>
      <c r="C907">
        <v>3488.41</v>
      </c>
      <c r="D907">
        <v>3487.96</v>
      </c>
      <c r="E907">
        <v>3486.03</v>
      </c>
      <c r="F907">
        <v>72.951599999999999</v>
      </c>
      <c r="G907">
        <v>1232.46</v>
      </c>
      <c r="H907">
        <v>223.47200000000001</v>
      </c>
      <c r="I907">
        <v>212.36500000000001</v>
      </c>
      <c r="J907">
        <v>238.166</v>
      </c>
      <c r="K907">
        <v>1812.94</v>
      </c>
      <c r="L907">
        <v>1.2300499999999999E-3</v>
      </c>
      <c r="M907">
        <v>0.99981799999999998</v>
      </c>
      <c r="N907">
        <v>461</v>
      </c>
      <c r="O907" t="s">
        <v>43</v>
      </c>
    </row>
    <row r="908" spans="1:15" x14ac:dyDescent="0.25">
      <c r="A908" t="s">
        <v>42</v>
      </c>
      <c r="B908">
        <v>3786.47</v>
      </c>
      <c r="C908">
        <v>3673.03</v>
      </c>
      <c r="D908">
        <v>3672.55</v>
      </c>
      <c r="E908">
        <v>3670.53</v>
      </c>
      <c r="F908">
        <v>75.414299999999997</v>
      </c>
      <c r="G908">
        <v>1344.71</v>
      </c>
      <c r="H908">
        <v>237.95599999999999</v>
      </c>
      <c r="I908">
        <v>223.46700000000001</v>
      </c>
      <c r="J908">
        <v>303.18</v>
      </c>
      <c r="K908">
        <v>1859.58</v>
      </c>
      <c r="L908">
        <v>1.2300499999999999E-3</v>
      </c>
      <c r="M908">
        <v>0.99990699999999999</v>
      </c>
      <c r="N908">
        <v>0</v>
      </c>
      <c r="O908" t="s">
        <v>43</v>
      </c>
    </row>
    <row r="909" spans="1:15" x14ac:dyDescent="0.25">
      <c r="A909" t="s">
        <v>42</v>
      </c>
      <c r="B909">
        <v>3384.86</v>
      </c>
      <c r="C909">
        <v>3266.56</v>
      </c>
      <c r="D909">
        <v>3266.13</v>
      </c>
      <c r="E909">
        <v>3264.32</v>
      </c>
      <c r="F909">
        <v>68.5017</v>
      </c>
      <c r="G909">
        <v>1150.5</v>
      </c>
      <c r="H909">
        <v>208.89400000000001</v>
      </c>
      <c r="I909">
        <v>199.21799999999999</v>
      </c>
      <c r="J909">
        <v>224.27199999999999</v>
      </c>
      <c r="K909">
        <v>1696.92</v>
      </c>
      <c r="L909">
        <v>1.2300499999999999E-3</v>
      </c>
      <c r="M909">
        <v>0.99983200000000005</v>
      </c>
      <c r="N909">
        <v>0</v>
      </c>
      <c r="O909" t="s">
        <v>43</v>
      </c>
    </row>
    <row r="911" spans="1:15" x14ac:dyDescent="0.25">
      <c r="A911" t="s">
        <v>42</v>
      </c>
      <c r="B911">
        <v>3833.76</v>
      </c>
      <c r="C911">
        <v>3704.43</v>
      </c>
      <c r="D911">
        <v>3703.95</v>
      </c>
      <c r="E911">
        <v>3701.91</v>
      </c>
      <c r="F911">
        <v>81.446399999999997</v>
      </c>
      <c r="G911">
        <v>1328.51</v>
      </c>
      <c r="H911">
        <v>236.12799999999999</v>
      </c>
      <c r="I911">
        <v>223.458</v>
      </c>
      <c r="J911">
        <v>285.45400000000001</v>
      </c>
      <c r="K911">
        <v>1901.12</v>
      </c>
      <c r="L911">
        <v>1.2300499999999999E-3</v>
      </c>
      <c r="M911">
        <v>0.99949100000000002</v>
      </c>
      <c r="N911">
        <v>0</v>
      </c>
      <c r="O911" t="s">
        <v>43</v>
      </c>
    </row>
    <row r="912" spans="1:15" x14ac:dyDescent="0.25">
      <c r="A912" t="s">
        <v>42</v>
      </c>
      <c r="B912">
        <v>3544.16</v>
      </c>
      <c r="C912">
        <v>3435.58</v>
      </c>
      <c r="D912">
        <v>3435.15</v>
      </c>
      <c r="E912">
        <v>3433.26</v>
      </c>
      <c r="F912">
        <v>75.861599999999996</v>
      </c>
      <c r="G912">
        <v>1216.24</v>
      </c>
      <c r="H912">
        <v>220.16900000000001</v>
      </c>
      <c r="I912">
        <v>209.28100000000001</v>
      </c>
      <c r="J912">
        <v>234.791</v>
      </c>
      <c r="K912">
        <v>1775.7</v>
      </c>
      <c r="L912">
        <v>1.2300499999999999E-3</v>
      </c>
      <c r="M912">
        <v>0.99995999999999996</v>
      </c>
      <c r="N912">
        <v>0</v>
      </c>
      <c r="O912" t="s">
        <v>43</v>
      </c>
    </row>
    <row r="913" spans="1:15" x14ac:dyDescent="0.25">
      <c r="A913" t="s">
        <v>42</v>
      </c>
      <c r="B913">
        <v>3767.57</v>
      </c>
      <c r="C913">
        <v>3652.77</v>
      </c>
      <c r="D913">
        <v>3652.3</v>
      </c>
      <c r="E913">
        <v>3650.3</v>
      </c>
      <c r="F913">
        <v>80.618700000000004</v>
      </c>
      <c r="G913">
        <v>1284.99</v>
      </c>
      <c r="H913">
        <v>234.34100000000001</v>
      </c>
      <c r="I913">
        <v>222.524</v>
      </c>
      <c r="J913">
        <v>248.364</v>
      </c>
      <c r="K913">
        <v>1896.82</v>
      </c>
      <c r="L913">
        <v>1.2300499999999999E-3</v>
      </c>
      <c r="M913">
        <v>0.99998600000000004</v>
      </c>
      <c r="N913">
        <v>0</v>
      </c>
      <c r="O913" t="s">
        <v>43</v>
      </c>
    </row>
    <row r="914" spans="1:15" x14ac:dyDescent="0.25">
      <c r="A914" t="s">
        <v>42</v>
      </c>
      <c r="B914">
        <v>3584.09</v>
      </c>
      <c r="C914">
        <v>3462.09</v>
      </c>
      <c r="D914">
        <v>3461.65</v>
      </c>
      <c r="E914">
        <v>3459.76</v>
      </c>
      <c r="F914">
        <v>75.751199999999997</v>
      </c>
      <c r="G914">
        <v>1248.81</v>
      </c>
      <c r="H914">
        <v>220.62299999999999</v>
      </c>
      <c r="I914">
        <v>209.38800000000001</v>
      </c>
      <c r="J914">
        <v>270.05399999999997</v>
      </c>
      <c r="K914">
        <v>1770.15</v>
      </c>
      <c r="L914">
        <v>1.2300499999999999E-3</v>
      </c>
      <c r="M914">
        <v>0.99934000000000001</v>
      </c>
      <c r="N914">
        <v>0</v>
      </c>
      <c r="O914" t="s">
        <v>43</v>
      </c>
    </row>
    <row r="915" spans="1:15" x14ac:dyDescent="0.25">
      <c r="A915" t="s">
        <v>42</v>
      </c>
      <c r="B915">
        <v>3620.6</v>
      </c>
      <c r="C915">
        <v>3506.35</v>
      </c>
      <c r="D915">
        <v>3505.9</v>
      </c>
      <c r="E915">
        <v>3503.98</v>
      </c>
      <c r="F915">
        <v>77.394900000000007</v>
      </c>
      <c r="G915">
        <v>1245.94</v>
      </c>
      <c r="H915">
        <v>224.886</v>
      </c>
      <c r="I915">
        <v>213.69499999999999</v>
      </c>
      <c r="J915">
        <v>244.14400000000001</v>
      </c>
      <c r="K915">
        <v>1807.72</v>
      </c>
      <c r="L915">
        <v>1.2300600000000001E-3</v>
      </c>
      <c r="M915">
        <v>0.999614</v>
      </c>
      <c r="N915">
        <v>0</v>
      </c>
      <c r="O915" t="s">
        <v>43</v>
      </c>
    </row>
    <row r="916" spans="1:15" x14ac:dyDescent="0.25">
      <c r="A916" t="s">
        <v>42</v>
      </c>
      <c r="B916">
        <v>3858.62</v>
      </c>
      <c r="C916">
        <v>3738.74</v>
      </c>
      <c r="D916">
        <v>3738.26</v>
      </c>
      <c r="E916">
        <v>3736.21</v>
      </c>
      <c r="F916">
        <v>82.533000000000001</v>
      </c>
      <c r="G916">
        <v>1328.48</v>
      </c>
      <c r="H916">
        <v>239.83199999999999</v>
      </c>
      <c r="I916">
        <v>227.83799999999999</v>
      </c>
      <c r="J916">
        <v>261.80799999999999</v>
      </c>
      <c r="K916">
        <v>1928.3</v>
      </c>
      <c r="L916">
        <v>1.2300499999999999E-3</v>
      </c>
      <c r="M916">
        <v>0.99986600000000003</v>
      </c>
      <c r="N916">
        <v>0</v>
      </c>
      <c r="O916" t="s">
        <v>43</v>
      </c>
    </row>
    <row r="917" spans="1:15" x14ac:dyDescent="0.25">
      <c r="A917" t="s">
        <v>42</v>
      </c>
      <c r="B917">
        <v>3489.22</v>
      </c>
      <c r="C917">
        <v>3379.99</v>
      </c>
      <c r="D917">
        <v>3379.56</v>
      </c>
      <c r="E917">
        <v>3377.72</v>
      </c>
      <c r="F917">
        <v>73.911799999999999</v>
      </c>
      <c r="G917">
        <v>1216.9000000000001</v>
      </c>
      <c r="H917">
        <v>215.12100000000001</v>
      </c>
      <c r="I917">
        <v>204.28299999999999</v>
      </c>
      <c r="J917">
        <v>264.202</v>
      </c>
      <c r="K917">
        <v>1729.98</v>
      </c>
      <c r="L917">
        <v>1.2300499999999999E-3</v>
      </c>
      <c r="M917">
        <v>0.99806099999999998</v>
      </c>
      <c r="N917">
        <v>0</v>
      </c>
      <c r="O917" t="s">
        <v>43</v>
      </c>
    </row>
    <row r="918" spans="1:15" x14ac:dyDescent="0.25">
      <c r="A918" t="s">
        <v>42</v>
      </c>
      <c r="B918">
        <v>3862.89</v>
      </c>
      <c r="C918">
        <v>3747.53</v>
      </c>
      <c r="D918">
        <v>3747.05</v>
      </c>
      <c r="E918">
        <v>3744.99</v>
      </c>
      <c r="F918">
        <v>83.007599999999996</v>
      </c>
      <c r="G918">
        <v>1323.77</v>
      </c>
      <c r="H918">
        <v>240.732</v>
      </c>
      <c r="I918">
        <v>228.42599999999999</v>
      </c>
      <c r="J918">
        <v>259.56099999999998</v>
      </c>
      <c r="K918">
        <v>1940.04</v>
      </c>
      <c r="L918">
        <v>1.2300900000000001E-3</v>
      </c>
      <c r="M918">
        <v>0.99996499999999999</v>
      </c>
      <c r="N918">
        <v>0</v>
      </c>
      <c r="O918" t="s">
        <v>43</v>
      </c>
    </row>
    <row r="919" spans="1:15" x14ac:dyDescent="0.25">
      <c r="A919" t="s">
        <v>42</v>
      </c>
      <c r="B919">
        <v>3683.23</v>
      </c>
      <c r="C919">
        <v>3562.32</v>
      </c>
      <c r="D919">
        <v>3561.86</v>
      </c>
      <c r="E919">
        <v>3559.89</v>
      </c>
      <c r="F919">
        <v>78.718699999999998</v>
      </c>
      <c r="G919">
        <v>1258.97</v>
      </c>
      <c r="H919">
        <v>228.34299999999999</v>
      </c>
      <c r="I919">
        <v>216.80500000000001</v>
      </c>
      <c r="J919">
        <v>241.89599999999999</v>
      </c>
      <c r="K919">
        <v>1843.32</v>
      </c>
      <c r="L919">
        <v>1.2300600000000001E-3</v>
      </c>
      <c r="M919">
        <v>0.99985900000000005</v>
      </c>
      <c r="N919">
        <v>0</v>
      </c>
      <c r="O919" t="s">
        <v>43</v>
      </c>
    </row>
    <row r="920" spans="1:15" x14ac:dyDescent="0.25">
      <c r="A920" t="s">
        <v>42</v>
      </c>
      <c r="B920">
        <v>3522.17</v>
      </c>
      <c r="C920">
        <v>3410.81</v>
      </c>
      <c r="D920">
        <v>3410.38</v>
      </c>
      <c r="E920">
        <v>3408.51</v>
      </c>
      <c r="F920">
        <v>74.827399999999997</v>
      </c>
      <c r="G920">
        <v>1228.68</v>
      </c>
      <c r="H920">
        <v>217.44900000000001</v>
      </c>
      <c r="I920">
        <v>206.36799999999999</v>
      </c>
      <c r="J920">
        <v>266.81099999999998</v>
      </c>
      <c r="K920">
        <v>1743.68</v>
      </c>
      <c r="L920">
        <v>1.2300499999999999E-3</v>
      </c>
      <c r="M920">
        <v>0.99963599999999997</v>
      </c>
      <c r="N920">
        <v>0</v>
      </c>
      <c r="O920" t="s">
        <v>43</v>
      </c>
    </row>
    <row r="921" spans="1:15" x14ac:dyDescent="0.25">
      <c r="A921" t="s">
        <v>42</v>
      </c>
      <c r="B921">
        <v>3640.22</v>
      </c>
      <c r="C921">
        <v>3525.55</v>
      </c>
      <c r="D921">
        <v>3525.1</v>
      </c>
      <c r="E921">
        <v>3523.16</v>
      </c>
      <c r="F921">
        <v>77.848799999999997</v>
      </c>
      <c r="G921">
        <v>1247.1199999999999</v>
      </c>
      <c r="H921">
        <v>226.05</v>
      </c>
      <c r="I921">
        <v>214.84200000000001</v>
      </c>
      <c r="J921">
        <v>239.99100000000001</v>
      </c>
      <c r="K921">
        <v>1823.42</v>
      </c>
      <c r="L921">
        <v>1.2300499999999999E-3</v>
      </c>
      <c r="M921">
        <v>0.99994799999999995</v>
      </c>
      <c r="N921">
        <v>0</v>
      </c>
      <c r="O921" t="s">
        <v>43</v>
      </c>
    </row>
    <row r="922" spans="1:15" x14ac:dyDescent="0.25">
      <c r="A922" t="s">
        <v>42</v>
      </c>
      <c r="B922">
        <v>3594.12</v>
      </c>
      <c r="C922">
        <v>3473.02</v>
      </c>
      <c r="D922">
        <v>3472.58</v>
      </c>
      <c r="E922">
        <v>3470.67</v>
      </c>
      <c r="F922">
        <v>76.772199999999998</v>
      </c>
      <c r="G922">
        <v>1236.3</v>
      </c>
      <c r="H922">
        <v>222.959</v>
      </c>
      <c r="I922">
        <v>211.28100000000001</v>
      </c>
      <c r="J922">
        <v>242.333</v>
      </c>
      <c r="K922">
        <v>1788.58</v>
      </c>
      <c r="L922">
        <v>1.2300499999999999E-3</v>
      </c>
      <c r="M922">
        <v>0.99830700000000006</v>
      </c>
      <c r="N922">
        <v>0</v>
      </c>
      <c r="O922" t="s">
        <v>43</v>
      </c>
    </row>
    <row r="923" spans="1:15" x14ac:dyDescent="0.25">
      <c r="A923" t="s">
        <v>42</v>
      </c>
      <c r="B923">
        <v>3586.77</v>
      </c>
      <c r="C923">
        <v>3473.23</v>
      </c>
      <c r="D923">
        <v>3472.77</v>
      </c>
      <c r="E923">
        <v>3470.85</v>
      </c>
      <c r="F923">
        <v>76.423500000000004</v>
      </c>
      <c r="G923">
        <v>1246.5899999999999</v>
      </c>
      <c r="H923">
        <v>222.78100000000001</v>
      </c>
      <c r="I923">
        <v>210.46799999999999</v>
      </c>
      <c r="J923">
        <v>264.23200000000003</v>
      </c>
      <c r="K923">
        <v>1780.79</v>
      </c>
      <c r="L923">
        <v>1.2300499999999999E-3</v>
      </c>
      <c r="M923">
        <v>0.99973400000000001</v>
      </c>
      <c r="N923">
        <v>0</v>
      </c>
      <c r="O923" t="s">
        <v>43</v>
      </c>
    </row>
    <row r="924" spans="1:15" x14ac:dyDescent="0.25">
      <c r="A924" t="s">
        <v>42</v>
      </c>
      <c r="B924">
        <v>3792.88</v>
      </c>
      <c r="C924">
        <v>3677.71</v>
      </c>
      <c r="D924">
        <v>3677.25</v>
      </c>
      <c r="E924">
        <v>3675.22</v>
      </c>
      <c r="F924">
        <v>81.326800000000006</v>
      </c>
      <c r="G924">
        <v>1300.3900000000001</v>
      </c>
      <c r="H924">
        <v>236.101</v>
      </c>
      <c r="I924">
        <v>224.119</v>
      </c>
      <c r="J924">
        <v>256.00200000000001</v>
      </c>
      <c r="K924">
        <v>1902.74</v>
      </c>
      <c r="L924">
        <v>1.2300600000000001E-3</v>
      </c>
      <c r="M924">
        <v>0.99945600000000001</v>
      </c>
      <c r="N924">
        <v>0</v>
      </c>
      <c r="O924" t="s">
        <v>43</v>
      </c>
    </row>
    <row r="925" spans="1:15" x14ac:dyDescent="0.25">
      <c r="A925" t="s">
        <v>42</v>
      </c>
      <c r="B925">
        <v>3473.28</v>
      </c>
      <c r="C925">
        <v>3351.94</v>
      </c>
      <c r="D925">
        <v>3351.52</v>
      </c>
      <c r="E925">
        <v>3349.68</v>
      </c>
      <c r="F925">
        <v>73.944000000000003</v>
      </c>
      <c r="G925">
        <v>1180.82</v>
      </c>
      <c r="H925">
        <v>214.97200000000001</v>
      </c>
      <c r="I925">
        <v>204</v>
      </c>
      <c r="J925">
        <v>229.14400000000001</v>
      </c>
      <c r="K925">
        <v>1738.44</v>
      </c>
      <c r="L925">
        <v>1.2300799999999999E-3</v>
      </c>
      <c r="M925">
        <v>0.99990900000000005</v>
      </c>
      <c r="N925">
        <v>0</v>
      </c>
      <c r="O925" t="s">
        <v>43</v>
      </c>
    </row>
    <row r="926" spans="1:15" x14ac:dyDescent="0.25">
      <c r="A926" t="s">
        <v>42</v>
      </c>
      <c r="B926">
        <v>3761.2</v>
      </c>
      <c r="C926">
        <v>3646.22</v>
      </c>
      <c r="D926">
        <v>3645.76</v>
      </c>
      <c r="E926">
        <v>3643.76</v>
      </c>
      <c r="F926">
        <v>80.488600000000005</v>
      </c>
      <c r="G926">
        <v>1303.83</v>
      </c>
      <c r="H926">
        <v>233.08199999999999</v>
      </c>
      <c r="I926">
        <v>221.14099999999999</v>
      </c>
      <c r="J926">
        <v>273.18700000000001</v>
      </c>
      <c r="K926">
        <v>1872.55</v>
      </c>
      <c r="L926">
        <v>1.2300499999999999E-3</v>
      </c>
      <c r="M926">
        <v>0.99979799999999996</v>
      </c>
      <c r="N926">
        <v>0</v>
      </c>
      <c r="O926" t="s">
        <v>43</v>
      </c>
    </row>
    <row r="927" spans="1:15" x14ac:dyDescent="0.25">
      <c r="A927" t="s">
        <v>42</v>
      </c>
      <c r="B927">
        <v>3864.61</v>
      </c>
      <c r="C927">
        <v>3743.69</v>
      </c>
      <c r="D927">
        <v>3743.22</v>
      </c>
      <c r="E927">
        <v>3741.16</v>
      </c>
      <c r="F927">
        <v>82.780699999999996</v>
      </c>
      <c r="G927">
        <v>1325.13</v>
      </c>
      <c r="H927">
        <v>239.98500000000001</v>
      </c>
      <c r="I927">
        <v>227.80199999999999</v>
      </c>
      <c r="J927">
        <v>253.95</v>
      </c>
      <c r="K927">
        <v>1932.72</v>
      </c>
      <c r="L927">
        <v>1.23007E-3</v>
      </c>
      <c r="M927">
        <v>0.99980999999999998</v>
      </c>
      <c r="N927">
        <v>394</v>
      </c>
      <c r="O927" t="s">
        <v>43</v>
      </c>
    </row>
    <row r="928" spans="1:15" x14ac:dyDescent="0.25">
      <c r="A928" t="s">
        <v>42</v>
      </c>
      <c r="B928">
        <v>3496.09</v>
      </c>
      <c r="C928">
        <v>3383.22</v>
      </c>
      <c r="D928">
        <v>3382.78</v>
      </c>
      <c r="E928">
        <v>3380.9</v>
      </c>
      <c r="F928">
        <v>74.885599999999997</v>
      </c>
      <c r="G928">
        <v>1196.72</v>
      </c>
      <c r="H928">
        <v>216.696</v>
      </c>
      <c r="I928">
        <v>205.898</v>
      </c>
      <c r="J928">
        <v>236.61500000000001</v>
      </c>
      <c r="K928">
        <v>1749.68</v>
      </c>
      <c r="L928">
        <v>1.2300499999999999E-3</v>
      </c>
      <c r="M928">
        <v>0.99975499999999995</v>
      </c>
      <c r="N928">
        <v>0</v>
      </c>
      <c r="O928" t="s">
        <v>43</v>
      </c>
    </row>
    <row r="929" spans="1:15" x14ac:dyDescent="0.25">
      <c r="A929" t="s">
        <v>42</v>
      </c>
      <c r="B929">
        <v>3674.51</v>
      </c>
      <c r="C929">
        <v>3559.41</v>
      </c>
      <c r="D929">
        <v>3558.95</v>
      </c>
      <c r="E929">
        <v>3557.01</v>
      </c>
      <c r="F929">
        <v>78.514700000000005</v>
      </c>
      <c r="G929">
        <v>1273.97</v>
      </c>
      <c r="H929">
        <v>228.011</v>
      </c>
      <c r="I929">
        <v>216.18899999999999</v>
      </c>
      <c r="J929">
        <v>265.78800000000001</v>
      </c>
      <c r="K929">
        <v>1827.73</v>
      </c>
      <c r="L929">
        <v>1.2300499999999999E-3</v>
      </c>
      <c r="M929">
        <v>0.99970700000000001</v>
      </c>
      <c r="N929">
        <v>0</v>
      </c>
      <c r="O929" t="s">
        <v>43</v>
      </c>
    </row>
    <row r="930" spans="1:15" x14ac:dyDescent="0.25">
      <c r="A930" t="s">
        <v>42</v>
      </c>
      <c r="B930">
        <v>3865.29</v>
      </c>
      <c r="C930">
        <v>3744.39</v>
      </c>
      <c r="D930">
        <v>3743.91</v>
      </c>
      <c r="E930">
        <v>3741.83</v>
      </c>
      <c r="F930">
        <v>82.890100000000004</v>
      </c>
      <c r="G930">
        <v>1316.3</v>
      </c>
      <c r="H930">
        <v>240.84700000000001</v>
      </c>
      <c r="I930">
        <v>228.13499999999999</v>
      </c>
      <c r="J930">
        <v>252.965</v>
      </c>
      <c r="K930">
        <v>1944.6</v>
      </c>
      <c r="L930">
        <v>1.2300499999999999E-3</v>
      </c>
      <c r="M930">
        <v>0.99983200000000005</v>
      </c>
      <c r="N930">
        <v>0</v>
      </c>
      <c r="O930" t="s">
        <v>43</v>
      </c>
    </row>
    <row r="931" spans="1:15" x14ac:dyDescent="0.25">
      <c r="A931" t="s">
        <v>42</v>
      </c>
      <c r="B931">
        <v>3532.05</v>
      </c>
      <c r="C931">
        <v>3419.66</v>
      </c>
      <c r="D931">
        <v>3419.23</v>
      </c>
      <c r="E931">
        <v>3417.37</v>
      </c>
      <c r="F931">
        <v>75.532899999999998</v>
      </c>
      <c r="G931">
        <v>1209.29</v>
      </c>
      <c r="H931">
        <v>219.00700000000001</v>
      </c>
      <c r="I931">
        <v>208.19800000000001</v>
      </c>
      <c r="J931">
        <v>233.126</v>
      </c>
      <c r="K931">
        <v>1768.96</v>
      </c>
      <c r="L931">
        <v>1.2300499999999999E-3</v>
      </c>
      <c r="M931">
        <v>0.99962200000000001</v>
      </c>
      <c r="N931">
        <v>0</v>
      </c>
      <c r="O931" t="s">
        <v>43</v>
      </c>
    </row>
    <row r="932" spans="1:15" x14ac:dyDescent="0.25">
      <c r="A932" t="s">
        <v>42</v>
      </c>
      <c r="B932">
        <v>3761.18</v>
      </c>
      <c r="C932">
        <v>3646.36</v>
      </c>
      <c r="D932">
        <v>3645.88</v>
      </c>
      <c r="E932">
        <v>3643.87</v>
      </c>
      <c r="F932">
        <v>80.348100000000002</v>
      </c>
      <c r="G932">
        <v>1300.69</v>
      </c>
      <c r="H932">
        <v>232.916</v>
      </c>
      <c r="I932">
        <v>221.42500000000001</v>
      </c>
      <c r="J932">
        <v>269.02999999999997</v>
      </c>
      <c r="K932">
        <v>1876.79</v>
      </c>
      <c r="L932">
        <v>1.2300499999999999E-3</v>
      </c>
      <c r="M932">
        <v>0.99999899999999997</v>
      </c>
      <c r="N932">
        <v>0</v>
      </c>
      <c r="O932" t="s">
        <v>43</v>
      </c>
    </row>
    <row r="933" spans="1:15" x14ac:dyDescent="0.25">
      <c r="A933" t="s">
        <v>42</v>
      </c>
      <c r="B933">
        <v>3529.35</v>
      </c>
      <c r="C933">
        <v>3408.07</v>
      </c>
      <c r="D933">
        <v>3407.6</v>
      </c>
      <c r="E933">
        <v>3405.71</v>
      </c>
      <c r="F933">
        <v>75.123099999999994</v>
      </c>
      <c r="G933">
        <v>1201.45</v>
      </c>
      <c r="H933">
        <v>219.65100000000001</v>
      </c>
      <c r="I933">
        <v>207.54</v>
      </c>
      <c r="J933">
        <v>232.471</v>
      </c>
      <c r="K933">
        <v>1766.6</v>
      </c>
      <c r="L933">
        <v>1.2300499999999999E-3</v>
      </c>
      <c r="M933">
        <v>0.99946599999999997</v>
      </c>
      <c r="N933">
        <v>0</v>
      </c>
      <c r="O933" t="s">
        <v>43</v>
      </c>
    </row>
    <row r="934" spans="1:15" x14ac:dyDescent="0.25">
      <c r="A934" t="s">
        <v>42</v>
      </c>
      <c r="B934">
        <v>3720.71</v>
      </c>
      <c r="C934">
        <v>3606.89</v>
      </c>
      <c r="D934">
        <v>3606.43</v>
      </c>
      <c r="E934">
        <v>3604.44</v>
      </c>
      <c r="F934">
        <v>79.557699999999997</v>
      </c>
      <c r="G934">
        <v>1268.27</v>
      </c>
      <c r="H934">
        <v>231.572</v>
      </c>
      <c r="I934">
        <v>219.74600000000001</v>
      </c>
      <c r="J934">
        <v>244.40700000000001</v>
      </c>
      <c r="K934">
        <v>1873.39</v>
      </c>
      <c r="L934">
        <v>1.2300499999999999E-3</v>
      </c>
      <c r="M934">
        <v>0.99959799999999999</v>
      </c>
      <c r="N934">
        <v>0</v>
      </c>
      <c r="O934" t="s">
        <v>43</v>
      </c>
    </row>
    <row r="935" spans="1:15" x14ac:dyDescent="0.25">
      <c r="A935" t="s">
        <v>42</v>
      </c>
      <c r="B935">
        <v>3825.12</v>
      </c>
      <c r="C935">
        <v>3710.24</v>
      </c>
      <c r="D935">
        <v>3709.77</v>
      </c>
      <c r="E935">
        <v>3707.73</v>
      </c>
      <c r="F935">
        <v>81.859800000000007</v>
      </c>
      <c r="G935">
        <v>1322.84</v>
      </c>
      <c r="H935">
        <v>238.60300000000001</v>
      </c>
      <c r="I935">
        <v>225.67099999999999</v>
      </c>
      <c r="J935">
        <v>270.93</v>
      </c>
      <c r="K935">
        <v>1910.27</v>
      </c>
      <c r="L935">
        <v>1.2300499999999999E-3</v>
      </c>
      <c r="M935">
        <v>0.99981799999999998</v>
      </c>
      <c r="N935">
        <v>0</v>
      </c>
      <c r="O935" t="s">
        <v>43</v>
      </c>
    </row>
    <row r="936" spans="1:15" x14ac:dyDescent="0.25">
      <c r="A936" t="s">
        <v>42</v>
      </c>
      <c r="B936">
        <v>3469.11</v>
      </c>
      <c r="C936">
        <v>3344.11</v>
      </c>
      <c r="D936">
        <v>3343.68</v>
      </c>
      <c r="E936">
        <v>3341.84</v>
      </c>
      <c r="F936">
        <v>73.640299999999996</v>
      </c>
      <c r="G936">
        <v>1179.5999999999999</v>
      </c>
      <c r="H936">
        <v>214.87899999999999</v>
      </c>
      <c r="I936">
        <v>203.81</v>
      </c>
      <c r="J936">
        <v>228.83799999999999</v>
      </c>
      <c r="K936">
        <v>1732.96</v>
      </c>
      <c r="L936">
        <v>1.2300499999999999E-3</v>
      </c>
      <c r="M936">
        <v>0.999332</v>
      </c>
      <c r="N936">
        <v>0</v>
      </c>
      <c r="O936" t="s">
        <v>43</v>
      </c>
    </row>
    <row r="937" spans="1:15" x14ac:dyDescent="0.25">
      <c r="A937" t="s">
        <v>42</v>
      </c>
      <c r="B937">
        <v>3599.83</v>
      </c>
      <c r="C937">
        <v>3485.02</v>
      </c>
      <c r="D937">
        <v>3484.58</v>
      </c>
      <c r="E937">
        <v>3482.67</v>
      </c>
      <c r="F937">
        <v>76.887699999999995</v>
      </c>
      <c r="G937">
        <v>1235.8</v>
      </c>
      <c r="H937">
        <v>224.79400000000001</v>
      </c>
      <c r="I937">
        <v>220.81899999999999</v>
      </c>
      <c r="J937">
        <v>236.74199999999999</v>
      </c>
      <c r="K937">
        <v>1799.47</v>
      </c>
      <c r="L937">
        <v>1.2300499999999999E-3</v>
      </c>
      <c r="M937">
        <v>0.99985999999999997</v>
      </c>
      <c r="N937">
        <v>0</v>
      </c>
      <c r="O937" t="s">
        <v>43</v>
      </c>
    </row>
    <row r="938" spans="1:15" x14ac:dyDescent="0.25">
      <c r="A938" t="s">
        <v>42</v>
      </c>
      <c r="B938">
        <v>3786.59</v>
      </c>
      <c r="C938">
        <v>3665.58</v>
      </c>
      <c r="D938">
        <v>3665.1</v>
      </c>
      <c r="E938">
        <v>3663.08</v>
      </c>
      <c r="F938">
        <v>81.173400000000001</v>
      </c>
      <c r="G938">
        <v>1297.06</v>
      </c>
      <c r="H938">
        <v>235.63800000000001</v>
      </c>
      <c r="I938">
        <v>223.709</v>
      </c>
      <c r="J938">
        <v>254.96600000000001</v>
      </c>
      <c r="K938">
        <v>1894.6</v>
      </c>
      <c r="L938">
        <v>1.2300499999999999E-3</v>
      </c>
      <c r="M938">
        <v>0.99870700000000001</v>
      </c>
      <c r="N938">
        <v>0</v>
      </c>
      <c r="O938" t="s">
        <v>43</v>
      </c>
    </row>
    <row r="939" spans="1:15" x14ac:dyDescent="0.25">
      <c r="A939" t="s">
        <v>42</v>
      </c>
      <c r="B939">
        <v>3497.17</v>
      </c>
      <c r="C939">
        <v>3384.66</v>
      </c>
      <c r="D939">
        <v>3384.23</v>
      </c>
      <c r="E939">
        <v>3382.37</v>
      </c>
      <c r="F939">
        <v>74.738299999999995</v>
      </c>
      <c r="G939">
        <v>1200.6300000000001</v>
      </c>
      <c r="H939">
        <v>217.29400000000001</v>
      </c>
      <c r="I939">
        <v>206.72200000000001</v>
      </c>
      <c r="J939">
        <v>231.90199999999999</v>
      </c>
      <c r="K939">
        <v>1746.46</v>
      </c>
      <c r="L939">
        <v>1.2300499999999999E-3</v>
      </c>
      <c r="M939">
        <v>0.99990999999999997</v>
      </c>
      <c r="N939">
        <v>0</v>
      </c>
      <c r="O939" t="s">
        <v>43</v>
      </c>
    </row>
    <row r="940" spans="1:15" x14ac:dyDescent="0.25">
      <c r="A940" t="s">
        <v>42</v>
      </c>
      <c r="B940">
        <v>3765.59</v>
      </c>
      <c r="C940">
        <v>3642.31</v>
      </c>
      <c r="D940">
        <v>3641.85</v>
      </c>
      <c r="E940">
        <v>3639.79</v>
      </c>
      <c r="F940">
        <v>80.457899999999995</v>
      </c>
      <c r="G940">
        <v>1283.51</v>
      </c>
      <c r="H940">
        <v>234.21600000000001</v>
      </c>
      <c r="I940">
        <v>222.374</v>
      </c>
      <c r="J940">
        <v>247.34</v>
      </c>
      <c r="K940">
        <v>1888.36</v>
      </c>
      <c r="L940">
        <v>1.2300600000000001E-3</v>
      </c>
      <c r="M940">
        <v>0.999722</v>
      </c>
      <c r="N940">
        <v>0</v>
      </c>
      <c r="O940" t="s">
        <v>43</v>
      </c>
    </row>
    <row r="941" spans="1:15" x14ac:dyDescent="0.25">
      <c r="A941" t="s">
        <v>42</v>
      </c>
      <c r="B941">
        <v>3556.56</v>
      </c>
      <c r="C941">
        <v>3432.92</v>
      </c>
      <c r="D941">
        <v>3432.48</v>
      </c>
      <c r="E941">
        <v>3430.58</v>
      </c>
      <c r="F941">
        <v>76.260499999999993</v>
      </c>
      <c r="G941">
        <v>1212.6199999999999</v>
      </c>
      <c r="H941">
        <v>221.149</v>
      </c>
      <c r="I941">
        <v>209.72300000000001</v>
      </c>
      <c r="J941">
        <v>234.44800000000001</v>
      </c>
      <c r="K941">
        <v>1775.31</v>
      </c>
      <c r="L941">
        <v>1.2300499999999999E-3</v>
      </c>
      <c r="M941">
        <v>0.99987400000000004</v>
      </c>
      <c r="N941">
        <v>0</v>
      </c>
      <c r="O941" t="s">
        <v>43</v>
      </c>
    </row>
    <row r="942" spans="1:15" x14ac:dyDescent="0.25">
      <c r="A942" t="s">
        <v>42</v>
      </c>
      <c r="B942">
        <v>3563.49</v>
      </c>
      <c r="C942">
        <v>3453.19</v>
      </c>
      <c r="D942">
        <v>3452.74</v>
      </c>
      <c r="E942">
        <v>3450.85</v>
      </c>
      <c r="F942">
        <v>75.485500000000002</v>
      </c>
      <c r="G942">
        <v>1251.46</v>
      </c>
      <c r="H942">
        <v>219.69499999999999</v>
      </c>
      <c r="I942">
        <v>208.62799999999999</v>
      </c>
      <c r="J942">
        <v>273.93700000000001</v>
      </c>
      <c r="K942">
        <v>1760.12</v>
      </c>
      <c r="L942">
        <v>1.2300600000000001E-3</v>
      </c>
      <c r="M942">
        <v>0.99964399999999998</v>
      </c>
      <c r="N942">
        <v>0</v>
      </c>
      <c r="O942" t="s">
        <v>43</v>
      </c>
    </row>
    <row r="943" spans="1:15" x14ac:dyDescent="0.25">
      <c r="A943" t="s">
        <v>42</v>
      </c>
      <c r="B943">
        <v>3731.66</v>
      </c>
      <c r="C943">
        <v>3616.68</v>
      </c>
      <c r="D943">
        <v>3616.22</v>
      </c>
      <c r="E943">
        <v>3614.23</v>
      </c>
      <c r="F943">
        <v>79.9255</v>
      </c>
      <c r="G943">
        <v>1279.27</v>
      </c>
      <c r="H943">
        <v>232.00800000000001</v>
      </c>
      <c r="I943">
        <v>220.364</v>
      </c>
      <c r="J943">
        <v>252.41300000000001</v>
      </c>
      <c r="K943">
        <v>1870.57</v>
      </c>
      <c r="L943">
        <v>1.2300499999999999E-3</v>
      </c>
      <c r="M943">
        <v>0.99924199999999996</v>
      </c>
      <c r="N943">
        <v>0</v>
      </c>
      <c r="O943" t="s">
        <v>43</v>
      </c>
    </row>
    <row r="944" spans="1:15" x14ac:dyDescent="0.25">
      <c r="A944" t="s">
        <v>42</v>
      </c>
      <c r="B944">
        <v>3504.01</v>
      </c>
      <c r="C944">
        <v>3389.43</v>
      </c>
      <c r="D944">
        <v>3389</v>
      </c>
      <c r="E944">
        <v>3387.13</v>
      </c>
      <c r="F944">
        <v>74.651799999999994</v>
      </c>
      <c r="G944">
        <v>1196.27</v>
      </c>
      <c r="H944">
        <v>217.83</v>
      </c>
      <c r="I944">
        <v>206.50200000000001</v>
      </c>
      <c r="J944">
        <v>232.47399999999999</v>
      </c>
      <c r="K944">
        <v>1755.54</v>
      </c>
      <c r="L944">
        <v>1.2300499999999999E-3</v>
      </c>
      <c r="M944">
        <v>0.99987800000000004</v>
      </c>
      <c r="N944">
        <v>0</v>
      </c>
      <c r="O944" t="s">
        <v>43</v>
      </c>
    </row>
    <row r="945" spans="1:25" x14ac:dyDescent="0.25">
      <c r="A945" t="s">
        <v>42</v>
      </c>
      <c r="B945">
        <v>4040.85</v>
      </c>
      <c r="C945">
        <v>3926.81</v>
      </c>
      <c r="D945">
        <v>3926.31</v>
      </c>
      <c r="E945">
        <v>3924.16</v>
      </c>
      <c r="F945">
        <v>86.121700000000004</v>
      </c>
      <c r="G945">
        <v>1417.11</v>
      </c>
      <c r="H945">
        <v>250.62299999999999</v>
      </c>
      <c r="I945">
        <v>243.185</v>
      </c>
      <c r="J945">
        <v>306.65499999999997</v>
      </c>
      <c r="K945">
        <v>2008.38</v>
      </c>
      <c r="L945">
        <v>1.2300499999999999E-3</v>
      </c>
      <c r="M945">
        <v>0.99987800000000004</v>
      </c>
      <c r="N945">
        <v>0</v>
      </c>
      <c r="O945" t="s">
        <v>43</v>
      </c>
    </row>
    <row r="946" spans="1:25" x14ac:dyDescent="0.25">
      <c r="A946" t="s">
        <v>42</v>
      </c>
      <c r="B946">
        <v>3879.02</v>
      </c>
      <c r="C946">
        <v>3763.06</v>
      </c>
      <c r="D946">
        <v>3762.58</v>
      </c>
      <c r="E946">
        <v>3760.51</v>
      </c>
      <c r="F946">
        <v>83.317400000000006</v>
      </c>
      <c r="G946">
        <v>1323.1</v>
      </c>
      <c r="H946">
        <v>241.46899999999999</v>
      </c>
      <c r="I946">
        <v>229.291</v>
      </c>
      <c r="J946">
        <v>254.94</v>
      </c>
      <c r="K946">
        <v>1954.32</v>
      </c>
      <c r="L946">
        <v>1.2300499999999999E-3</v>
      </c>
      <c r="M946">
        <v>0.99990199999999996</v>
      </c>
      <c r="N946">
        <v>0</v>
      </c>
      <c r="O946" t="s">
        <v>43</v>
      </c>
    </row>
    <row r="947" spans="1:25" x14ac:dyDescent="0.25">
      <c r="A947" t="s">
        <v>42</v>
      </c>
      <c r="B947">
        <v>3662.24</v>
      </c>
      <c r="C947">
        <v>3522.98</v>
      </c>
      <c r="D947">
        <v>3522.54</v>
      </c>
      <c r="E947">
        <v>3520.58</v>
      </c>
      <c r="F947">
        <v>78.017600000000002</v>
      </c>
      <c r="G947">
        <v>1243.93</v>
      </c>
      <c r="H947">
        <v>226.648</v>
      </c>
      <c r="I947">
        <v>215.33199999999999</v>
      </c>
      <c r="J947">
        <v>240.53299999999999</v>
      </c>
      <c r="K947">
        <v>1822.96</v>
      </c>
      <c r="L947">
        <v>1.2300499999999999E-3</v>
      </c>
      <c r="M947">
        <v>0.99991300000000005</v>
      </c>
      <c r="N947">
        <v>0</v>
      </c>
      <c r="O947" t="s">
        <v>43</v>
      </c>
    </row>
    <row r="948" spans="1:25" x14ac:dyDescent="0.25">
      <c r="A948" t="s">
        <v>42</v>
      </c>
      <c r="B948">
        <v>3670.41</v>
      </c>
      <c r="C948">
        <v>3554.35</v>
      </c>
      <c r="D948">
        <v>3553.89</v>
      </c>
      <c r="E948">
        <v>3551.95</v>
      </c>
      <c r="F948">
        <v>77.555499999999995</v>
      </c>
      <c r="G948">
        <v>1282.79</v>
      </c>
      <c r="H948">
        <v>225.596</v>
      </c>
      <c r="I948">
        <v>214.21600000000001</v>
      </c>
      <c r="J948">
        <v>280.27300000000002</v>
      </c>
      <c r="K948">
        <v>1821.01</v>
      </c>
      <c r="L948">
        <v>1.2300499999999999E-3</v>
      </c>
      <c r="M948">
        <v>0.99990999999999997</v>
      </c>
      <c r="N948">
        <v>424</v>
      </c>
      <c r="O948" t="s">
        <v>43</v>
      </c>
    </row>
    <row r="949" spans="1:25" x14ac:dyDescent="0.25">
      <c r="A949" t="s">
        <v>42</v>
      </c>
      <c r="B949">
        <v>3673.84</v>
      </c>
      <c r="C949">
        <v>3553.15</v>
      </c>
      <c r="D949">
        <v>3552.7</v>
      </c>
      <c r="E949">
        <v>3550.74</v>
      </c>
      <c r="F949">
        <v>78.358699999999999</v>
      </c>
      <c r="G949">
        <v>1250.49</v>
      </c>
      <c r="H949">
        <v>228.06800000000001</v>
      </c>
      <c r="I949">
        <v>216.45500000000001</v>
      </c>
      <c r="J949">
        <v>241.38800000000001</v>
      </c>
      <c r="K949">
        <v>1843.83</v>
      </c>
      <c r="L949">
        <v>1.2300600000000001E-3</v>
      </c>
      <c r="M949">
        <v>0.99925799999999998</v>
      </c>
      <c r="N949">
        <v>0</v>
      </c>
      <c r="O949" t="s">
        <v>43</v>
      </c>
    </row>
    <row r="950" spans="1:25" x14ac:dyDescent="0.25">
      <c r="A950" t="s">
        <v>42</v>
      </c>
      <c r="B950">
        <v>3533.91</v>
      </c>
      <c r="C950">
        <v>3423.96</v>
      </c>
      <c r="D950">
        <v>3423.53</v>
      </c>
      <c r="E950">
        <v>3421.64</v>
      </c>
      <c r="F950">
        <v>75.443600000000004</v>
      </c>
      <c r="G950">
        <v>1216.32</v>
      </c>
      <c r="H950">
        <v>227.95400000000001</v>
      </c>
      <c r="I950">
        <v>209.02500000000001</v>
      </c>
      <c r="J950">
        <v>234.452</v>
      </c>
      <c r="K950">
        <v>1765.58</v>
      </c>
      <c r="L950">
        <v>1.23007E-3</v>
      </c>
      <c r="M950">
        <v>0.99959299999999995</v>
      </c>
      <c r="N950">
        <v>0</v>
      </c>
      <c r="O950" t="s">
        <v>43</v>
      </c>
    </row>
    <row r="951" spans="1:25" x14ac:dyDescent="0.25">
      <c r="A951" t="s">
        <v>42</v>
      </c>
      <c r="B951">
        <v>3777.5</v>
      </c>
      <c r="C951">
        <v>3655.49</v>
      </c>
      <c r="D951">
        <v>3655.02</v>
      </c>
      <c r="E951">
        <v>3653.01</v>
      </c>
      <c r="F951">
        <v>80.019000000000005</v>
      </c>
      <c r="G951">
        <v>1322.36</v>
      </c>
      <c r="H951">
        <v>232.25200000000001</v>
      </c>
      <c r="I951">
        <v>226.096</v>
      </c>
      <c r="J951">
        <v>289.41500000000002</v>
      </c>
      <c r="K951">
        <v>1865.26</v>
      </c>
      <c r="L951">
        <v>1.2300499999999999E-3</v>
      </c>
      <c r="M951">
        <v>0.999892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3821.62</v>
      </c>
      <c r="C952">
        <v>3700.58</v>
      </c>
      <c r="D952">
        <v>3700.11</v>
      </c>
      <c r="E952">
        <v>3698.07</v>
      </c>
      <c r="F952">
        <v>81.924300000000002</v>
      </c>
      <c r="G952">
        <v>1300.8599999999999</v>
      </c>
      <c r="H952">
        <v>237.84299999999999</v>
      </c>
      <c r="I952">
        <v>225.18299999999999</v>
      </c>
      <c r="J952">
        <v>250.547</v>
      </c>
      <c r="K952">
        <v>1921.8</v>
      </c>
      <c r="L952">
        <v>1.2300600000000001E-3</v>
      </c>
      <c r="M952">
        <v>0.99884300000000004</v>
      </c>
      <c r="N952">
        <v>0</v>
      </c>
      <c r="O952" t="s">
        <v>43</v>
      </c>
      <c r="R952">
        <f>AVERAGE(B903:B952)</f>
        <v>3664.1718367346934</v>
      </c>
      <c r="S952">
        <f>AVERAGE(C903:C952)</f>
        <v>3546.6830612244898</v>
      </c>
      <c r="U952">
        <f>_xlfn.VAR.P(B903:B952)</f>
        <v>21537.931223157015</v>
      </c>
      <c r="V952">
        <f>_xlfn.VAR.P(C903:C952)</f>
        <v>21278.943319200331</v>
      </c>
      <c r="X952">
        <f>1.96*SQRT(U952)/50</f>
        <v>5.752916359095793</v>
      </c>
      <c r="Y952">
        <f>1.96*SQRT(V952)/50</f>
        <v>5.7182231035537594</v>
      </c>
    </row>
    <row r="953" spans="1:25" x14ac:dyDescent="0.25">
      <c r="A953" t="s">
        <v>44</v>
      </c>
      <c r="B953">
        <v>183837.60978200001</v>
      </c>
      <c r="C953" t="s">
        <v>37</v>
      </c>
    </row>
    <row r="954" spans="1:25" x14ac:dyDescent="0.25">
      <c r="A954" t="s">
        <v>47</v>
      </c>
      <c r="B954">
        <v>2254.0700000000002</v>
      </c>
      <c r="C954">
        <v>2253.9899999999998</v>
      </c>
      <c r="D954">
        <v>2253.5300000000002</v>
      </c>
      <c r="E954">
        <v>2251.5</v>
      </c>
      <c r="F954">
        <v>81.648899999999998</v>
      </c>
      <c r="G954">
        <v>0</v>
      </c>
      <c r="H954">
        <v>238.05699999999999</v>
      </c>
      <c r="I954">
        <v>0</v>
      </c>
      <c r="J954">
        <v>1.2300499999999999E-3</v>
      </c>
      <c r="K954">
        <v>0.99986399999999998</v>
      </c>
      <c r="L954">
        <v>0</v>
      </c>
      <c r="M954" t="s">
        <v>43</v>
      </c>
    </row>
    <row r="955" spans="1:25" x14ac:dyDescent="0.25">
      <c r="A955" t="s">
        <v>47</v>
      </c>
      <c r="B955">
        <v>2295.44</v>
      </c>
      <c r="C955">
        <v>2295.37</v>
      </c>
      <c r="D955">
        <v>2294.9</v>
      </c>
      <c r="E955">
        <v>2292.8200000000002</v>
      </c>
      <c r="F955">
        <v>83.216300000000004</v>
      </c>
      <c r="G955">
        <v>0</v>
      </c>
      <c r="H955">
        <v>242.88900000000001</v>
      </c>
      <c r="I955">
        <v>0</v>
      </c>
      <c r="J955">
        <v>1.2300499999999999E-3</v>
      </c>
      <c r="K955">
        <v>0.99952799999999997</v>
      </c>
      <c r="L955">
        <v>0</v>
      </c>
      <c r="M955" t="s">
        <v>43</v>
      </c>
    </row>
    <row r="956" spans="1:25" x14ac:dyDescent="0.25">
      <c r="A956" t="s">
        <v>47</v>
      </c>
      <c r="B956">
        <v>2298.09</v>
      </c>
      <c r="C956">
        <v>2298</v>
      </c>
      <c r="D956">
        <v>2297.5300000000002</v>
      </c>
      <c r="E956">
        <v>2295.46</v>
      </c>
      <c r="F956">
        <v>83.173400000000001</v>
      </c>
      <c r="G956">
        <v>0</v>
      </c>
      <c r="H956">
        <v>242.613</v>
      </c>
      <c r="I956">
        <v>0</v>
      </c>
      <c r="J956">
        <v>1.2300499999999999E-3</v>
      </c>
      <c r="K956">
        <v>0.99983200000000005</v>
      </c>
      <c r="L956">
        <v>0</v>
      </c>
      <c r="M956" t="s">
        <v>43</v>
      </c>
    </row>
    <row r="957" spans="1:25" x14ac:dyDescent="0.25">
      <c r="A957" t="s">
        <v>47</v>
      </c>
      <c r="B957">
        <v>2046.49</v>
      </c>
      <c r="C957">
        <v>2046.41</v>
      </c>
      <c r="D957">
        <v>2046</v>
      </c>
      <c r="E957">
        <v>2044.15</v>
      </c>
      <c r="F957">
        <v>73.886700000000005</v>
      </c>
      <c r="G957">
        <v>0</v>
      </c>
      <c r="H957">
        <v>216.01</v>
      </c>
      <c r="I957">
        <v>0</v>
      </c>
      <c r="J957">
        <v>1.2300499999999999E-3</v>
      </c>
      <c r="K957">
        <v>0.99957099999999999</v>
      </c>
      <c r="L957">
        <v>0</v>
      </c>
      <c r="M957" t="s">
        <v>43</v>
      </c>
    </row>
    <row r="958" spans="1:25" x14ac:dyDescent="0.25">
      <c r="A958" t="s">
        <v>47</v>
      </c>
      <c r="B958">
        <v>2094.2399999999998</v>
      </c>
      <c r="C958">
        <v>2094.17</v>
      </c>
      <c r="D958">
        <v>2093.75</v>
      </c>
      <c r="E958">
        <v>2091.87</v>
      </c>
      <c r="F958">
        <v>75.570499999999996</v>
      </c>
      <c r="G958">
        <v>0</v>
      </c>
      <c r="H958">
        <v>221.56200000000001</v>
      </c>
      <c r="I958">
        <v>0</v>
      </c>
      <c r="J958">
        <v>1.2300600000000001E-3</v>
      </c>
      <c r="K958">
        <v>0.99960000000000004</v>
      </c>
      <c r="L958">
        <v>0</v>
      </c>
      <c r="M958" t="s">
        <v>43</v>
      </c>
    </row>
    <row r="959" spans="1:25" x14ac:dyDescent="0.25">
      <c r="A959" t="s">
        <v>47</v>
      </c>
      <c r="B959">
        <v>2120.34</v>
      </c>
      <c r="C959">
        <v>2120.27</v>
      </c>
      <c r="D959">
        <v>2119.84</v>
      </c>
      <c r="E959">
        <v>2117.92</v>
      </c>
      <c r="F959">
        <v>76.966899999999995</v>
      </c>
      <c r="G959">
        <v>0</v>
      </c>
      <c r="H959">
        <v>224.923</v>
      </c>
      <c r="I959">
        <v>0</v>
      </c>
      <c r="J959">
        <v>1.2300499999999999E-3</v>
      </c>
      <c r="K959">
        <v>0.99990999999999997</v>
      </c>
      <c r="L959">
        <v>0</v>
      </c>
      <c r="M959" t="s">
        <v>43</v>
      </c>
    </row>
    <row r="960" spans="1:25" x14ac:dyDescent="0.25">
      <c r="A960" t="s">
        <v>47</v>
      </c>
      <c r="B960">
        <v>2294.6799999999998</v>
      </c>
      <c r="C960">
        <v>2294.61</v>
      </c>
      <c r="D960">
        <v>2294.14</v>
      </c>
      <c r="E960">
        <v>2292.08</v>
      </c>
      <c r="F960">
        <v>82.9465</v>
      </c>
      <c r="G960">
        <v>0</v>
      </c>
      <c r="H960">
        <v>242.553</v>
      </c>
      <c r="I960">
        <v>0</v>
      </c>
      <c r="J960">
        <v>1.2300499999999999E-3</v>
      </c>
      <c r="K960">
        <v>0.99987499999999996</v>
      </c>
      <c r="L960">
        <v>0</v>
      </c>
      <c r="M960" t="s">
        <v>43</v>
      </c>
    </row>
    <row r="961" spans="1:13" x14ac:dyDescent="0.25">
      <c r="A961" t="s">
        <v>47</v>
      </c>
      <c r="B961">
        <v>2230.11</v>
      </c>
      <c r="C961">
        <v>2230.0300000000002</v>
      </c>
      <c r="D961">
        <v>2229.58</v>
      </c>
      <c r="E961">
        <v>2227.56</v>
      </c>
      <c r="F961">
        <v>80.688500000000005</v>
      </c>
      <c r="G961">
        <v>0</v>
      </c>
      <c r="H961">
        <v>235.697</v>
      </c>
      <c r="I961">
        <v>0</v>
      </c>
      <c r="J961">
        <v>1.2300600000000001E-3</v>
      </c>
      <c r="K961">
        <v>0.99945200000000001</v>
      </c>
      <c r="L961">
        <v>0</v>
      </c>
      <c r="M961" t="s">
        <v>43</v>
      </c>
    </row>
    <row r="962" spans="1:13" x14ac:dyDescent="0.25">
      <c r="A962" t="s">
        <v>47</v>
      </c>
      <c r="B962">
        <v>2026.76</v>
      </c>
      <c r="C962">
        <v>2026.68</v>
      </c>
      <c r="D962">
        <v>2026.27</v>
      </c>
      <c r="E962">
        <v>2024.45</v>
      </c>
      <c r="F962">
        <v>73.153599999999997</v>
      </c>
      <c r="G962">
        <v>0</v>
      </c>
      <c r="H962">
        <v>215.03899999999999</v>
      </c>
      <c r="I962">
        <v>0</v>
      </c>
      <c r="J962">
        <v>1.2301199999999999E-3</v>
      </c>
      <c r="K962">
        <v>0.99988100000000002</v>
      </c>
      <c r="L962">
        <v>0</v>
      </c>
      <c r="M962" t="s">
        <v>43</v>
      </c>
    </row>
    <row r="963" spans="1:13" x14ac:dyDescent="0.25">
      <c r="A963" t="s">
        <v>47</v>
      </c>
      <c r="B963">
        <v>2092.7800000000002</v>
      </c>
      <c r="C963">
        <v>2092.7199999999998</v>
      </c>
      <c r="D963">
        <v>2092.29</v>
      </c>
      <c r="E963">
        <v>2090.4</v>
      </c>
      <c r="F963">
        <v>75.776799999999994</v>
      </c>
      <c r="G963">
        <v>0</v>
      </c>
      <c r="H963">
        <v>221.63900000000001</v>
      </c>
      <c r="I963">
        <v>0</v>
      </c>
      <c r="J963">
        <v>1.2300600000000001E-3</v>
      </c>
      <c r="K963">
        <v>0.99990800000000002</v>
      </c>
      <c r="L963">
        <v>0</v>
      </c>
      <c r="M963" t="s">
        <v>43</v>
      </c>
    </row>
    <row r="964" spans="1:13" x14ac:dyDescent="0.25">
      <c r="A964" t="s">
        <v>47</v>
      </c>
      <c r="B964">
        <v>2209.16</v>
      </c>
      <c r="C964">
        <v>2209.09</v>
      </c>
      <c r="D964">
        <v>2208.64</v>
      </c>
      <c r="E964">
        <v>2206.65</v>
      </c>
      <c r="F964">
        <v>80.156400000000005</v>
      </c>
      <c r="G964">
        <v>0</v>
      </c>
      <c r="H964">
        <v>234.26599999999999</v>
      </c>
      <c r="I964">
        <v>0</v>
      </c>
      <c r="J964">
        <v>1.2300600000000001E-3</v>
      </c>
      <c r="K964">
        <v>0.99972499999999997</v>
      </c>
      <c r="L964">
        <v>0</v>
      </c>
      <c r="M964" t="s">
        <v>43</v>
      </c>
    </row>
    <row r="965" spans="1:13" x14ac:dyDescent="0.25">
      <c r="A965" t="s">
        <v>47</v>
      </c>
      <c r="B965">
        <v>2293.19</v>
      </c>
      <c r="C965">
        <v>2293.11</v>
      </c>
      <c r="D965">
        <v>2292.64</v>
      </c>
      <c r="E965">
        <v>2290.56</v>
      </c>
      <c r="F965">
        <v>82.928399999999996</v>
      </c>
      <c r="G965">
        <v>0</v>
      </c>
      <c r="H965">
        <v>247.797</v>
      </c>
      <c r="I965">
        <v>0</v>
      </c>
      <c r="J965">
        <v>1.2300499999999999E-3</v>
      </c>
      <c r="K965">
        <v>0.99972899999999998</v>
      </c>
      <c r="L965">
        <v>0</v>
      </c>
      <c r="M965" t="s">
        <v>43</v>
      </c>
    </row>
    <row r="966" spans="1:13" x14ac:dyDescent="0.25">
      <c r="A966" t="s">
        <v>47</v>
      </c>
      <c r="B966">
        <v>2086.0300000000002</v>
      </c>
      <c r="C966">
        <v>2085.9499999999998</v>
      </c>
      <c r="D966">
        <v>2085.5300000000002</v>
      </c>
      <c r="E966">
        <v>2083.65</v>
      </c>
      <c r="F966">
        <v>75.394000000000005</v>
      </c>
      <c r="G966">
        <v>0</v>
      </c>
      <c r="H966">
        <v>226.61099999999999</v>
      </c>
      <c r="I966">
        <v>0</v>
      </c>
      <c r="J966">
        <v>1.2300499999999999E-3</v>
      </c>
      <c r="K966">
        <v>0.99949200000000005</v>
      </c>
      <c r="L966">
        <v>0</v>
      </c>
      <c r="M966" t="s">
        <v>43</v>
      </c>
    </row>
    <row r="967" spans="1:13" x14ac:dyDescent="0.25">
      <c r="A967" t="s">
        <v>47</v>
      </c>
      <c r="B967">
        <v>2070.83</v>
      </c>
      <c r="C967">
        <v>2070.75</v>
      </c>
      <c r="D967">
        <v>2070.33</v>
      </c>
      <c r="E967">
        <v>2068.4699999999998</v>
      </c>
      <c r="F967">
        <v>74.767600000000002</v>
      </c>
      <c r="G967">
        <v>0</v>
      </c>
      <c r="H967">
        <v>219.24199999999999</v>
      </c>
      <c r="I967">
        <v>0</v>
      </c>
      <c r="J967">
        <v>1.23007E-3</v>
      </c>
      <c r="K967">
        <v>0.99995000000000001</v>
      </c>
      <c r="L967">
        <v>0</v>
      </c>
      <c r="M967" t="s">
        <v>43</v>
      </c>
    </row>
    <row r="968" spans="1:13" x14ac:dyDescent="0.25">
      <c r="A968" t="s">
        <v>47</v>
      </c>
      <c r="B968">
        <v>2356.6799999999998</v>
      </c>
      <c r="C968">
        <v>2356.61</v>
      </c>
      <c r="D968">
        <v>2356.14</v>
      </c>
      <c r="E968">
        <v>2354</v>
      </c>
      <c r="F968">
        <v>85.256500000000003</v>
      </c>
      <c r="G968">
        <v>0</v>
      </c>
      <c r="H968">
        <v>249.178</v>
      </c>
      <c r="I968">
        <v>0</v>
      </c>
      <c r="J968">
        <v>1.2300600000000001E-3</v>
      </c>
      <c r="K968">
        <v>0.99994799999999995</v>
      </c>
      <c r="L968">
        <v>0</v>
      </c>
      <c r="M968" t="s">
        <v>43</v>
      </c>
    </row>
    <row r="969" spans="1:13" x14ac:dyDescent="0.25">
      <c r="A969" t="s">
        <v>47</v>
      </c>
      <c r="B969">
        <v>2309.39</v>
      </c>
      <c r="C969">
        <v>2309.3000000000002</v>
      </c>
      <c r="D969">
        <v>2308.83</v>
      </c>
      <c r="E969">
        <v>2306.73</v>
      </c>
      <c r="F969">
        <v>83.710499999999996</v>
      </c>
      <c r="G969">
        <v>0</v>
      </c>
      <c r="H969">
        <v>243.97499999999999</v>
      </c>
      <c r="I969">
        <v>0</v>
      </c>
      <c r="J969">
        <v>1.23021E-3</v>
      </c>
      <c r="K969">
        <v>0.99995299999999998</v>
      </c>
      <c r="L969">
        <v>0</v>
      </c>
      <c r="M969" t="s">
        <v>43</v>
      </c>
    </row>
    <row r="970" spans="1:13" x14ac:dyDescent="0.25">
      <c r="A970" t="s">
        <v>47</v>
      </c>
      <c r="B970">
        <v>2228.96</v>
      </c>
      <c r="C970">
        <v>2228.88</v>
      </c>
      <c r="D970">
        <v>2228.4299999999998</v>
      </c>
      <c r="E970">
        <v>2226.41</v>
      </c>
      <c r="F970">
        <v>80.579499999999996</v>
      </c>
      <c r="G970">
        <v>0</v>
      </c>
      <c r="H970">
        <v>235.548</v>
      </c>
      <c r="I970">
        <v>0</v>
      </c>
      <c r="J970">
        <v>1.2300600000000001E-3</v>
      </c>
      <c r="K970">
        <v>0.99964399999999998</v>
      </c>
      <c r="L970">
        <v>0</v>
      </c>
      <c r="M970" t="s">
        <v>43</v>
      </c>
    </row>
    <row r="971" spans="1:13" x14ac:dyDescent="0.25">
      <c r="A971" t="s">
        <v>47</v>
      </c>
      <c r="B971">
        <v>2024.19</v>
      </c>
      <c r="C971">
        <v>2024.11</v>
      </c>
      <c r="D971">
        <v>2023.7</v>
      </c>
      <c r="E971">
        <v>2021.88</v>
      </c>
      <c r="F971">
        <v>73.287899999999993</v>
      </c>
      <c r="G971">
        <v>0</v>
      </c>
      <c r="H971">
        <v>214.524</v>
      </c>
      <c r="I971">
        <v>0</v>
      </c>
      <c r="J971">
        <v>1.2300499999999999E-3</v>
      </c>
      <c r="K971">
        <v>0.99993900000000002</v>
      </c>
      <c r="L971">
        <v>0</v>
      </c>
      <c r="M971" t="s">
        <v>43</v>
      </c>
    </row>
    <row r="972" spans="1:13" x14ac:dyDescent="0.25">
      <c r="A972" t="s">
        <v>47</v>
      </c>
      <c r="B972">
        <v>2095.02</v>
      </c>
      <c r="C972">
        <v>2094.94</v>
      </c>
      <c r="D972">
        <v>2094.5100000000002</v>
      </c>
      <c r="E972">
        <v>2092.62</v>
      </c>
      <c r="F972">
        <v>75.645600000000002</v>
      </c>
      <c r="G972">
        <v>0</v>
      </c>
      <c r="H972">
        <v>221.97</v>
      </c>
      <c r="I972">
        <v>0</v>
      </c>
      <c r="J972">
        <v>1.2300499999999999E-3</v>
      </c>
      <c r="K972">
        <v>0.998977</v>
      </c>
      <c r="L972">
        <v>0</v>
      </c>
      <c r="M972" t="s">
        <v>43</v>
      </c>
    </row>
    <row r="973" spans="1:13" x14ac:dyDescent="0.25">
      <c r="A973" t="s">
        <v>47</v>
      </c>
      <c r="B973">
        <v>2085.92</v>
      </c>
      <c r="C973">
        <v>2085.85</v>
      </c>
      <c r="D973">
        <v>2085.4299999999998</v>
      </c>
      <c r="E973">
        <v>2083.5500000000002</v>
      </c>
      <c r="F973">
        <v>75.754999999999995</v>
      </c>
      <c r="G973">
        <v>0</v>
      </c>
      <c r="H973">
        <v>221.33</v>
      </c>
      <c r="I973">
        <v>0</v>
      </c>
      <c r="J973">
        <v>1.2300600000000001E-3</v>
      </c>
      <c r="K973">
        <v>0.99969300000000005</v>
      </c>
      <c r="L973">
        <v>0</v>
      </c>
      <c r="M973" t="s">
        <v>43</v>
      </c>
    </row>
    <row r="974" spans="1:13" x14ac:dyDescent="0.25">
      <c r="A974" t="s">
        <v>47</v>
      </c>
      <c r="B974">
        <v>2264.2600000000002</v>
      </c>
      <c r="C974">
        <v>2264.19</v>
      </c>
      <c r="D974">
        <v>2263.73</v>
      </c>
      <c r="E974">
        <v>2261.69</v>
      </c>
      <c r="F974">
        <v>81.651799999999994</v>
      </c>
      <c r="G974">
        <v>0</v>
      </c>
      <c r="H974">
        <v>239.107</v>
      </c>
      <c r="I974">
        <v>0</v>
      </c>
      <c r="J974">
        <v>1.2300600000000001E-3</v>
      </c>
      <c r="K974">
        <v>0.99902400000000002</v>
      </c>
      <c r="L974">
        <v>0</v>
      </c>
      <c r="M974" t="s">
        <v>43</v>
      </c>
    </row>
    <row r="975" spans="1:13" x14ac:dyDescent="0.25">
      <c r="A975" t="s">
        <v>47</v>
      </c>
      <c r="B975">
        <v>2140.77</v>
      </c>
      <c r="C975">
        <v>2140.6799999999998</v>
      </c>
      <c r="D975">
        <v>2140.2399999999998</v>
      </c>
      <c r="E975">
        <v>2138.31</v>
      </c>
      <c r="F975">
        <v>77.433999999999997</v>
      </c>
      <c r="G975">
        <v>0</v>
      </c>
      <c r="H975">
        <v>226.529</v>
      </c>
      <c r="I975">
        <v>0</v>
      </c>
      <c r="J975">
        <v>1.2300499999999999E-3</v>
      </c>
      <c r="K975">
        <v>0.99855000000000005</v>
      </c>
      <c r="L975">
        <v>0</v>
      </c>
      <c r="M975" t="s">
        <v>43</v>
      </c>
    </row>
    <row r="976" spans="1:13" x14ac:dyDescent="0.25">
      <c r="A976" t="s">
        <v>47</v>
      </c>
      <c r="B976">
        <v>2050.17</v>
      </c>
      <c r="C976">
        <v>2050.1</v>
      </c>
      <c r="D976">
        <v>2049.6799999999998</v>
      </c>
      <c r="E976">
        <v>2047.83</v>
      </c>
      <c r="F976">
        <v>74.042599999999993</v>
      </c>
      <c r="G976">
        <v>0</v>
      </c>
      <c r="H976">
        <v>217</v>
      </c>
      <c r="I976">
        <v>0</v>
      </c>
      <c r="J976">
        <v>1.2300499999999999E-3</v>
      </c>
      <c r="K976">
        <v>0.99997599999999998</v>
      </c>
      <c r="L976">
        <v>0</v>
      </c>
      <c r="M976" t="s">
        <v>43</v>
      </c>
    </row>
    <row r="977" spans="1:13" x14ac:dyDescent="0.25">
      <c r="A977" t="s">
        <v>47</v>
      </c>
      <c r="B977">
        <v>2297.56</v>
      </c>
      <c r="C977">
        <v>2297.5</v>
      </c>
      <c r="D977">
        <v>2297.02</v>
      </c>
      <c r="E977">
        <v>2294.91</v>
      </c>
      <c r="F977">
        <v>83.415199999999999</v>
      </c>
      <c r="G977">
        <v>0</v>
      </c>
      <c r="H977">
        <v>243.06200000000001</v>
      </c>
      <c r="I977">
        <v>0</v>
      </c>
      <c r="J977">
        <v>1.2300499999999999E-3</v>
      </c>
      <c r="K977">
        <v>0.99992000000000003</v>
      </c>
      <c r="L977">
        <v>0</v>
      </c>
      <c r="M977" t="s">
        <v>43</v>
      </c>
    </row>
    <row r="978" spans="1:13" x14ac:dyDescent="0.25">
      <c r="A978" t="s">
        <v>47</v>
      </c>
      <c r="B978">
        <v>2185.86</v>
      </c>
      <c r="C978">
        <v>2185.7800000000002</v>
      </c>
      <c r="D978">
        <v>2185.33</v>
      </c>
      <c r="E978">
        <v>2183.37</v>
      </c>
      <c r="F978">
        <v>79.016300000000001</v>
      </c>
      <c r="G978">
        <v>0</v>
      </c>
      <c r="H978">
        <v>237.77500000000001</v>
      </c>
      <c r="I978">
        <v>0</v>
      </c>
      <c r="J978">
        <v>1.2300499999999999E-3</v>
      </c>
      <c r="K978">
        <v>0.99982700000000002</v>
      </c>
      <c r="L978">
        <v>0</v>
      </c>
      <c r="M978" t="s">
        <v>43</v>
      </c>
    </row>
    <row r="979" spans="1:13" x14ac:dyDescent="0.25">
      <c r="A979" t="s">
        <v>47</v>
      </c>
      <c r="B979">
        <v>2134.63</v>
      </c>
      <c r="C979">
        <v>2134.56</v>
      </c>
      <c r="D979">
        <v>2134.12</v>
      </c>
      <c r="E979">
        <v>2132.19</v>
      </c>
      <c r="F979">
        <v>77.401300000000006</v>
      </c>
      <c r="G979">
        <v>0</v>
      </c>
      <c r="H979">
        <v>226.24199999999999</v>
      </c>
      <c r="I979">
        <v>0</v>
      </c>
      <c r="J979">
        <v>1.2300499999999999E-3</v>
      </c>
      <c r="K979">
        <v>0.99984300000000004</v>
      </c>
      <c r="L979">
        <v>0</v>
      </c>
      <c r="M979" t="s">
        <v>43</v>
      </c>
    </row>
    <row r="980" spans="1:13" x14ac:dyDescent="0.25">
      <c r="A980" t="s">
        <v>47</v>
      </c>
      <c r="B980">
        <v>2068.91</v>
      </c>
      <c r="C980">
        <v>2068.84</v>
      </c>
      <c r="D980">
        <v>2068.42</v>
      </c>
      <c r="E980">
        <v>2066.5500000000002</v>
      </c>
      <c r="F980">
        <v>80.529700000000005</v>
      </c>
      <c r="G980">
        <v>0</v>
      </c>
      <c r="H980">
        <v>219.184</v>
      </c>
      <c r="I980">
        <v>0</v>
      </c>
      <c r="J980">
        <v>1.2300499999999999E-3</v>
      </c>
      <c r="K980">
        <v>0.99973999999999996</v>
      </c>
      <c r="L980">
        <v>0</v>
      </c>
      <c r="M980" t="s">
        <v>43</v>
      </c>
    </row>
    <row r="981" spans="1:13" x14ac:dyDescent="0.25">
      <c r="A981" t="s">
        <v>47</v>
      </c>
      <c r="B981">
        <v>2137.5100000000002</v>
      </c>
      <c r="C981">
        <v>2137.4499999999998</v>
      </c>
      <c r="D981">
        <v>2137.02</v>
      </c>
      <c r="E981">
        <v>2135.08</v>
      </c>
      <c r="F981">
        <v>77.318899999999999</v>
      </c>
      <c r="G981">
        <v>0</v>
      </c>
      <c r="H981">
        <v>226.024</v>
      </c>
      <c r="I981">
        <v>0</v>
      </c>
      <c r="J981">
        <v>1.2300499999999999E-3</v>
      </c>
      <c r="K981">
        <v>0.99936499999999995</v>
      </c>
      <c r="L981">
        <v>0</v>
      </c>
      <c r="M981" t="s">
        <v>43</v>
      </c>
    </row>
    <row r="982" spans="1:13" x14ac:dyDescent="0.25">
      <c r="A982" t="s">
        <v>47</v>
      </c>
      <c r="B982">
        <v>2290.23</v>
      </c>
      <c r="C982">
        <v>2290.16</v>
      </c>
      <c r="D982">
        <v>2289.69</v>
      </c>
      <c r="E982">
        <v>2287.62</v>
      </c>
      <c r="F982">
        <v>82.8566</v>
      </c>
      <c r="G982">
        <v>0</v>
      </c>
      <c r="H982">
        <v>241.95099999999999</v>
      </c>
      <c r="I982">
        <v>0</v>
      </c>
      <c r="J982">
        <v>1.2300600000000001E-3</v>
      </c>
      <c r="K982">
        <v>0.99994799999999995</v>
      </c>
      <c r="L982">
        <v>0</v>
      </c>
      <c r="M982" t="s">
        <v>43</v>
      </c>
    </row>
    <row r="983" spans="1:13" x14ac:dyDescent="0.25">
      <c r="A983" t="s">
        <v>47</v>
      </c>
      <c r="B983">
        <v>2285.11</v>
      </c>
      <c r="C983">
        <v>2285.0300000000002</v>
      </c>
      <c r="D983">
        <v>2284.56</v>
      </c>
      <c r="E983">
        <v>2282.5</v>
      </c>
      <c r="F983">
        <v>82.842500000000001</v>
      </c>
      <c r="G983">
        <v>0</v>
      </c>
      <c r="H983">
        <v>241.35900000000001</v>
      </c>
      <c r="I983">
        <v>0</v>
      </c>
      <c r="J983">
        <v>1.2300499999999999E-3</v>
      </c>
      <c r="K983">
        <v>0.99984499999999998</v>
      </c>
      <c r="L983">
        <v>0</v>
      </c>
      <c r="M983" t="s">
        <v>43</v>
      </c>
    </row>
    <row r="984" spans="1:13" x14ac:dyDescent="0.25">
      <c r="A984" t="s">
        <v>47</v>
      </c>
      <c r="B984">
        <v>2208.2199999999998</v>
      </c>
      <c r="C984">
        <v>2208.15</v>
      </c>
      <c r="D984">
        <v>2207.6999999999998</v>
      </c>
      <c r="E984">
        <v>2205.71</v>
      </c>
      <c r="F984">
        <v>79.863</v>
      </c>
      <c r="G984">
        <v>0</v>
      </c>
      <c r="H984">
        <v>233.36600000000001</v>
      </c>
      <c r="I984">
        <v>0</v>
      </c>
      <c r="J984">
        <v>1.2300499999999999E-3</v>
      </c>
      <c r="K984">
        <v>0.999641</v>
      </c>
      <c r="L984">
        <v>0</v>
      </c>
      <c r="M984" t="s">
        <v>43</v>
      </c>
    </row>
    <row r="985" spans="1:13" x14ac:dyDescent="0.25">
      <c r="A985" t="s">
        <v>47</v>
      </c>
      <c r="B985">
        <v>2045.77</v>
      </c>
      <c r="C985">
        <v>2045.71</v>
      </c>
      <c r="D985">
        <v>2045.29</v>
      </c>
      <c r="E985">
        <v>2043.45</v>
      </c>
      <c r="F985">
        <v>73.947999999999993</v>
      </c>
      <c r="G985">
        <v>0</v>
      </c>
      <c r="H985">
        <v>216.66</v>
      </c>
      <c r="I985">
        <v>0</v>
      </c>
      <c r="J985">
        <v>1.2300600000000001E-3</v>
      </c>
      <c r="K985">
        <v>0.99956299999999998</v>
      </c>
      <c r="L985">
        <v>0</v>
      </c>
      <c r="M985" t="s">
        <v>43</v>
      </c>
    </row>
    <row r="986" spans="1:13" x14ac:dyDescent="0.25">
      <c r="A986" t="s">
        <v>47</v>
      </c>
      <c r="B986">
        <v>2094.14</v>
      </c>
      <c r="C986">
        <v>2094.08</v>
      </c>
      <c r="D986">
        <v>2093.65</v>
      </c>
      <c r="E986">
        <v>2091.7600000000002</v>
      </c>
      <c r="F986">
        <v>75.928399999999996</v>
      </c>
      <c r="G986">
        <v>0</v>
      </c>
      <c r="H986">
        <v>222.375</v>
      </c>
      <c r="I986">
        <v>0</v>
      </c>
      <c r="J986">
        <v>1.2300499999999999E-3</v>
      </c>
      <c r="K986">
        <v>0.99943199999999999</v>
      </c>
      <c r="L986">
        <v>0</v>
      </c>
      <c r="M986" t="s">
        <v>43</v>
      </c>
    </row>
    <row r="987" spans="1:13" x14ac:dyDescent="0.25">
      <c r="A987" t="s">
        <v>47</v>
      </c>
      <c r="B987">
        <v>2221.89</v>
      </c>
      <c r="C987">
        <v>2221.8200000000002</v>
      </c>
      <c r="D987">
        <v>2221.37</v>
      </c>
      <c r="E987">
        <v>2219.37</v>
      </c>
      <c r="F987">
        <v>80.557100000000005</v>
      </c>
      <c r="G987">
        <v>0</v>
      </c>
      <c r="H987">
        <v>234.89699999999999</v>
      </c>
      <c r="I987">
        <v>0</v>
      </c>
      <c r="J987">
        <v>1.2300499999999999E-3</v>
      </c>
      <c r="K987">
        <v>0.99980999999999998</v>
      </c>
      <c r="L987">
        <v>0</v>
      </c>
      <c r="M987" t="s">
        <v>43</v>
      </c>
    </row>
    <row r="988" spans="1:13" x14ac:dyDescent="0.25">
      <c r="A988" t="s">
        <v>47</v>
      </c>
      <c r="B988">
        <v>2141.54</v>
      </c>
      <c r="C988">
        <v>2141.4699999999998</v>
      </c>
      <c r="D988">
        <v>2141.04</v>
      </c>
      <c r="E988">
        <v>2139.11</v>
      </c>
      <c r="F988">
        <v>77.403999999999996</v>
      </c>
      <c r="G988">
        <v>0</v>
      </c>
      <c r="H988">
        <v>227.005</v>
      </c>
      <c r="I988">
        <v>0</v>
      </c>
      <c r="J988">
        <v>1.2300600000000001E-3</v>
      </c>
      <c r="K988">
        <v>0.99934199999999995</v>
      </c>
      <c r="L988">
        <v>0</v>
      </c>
      <c r="M988" t="s">
        <v>43</v>
      </c>
    </row>
    <row r="989" spans="1:13" x14ac:dyDescent="0.25">
      <c r="A989" t="s">
        <v>47</v>
      </c>
      <c r="B989">
        <v>2115.54</v>
      </c>
      <c r="C989">
        <v>2115.4699999999998</v>
      </c>
      <c r="D989">
        <v>2115.04</v>
      </c>
      <c r="E989">
        <v>2113.13</v>
      </c>
      <c r="F989">
        <v>76.586299999999994</v>
      </c>
      <c r="G989">
        <v>0</v>
      </c>
      <c r="H989">
        <v>224.18600000000001</v>
      </c>
      <c r="I989">
        <v>0</v>
      </c>
      <c r="J989">
        <v>1.2300499999999999E-3</v>
      </c>
      <c r="K989">
        <v>0.99998399999999998</v>
      </c>
      <c r="L989">
        <v>0</v>
      </c>
      <c r="M989" t="s">
        <v>43</v>
      </c>
    </row>
    <row r="990" spans="1:13" x14ac:dyDescent="0.25">
      <c r="A990" t="s">
        <v>47</v>
      </c>
      <c r="B990">
        <v>2073.19</v>
      </c>
      <c r="C990">
        <v>2073.13</v>
      </c>
      <c r="D990">
        <v>2072.71</v>
      </c>
      <c r="E990">
        <v>2070.85</v>
      </c>
      <c r="F990">
        <v>74.865200000000002</v>
      </c>
      <c r="G990">
        <v>0</v>
      </c>
      <c r="H990">
        <v>219.465</v>
      </c>
      <c r="I990">
        <v>0</v>
      </c>
      <c r="J990">
        <v>1.2300499999999999E-3</v>
      </c>
      <c r="K990">
        <v>0.99932799999999999</v>
      </c>
      <c r="L990">
        <v>0</v>
      </c>
      <c r="M990" t="s">
        <v>43</v>
      </c>
    </row>
    <row r="991" spans="1:13" x14ac:dyDescent="0.25">
      <c r="A991" t="s">
        <v>47</v>
      </c>
      <c r="B991">
        <v>2267.54</v>
      </c>
      <c r="C991">
        <v>2267.4699999999998</v>
      </c>
      <c r="D991">
        <v>2267.0100000000002</v>
      </c>
      <c r="E991">
        <v>2264.9699999999998</v>
      </c>
      <c r="F991">
        <v>82.004000000000005</v>
      </c>
      <c r="G991">
        <v>0</v>
      </c>
      <c r="H991">
        <v>239.44</v>
      </c>
      <c r="I991">
        <v>0</v>
      </c>
      <c r="J991">
        <v>1.2300499999999999E-3</v>
      </c>
      <c r="K991">
        <v>0.99991600000000003</v>
      </c>
      <c r="L991">
        <v>0</v>
      </c>
      <c r="M991" t="s">
        <v>43</v>
      </c>
    </row>
    <row r="992" spans="1:13" x14ac:dyDescent="0.25">
      <c r="A992" t="s">
        <v>47</v>
      </c>
      <c r="B992">
        <v>2296.9699999999998</v>
      </c>
      <c r="C992">
        <v>2296.89</v>
      </c>
      <c r="D992">
        <v>2296.41</v>
      </c>
      <c r="E992">
        <v>2294.34</v>
      </c>
      <c r="F992">
        <v>83.138900000000007</v>
      </c>
      <c r="G992">
        <v>0</v>
      </c>
      <c r="H992">
        <v>242.63</v>
      </c>
      <c r="I992">
        <v>0</v>
      </c>
      <c r="J992">
        <v>1.2300499999999999E-3</v>
      </c>
      <c r="K992">
        <v>0.99983999999999995</v>
      </c>
      <c r="L992">
        <v>0</v>
      </c>
      <c r="M992" t="s">
        <v>43</v>
      </c>
    </row>
    <row r="993" spans="1:25" x14ac:dyDescent="0.25">
      <c r="A993" t="s">
        <v>47</v>
      </c>
      <c r="B993">
        <v>2266.4299999999998</v>
      </c>
      <c r="C993">
        <v>2266.36</v>
      </c>
      <c r="D993">
        <v>2265.9</v>
      </c>
      <c r="E993">
        <v>2263.86</v>
      </c>
      <c r="F993">
        <v>82.156000000000006</v>
      </c>
      <c r="G993">
        <v>0</v>
      </c>
      <c r="H993">
        <v>239.49199999999999</v>
      </c>
      <c r="I993">
        <v>0</v>
      </c>
      <c r="J993">
        <v>1.2300499999999999E-3</v>
      </c>
      <c r="K993">
        <v>0.99963000000000002</v>
      </c>
      <c r="L993">
        <v>0</v>
      </c>
      <c r="M993" t="s">
        <v>43</v>
      </c>
    </row>
    <row r="994" spans="1:25" x14ac:dyDescent="0.25">
      <c r="A994" t="s">
        <v>47</v>
      </c>
      <c r="B994">
        <v>2035.56</v>
      </c>
      <c r="C994">
        <v>2035.48</v>
      </c>
      <c r="D994">
        <v>2035.07</v>
      </c>
      <c r="E994">
        <v>2033.22</v>
      </c>
      <c r="F994">
        <v>73.418400000000005</v>
      </c>
      <c r="G994">
        <v>0</v>
      </c>
      <c r="H994">
        <v>215.87200000000001</v>
      </c>
      <c r="I994">
        <v>0</v>
      </c>
      <c r="J994">
        <v>1.2300600000000001E-3</v>
      </c>
      <c r="K994">
        <v>0.99904400000000004</v>
      </c>
      <c r="L994">
        <v>0</v>
      </c>
      <c r="M994" t="s">
        <v>43</v>
      </c>
    </row>
    <row r="995" spans="1:25" x14ac:dyDescent="0.25">
      <c r="A995" t="s">
        <v>47</v>
      </c>
      <c r="B995">
        <v>2080.1</v>
      </c>
      <c r="C995">
        <v>2080.04</v>
      </c>
      <c r="D995">
        <v>2079.62</v>
      </c>
      <c r="E995">
        <v>2077.7399999999998</v>
      </c>
      <c r="F995">
        <v>75.462800000000001</v>
      </c>
      <c r="G995">
        <v>0</v>
      </c>
      <c r="H995">
        <v>220.77799999999999</v>
      </c>
      <c r="I995">
        <v>0</v>
      </c>
      <c r="J995">
        <v>1.2300499999999999E-3</v>
      </c>
      <c r="K995">
        <v>0.99999199999999999</v>
      </c>
      <c r="L995">
        <v>0</v>
      </c>
      <c r="M995" t="s">
        <v>43</v>
      </c>
    </row>
    <row r="996" spans="1:25" x14ac:dyDescent="0.25">
      <c r="A996" t="s">
        <v>47</v>
      </c>
      <c r="B996">
        <v>2147.83</v>
      </c>
      <c r="C996">
        <v>2147.7600000000002</v>
      </c>
      <c r="D996">
        <v>2147.31</v>
      </c>
      <c r="E996">
        <v>2145.36</v>
      </c>
      <c r="F996">
        <v>83.963999999999999</v>
      </c>
      <c r="G996">
        <v>0</v>
      </c>
      <c r="H996">
        <v>227.64599999999999</v>
      </c>
      <c r="I996">
        <v>0</v>
      </c>
      <c r="J996">
        <v>1.2300499999999999E-3</v>
      </c>
      <c r="K996">
        <v>0.998556</v>
      </c>
      <c r="L996">
        <v>0</v>
      </c>
      <c r="M996" t="s">
        <v>43</v>
      </c>
    </row>
    <row r="997" spans="1:25" x14ac:dyDescent="0.25">
      <c r="A997" t="s">
        <v>47</v>
      </c>
      <c r="B997">
        <v>2229.27</v>
      </c>
      <c r="C997">
        <v>2229.19</v>
      </c>
      <c r="D997">
        <v>2228.73</v>
      </c>
      <c r="E997">
        <v>2226.6999999999998</v>
      </c>
      <c r="F997">
        <v>80.661299999999997</v>
      </c>
      <c r="G997">
        <v>0</v>
      </c>
      <c r="H997">
        <v>235.49700000000001</v>
      </c>
      <c r="I997">
        <v>0</v>
      </c>
      <c r="J997">
        <v>1.2300499999999999E-3</v>
      </c>
      <c r="K997">
        <v>0.99980199999999997</v>
      </c>
      <c r="L997">
        <v>0</v>
      </c>
      <c r="M997" t="s">
        <v>43</v>
      </c>
    </row>
    <row r="998" spans="1:25" x14ac:dyDescent="0.25">
      <c r="A998" t="s">
        <v>47</v>
      </c>
      <c r="B998">
        <v>2041.68</v>
      </c>
      <c r="C998">
        <v>2041.62</v>
      </c>
      <c r="D998">
        <v>2041.2</v>
      </c>
      <c r="E998">
        <v>2039.35</v>
      </c>
      <c r="F998">
        <v>73.825100000000006</v>
      </c>
      <c r="G998">
        <v>0</v>
      </c>
      <c r="H998">
        <v>216.62799999999999</v>
      </c>
      <c r="I998">
        <v>0</v>
      </c>
      <c r="J998">
        <v>1.2300499999999999E-3</v>
      </c>
      <c r="K998">
        <v>0.99865199999999998</v>
      </c>
      <c r="L998">
        <v>0</v>
      </c>
      <c r="M998" t="s">
        <v>43</v>
      </c>
    </row>
    <row r="999" spans="1:25" x14ac:dyDescent="0.25">
      <c r="A999" t="s">
        <v>47</v>
      </c>
      <c r="B999">
        <v>2047.31</v>
      </c>
      <c r="C999">
        <v>2047.25</v>
      </c>
      <c r="D999">
        <v>2046.83</v>
      </c>
      <c r="E999">
        <v>2044.99</v>
      </c>
      <c r="F999">
        <v>73.946600000000004</v>
      </c>
      <c r="G999">
        <v>0</v>
      </c>
      <c r="H999">
        <v>216.86199999999999</v>
      </c>
      <c r="I999">
        <v>0</v>
      </c>
      <c r="J999">
        <v>1.2300499999999999E-3</v>
      </c>
      <c r="K999">
        <v>0.99987000000000004</v>
      </c>
      <c r="L999">
        <v>0</v>
      </c>
      <c r="M999" t="s">
        <v>43</v>
      </c>
    </row>
    <row r="1000" spans="1:25" x14ac:dyDescent="0.25">
      <c r="A1000" t="s">
        <v>47</v>
      </c>
      <c r="B1000">
        <v>2188.9299999999998</v>
      </c>
      <c r="C1000">
        <v>2188.86</v>
      </c>
      <c r="D1000">
        <v>2188.41</v>
      </c>
      <c r="E1000">
        <v>2186.44</v>
      </c>
      <c r="F1000">
        <v>79.132000000000005</v>
      </c>
      <c r="G1000">
        <v>0</v>
      </c>
      <c r="H1000">
        <v>231.35599999999999</v>
      </c>
      <c r="I1000">
        <v>0</v>
      </c>
      <c r="J1000">
        <v>1.2300499999999999E-3</v>
      </c>
      <c r="K1000">
        <v>0.99995900000000004</v>
      </c>
      <c r="L1000">
        <v>0</v>
      </c>
      <c r="M1000" t="s">
        <v>43</v>
      </c>
    </row>
    <row r="1001" spans="1:25" x14ac:dyDescent="0.25">
      <c r="A1001" t="s">
        <v>47</v>
      </c>
      <c r="B1001">
        <v>2165.37</v>
      </c>
      <c r="C1001">
        <v>2165.29</v>
      </c>
      <c r="D1001">
        <v>2164.85</v>
      </c>
      <c r="E1001">
        <v>2162.9</v>
      </c>
      <c r="F1001">
        <v>78.481300000000005</v>
      </c>
      <c r="G1001">
        <v>0</v>
      </c>
      <c r="H1001">
        <v>229.17</v>
      </c>
      <c r="I1001">
        <v>0</v>
      </c>
      <c r="J1001">
        <v>1.2300499999999999E-3</v>
      </c>
      <c r="K1001">
        <v>0.99965300000000001</v>
      </c>
      <c r="L1001">
        <v>0</v>
      </c>
      <c r="M1001" t="s">
        <v>43</v>
      </c>
    </row>
    <row r="1002" spans="1:25" x14ac:dyDescent="0.25">
      <c r="A1002" t="s">
        <v>47</v>
      </c>
      <c r="B1002">
        <v>2190.9</v>
      </c>
      <c r="C1002">
        <v>2190.84</v>
      </c>
      <c r="D1002">
        <v>2190.39</v>
      </c>
      <c r="E1002">
        <v>2188.4299999999998</v>
      </c>
      <c r="F1002">
        <v>79.328599999999994</v>
      </c>
      <c r="G1002">
        <v>0</v>
      </c>
      <c r="H1002">
        <v>237.91800000000001</v>
      </c>
      <c r="I1002">
        <v>0</v>
      </c>
      <c r="J1002">
        <v>1.2300499999999999E-3</v>
      </c>
      <c r="K1002">
        <v>0.99988299999999997</v>
      </c>
      <c r="L1002">
        <v>0</v>
      </c>
      <c r="M1002" t="s">
        <v>43</v>
      </c>
    </row>
    <row r="1003" spans="1:25" x14ac:dyDescent="0.25">
      <c r="A1003" t="s">
        <v>47</v>
      </c>
      <c r="B1003">
        <v>2106.1799999999998</v>
      </c>
      <c r="C1003">
        <v>2106.11</v>
      </c>
      <c r="D1003">
        <v>2105.6799999999998</v>
      </c>
      <c r="E1003">
        <v>2095.6799999999998</v>
      </c>
      <c r="F1003">
        <v>76.128900000000002</v>
      </c>
      <c r="G1003">
        <v>0</v>
      </c>
      <c r="H1003">
        <v>223.03200000000001</v>
      </c>
      <c r="I1003">
        <v>0</v>
      </c>
      <c r="J1003">
        <v>1.2300499999999999E-3</v>
      </c>
      <c r="K1003">
        <v>0.99986299999999995</v>
      </c>
      <c r="L1003">
        <v>0</v>
      </c>
      <c r="M1003" t="s">
        <v>43</v>
      </c>
    </row>
    <row r="1004" spans="1:25" x14ac:dyDescent="0.25">
      <c r="A1004" t="s">
        <v>47</v>
      </c>
      <c r="B1004">
        <v>2065.1799999999998</v>
      </c>
      <c r="C1004">
        <v>2065.1</v>
      </c>
      <c r="D1004">
        <v>2064.6799999999998</v>
      </c>
      <c r="E1004">
        <v>2062.81</v>
      </c>
      <c r="F1004">
        <v>74.928100000000001</v>
      </c>
      <c r="G1004">
        <v>0</v>
      </c>
      <c r="H1004">
        <v>219.542</v>
      </c>
      <c r="I1004">
        <v>0</v>
      </c>
      <c r="J1004">
        <v>1.2300499999999999E-3</v>
      </c>
      <c r="K1004">
        <v>0.99995400000000001</v>
      </c>
      <c r="L1004">
        <v>0</v>
      </c>
      <c r="M1004" t="s">
        <v>43</v>
      </c>
    </row>
    <row r="1005" spans="1:25" x14ac:dyDescent="0.25">
      <c r="A1005" t="s">
        <v>47</v>
      </c>
      <c r="B1005">
        <v>2102.6799999999998</v>
      </c>
      <c r="C1005">
        <v>2102.61</v>
      </c>
      <c r="D1005">
        <v>2102.1799999999998</v>
      </c>
      <c r="E1005">
        <v>2100.25</v>
      </c>
      <c r="F1005">
        <v>76.140900000000002</v>
      </c>
      <c r="G1005">
        <v>0</v>
      </c>
      <c r="H1005">
        <v>222.66</v>
      </c>
      <c r="I1005">
        <v>0</v>
      </c>
      <c r="J1005">
        <v>1.2300499999999999E-3</v>
      </c>
      <c r="K1005">
        <v>0.99963199999999997</v>
      </c>
      <c r="L1005">
        <v>0</v>
      </c>
      <c r="M1005" t="s">
        <v>43</v>
      </c>
    </row>
    <row r="1006" spans="1:25" x14ac:dyDescent="0.25">
      <c r="A1006" t="s">
        <v>47</v>
      </c>
      <c r="B1006">
        <v>2274.09</v>
      </c>
      <c r="C1006">
        <v>2274.02</v>
      </c>
      <c r="D1006">
        <v>2273.5500000000002</v>
      </c>
      <c r="E1006">
        <v>2271.4899999999998</v>
      </c>
      <c r="F1006">
        <v>82.171099999999996</v>
      </c>
      <c r="G1006">
        <v>0</v>
      </c>
      <c r="H1006">
        <v>246.667</v>
      </c>
      <c r="I1006">
        <v>0</v>
      </c>
      <c r="J1006">
        <v>1.2300600000000001E-3</v>
      </c>
      <c r="K1006">
        <v>0.99963100000000005</v>
      </c>
      <c r="L1006">
        <v>0</v>
      </c>
      <c r="M1006" t="s">
        <v>43</v>
      </c>
    </row>
    <row r="1007" spans="1:25" x14ac:dyDescent="0.25">
      <c r="A1007" t="s">
        <v>47</v>
      </c>
      <c r="B1007">
        <v>2317.04</v>
      </c>
      <c r="C1007">
        <v>2316.9699999999998</v>
      </c>
      <c r="D1007">
        <v>2316.5</v>
      </c>
      <c r="E1007">
        <v>2314.4</v>
      </c>
      <c r="F1007">
        <v>83.995500000000007</v>
      </c>
      <c r="G1007">
        <v>0</v>
      </c>
      <c r="H1007">
        <v>244.45699999999999</v>
      </c>
      <c r="I1007">
        <v>0</v>
      </c>
      <c r="J1007">
        <v>1.23007E-3</v>
      </c>
      <c r="K1007">
        <v>0.99972499999999997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2287.0700000000002</v>
      </c>
      <c r="C1008">
        <v>2287</v>
      </c>
      <c r="D1008">
        <v>2286.5300000000002</v>
      </c>
      <c r="E1008">
        <v>2284.4699999999998</v>
      </c>
      <c r="F1008">
        <v>82.575100000000006</v>
      </c>
      <c r="G1008">
        <v>0</v>
      </c>
      <c r="H1008">
        <v>241.05099999999999</v>
      </c>
      <c r="I1008">
        <v>0</v>
      </c>
      <c r="J1008">
        <v>1.2300499999999999E-3</v>
      </c>
      <c r="K1008">
        <v>0.99942900000000001</v>
      </c>
      <c r="L1008">
        <v>0</v>
      </c>
      <c r="M1008" t="s">
        <v>43</v>
      </c>
      <c r="R1008">
        <f>AVERAGE(B959:B1008)</f>
        <v>2167.7893999999987</v>
      </c>
      <c r="S1008">
        <f>AVERAGE(C959:C1008)</f>
        <v>2167.7175999999995</v>
      </c>
      <c r="U1008">
        <f>_xlfn.VAR.P(B959:B1008)</f>
        <v>9113.7693776399992</v>
      </c>
      <c r="V1008">
        <f>_xlfn.VAR.P(C959:C1008)</f>
        <v>9113.5263662400012</v>
      </c>
      <c r="X1008">
        <f>1.96*SQRT(U1008)/50</f>
        <v>3.7422697092081334</v>
      </c>
      <c r="Y1008">
        <f>1.96*SQRT(V1008)/50</f>
        <v>3.7422198165552798</v>
      </c>
    </row>
    <row r="1009" spans="1:12" x14ac:dyDescent="0.25">
      <c r="A1009" t="s">
        <v>47</v>
      </c>
      <c r="B1009">
        <v>108391.10640600001</v>
      </c>
      <c r="C1009" t="s">
        <v>37</v>
      </c>
    </row>
    <row r="1010" spans="1:12" x14ac:dyDescent="0.25">
      <c r="A1010" t="s">
        <v>48</v>
      </c>
      <c r="B1010">
        <v>7635.3</v>
      </c>
      <c r="C1010">
        <v>5180.0600000000004</v>
      </c>
      <c r="D1010">
        <v>5167.08</v>
      </c>
      <c r="E1010">
        <v>5163.54</v>
      </c>
      <c r="F1010">
        <v>200.24299999999999</v>
      </c>
      <c r="G1010">
        <v>1128.93</v>
      </c>
      <c r="H1010">
        <v>337.35700000000003</v>
      </c>
      <c r="I1010">
        <v>1.2300499999999999E-3</v>
      </c>
      <c r="J1010">
        <v>0.99985999999999997</v>
      </c>
      <c r="K1010">
        <v>0</v>
      </c>
      <c r="L1010" t="s">
        <v>43</v>
      </c>
    </row>
    <row r="1011" spans="1:12" x14ac:dyDescent="0.25">
      <c r="A1011" t="s">
        <v>48</v>
      </c>
      <c r="B1011">
        <v>7521.64</v>
      </c>
      <c r="C1011">
        <v>4799.54</v>
      </c>
      <c r="D1011">
        <v>4787.3100000000004</v>
      </c>
      <c r="E1011">
        <v>4783.95</v>
      </c>
      <c r="F1011">
        <v>188.80799999999999</v>
      </c>
      <c r="G1011">
        <v>984.25599999999997</v>
      </c>
      <c r="H1011">
        <v>318.416</v>
      </c>
      <c r="I1011">
        <v>1.2300499999999999E-3</v>
      </c>
      <c r="J1011">
        <v>0.99958499999999995</v>
      </c>
      <c r="K1011">
        <v>0</v>
      </c>
      <c r="L1011" t="s">
        <v>43</v>
      </c>
    </row>
    <row r="1012" spans="1:12" x14ac:dyDescent="0.25">
      <c r="A1012" t="s">
        <v>48</v>
      </c>
      <c r="B1012">
        <v>7411.65</v>
      </c>
      <c r="C1012">
        <v>4817.24</v>
      </c>
      <c r="D1012">
        <v>4805.18</v>
      </c>
      <c r="E1012">
        <v>4801.97</v>
      </c>
      <c r="F1012">
        <v>191.5</v>
      </c>
      <c r="G1012">
        <v>1052.1099999999999</v>
      </c>
      <c r="H1012">
        <v>319.03300000000002</v>
      </c>
      <c r="I1012">
        <v>1.2300499999999999E-3</v>
      </c>
      <c r="J1012">
        <v>0.99964399999999998</v>
      </c>
      <c r="K1012">
        <v>0</v>
      </c>
      <c r="L1012" t="s">
        <v>43</v>
      </c>
    </row>
    <row r="1013" spans="1:12" x14ac:dyDescent="0.25">
      <c r="A1013" t="s">
        <v>48</v>
      </c>
      <c r="B1013">
        <v>7511.08</v>
      </c>
      <c r="C1013">
        <v>4962.79</v>
      </c>
      <c r="D1013">
        <v>4950.1400000000003</v>
      </c>
      <c r="E1013">
        <v>4946.71</v>
      </c>
      <c r="F1013">
        <v>204.202</v>
      </c>
      <c r="G1013">
        <v>1013.06</v>
      </c>
      <c r="H1013">
        <v>328.80399999999997</v>
      </c>
      <c r="I1013">
        <v>1.2300499999999999E-3</v>
      </c>
      <c r="J1013">
        <v>0.99892700000000001</v>
      </c>
      <c r="K1013">
        <v>0</v>
      </c>
      <c r="L1013" t="s">
        <v>43</v>
      </c>
    </row>
    <row r="1014" spans="1:12" x14ac:dyDescent="0.25">
      <c r="A1014" t="s">
        <v>48</v>
      </c>
      <c r="B1014">
        <v>7682.81</v>
      </c>
      <c r="C1014">
        <v>5209.53</v>
      </c>
      <c r="D1014">
        <v>5196.24</v>
      </c>
      <c r="E1014">
        <v>5192.5600000000004</v>
      </c>
      <c r="F1014">
        <v>205.03200000000001</v>
      </c>
      <c r="G1014">
        <v>1054.69</v>
      </c>
      <c r="H1014">
        <v>345.024</v>
      </c>
      <c r="I1014">
        <v>1.2300499999999999E-3</v>
      </c>
      <c r="J1014">
        <v>0.99943599999999999</v>
      </c>
      <c r="K1014">
        <v>0</v>
      </c>
      <c r="L1014" t="s">
        <v>43</v>
      </c>
    </row>
    <row r="1015" spans="1:12" x14ac:dyDescent="0.25">
      <c r="A1015" t="s">
        <v>48</v>
      </c>
      <c r="B1015">
        <v>7453.18</v>
      </c>
      <c r="C1015">
        <v>5070.1499999999996</v>
      </c>
      <c r="D1015">
        <v>5057.3999999999996</v>
      </c>
      <c r="E1015">
        <v>5053.83</v>
      </c>
      <c r="F1015">
        <v>197.202</v>
      </c>
      <c r="G1015">
        <v>1079</v>
      </c>
      <c r="H1015">
        <v>332.55599999999998</v>
      </c>
      <c r="I1015">
        <v>1.2300499999999999E-3</v>
      </c>
      <c r="J1015">
        <v>0.99992999999999999</v>
      </c>
      <c r="K1015">
        <v>0</v>
      </c>
      <c r="L1015" t="s">
        <v>43</v>
      </c>
    </row>
    <row r="1016" spans="1:12" x14ac:dyDescent="0.25">
      <c r="A1016" t="s">
        <v>48</v>
      </c>
      <c r="B1016">
        <v>7489.39</v>
      </c>
      <c r="C1016">
        <v>4944.6899999999996</v>
      </c>
      <c r="D1016">
        <v>4932.16</v>
      </c>
      <c r="E1016">
        <v>4928.68</v>
      </c>
      <c r="F1016">
        <v>194.21600000000001</v>
      </c>
      <c r="G1016">
        <v>1002.44</v>
      </c>
      <c r="H1016">
        <v>327.255</v>
      </c>
      <c r="I1016">
        <v>1.2300499999999999E-3</v>
      </c>
      <c r="J1016">
        <v>0.99997599999999998</v>
      </c>
      <c r="K1016">
        <v>0</v>
      </c>
      <c r="L1016" t="s">
        <v>43</v>
      </c>
    </row>
    <row r="1017" spans="1:12" x14ac:dyDescent="0.25">
      <c r="A1017" t="s">
        <v>48</v>
      </c>
      <c r="B1017">
        <v>7938.27</v>
      </c>
      <c r="C1017">
        <v>5273.69</v>
      </c>
      <c r="D1017">
        <v>5260.46</v>
      </c>
      <c r="E1017">
        <v>5256.9</v>
      </c>
      <c r="F1017">
        <v>204.136</v>
      </c>
      <c r="G1017">
        <v>1141.94</v>
      </c>
      <c r="H1017">
        <v>343.34899999999999</v>
      </c>
      <c r="I1017">
        <v>1.2300499999999999E-3</v>
      </c>
      <c r="J1017">
        <v>0.99896399999999996</v>
      </c>
      <c r="K1017">
        <v>0</v>
      </c>
      <c r="L1017" t="s">
        <v>43</v>
      </c>
    </row>
    <row r="1018" spans="1:12" x14ac:dyDescent="0.25">
      <c r="A1018" t="s">
        <v>48</v>
      </c>
      <c r="B1018">
        <v>7709.43</v>
      </c>
      <c r="C1018">
        <v>5153.8599999999997</v>
      </c>
      <c r="D1018">
        <v>5140.76</v>
      </c>
      <c r="E1018">
        <v>5137.1000000000004</v>
      </c>
      <c r="F1018">
        <v>202.82499999999999</v>
      </c>
      <c r="G1018">
        <v>1044.8599999999999</v>
      </c>
      <c r="H1018">
        <v>341.80200000000002</v>
      </c>
      <c r="I1018">
        <v>1.2300499999999999E-3</v>
      </c>
      <c r="J1018">
        <v>0.99976299999999996</v>
      </c>
      <c r="K1018">
        <v>0</v>
      </c>
      <c r="L1018" t="s">
        <v>43</v>
      </c>
    </row>
    <row r="1019" spans="1:12" x14ac:dyDescent="0.25">
      <c r="A1019" t="s">
        <v>48</v>
      </c>
      <c r="B1019">
        <v>7297.34</v>
      </c>
      <c r="C1019">
        <v>4895.22</v>
      </c>
      <c r="D1019">
        <v>4882.7700000000004</v>
      </c>
      <c r="E1019">
        <v>4879.33</v>
      </c>
      <c r="F1019">
        <v>192.399</v>
      </c>
      <c r="G1019">
        <v>1001.41</v>
      </c>
      <c r="H1019">
        <v>324.58999999999997</v>
      </c>
      <c r="I1019">
        <v>1.2300499999999999E-3</v>
      </c>
      <c r="J1019">
        <v>0.99954900000000002</v>
      </c>
      <c r="K1019">
        <v>0</v>
      </c>
      <c r="L1019" t="s">
        <v>43</v>
      </c>
    </row>
    <row r="1020" spans="1:12" x14ac:dyDescent="0.25">
      <c r="A1020" t="s">
        <v>48</v>
      </c>
      <c r="B1020">
        <v>7399.92</v>
      </c>
      <c r="C1020">
        <v>4787.49</v>
      </c>
      <c r="D1020">
        <v>4775.3900000000003</v>
      </c>
      <c r="E1020">
        <v>4772</v>
      </c>
      <c r="F1020">
        <v>187.41800000000001</v>
      </c>
      <c r="G1020">
        <v>1006.03</v>
      </c>
      <c r="H1020">
        <v>315.916</v>
      </c>
      <c r="I1020">
        <v>1.2300600000000001E-3</v>
      </c>
      <c r="J1020">
        <v>0.99965099999999996</v>
      </c>
      <c r="K1020">
        <v>0</v>
      </c>
      <c r="L1020" t="s">
        <v>43</v>
      </c>
    </row>
    <row r="1021" spans="1:12" x14ac:dyDescent="0.25">
      <c r="A1021" t="s">
        <v>48</v>
      </c>
      <c r="B1021">
        <v>7445.74</v>
      </c>
      <c r="C1021">
        <v>4899.08</v>
      </c>
      <c r="D1021">
        <v>4886.63</v>
      </c>
      <c r="E1021">
        <v>4883.28</v>
      </c>
      <c r="F1021">
        <v>192.49</v>
      </c>
      <c r="G1021">
        <v>999.23199999999997</v>
      </c>
      <c r="H1021">
        <v>329.971</v>
      </c>
      <c r="I1021">
        <v>1.2300499999999999E-3</v>
      </c>
      <c r="J1021">
        <v>0.99975000000000003</v>
      </c>
      <c r="K1021">
        <v>0</v>
      </c>
      <c r="L1021" t="s">
        <v>43</v>
      </c>
    </row>
    <row r="1022" spans="1:12" x14ac:dyDescent="0.25">
      <c r="A1022" t="s">
        <v>48</v>
      </c>
      <c r="B1022">
        <v>7738.26</v>
      </c>
      <c r="C1022">
        <v>5270.96</v>
      </c>
      <c r="D1022">
        <v>5257.7</v>
      </c>
      <c r="E1022">
        <v>5254.07</v>
      </c>
      <c r="F1022">
        <v>204.34899999999999</v>
      </c>
      <c r="G1022">
        <v>1135.33</v>
      </c>
      <c r="H1022">
        <v>343.851</v>
      </c>
      <c r="I1022">
        <v>1.2300499999999999E-3</v>
      </c>
      <c r="J1022">
        <v>0.99995100000000003</v>
      </c>
      <c r="K1022">
        <v>0</v>
      </c>
      <c r="L1022" t="s">
        <v>43</v>
      </c>
    </row>
    <row r="1023" spans="1:12" x14ac:dyDescent="0.25">
      <c r="A1023" t="s">
        <v>48</v>
      </c>
      <c r="B1023">
        <v>7339.48</v>
      </c>
      <c r="C1023">
        <v>4884.03</v>
      </c>
      <c r="D1023">
        <v>4871.62</v>
      </c>
      <c r="E1023">
        <v>4868.25</v>
      </c>
      <c r="F1023">
        <v>192.167</v>
      </c>
      <c r="G1023">
        <v>991.48500000000001</v>
      </c>
      <c r="H1023">
        <v>323.98700000000002</v>
      </c>
      <c r="I1023">
        <v>1.2300499999999999E-3</v>
      </c>
      <c r="J1023">
        <v>0.99986799999999998</v>
      </c>
      <c r="K1023">
        <v>0</v>
      </c>
      <c r="L1023" t="s">
        <v>43</v>
      </c>
    </row>
    <row r="1024" spans="1:12" x14ac:dyDescent="0.25">
      <c r="A1024" t="s">
        <v>48</v>
      </c>
      <c r="B1024">
        <v>7385.98</v>
      </c>
      <c r="C1024">
        <v>4833.17</v>
      </c>
      <c r="D1024">
        <v>4821.07</v>
      </c>
      <c r="E1024">
        <v>4817.8</v>
      </c>
      <c r="F1024">
        <v>187.136</v>
      </c>
      <c r="G1024">
        <v>1034.52</v>
      </c>
      <c r="H1024">
        <v>315.75599999999997</v>
      </c>
      <c r="I1024">
        <v>1.2300499999999999E-3</v>
      </c>
      <c r="J1024">
        <v>0.99985199999999996</v>
      </c>
      <c r="K1024">
        <v>0</v>
      </c>
      <c r="L1024" t="s">
        <v>43</v>
      </c>
    </row>
    <row r="1025" spans="1:12" x14ac:dyDescent="0.25">
      <c r="A1025" t="s">
        <v>48</v>
      </c>
      <c r="B1025">
        <v>7553.55</v>
      </c>
      <c r="C1025">
        <v>4979</v>
      </c>
      <c r="D1025">
        <v>4966.41</v>
      </c>
      <c r="E1025">
        <v>4963.0200000000004</v>
      </c>
      <c r="F1025">
        <v>194.94</v>
      </c>
      <c r="G1025">
        <v>1038.3399999999999</v>
      </c>
      <c r="H1025">
        <v>338.41800000000001</v>
      </c>
      <c r="I1025">
        <v>1.2300499999999999E-3</v>
      </c>
      <c r="J1025">
        <v>0.99935700000000005</v>
      </c>
      <c r="K1025">
        <v>0</v>
      </c>
      <c r="L1025" t="s">
        <v>43</v>
      </c>
    </row>
    <row r="1026" spans="1:12" x14ac:dyDescent="0.25">
      <c r="A1026" t="s">
        <v>48</v>
      </c>
      <c r="B1026">
        <v>7484.48</v>
      </c>
      <c r="C1026">
        <v>5059.08</v>
      </c>
      <c r="D1026">
        <v>5046.2</v>
      </c>
      <c r="E1026">
        <v>5042.6400000000003</v>
      </c>
      <c r="F1026">
        <v>199.05199999999999</v>
      </c>
      <c r="G1026">
        <v>1031.25</v>
      </c>
      <c r="H1026">
        <v>335.19600000000003</v>
      </c>
      <c r="I1026">
        <v>1.2300499999999999E-3</v>
      </c>
      <c r="J1026">
        <v>0.99982599999999999</v>
      </c>
      <c r="K1026">
        <v>0</v>
      </c>
      <c r="L1026" t="s">
        <v>43</v>
      </c>
    </row>
    <row r="1027" spans="1:12" x14ac:dyDescent="0.25">
      <c r="A1027" t="s">
        <v>48</v>
      </c>
      <c r="B1027">
        <v>7332.47</v>
      </c>
      <c r="C1027">
        <v>4938.6400000000003</v>
      </c>
      <c r="D1027">
        <v>4926.2</v>
      </c>
      <c r="E1027">
        <v>4922.8100000000004</v>
      </c>
      <c r="F1027">
        <v>192.00299999999999</v>
      </c>
      <c r="G1027">
        <v>1055.3900000000001</v>
      </c>
      <c r="H1027">
        <v>324.185</v>
      </c>
      <c r="I1027">
        <v>1.2300499999999999E-3</v>
      </c>
      <c r="J1027">
        <v>0.99994799999999995</v>
      </c>
      <c r="K1027">
        <v>0</v>
      </c>
      <c r="L1027" t="s">
        <v>43</v>
      </c>
    </row>
    <row r="1028" spans="1:12" x14ac:dyDescent="0.25">
      <c r="A1028" t="s">
        <v>48</v>
      </c>
      <c r="B1028">
        <v>7907.45</v>
      </c>
      <c r="C1028">
        <v>5235.7</v>
      </c>
      <c r="D1028">
        <v>5222.3999999999996</v>
      </c>
      <c r="E1028">
        <v>5218.8</v>
      </c>
      <c r="F1028">
        <v>205.917</v>
      </c>
      <c r="G1028">
        <v>1059.03</v>
      </c>
      <c r="H1028">
        <v>346.43299999999999</v>
      </c>
      <c r="I1028">
        <v>1.2300499999999999E-3</v>
      </c>
      <c r="J1028">
        <v>0.99998900000000002</v>
      </c>
      <c r="K1028">
        <v>0</v>
      </c>
      <c r="L1028" t="s">
        <v>43</v>
      </c>
    </row>
    <row r="1029" spans="1:12" x14ac:dyDescent="0.25">
      <c r="A1029" t="s">
        <v>48</v>
      </c>
      <c r="B1029">
        <v>7623.01</v>
      </c>
      <c r="C1029">
        <v>4996.66</v>
      </c>
      <c r="D1029">
        <v>4984.1499999999996</v>
      </c>
      <c r="E1029">
        <v>4980.7</v>
      </c>
      <c r="F1029">
        <v>192.85900000000001</v>
      </c>
      <c r="G1029">
        <v>1085.3800000000001</v>
      </c>
      <c r="H1029">
        <v>325.00099999999998</v>
      </c>
      <c r="I1029">
        <v>1.2300499999999999E-3</v>
      </c>
      <c r="J1029">
        <v>0.99839999999999995</v>
      </c>
      <c r="K1029">
        <v>0</v>
      </c>
      <c r="L1029" t="s">
        <v>43</v>
      </c>
    </row>
    <row r="1030" spans="1:12" x14ac:dyDescent="0.25">
      <c r="A1030" t="s">
        <v>48</v>
      </c>
      <c r="B1030">
        <v>8079.87</v>
      </c>
      <c r="C1030">
        <v>5585.45</v>
      </c>
      <c r="D1030">
        <v>5571.28</v>
      </c>
      <c r="E1030">
        <v>5567.42</v>
      </c>
      <c r="F1030">
        <v>219.83600000000001</v>
      </c>
      <c r="G1030">
        <v>1151.67</v>
      </c>
      <c r="H1030">
        <v>369.32900000000001</v>
      </c>
      <c r="I1030">
        <v>1.2300600000000001E-3</v>
      </c>
      <c r="J1030">
        <v>0.999915</v>
      </c>
      <c r="K1030">
        <v>0</v>
      </c>
      <c r="L1030" t="s">
        <v>43</v>
      </c>
    </row>
    <row r="1031" spans="1:12" x14ac:dyDescent="0.25">
      <c r="A1031" t="s">
        <v>48</v>
      </c>
      <c r="B1031">
        <v>7272.51</v>
      </c>
      <c r="C1031">
        <v>4848.59</v>
      </c>
      <c r="D1031">
        <v>4830.57</v>
      </c>
      <c r="E1031">
        <v>4827.1899999999996</v>
      </c>
      <c r="F1031">
        <v>190.66800000000001</v>
      </c>
      <c r="G1031">
        <v>984.28599999999994</v>
      </c>
      <c r="H1031">
        <v>321.358</v>
      </c>
      <c r="I1031">
        <v>1.2300900000000001E-3</v>
      </c>
      <c r="J1031">
        <v>0.99987400000000004</v>
      </c>
      <c r="K1031">
        <v>0</v>
      </c>
      <c r="L1031" t="s">
        <v>43</v>
      </c>
    </row>
    <row r="1032" spans="1:12" x14ac:dyDescent="0.25">
      <c r="A1032" t="s">
        <v>48</v>
      </c>
      <c r="B1032">
        <v>7370.05</v>
      </c>
      <c r="C1032">
        <v>4823.26</v>
      </c>
      <c r="D1032">
        <v>4811.09</v>
      </c>
      <c r="E1032">
        <v>4807.75</v>
      </c>
      <c r="F1032">
        <v>187.77799999999999</v>
      </c>
      <c r="G1032">
        <v>1027.68</v>
      </c>
      <c r="H1032">
        <v>318.15899999999999</v>
      </c>
      <c r="I1032">
        <v>1.2300499999999999E-3</v>
      </c>
      <c r="J1032">
        <v>0.99996300000000005</v>
      </c>
      <c r="K1032">
        <v>0</v>
      </c>
      <c r="L1032" t="s">
        <v>43</v>
      </c>
    </row>
    <row r="1033" spans="1:12" x14ac:dyDescent="0.25">
      <c r="A1033" t="s">
        <v>48</v>
      </c>
      <c r="B1033">
        <v>7468.56</v>
      </c>
      <c r="C1033">
        <v>4860.72</v>
      </c>
      <c r="D1033">
        <v>4848.3599999999997</v>
      </c>
      <c r="E1033">
        <v>4844.92</v>
      </c>
      <c r="F1033">
        <v>190.98500000000001</v>
      </c>
      <c r="G1033">
        <v>994.37699999999995</v>
      </c>
      <c r="H1033">
        <v>321.77600000000001</v>
      </c>
      <c r="I1033">
        <v>1.2300600000000001E-3</v>
      </c>
      <c r="J1033">
        <v>0.99946500000000005</v>
      </c>
      <c r="K1033">
        <v>0</v>
      </c>
      <c r="L1033" t="s">
        <v>43</v>
      </c>
    </row>
    <row r="1034" spans="1:12" x14ac:dyDescent="0.25">
      <c r="A1034" t="s">
        <v>48</v>
      </c>
      <c r="B1034">
        <v>7642.81</v>
      </c>
      <c r="C1034">
        <v>5143.3900000000003</v>
      </c>
      <c r="D1034">
        <v>5130.51</v>
      </c>
      <c r="E1034">
        <v>5127.01</v>
      </c>
      <c r="F1034">
        <v>198.94399999999999</v>
      </c>
      <c r="G1034">
        <v>1112.44</v>
      </c>
      <c r="H1034">
        <v>335.23200000000003</v>
      </c>
      <c r="I1034">
        <v>1.2300499999999999E-3</v>
      </c>
      <c r="J1034">
        <v>0.99971900000000002</v>
      </c>
      <c r="K1034">
        <v>0</v>
      </c>
      <c r="L1034" t="s">
        <v>43</v>
      </c>
    </row>
    <row r="1035" spans="1:12" x14ac:dyDescent="0.25">
      <c r="A1035" t="s">
        <v>48</v>
      </c>
      <c r="B1035">
        <v>7337.42</v>
      </c>
      <c r="C1035">
        <v>4950.76</v>
      </c>
      <c r="D1035">
        <v>4938.17</v>
      </c>
      <c r="E1035">
        <v>4934.6899999999996</v>
      </c>
      <c r="F1035">
        <v>194.93199999999999</v>
      </c>
      <c r="G1035">
        <v>1004.22</v>
      </c>
      <c r="H1035">
        <v>328.04700000000003</v>
      </c>
      <c r="I1035">
        <v>1.2300600000000001E-3</v>
      </c>
      <c r="J1035">
        <v>0.99812599999999996</v>
      </c>
      <c r="K1035">
        <v>0</v>
      </c>
      <c r="L1035" t="s">
        <v>43</v>
      </c>
    </row>
    <row r="1036" spans="1:12" x14ac:dyDescent="0.25">
      <c r="A1036" t="s">
        <v>48</v>
      </c>
      <c r="B1036">
        <v>7780.48</v>
      </c>
      <c r="C1036">
        <v>5007.53</v>
      </c>
      <c r="D1036">
        <v>4994.87</v>
      </c>
      <c r="E1036">
        <v>4991.47</v>
      </c>
      <c r="F1036">
        <v>194.33099999999999</v>
      </c>
      <c r="G1036">
        <v>1051.9000000000001</v>
      </c>
      <c r="H1036">
        <v>334.71100000000001</v>
      </c>
      <c r="I1036">
        <v>1.2300499999999999E-3</v>
      </c>
      <c r="J1036">
        <v>0.99931199999999998</v>
      </c>
      <c r="K1036">
        <v>0</v>
      </c>
      <c r="L1036" t="s">
        <v>43</v>
      </c>
    </row>
    <row r="1037" spans="1:12" x14ac:dyDescent="0.25">
      <c r="A1037" t="s">
        <v>48</v>
      </c>
      <c r="B1037">
        <v>7584.51</v>
      </c>
      <c r="C1037">
        <v>4860.8599999999997</v>
      </c>
      <c r="D1037">
        <v>4848.53</v>
      </c>
      <c r="E1037">
        <v>4845.24</v>
      </c>
      <c r="F1037">
        <v>190.21899999999999</v>
      </c>
      <c r="G1037">
        <v>1020.12</v>
      </c>
      <c r="H1037">
        <v>320.46800000000002</v>
      </c>
      <c r="I1037">
        <v>1.2300499999999999E-3</v>
      </c>
      <c r="J1037">
        <v>0.99993600000000005</v>
      </c>
      <c r="K1037">
        <v>0</v>
      </c>
      <c r="L1037" t="s">
        <v>43</v>
      </c>
    </row>
    <row r="1038" spans="1:12" x14ac:dyDescent="0.25">
      <c r="A1038" t="s">
        <v>48</v>
      </c>
      <c r="B1038">
        <v>7604.47</v>
      </c>
      <c r="C1038">
        <v>5141.62</v>
      </c>
      <c r="D1038">
        <v>5128.55</v>
      </c>
      <c r="E1038">
        <v>5125.03</v>
      </c>
      <c r="F1038">
        <v>202.34399999999999</v>
      </c>
      <c r="G1038">
        <v>1046.9100000000001</v>
      </c>
      <c r="H1038">
        <v>340.49900000000002</v>
      </c>
      <c r="I1038">
        <v>1.23007E-3</v>
      </c>
      <c r="J1038">
        <v>0.99950899999999998</v>
      </c>
      <c r="K1038">
        <v>0</v>
      </c>
      <c r="L1038" t="s">
        <v>43</v>
      </c>
    </row>
    <row r="1039" spans="1:12" x14ac:dyDescent="0.25">
      <c r="A1039" t="s">
        <v>48</v>
      </c>
      <c r="B1039">
        <v>7665.72</v>
      </c>
      <c r="C1039">
        <v>5196.3599999999997</v>
      </c>
      <c r="D1039">
        <v>5183.29</v>
      </c>
      <c r="E1039">
        <v>5179.7700000000004</v>
      </c>
      <c r="F1039">
        <v>201.48500000000001</v>
      </c>
      <c r="G1039">
        <v>1118.46</v>
      </c>
      <c r="H1039">
        <v>338.71600000000001</v>
      </c>
      <c r="I1039">
        <v>1.2300499999999999E-3</v>
      </c>
      <c r="J1039">
        <v>0.99985100000000005</v>
      </c>
      <c r="K1039">
        <v>0</v>
      </c>
      <c r="L1039" t="s">
        <v>43</v>
      </c>
    </row>
    <row r="1040" spans="1:12" x14ac:dyDescent="0.25">
      <c r="A1040" t="s">
        <v>48</v>
      </c>
      <c r="B1040">
        <v>7253.55</v>
      </c>
      <c r="C1040">
        <v>4802.0600000000004</v>
      </c>
      <c r="D1040">
        <v>4789.8999999999996</v>
      </c>
      <c r="E1040">
        <v>4786.5600000000004</v>
      </c>
      <c r="F1040">
        <v>188.93299999999999</v>
      </c>
      <c r="G1040">
        <v>976.01800000000003</v>
      </c>
      <c r="H1040">
        <v>318.286</v>
      </c>
      <c r="I1040">
        <v>1.2300499999999999E-3</v>
      </c>
      <c r="J1040">
        <v>0.99969799999999998</v>
      </c>
      <c r="K1040">
        <v>0</v>
      </c>
      <c r="L1040" t="s">
        <v>43</v>
      </c>
    </row>
    <row r="1041" spans="1:12" x14ac:dyDescent="0.25">
      <c r="A1041" t="s">
        <v>48</v>
      </c>
      <c r="B1041">
        <v>7523.87</v>
      </c>
      <c r="C1041">
        <v>4910.7</v>
      </c>
      <c r="D1041">
        <v>4898.3900000000003</v>
      </c>
      <c r="E1041">
        <v>4895.09</v>
      </c>
      <c r="F1041">
        <v>190.161</v>
      </c>
      <c r="G1041">
        <v>1061.98</v>
      </c>
      <c r="H1041">
        <v>320.14100000000002</v>
      </c>
      <c r="I1041">
        <v>1.2300499999999999E-3</v>
      </c>
      <c r="J1041">
        <v>0.99995699999999998</v>
      </c>
      <c r="K1041">
        <v>0</v>
      </c>
      <c r="L1041" t="s">
        <v>43</v>
      </c>
    </row>
    <row r="1042" spans="1:12" x14ac:dyDescent="0.25">
      <c r="A1042" t="s">
        <v>48</v>
      </c>
      <c r="B1042">
        <v>7535.38</v>
      </c>
      <c r="C1042">
        <v>5046.6499999999996</v>
      </c>
      <c r="D1042">
        <v>5033.82</v>
      </c>
      <c r="E1042">
        <v>5030.34</v>
      </c>
      <c r="F1042">
        <v>197.90899999999999</v>
      </c>
      <c r="G1042">
        <v>1041.0999999999999</v>
      </c>
      <c r="H1042">
        <v>333.423</v>
      </c>
      <c r="I1042">
        <v>1.2300499999999999E-3</v>
      </c>
      <c r="J1042">
        <v>0.99948000000000004</v>
      </c>
      <c r="K1042">
        <v>0</v>
      </c>
      <c r="L1042" t="s">
        <v>43</v>
      </c>
    </row>
    <row r="1043" spans="1:12" x14ac:dyDescent="0.25">
      <c r="A1043" t="s">
        <v>48</v>
      </c>
      <c r="B1043">
        <v>7718.53</v>
      </c>
      <c r="C1043">
        <v>5296.98</v>
      </c>
      <c r="D1043">
        <v>5283.46</v>
      </c>
      <c r="E1043">
        <v>5279.72</v>
      </c>
      <c r="F1043">
        <v>208.715</v>
      </c>
      <c r="G1043">
        <v>1070.8699999999999</v>
      </c>
      <c r="H1043">
        <v>350.54500000000002</v>
      </c>
      <c r="I1043">
        <v>1.2300499999999999E-3</v>
      </c>
      <c r="J1043">
        <v>0.99910600000000005</v>
      </c>
      <c r="K1043">
        <v>0</v>
      </c>
      <c r="L1043" t="s">
        <v>43</v>
      </c>
    </row>
    <row r="1044" spans="1:12" x14ac:dyDescent="0.25">
      <c r="A1044" t="s">
        <v>48</v>
      </c>
      <c r="B1044">
        <v>7573.46</v>
      </c>
      <c r="C1044">
        <v>5084.3999999999996</v>
      </c>
      <c r="D1044">
        <v>5071.58</v>
      </c>
      <c r="E1044">
        <v>5068.13</v>
      </c>
      <c r="F1044">
        <v>197.98599999999999</v>
      </c>
      <c r="G1044">
        <v>1090.5999999999999</v>
      </c>
      <c r="H1044">
        <v>332.625</v>
      </c>
      <c r="I1044">
        <v>1.2300499999999999E-3</v>
      </c>
      <c r="J1044">
        <v>0.99988699999999997</v>
      </c>
      <c r="K1044">
        <v>0</v>
      </c>
      <c r="L1044" t="s">
        <v>43</v>
      </c>
    </row>
    <row r="1045" spans="1:12" x14ac:dyDescent="0.25">
      <c r="A1045" t="s">
        <v>48</v>
      </c>
      <c r="B1045">
        <v>7541.44</v>
      </c>
      <c r="C1045">
        <v>4964.8900000000003</v>
      </c>
      <c r="D1045">
        <v>4952.29</v>
      </c>
      <c r="E1045">
        <v>4948.8100000000004</v>
      </c>
      <c r="F1045">
        <v>195.57400000000001</v>
      </c>
      <c r="G1045">
        <v>1006.62</v>
      </c>
      <c r="H1045">
        <v>328.91699999999997</v>
      </c>
      <c r="I1045">
        <v>1.2300499999999999E-3</v>
      </c>
      <c r="J1045">
        <v>0.99954500000000002</v>
      </c>
      <c r="K1045">
        <v>0</v>
      </c>
      <c r="L1045" t="s">
        <v>43</v>
      </c>
    </row>
    <row r="1046" spans="1:12" x14ac:dyDescent="0.25">
      <c r="A1046" t="s">
        <v>48</v>
      </c>
      <c r="B1046">
        <v>8019.44</v>
      </c>
      <c r="C1046">
        <v>5411.58</v>
      </c>
      <c r="D1046">
        <v>5398.07</v>
      </c>
      <c r="E1046">
        <v>5394.44</v>
      </c>
      <c r="F1046">
        <v>210.01499999999999</v>
      </c>
      <c r="G1046">
        <v>1177.1400000000001</v>
      </c>
      <c r="H1046">
        <v>351.51400000000001</v>
      </c>
      <c r="I1046">
        <v>1.2300600000000001E-3</v>
      </c>
      <c r="J1046">
        <v>0.999394</v>
      </c>
      <c r="K1046">
        <v>0</v>
      </c>
      <c r="L1046" t="s">
        <v>43</v>
      </c>
    </row>
    <row r="1047" spans="1:12" x14ac:dyDescent="0.25">
      <c r="A1047" t="s">
        <v>48</v>
      </c>
      <c r="B1047">
        <v>7285.16</v>
      </c>
      <c r="C1047">
        <v>4854.93</v>
      </c>
      <c r="D1047">
        <v>4842.6099999999997</v>
      </c>
      <c r="E1047">
        <v>4839.12</v>
      </c>
      <c r="F1047">
        <v>191.25</v>
      </c>
      <c r="G1047">
        <v>996.48699999999997</v>
      </c>
      <c r="H1047">
        <v>322.12799999999999</v>
      </c>
      <c r="I1047">
        <v>1.2300600000000001E-3</v>
      </c>
      <c r="J1047">
        <v>0.99955000000000005</v>
      </c>
      <c r="K1047">
        <v>0</v>
      </c>
      <c r="L1047" t="s">
        <v>43</v>
      </c>
    </row>
    <row r="1048" spans="1:12" x14ac:dyDescent="0.25">
      <c r="A1048" t="s">
        <v>48</v>
      </c>
      <c r="B1048">
        <v>7384.17</v>
      </c>
      <c r="C1048">
        <v>5040.1499999999996</v>
      </c>
      <c r="D1048">
        <v>5027.53</v>
      </c>
      <c r="E1048">
        <v>5024.03</v>
      </c>
      <c r="F1048">
        <v>194.845</v>
      </c>
      <c r="G1048">
        <v>1091.25</v>
      </c>
      <c r="H1048">
        <v>327.68900000000002</v>
      </c>
      <c r="I1048">
        <v>1.2300499999999999E-3</v>
      </c>
      <c r="J1048">
        <v>0.99926999999999999</v>
      </c>
      <c r="K1048">
        <v>0</v>
      </c>
      <c r="L1048" t="s">
        <v>43</v>
      </c>
    </row>
    <row r="1049" spans="1:12" x14ac:dyDescent="0.25">
      <c r="A1049" t="s">
        <v>48</v>
      </c>
      <c r="B1049">
        <v>7536.84</v>
      </c>
      <c r="C1049">
        <v>4872.42</v>
      </c>
      <c r="D1049">
        <v>4860.03</v>
      </c>
      <c r="E1049">
        <v>4856.6099999999997</v>
      </c>
      <c r="F1049">
        <v>191.65299999999999</v>
      </c>
      <c r="G1049">
        <v>995.43399999999997</v>
      </c>
      <c r="H1049">
        <v>322.80099999999999</v>
      </c>
      <c r="I1049">
        <v>1.2300600000000001E-3</v>
      </c>
      <c r="J1049">
        <v>0.99895</v>
      </c>
      <c r="K1049">
        <v>0</v>
      </c>
      <c r="L1049" t="s">
        <v>43</v>
      </c>
    </row>
    <row r="1050" spans="1:12" x14ac:dyDescent="0.25">
      <c r="A1050" t="s">
        <v>48</v>
      </c>
      <c r="B1050">
        <v>7435.68</v>
      </c>
      <c r="C1050">
        <v>4907.95</v>
      </c>
      <c r="D1050">
        <v>4895.4799999999996</v>
      </c>
      <c r="E1050">
        <v>4892.04</v>
      </c>
      <c r="F1050">
        <v>193.25200000000001</v>
      </c>
      <c r="G1050">
        <v>1001.33</v>
      </c>
      <c r="H1050">
        <v>331.072</v>
      </c>
      <c r="I1050">
        <v>1.2300499999999999E-3</v>
      </c>
      <c r="J1050">
        <v>0.99981799999999998</v>
      </c>
      <c r="K1050">
        <v>0</v>
      </c>
      <c r="L1050" t="s">
        <v>43</v>
      </c>
    </row>
    <row r="1051" spans="1:12" x14ac:dyDescent="0.25">
      <c r="A1051" t="s">
        <v>48</v>
      </c>
      <c r="B1051">
        <v>7490.6</v>
      </c>
      <c r="C1051">
        <v>5038.99</v>
      </c>
      <c r="D1051">
        <v>5026.22</v>
      </c>
      <c r="E1051">
        <v>5022.83</v>
      </c>
      <c r="F1051">
        <v>197.048</v>
      </c>
      <c r="G1051">
        <v>1066.77</v>
      </c>
      <c r="H1051">
        <v>331.00200000000001</v>
      </c>
      <c r="I1051">
        <v>1.2300900000000001E-3</v>
      </c>
      <c r="J1051">
        <v>0.99877099999999996</v>
      </c>
      <c r="K1051">
        <v>0</v>
      </c>
      <c r="L1051" t="s">
        <v>43</v>
      </c>
    </row>
    <row r="1052" spans="1:12" x14ac:dyDescent="0.25">
      <c r="A1052" t="s">
        <v>48</v>
      </c>
      <c r="B1052">
        <v>7199.13</v>
      </c>
      <c r="C1052">
        <v>4794.16</v>
      </c>
      <c r="D1052">
        <v>4781.9799999999996</v>
      </c>
      <c r="E1052">
        <v>4778.66</v>
      </c>
      <c r="F1052">
        <v>188.333</v>
      </c>
      <c r="G1052">
        <v>981.89400000000001</v>
      </c>
      <c r="H1052">
        <v>317.47800000000001</v>
      </c>
      <c r="I1052">
        <v>1.2300499999999999E-3</v>
      </c>
      <c r="J1052">
        <v>0.99991399999999997</v>
      </c>
      <c r="K1052">
        <v>0</v>
      </c>
      <c r="L1052" t="s">
        <v>43</v>
      </c>
    </row>
    <row r="1053" spans="1:12" x14ac:dyDescent="0.25">
      <c r="A1053" t="s">
        <v>48</v>
      </c>
      <c r="B1053">
        <v>7341.36</v>
      </c>
      <c r="C1053">
        <v>4905.4399999999996</v>
      </c>
      <c r="D1053">
        <v>4893.17</v>
      </c>
      <c r="E1053">
        <v>4889.8</v>
      </c>
      <c r="F1053">
        <v>190.65</v>
      </c>
      <c r="G1053">
        <v>1058.75</v>
      </c>
      <c r="H1053">
        <v>319.721</v>
      </c>
      <c r="I1053">
        <v>1.2300499999999999E-3</v>
      </c>
      <c r="J1053">
        <v>0.99985400000000002</v>
      </c>
      <c r="K1053">
        <v>0</v>
      </c>
      <c r="L1053" t="s">
        <v>43</v>
      </c>
    </row>
    <row r="1054" spans="1:12" x14ac:dyDescent="0.25">
      <c r="A1054" t="s">
        <v>48</v>
      </c>
      <c r="B1054">
        <v>7589.37</v>
      </c>
      <c r="C1054">
        <v>5068.22</v>
      </c>
      <c r="D1054">
        <v>5055.3100000000004</v>
      </c>
      <c r="E1054">
        <v>5051.7299999999996</v>
      </c>
      <c r="F1054">
        <v>199.56299999999999</v>
      </c>
      <c r="G1054">
        <v>1027.51</v>
      </c>
      <c r="H1054">
        <v>335.96</v>
      </c>
      <c r="I1054">
        <v>1.2300499999999999E-3</v>
      </c>
      <c r="J1054">
        <v>0.99994499999999997</v>
      </c>
      <c r="K1054">
        <v>0</v>
      </c>
      <c r="L1054" t="s">
        <v>43</v>
      </c>
    </row>
    <row r="1055" spans="1:12" x14ac:dyDescent="0.25">
      <c r="A1055" t="s">
        <v>48</v>
      </c>
      <c r="B1055">
        <v>7448</v>
      </c>
      <c r="C1055">
        <v>5081.96</v>
      </c>
      <c r="D1055">
        <v>5069.1099999999997</v>
      </c>
      <c r="E1055">
        <v>5065.43</v>
      </c>
      <c r="F1055">
        <v>197.15600000000001</v>
      </c>
      <c r="G1055">
        <v>1091.75</v>
      </c>
      <c r="H1055">
        <v>331.63200000000001</v>
      </c>
      <c r="I1055">
        <v>1.2300499999999999E-3</v>
      </c>
      <c r="J1055">
        <v>0.99982000000000004</v>
      </c>
      <c r="K1055">
        <v>0</v>
      </c>
      <c r="L1055" t="s">
        <v>43</v>
      </c>
    </row>
    <row r="1056" spans="1:12" x14ac:dyDescent="0.25">
      <c r="A1056" t="s">
        <v>48</v>
      </c>
      <c r="B1056">
        <v>7229.6</v>
      </c>
      <c r="C1056">
        <v>4793.46</v>
      </c>
      <c r="D1056">
        <v>4781.28</v>
      </c>
      <c r="E1056">
        <v>4777.87</v>
      </c>
      <c r="F1056">
        <v>188.03700000000001</v>
      </c>
      <c r="G1056">
        <v>989.08799999999997</v>
      </c>
      <c r="H1056">
        <v>317.09699999999998</v>
      </c>
      <c r="I1056">
        <v>1.2300600000000001E-3</v>
      </c>
      <c r="J1056">
        <v>0.99902400000000002</v>
      </c>
      <c r="K1056">
        <v>0</v>
      </c>
      <c r="L1056" t="s">
        <v>43</v>
      </c>
    </row>
    <row r="1057" spans="1:25" x14ac:dyDescent="0.25">
      <c r="A1057" t="s">
        <v>48</v>
      </c>
      <c r="B1057">
        <v>7704.43</v>
      </c>
      <c r="C1057">
        <v>5114.92</v>
      </c>
      <c r="D1057">
        <v>5101.8500000000004</v>
      </c>
      <c r="E1057">
        <v>5098.26</v>
      </c>
      <c r="F1057">
        <v>201.24100000000001</v>
      </c>
      <c r="G1057">
        <v>1035.47</v>
      </c>
      <c r="H1057">
        <v>338.58699999999999</v>
      </c>
      <c r="I1057">
        <v>1.2300499999999999E-3</v>
      </c>
      <c r="J1057">
        <v>0.99987999999999999</v>
      </c>
      <c r="K1057">
        <v>0</v>
      </c>
      <c r="L1057" t="s">
        <v>43</v>
      </c>
    </row>
    <row r="1058" spans="1:25" x14ac:dyDescent="0.25">
      <c r="A1058" t="s">
        <v>48</v>
      </c>
      <c r="B1058">
        <v>7650.6</v>
      </c>
      <c r="C1058">
        <v>5032.08</v>
      </c>
      <c r="D1058">
        <v>5019.4399999999996</v>
      </c>
      <c r="E1058">
        <v>5016.07</v>
      </c>
      <c r="F1058">
        <v>195.78399999999999</v>
      </c>
      <c r="G1058">
        <v>1079.18</v>
      </c>
      <c r="H1058">
        <v>329.10300000000001</v>
      </c>
      <c r="I1058">
        <v>1.2300499999999999E-3</v>
      </c>
      <c r="J1058">
        <v>0.99995400000000001</v>
      </c>
      <c r="K1058">
        <v>0</v>
      </c>
      <c r="L1058" t="s">
        <v>43</v>
      </c>
    </row>
    <row r="1059" spans="1:25" x14ac:dyDescent="0.25">
      <c r="A1059" t="s">
        <v>48</v>
      </c>
      <c r="B1059">
        <v>7252.06</v>
      </c>
      <c r="C1059">
        <v>4854.62</v>
      </c>
      <c r="D1059">
        <v>4842.29</v>
      </c>
      <c r="E1059">
        <v>4838.79</v>
      </c>
      <c r="F1059">
        <v>190.84899999999999</v>
      </c>
      <c r="G1059">
        <v>984.84400000000005</v>
      </c>
      <c r="H1059">
        <v>321.58100000000002</v>
      </c>
      <c r="I1059">
        <v>1.2300600000000001E-3</v>
      </c>
      <c r="J1059">
        <v>0.99975199999999997</v>
      </c>
      <c r="K1059">
        <v>0</v>
      </c>
      <c r="L1059" t="s">
        <v>43</v>
      </c>
    </row>
    <row r="1060" spans="1:25" x14ac:dyDescent="0.25">
      <c r="A1060" t="s">
        <v>48</v>
      </c>
      <c r="B1060">
        <v>7253.65</v>
      </c>
      <c r="C1060">
        <v>4859.0200000000004</v>
      </c>
      <c r="D1060">
        <v>4846.87</v>
      </c>
      <c r="E1060">
        <v>4843.6000000000004</v>
      </c>
      <c r="F1060">
        <v>187.828</v>
      </c>
      <c r="G1060">
        <v>1053.42</v>
      </c>
      <c r="H1060">
        <v>316.25400000000002</v>
      </c>
      <c r="I1060">
        <v>1.2300499999999999E-3</v>
      </c>
      <c r="J1060">
        <v>0.999996</v>
      </c>
      <c r="K1060">
        <v>0</v>
      </c>
      <c r="L1060" t="s">
        <v>43</v>
      </c>
    </row>
    <row r="1061" spans="1:25" x14ac:dyDescent="0.25">
      <c r="A1061" t="s">
        <v>48</v>
      </c>
      <c r="B1061">
        <v>7358.2</v>
      </c>
      <c r="C1061">
        <v>4792.29</v>
      </c>
      <c r="D1061">
        <v>4780.12</v>
      </c>
      <c r="E1061">
        <v>4776.75</v>
      </c>
      <c r="F1061">
        <v>188.51900000000001</v>
      </c>
      <c r="G1061">
        <v>975.22199999999998</v>
      </c>
      <c r="H1061">
        <v>318.084</v>
      </c>
      <c r="I1061">
        <v>1.2300600000000001E-3</v>
      </c>
      <c r="J1061">
        <v>0.99998900000000002</v>
      </c>
      <c r="K1061">
        <v>0</v>
      </c>
      <c r="L1061" t="s">
        <v>43</v>
      </c>
    </row>
    <row r="1062" spans="1:25" x14ac:dyDescent="0.25">
      <c r="A1062" t="s">
        <v>48</v>
      </c>
      <c r="B1062">
        <v>7990.59</v>
      </c>
      <c r="C1062">
        <v>5336.99</v>
      </c>
      <c r="D1062">
        <v>5323.55</v>
      </c>
      <c r="E1062">
        <v>5319.83</v>
      </c>
      <c r="F1062">
        <v>208.38399999999999</v>
      </c>
      <c r="G1062">
        <v>1115.32</v>
      </c>
      <c r="H1062">
        <v>356.58300000000003</v>
      </c>
      <c r="I1062">
        <v>1.2300499999999999E-3</v>
      </c>
      <c r="J1062">
        <v>0.999421</v>
      </c>
      <c r="K1062">
        <v>0</v>
      </c>
      <c r="L1062" t="s">
        <v>43</v>
      </c>
    </row>
    <row r="1063" spans="1:25" x14ac:dyDescent="0.25">
      <c r="A1063" t="s">
        <v>48</v>
      </c>
      <c r="B1063">
        <v>7233.23</v>
      </c>
      <c r="C1063">
        <v>4804.28</v>
      </c>
      <c r="D1063">
        <v>4792.13</v>
      </c>
      <c r="E1063">
        <v>4788.78</v>
      </c>
      <c r="F1063">
        <v>187.88300000000001</v>
      </c>
      <c r="G1063">
        <v>1011.24</v>
      </c>
      <c r="H1063">
        <v>318.22300000000001</v>
      </c>
      <c r="I1063">
        <v>1.2300600000000001E-3</v>
      </c>
      <c r="J1063">
        <v>0.99950899999999998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7157.07</v>
      </c>
      <c r="C1064">
        <v>4744.12</v>
      </c>
      <c r="D1064">
        <v>4732.01</v>
      </c>
      <c r="E1064">
        <v>4728.67</v>
      </c>
      <c r="F1064">
        <v>186.589</v>
      </c>
      <c r="G1064">
        <v>970.44799999999998</v>
      </c>
      <c r="H1064">
        <v>314.69099999999997</v>
      </c>
      <c r="I1064">
        <v>1.2300499999999999E-3</v>
      </c>
      <c r="J1064">
        <v>0.99949399999999999</v>
      </c>
      <c r="K1064">
        <v>0</v>
      </c>
      <c r="L1064" t="s">
        <v>43</v>
      </c>
      <c r="R1064">
        <f>AVERAGE(B1015:B1064)</f>
        <v>7512.1951999999992</v>
      </c>
      <c r="S1064">
        <f>AVERAGE(C1015:C1064)</f>
        <v>5001.0643999999993</v>
      </c>
      <c r="U1064">
        <f>_xlfn.VAR.P(B1015:B1064)</f>
        <v>49153.50166496</v>
      </c>
      <c r="V1064">
        <f>_xlfn.VAR.P(C1015:C1064)</f>
        <v>33068.044448639972</v>
      </c>
      <c r="X1064">
        <f>1.96*SQRT(U1064)/50</f>
        <v>8.6908708883773063</v>
      </c>
      <c r="Y1064">
        <f>1.96*SQRT(V1064)/50</f>
        <v>7.1283714705084025</v>
      </c>
    </row>
    <row r="1065" spans="1:25" x14ac:dyDescent="0.25">
      <c r="A1065" t="s">
        <v>49</v>
      </c>
      <c r="B1065">
        <v>375613.99592700001</v>
      </c>
      <c r="C1065" t="s">
        <v>37</v>
      </c>
    </row>
    <row r="1066" spans="1:25" x14ac:dyDescent="0.25">
      <c r="A1066" t="s">
        <v>50</v>
      </c>
      <c r="B1066">
        <v>4417.3999999999996</v>
      </c>
      <c r="C1066">
        <v>4417.2299999999996</v>
      </c>
      <c r="D1066">
        <v>4404.3100000000004</v>
      </c>
      <c r="E1066">
        <v>4401.21</v>
      </c>
      <c r="F1066">
        <v>173.05199999999999</v>
      </c>
      <c r="G1066">
        <v>0</v>
      </c>
      <c r="H1066">
        <v>344.08800000000002</v>
      </c>
      <c r="I1066">
        <v>1.2300499999999999E-3</v>
      </c>
      <c r="J1066">
        <v>0.999533</v>
      </c>
      <c r="K1066">
        <v>0</v>
      </c>
      <c r="L1066" t="s">
        <v>43</v>
      </c>
    </row>
    <row r="1067" spans="1:25" x14ac:dyDescent="0.25">
      <c r="A1067" t="s">
        <v>50</v>
      </c>
      <c r="B1067">
        <v>4219.92</v>
      </c>
      <c r="C1067">
        <v>4219.76</v>
      </c>
      <c r="D1067">
        <v>4207.4399999999996</v>
      </c>
      <c r="E1067">
        <v>4204.41</v>
      </c>
      <c r="F1067">
        <v>164.54599999999999</v>
      </c>
      <c r="G1067">
        <v>0</v>
      </c>
      <c r="H1067">
        <v>328.65699999999998</v>
      </c>
      <c r="I1067">
        <v>1.2300499999999999E-3</v>
      </c>
      <c r="J1067">
        <v>0.99979300000000004</v>
      </c>
      <c r="K1067">
        <v>0</v>
      </c>
      <c r="L1067" t="s">
        <v>43</v>
      </c>
    </row>
    <row r="1068" spans="1:25" x14ac:dyDescent="0.25">
      <c r="A1068" t="s">
        <v>50</v>
      </c>
      <c r="B1068">
        <v>4290.2700000000004</v>
      </c>
      <c r="C1068">
        <v>4290.1000000000004</v>
      </c>
      <c r="D1068">
        <v>4277.5600000000004</v>
      </c>
      <c r="E1068">
        <v>4274.5</v>
      </c>
      <c r="F1068">
        <v>167.42500000000001</v>
      </c>
      <c r="G1068">
        <v>0</v>
      </c>
      <c r="H1068">
        <v>334.19600000000003</v>
      </c>
      <c r="I1068">
        <v>1.2300600000000001E-3</v>
      </c>
      <c r="J1068">
        <v>0.99987199999999998</v>
      </c>
      <c r="K1068">
        <v>0</v>
      </c>
      <c r="L1068" t="s">
        <v>43</v>
      </c>
    </row>
    <row r="1069" spans="1:25" x14ac:dyDescent="0.25">
      <c r="A1069" t="s">
        <v>50</v>
      </c>
      <c r="B1069">
        <v>4116.2</v>
      </c>
      <c r="C1069">
        <v>4116.04</v>
      </c>
      <c r="D1069">
        <v>4104</v>
      </c>
      <c r="E1069">
        <v>4101.1400000000003</v>
      </c>
      <c r="F1069">
        <v>166.23400000000001</v>
      </c>
      <c r="G1069">
        <v>0</v>
      </c>
      <c r="H1069">
        <v>320.99900000000002</v>
      </c>
      <c r="I1069">
        <v>1.2300499999999999E-3</v>
      </c>
      <c r="J1069">
        <v>0.99973299999999998</v>
      </c>
      <c r="K1069">
        <v>0</v>
      </c>
      <c r="L1069" t="s">
        <v>43</v>
      </c>
    </row>
    <row r="1070" spans="1:25" x14ac:dyDescent="0.25">
      <c r="A1070" t="s">
        <v>50</v>
      </c>
      <c r="B1070">
        <v>4335.43</v>
      </c>
      <c r="C1070">
        <v>4335.28</v>
      </c>
      <c r="D1070">
        <v>4322.68</v>
      </c>
      <c r="E1070">
        <v>4319.63</v>
      </c>
      <c r="F1070">
        <v>168.76599999999999</v>
      </c>
      <c r="G1070">
        <v>0</v>
      </c>
      <c r="H1070">
        <v>337.59800000000001</v>
      </c>
      <c r="I1070">
        <v>1.2300499999999999E-3</v>
      </c>
      <c r="J1070">
        <v>0.997664</v>
      </c>
      <c r="K1070">
        <v>0</v>
      </c>
      <c r="L1070" t="s">
        <v>43</v>
      </c>
    </row>
    <row r="1071" spans="1:25" x14ac:dyDescent="0.25">
      <c r="A1071" t="s">
        <v>50</v>
      </c>
      <c r="B1071">
        <v>4287.6499999999996</v>
      </c>
      <c r="C1071">
        <v>4287.47</v>
      </c>
      <c r="D1071">
        <v>4274.97</v>
      </c>
      <c r="E1071">
        <v>4271.95</v>
      </c>
      <c r="F1071">
        <v>167.126</v>
      </c>
      <c r="G1071">
        <v>0</v>
      </c>
      <c r="H1071">
        <v>333.88900000000001</v>
      </c>
      <c r="I1071">
        <v>1.2300499999999999E-3</v>
      </c>
      <c r="J1071">
        <v>0.99826999999999999</v>
      </c>
      <c r="K1071">
        <v>0</v>
      </c>
      <c r="L1071" t="s">
        <v>43</v>
      </c>
    </row>
    <row r="1072" spans="1:25" x14ac:dyDescent="0.25">
      <c r="A1072" t="s">
        <v>50</v>
      </c>
      <c r="B1072">
        <v>4303.6899999999996</v>
      </c>
      <c r="C1072">
        <v>4303.54</v>
      </c>
      <c r="D1072">
        <v>4291</v>
      </c>
      <c r="E1072">
        <v>4287.9399999999996</v>
      </c>
      <c r="F1072">
        <v>167.76499999999999</v>
      </c>
      <c r="G1072">
        <v>0</v>
      </c>
      <c r="H1072">
        <v>334.98899999999998</v>
      </c>
      <c r="I1072">
        <v>1.2300799999999999E-3</v>
      </c>
      <c r="J1072">
        <v>0.99943700000000002</v>
      </c>
      <c r="K1072">
        <v>0</v>
      </c>
      <c r="L1072" t="s">
        <v>43</v>
      </c>
    </row>
    <row r="1073" spans="1:12" x14ac:dyDescent="0.25">
      <c r="A1073" t="s">
        <v>50</v>
      </c>
      <c r="B1073">
        <v>4261.38</v>
      </c>
      <c r="C1073">
        <v>4261.22</v>
      </c>
      <c r="D1073">
        <v>4248.83</v>
      </c>
      <c r="E1073">
        <v>4245.8999999999996</v>
      </c>
      <c r="F1073">
        <v>166.315</v>
      </c>
      <c r="G1073">
        <v>0</v>
      </c>
      <c r="H1073">
        <v>338.77100000000002</v>
      </c>
      <c r="I1073">
        <v>1.2300499999999999E-3</v>
      </c>
      <c r="J1073">
        <v>0.99996399999999996</v>
      </c>
      <c r="K1073">
        <v>0</v>
      </c>
      <c r="L1073" t="s">
        <v>43</v>
      </c>
    </row>
    <row r="1074" spans="1:12" x14ac:dyDescent="0.25">
      <c r="A1074" t="s">
        <v>50</v>
      </c>
      <c r="B1074">
        <v>4071.73</v>
      </c>
      <c r="C1074">
        <v>4071.58</v>
      </c>
      <c r="D1074">
        <v>4059.71</v>
      </c>
      <c r="E1074">
        <v>4056.86</v>
      </c>
      <c r="F1074">
        <v>159.101</v>
      </c>
      <c r="G1074">
        <v>0</v>
      </c>
      <c r="H1074">
        <v>323.10599999999999</v>
      </c>
      <c r="I1074">
        <v>1.2300499999999999E-3</v>
      </c>
      <c r="J1074">
        <v>0.99937399999999998</v>
      </c>
      <c r="K1074">
        <v>0</v>
      </c>
      <c r="L1074" t="s">
        <v>43</v>
      </c>
    </row>
    <row r="1075" spans="1:12" x14ac:dyDescent="0.25">
      <c r="A1075" t="s">
        <v>50</v>
      </c>
      <c r="B1075">
        <v>4439.95</v>
      </c>
      <c r="C1075">
        <v>4439.78</v>
      </c>
      <c r="D1075">
        <v>4426.84</v>
      </c>
      <c r="E1075">
        <v>4423.82</v>
      </c>
      <c r="F1075">
        <v>173.41</v>
      </c>
      <c r="G1075">
        <v>0</v>
      </c>
      <c r="H1075">
        <v>345.07799999999997</v>
      </c>
      <c r="I1075">
        <v>1.2300499999999999E-3</v>
      </c>
      <c r="J1075">
        <v>0.99994799999999995</v>
      </c>
      <c r="K1075">
        <v>0</v>
      </c>
      <c r="L1075" t="s">
        <v>43</v>
      </c>
    </row>
    <row r="1076" spans="1:12" x14ac:dyDescent="0.25">
      <c r="A1076" t="s">
        <v>50</v>
      </c>
      <c r="B1076">
        <v>4107.18</v>
      </c>
      <c r="C1076">
        <v>4106.99</v>
      </c>
      <c r="D1076">
        <v>4095.03</v>
      </c>
      <c r="E1076">
        <v>4092.07</v>
      </c>
      <c r="F1076">
        <v>160.28</v>
      </c>
      <c r="G1076">
        <v>0</v>
      </c>
      <c r="H1076">
        <v>319.91199999999998</v>
      </c>
      <c r="I1076">
        <v>1.2300499999999999E-3</v>
      </c>
      <c r="J1076">
        <v>0.999942</v>
      </c>
      <c r="K1076">
        <v>0</v>
      </c>
      <c r="L1076" t="s">
        <v>43</v>
      </c>
    </row>
    <row r="1077" spans="1:12" x14ac:dyDescent="0.25">
      <c r="A1077" t="s">
        <v>50</v>
      </c>
      <c r="B1077">
        <v>4144.45</v>
      </c>
      <c r="C1077">
        <v>4144.3</v>
      </c>
      <c r="D1077">
        <v>4132.21</v>
      </c>
      <c r="E1077">
        <v>4129.3500000000004</v>
      </c>
      <c r="F1077">
        <v>161.91900000000001</v>
      </c>
      <c r="G1077">
        <v>0</v>
      </c>
      <c r="H1077">
        <v>323.38499999999999</v>
      </c>
      <c r="I1077">
        <v>1.2300499999999999E-3</v>
      </c>
      <c r="J1077">
        <v>0.99998799999999999</v>
      </c>
      <c r="K1077">
        <v>0</v>
      </c>
      <c r="L1077" t="s">
        <v>43</v>
      </c>
    </row>
    <row r="1078" spans="1:12" x14ac:dyDescent="0.25">
      <c r="A1078" t="s">
        <v>50</v>
      </c>
      <c r="B1078">
        <v>4114.93</v>
      </c>
      <c r="C1078">
        <v>4114.7700000000004</v>
      </c>
      <c r="D1078">
        <v>4102.7700000000004</v>
      </c>
      <c r="E1078">
        <v>4099.83</v>
      </c>
      <c r="F1078">
        <v>160.505</v>
      </c>
      <c r="G1078">
        <v>0</v>
      </c>
      <c r="H1078">
        <v>320.75700000000001</v>
      </c>
      <c r="I1078">
        <v>1.2301E-3</v>
      </c>
      <c r="J1078">
        <v>0.99918200000000001</v>
      </c>
      <c r="K1078">
        <v>0</v>
      </c>
      <c r="L1078" t="s">
        <v>43</v>
      </c>
    </row>
    <row r="1079" spans="1:12" x14ac:dyDescent="0.25">
      <c r="A1079" t="s">
        <v>50</v>
      </c>
      <c r="B1079">
        <v>4183.5600000000004</v>
      </c>
      <c r="C1079">
        <v>4183.42</v>
      </c>
      <c r="D1079">
        <v>4171.1899999999996</v>
      </c>
      <c r="E1079">
        <v>4168.29</v>
      </c>
      <c r="F1079">
        <v>163.101</v>
      </c>
      <c r="G1079">
        <v>0</v>
      </c>
      <c r="H1079">
        <v>325.79500000000002</v>
      </c>
      <c r="I1079">
        <v>1.2300499999999999E-3</v>
      </c>
      <c r="J1079">
        <v>0.99999099999999996</v>
      </c>
      <c r="K1079">
        <v>0</v>
      </c>
      <c r="L1079" t="s">
        <v>43</v>
      </c>
    </row>
    <row r="1080" spans="1:12" x14ac:dyDescent="0.25">
      <c r="A1080" t="s">
        <v>50</v>
      </c>
      <c r="B1080">
        <v>4375.1899999999996</v>
      </c>
      <c r="C1080">
        <v>4375.0200000000004</v>
      </c>
      <c r="D1080">
        <v>4362.26</v>
      </c>
      <c r="E1080">
        <v>4359.24</v>
      </c>
      <c r="F1080">
        <v>170.63800000000001</v>
      </c>
      <c r="G1080">
        <v>0</v>
      </c>
      <c r="H1080">
        <v>340.26600000000002</v>
      </c>
      <c r="I1080">
        <v>1.2300499999999999E-3</v>
      </c>
      <c r="J1080">
        <v>0.99990800000000002</v>
      </c>
      <c r="K1080">
        <v>0</v>
      </c>
      <c r="L1080" t="s">
        <v>43</v>
      </c>
    </row>
    <row r="1081" spans="1:12" x14ac:dyDescent="0.25">
      <c r="A1081" t="s">
        <v>50</v>
      </c>
      <c r="B1081">
        <v>4308.3999999999996</v>
      </c>
      <c r="C1081">
        <v>4308.2299999999996</v>
      </c>
      <c r="D1081">
        <v>4295.7</v>
      </c>
      <c r="E1081">
        <v>4292.71</v>
      </c>
      <c r="F1081">
        <v>168.065</v>
      </c>
      <c r="G1081">
        <v>0</v>
      </c>
      <c r="H1081">
        <v>335.59500000000003</v>
      </c>
      <c r="I1081">
        <v>1.2300499999999999E-3</v>
      </c>
      <c r="J1081">
        <v>0.99996799999999997</v>
      </c>
      <c r="K1081">
        <v>0</v>
      </c>
      <c r="L1081" t="s">
        <v>43</v>
      </c>
    </row>
    <row r="1082" spans="1:12" x14ac:dyDescent="0.25">
      <c r="A1082" t="s">
        <v>50</v>
      </c>
      <c r="B1082">
        <v>4287.93</v>
      </c>
      <c r="C1082">
        <v>4287.76</v>
      </c>
      <c r="D1082">
        <v>4275.22</v>
      </c>
      <c r="E1082">
        <v>4272.26</v>
      </c>
      <c r="F1082">
        <v>167.578</v>
      </c>
      <c r="G1082">
        <v>0</v>
      </c>
      <c r="H1082">
        <v>334.31400000000002</v>
      </c>
      <c r="I1082">
        <v>1.2300499999999999E-3</v>
      </c>
      <c r="J1082">
        <v>0.99985199999999996</v>
      </c>
      <c r="K1082">
        <v>0</v>
      </c>
      <c r="L1082" t="s">
        <v>43</v>
      </c>
    </row>
    <row r="1083" spans="1:12" x14ac:dyDescent="0.25">
      <c r="A1083" t="s">
        <v>50</v>
      </c>
      <c r="B1083">
        <v>4233.53</v>
      </c>
      <c r="C1083">
        <v>4233.3500000000004</v>
      </c>
      <c r="D1083">
        <v>4221.0200000000004</v>
      </c>
      <c r="E1083">
        <v>4218.05</v>
      </c>
      <c r="F1083">
        <v>165.054</v>
      </c>
      <c r="G1083">
        <v>0</v>
      </c>
      <c r="H1083">
        <v>329.86599999999999</v>
      </c>
      <c r="I1083">
        <v>1.2300499999999999E-3</v>
      </c>
      <c r="J1083">
        <v>0.99986299999999995</v>
      </c>
      <c r="K1083">
        <v>0</v>
      </c>
      <c r="L1083" t="s">
        <v>43</v>
      </c>
    </row>
    <row r="1084" spans="1:12" x14ac:dyDescent="0.25">
      <c r="A1084" t="s">
        <v>50</v>
      </c>
      <c r="B1084">
        <v>4219.8500000000004</v>
      </c>
      <c r="C1084">
        <v>4219.7</v>
      </c>
      <c r="D1084">
        <v>4207.3100000000004</v>
      </c>
      <c r="E1084">
        <v>4204.45</v>
      </c>
      <c r="F1084">
        <v>164.52199999999999</v>
      </c>
      <c r="G1084">
        <v>0</v>
      </c>
      <c r="H1084">
        <v>328.798</v>
      </c>
      <c r="I1084">
        <v>1.2300499999999999E-3</v>
      </c>
      <c r="J1084">
        <v>0.99998600000000004</v>
      </c>
      <c r="K1084">
        <v>0</v>
      </c>
      <c r="L1084" t="s">
        <v>43</v>
      </c>
    </row>
    <row r="1085" spans="1:12" x14ac:dyDescent="0.25">
      <c r="A1085" t="s">
        <v>50</v>
      </c>
      <c r="B1085">
        <v>4406.13</v>
      </c>
      <c r="C1085">
        <v>4405.97</v>
      </c>
      <c r="D1085">
        <v>4393.1099999999997</v>
      </c>
      <c r="E1085">
        <v>4389.9799999999996</v>
      </c>
      <c r="F1085">
        <v>178.07</v>
      </c>
      <c r="G1085">
        <v>0</v>
      </c>
      <c r="H1085">
        <v>342.35199999999998</v>
      </c>
      <c r="I1085">
        <v>1.2300900000000001E-3</v>
      </c>
      <c r="J1085">
        <v>0.99963299999999999</v>
      </c>
      <c r="K1085">
        <v>0</v>
      </c>
      <c r="L1085" t="s">
        <v>43</v>
      </c>
    </row>
    <row r="1086" spans="1:12" x14ac:dyDescent="0.25">
      <c r="A1086" t="s">
        <v>50</v>
      </c>
      <c r="B1086">
        <v>4488.16</v>
      </c>
      <c r="C1086">
        <v>4488.01</v>
      </c>
      <c r="D1086">
        <v>4474.92</v>
      </c>
      <c r="E1086">
        <v>4471.75</v>
      </c>
      <c r="F1086">
        <v>174.917</v>
      </c>
      <c r="G1086">
        <v>0</v>
      </c>
      <c r="H1086">
        <v>349.28500000000003</v>
      </c>
      <c r="I1086">
        <v>1.2300499999999999E-3</v>
      </c>
      <c r="J1086">
        <v>0.99888200000000005</v>
      </c>
      <c r="K1086">
        <v>0</v>
      </c>
      <c r="L1086" t="s">
        <v>43</v>
      </c>
    </row>
    <row r="1087" spans="1:12" x14ac:dyDescent="0.25">
      <c r="A1087" t="s">
        <v>50</v>
      </c>
      <c r="B1087">
        <v>4627.66</v>
      </c>
      <c r="C1087">
        <v>4627.47</v>
      </c>
      <c r="D1087">
        <v>4613.95</v>
      </c>
      <c r="E1087">
        <v>4610.67</v>
      </c>
      <c r="F1087">
        <v>180.76599999999999</v>
      </c>
      <c r="G1087">
        <v>0</v>
      </c>
      <c r="H1087">
        <v>359.22699999999998</v>
      </c>
      <c r="I1087">
        <v>1.2300499999999999E-3</v>
      </c>
      <c r="J1087">
        <v>0.99998799999999999</v>
      </c>
      <c r="K1087">
        <v>0</v>
      </c>
      <c r="L1087" t="s">
        <v>43</v>
      </c>
    </row>
    <row r="1088" spans="1:12" x14ac:dyDescent="0.25">
      <c r="A1088" t="s">
        <v>50</v>
      </c>
      <c r="B1088">
        <v>4026.81</v>
      </c>
      <c r="C1088">
        <v>4026.66</v>
      </c>
      <c r="D1088">
        <v>4006.6</v>
      </c>
      <c r="E1088">
        <v>4003.82</v>
      </c>
      <c r="F1088">
        <v>156.904</v>
      </c>
      <c r="G1088">
        <v>0</v>
      </c>
      <c r="H1088">
        <v>319.46699999999998</v>
      </c>
      <c r="I1088">
        <v>1.2300600000000001E-3</v>
      </c>
      <c r="J1088">
        <v>0.99993799999999999</v>
      </c>
      <c r="K1088">
        <v>0</v>
      </c>
      <c r="L1088" t="s">
        <v>43</v>
      </c>
    </row>
    <row r="1089" spans="1:12" x14ac:dyDescent="0.25">
      <c r="A1089" t="s">
        <v>50</v>
      </c>
      <c r="B1089">
        <v>4607.62</v>
      </c>
      <c r="C1089">
        <v>4607.46</v>
      </c>
      <c r="D1089">
        <v>4594.04</v>
      </c>
      <c r="E1089">
        <v>4590.79</v>
      </c>
      <c r="F1089">
        <v>179.59100000000001</v>
      </c>
      <c r="G1089">
        <v>0</v>
      </c>
      <c r="H1089">
        <v>357.714</v>
      </c>
      <c r="I1089">
        <v>1.2300499999999999E-3</v>
      </c>
      <c r="J1089">
        <v>0.99978800000000001</v>
      </c>
      <c r="K1089">
        <v>0</v>
      </c>
      <c r="L1089" t="s">
        <v>43</v>
      </c>
    </row>
    <row r="1090" spans="1:12" x14ac:dyDescent="0.25">
      <c r="A1090" t="s">
        <v>50</v>
      </c>
      <c r="B1090">
        <v>4176.3599999999997</v>
      </c>
      <c r="C1090">
        <v>4176.1899999999996</v>
      </c>
      <c r="D1090">
        <v>4164.04</v>
      </c>
      <c r="E1090">
        <v>4161.0200000000004</v>
      </c>
      <c r="F1090">
        <v>162.78800000000001</v>
      </c>
      <c r="G1090">
        <v>0</v>
      </c>
      <c r="H1090">
        <v>324.952</v>
      </c>
      <c r="I1090">
        <v>1.2300499999999999E-3</v>
      </c>
      <c r="J1090">
        <v>0.99968999999999997</v>
      </c>
      <c r="K1090">
        <v>0</v>
      </c>
      <c r="L1090" t="s">
        <v>43</v>
      </c>
    </row>
    <row r="1091" spans="1:12" x14ac:dyDescent="0.25">
      <c r="A1091" t="s">
        <v>50</v>
      </c>
      <c r="B1091">
        <v>4163.6000000000004</v>
      </c>
      <c r="C1091">
        <v>4163.45</v>
      </c>
      <c r="D1091">
        <v>4151.3100000000004</v>
      </c>
      <c r="E1091">
        <v>4148.38</v>
      </c>
      <c r="F1091">
        <v>162.447</v>
      </c>
      <c r="G1091">
        <v>0</v>
      </c>
      <c r="H1091">
        <v>324.66699999999997</v>
      </c>
      <c r="I1091">
        <v>1.2300600000000001E-3</v>
      </c>
      <c r="J1091">
        <v>0.99956599999999995</v>
      </c>
      <c r="K1091">
        <v>0</v>
      </c>
      <c r="L1091" t="s">
        <v>43</v>
      </c>
    </row>
    <row r="1092" spans="1:12" x14ac:dyDescent="0.25">
      <c r="A1092" t="s">
        <v>50</v>
      </c>
      <c r="B1092">
        <v>4328.3</v>
      </c>
      <c r="C1092">
        <v>4328.12</v>
      </c>
      <c r="D1092">
        <v>4315.53</v>
      </c>
      <c r="E1092">
        <v>4312.5</v>
      </c>
      <c r="F1092">
        <v>168.77699999999999</v>
      </c>
      <c r="G1092">
        <v>0</v>
      </c>
      <c r="H1092">
        <v>336.82600000000002</v>
      </c>
      <c r="I1092">
        <v>1.2300499999999999E-3</v>
      </c>
      <c r="J1092">
        <v>0.99984300000000004</v>
      </c>
      <c r="K1092">
        <v>0</v>
      </c>
      <c r="L1092" t="s">
        <v>43</v>
      </c>
    </row>
    <row r="1093" spans="1:12" x14ac:dyDescent="0.25">
      <c r="A1093" t="s">
        <v>50</v>
      </c>
      <c r="B1093">
        <v>4333.47</v>
      </c>
      <c r="C1093">
        <v>4333.32</v>
      </c>
      <c r="D1093">
        <v>4320.67</v>
      </c>
      <c r="E1093">
        <v>4317.67</v>
      </c>
      <c r="F1093">
        <v>177.28299999999999</v>
      </c>
      <c r="G1093">
        <v>0</v>
      </c>
      <c r="H1093">
        <v>343.48099999999999</v>
      </c>
      <c r="I1093">
        <v>1.2300499999999999E-3</v>
      </c>
      <c r="J1093">
        <v>0.99950300000000003</v>
      </c>
      <c r="K1093">
        <v>0</v>
      </c>
      <c r="L1093" t="s">
        <v>43</v>
      </c>
    </row>
    <row r="1094" spans="1:12" x14ac:dyDescent="0.25">
      <c r="A1094" t="s">
        <v>50</v>
      </c>
      <c r="B1094">
        <v>4558.46</v>
      </c>
      <c r="C1094">
        <v>4558.29</v>
      </c>
      <c r="D1094">
        <v>4545.01</v>
      </c>
      <c r="E1094">
        <v>4541.83</v>
      </c>
      <c r="F1094">
        <v>177.96199999999999</v>
      </c>
      <c r="G1094">
        <v>0</v>
      </c>
      <c r="H1094">
        <v>354.96899999999999</v>
      </c>
      <c r="I1094">
        <v>1.2300499999999999E-3</v>
      </c>
      <c r="J1094">
        <v>0.99976200000000004</v>
      </c>
      <c r="K1094">
        <v>0</v>
      </c>
      <c r="L1094" t="s">
        <v>43</v>
      </c>
    </row>
    <row r="1095" spans="1:12" x14ac:dyDescent="0.25">
      <c r="A1095" t="s">
        <v>50</v>
      </c>
      <c r="B1095">
        <v>4285.2</v>
      </c>
      <c r="C1095">
        <v>4285.03</v>
      </c>
      <c r="D1095">
        <v>4272.49</v>
      </c>
      <c r="E1095">
        <v>4269.46</v>
      </c>
      <c r="F1095">
        <v>167.47300000000001</v>
      </c>
      <c r="G1095">
        <v>0</v>
      </c>
      <c r="H1095">
        <v>333.88799999999998</v>
      </c>
      <c r="I1095">
        <v>1.2300499999999999E-3</v>
      </c>
      <c r="J1095">
        <v>0.99989899999999998</v>
      </c>
      <c r="K1095">
        <v>0</v>
      </c>
      <c r="L1095" t="s">
        <v>43</v>
      </c>
    </row>
    <row r="1096" spans="1:12" x14ac:dyDescent="0.25">
      <c r="A1096" t="s">
        <v>50</v>
      </c>
      <c r="B1096">
        <v>4332.42</v>
      </c>
      <c r="C1096">
        <v>4332.25</v>
      </c>
      <c r="D1096">
        <v>4319.62</v>
      </c>
      <c r="E1096">
        <v>4316.58</v>
      </c>
      <c r="F1096">
        <v>169.226</v>
      </c>
      <c r="G1096">
        <v>0</v>
      </c>
      <c r="H1096">
        <v>343.22899999999998</v>
      </c>
      <c r="I1096">
        <v>1.2300499999999999E-3</v>
      </c>
      <c r="J1096">
        <v>0.99902199999999997</v>
      </c>
      <c r="K1096">
        <v>0</v>
      </c>
      <c r="L1096" t="s">
        <v>43</v>
      </c>
    </row>
    <row r="1097" spans="1:12" x14ac:dyDescent="0.25">
      <c r="A1097" t="s">
        <v>50</v>
      </c>
      <c r="B1097">
        <v>4171.6400000000003</v>
      </c>
      <c r="C1097">
        <v>4171.47</v>
      </c>
      <c r="D1097">
        <v>4159.3100000000004</v>
      </c>
      <c r="E1097">
        <v>4156.47</v>
      </c>
      <c r="F1097">
        <v>162.43100000000001</v>
      </c>
      <c r="G1097">
        <v>0</v>
      </c>
      <c r="H1097">
        <v>325.02800000000002</v>
      </c>
      <c r="I1097">
        <v>1.2300499999999999E-3</v>
      </c>
      <c r="J1097">
        <v>0.99875000000000003</v>
      </c>
      <c r="K1097">
        <v>0</v>
      </c>
      <c r="L1097" t="s">
        <v>43</v>
      </c>
    </row>
    <row r="1098" spans="1:12" x14ac:dyDescent="0.25">
      <c r="A1098" t="s">
        <v>50</v>
      </c>
      <c r="B1098">
        <v>4358.05</v>
      </c>
      <c r="C1098">
        <v>4357.8599999999997</v>
      </c>
      <c r="D1098">
        <v>4345.13</v>
      </c>
      <c r="E1098">
        <v>4342.07</v>
      </c>
      <c r="F1098">
        <v>170.24199999999999</v>
      </c>
      <c r="G1098">
        <v>0</v>
      </c>
      <c r="H1098">
        <v>339.05599999999998</v>
      </c>
      <c r="I1098">
        <v>1.2300499999999999E-3</v>
      </c>
      <c r="J1098">
        <v>0.99962300000000004</v>
      </c>
      <c r="K1098">
        <v>0</v>
      </c>
      <c r="L1098" t="s">
        <v>43</v>
      </c>
    </row>
    <row r="1099" spans="1:12" x14ac:dyDescent="0.25">
      <c r="A1099" t="s">
        <v>50</v>
      </c>
      <c r="B1099">
        <v>4144.3599999999997</v>
      </c>
      <c r="C1099">
        <v>4144.2</v>
      </c>
      <c r="D1099">
        <v>4132.1499999999996</v>
      </c>
      <c r="E1099">
        <v>4129.3100000000004</v>
      </c>
      <c r="F1099">
        <v>161.53299999999999</v>
      </c>
      <c r="G1099">
        <v>0</v>
      </c>
      <c r="H1099">
        <v>322.85599999999999</v>
      </c>
      <c r="I1099">
        <v>1.2300499999999999E-3</v>
      </c>
      <c r="J1099">
        <v>0.99983200000000005</v>
      </c>
      <c r="K1099">
        <v>0</v>
      </c>
      <c r="L1099" t="s">
        <v>43</v>
      </c>
    </row>
    <row r="1100" spans="1:12" x14ac:dyDescent="0.25">
      <c r="A1100" t="s">
        <v>50</v>
      </c>
      <c r="B1100">
        <v>4131.13</v>
      </c>
      <c r="C1100">
        <v>4130.99</v>
      </c>
      <c r="D1100">
        <v>4118.93</v>
      </c>
      <c r="E1100">
        <v>4116.09</v>
      </c>
      <c r="F1100">
        <v>161.465</v>
      </c>
      <c r="G1100">
        <v>0</v>
      </c>
      <c r="H1100">
        <v>322.25700000000001</v>
      </c>
      <c r="I1100">
        <v>1.2300499999999999E-3</v>
      </c>
      <c r="J1100">
        <v>0.99998299999999996</v>
      </c>
      <c r="K1100">
        <v>0</v>
      </c>
      <c r="L1100" t="s">
        <v>43</v>
      </c>
    </row>
    <row r="1101" spans="1:12" x14ac:dyDescent="0.25">
      <c r="A1101" t="s">
        <v>50</v>
      </c>
      <c r="B1101">
        <v>4428.42</v>
      </c>
      <c r="C1101">
        <v>4428.26</v>
      </c>
      <c r="D1101">
        <v>4415.3500000000004</v>
      </c>
      <c r="E1101">
        <v>4412.1899999999996</v>
      </c>
      <c r="F1101">
        <v>178.852</v>
      </c>
      <c r="G1101">
        <v>0</v>
      </c>
      <c r="H1101">
        <v>344.851</v>
      </c>
      <c r="I1101">
        <v>1.2300499999999999E-3</v>
      </c>
      <c r="J1101">
        <v>0.99981500000000001</v>
      </c>
      <c r="K1101">
        <v>0</v>
      </c>
      <c r="L1101" t="s">
        <v>43</v>
      </c>
    </row>
    <row r="1102" spans="1:12" x14ac:dyDescent="0.25">
      <c r="A1102" t="s">
        <v>50</v>
      </c>
      <c r="B1102">
        <v>4079.06</v>
      </c>
      <c r="C1102">
        <v>4078.91</v>
      </c>
      <c r="D1102">
        <v>4066.99</v>
      </c>
      <c r="E1102">
        <v>4064.2</v>
      </c>
      <c r="F1102">
        <v>159.071</v>
      </c>
      <c r="G1102">
        <v>0</v>
      </c>
      <c r="H1102">
        <v>318.303</v>
      </c>
      <c r="I1102">
        <v>1.2300499999999999E-3</v>
      </c>
      <c r="J1102">
        <v>0.99992300000000001</v>
      </c>
      <c r="K1102">
        <v>0</v>
      </c>
      <c r="L1102" t="s">
        <v>43</v>
      </c>
    </row>
    <row r="1103" spans="1:12" x14ac:dyDescent="0.25">
      <c r="A1103" t="s">
        <v>50</v>
      </c>
      <c r="B1103">
        <v>4233.8100000000004</v>
      </c>
      <c r="C1103">
        <v>4233.66</v>
      </c>
      <c r="D1103">
        <v>4221.34</v>
      </c>
      <c r="E1103">
        <v>4218.3500000000004</v>
      </c>
      <c r="F1103">
        <v>164.874</v>
      </c>
      <c r="G1103">
        <v>0</v>
      </c>
      <c r="H1103">
        <v>329.39499999999998</v>
      </c>
      <c r="I1103">
        <v>1.2300499999999999E-3</v>
      </c>
      <c r="J1103">
        <v>0.99938300000000002</v>
      </c>
      <c r="K1103">
        <v>0</v>
      </c>
      <c r="L1103" t="s">
        <v>43</v>
      </c>
    </row>
    <row r="1104" spans="1:12" x14ac:dyDescent="0.25">
      <c r="A1104" t="s">
        <v>50</v>
      </c>
      <c r="B1104">
        <v>4215.16</v>
      </c>
      <c r="C1104">
        <v>4215</v>
      </c>
      <c r="D1104">
        <v>4202.68</v>
      </c>
      <c r="E1104">
        <v>4199.7700000000004</v>
      </c>
      <c r="F1104">
        <v>165</v>
      </c>
      <c r="G1104">
        <v>0</v>
      </c>
      <c r="H1104">
        <v>328.59399999999999</v>
      </c>
      <c r="I1104">
        <v>1.2300600000000001E-3</v>
      </c>
      <c r="J1104">
        <v>0.99995599999999996</v>
      </c>
      <c r="K1104">
        <v>0</v>
      </c>
      <c r="L1104" t="s">
        <v>43</v>
      </c>
    </row>
    <row r="1105" spans="1:25" x14ac:dyDescent="0.25">
      <c r="A1105" t="s">
        <v>50</v>
      </c>
      <c r="B1105">
        <v>4173.97</v>
      </c>
      <c r="C1105">
        <v>4173.8100000000004</v>
      </c>
      <c r="D1105">
        <v>4161.58</v>
      </c>
      <c r="E1105">
        <v>4158.66</v>
      </c>
      <c r="F1105">
        <v>162.851</v>
      </c>
      <c r="G1105">
        <v>0</v>
      </c>
      <c r="H1105">
        <v>325.00799999999998</v>
      </c>
      <c r="I1105">
        <v>1.2300600000000001E-3</v>
      </c>
      <c r="J1105">
        <v>0.999614</v>
      </c>
      <c r="K1105">
        <v>0</v>
      </c>
      <c r="L1105" t="s">
        <v>43</v>
      </c>
    </row>
    <row r="1106" spans="1:25" x14ac:dyDescent="0.25">
      <c r="A1106" t="s">
        <v>50</v>
      </c>
      <c r="B1106">
        <v>4127.6400000000003</v>
      </c>
      <c r="C1106">
        <v>4127.49</v>
      </c>
      <c r="D1106">
        <v>4115.46</v>
      </c>
      <c r="E1106">
        <v>4112.53</v>
      </c>
      <c r="F1106">
        <v>161.21199999999999</v>
      </c>
      <c r="G1106">
        <v>0</v>
      </c>
      <c r="H1106">
        <v>321.40699999999998</v>
      </c>
      <c r="I1106">
        <v>1.2300499999999999E-3</v>
      </c>
      <c r="J1106">
        <v>0.99980599999999997</v>
      </c>
      <c r="K1106">
        <v>0</v>
      </c>
      <c r="L1106" t="s">
        <v>43</v>
      </c>
    </row>
    <row r="1107" spans="1:25" x14ac:dyDescent="0.25">
      <c r="A1107" t="s">
        <v>50</v>
      </c>
      <c r="B1107">
        <v>4240.88</v>
      </c>
      <c r="C1107">
        <v>4240.7299999999996</v>
      </c>
      <c r="D1107">
        <v>4228.33</v>
      </c>
      <c r="E1107">
        <v>4225.3100000000004</v>
      </c>
      <c r="F1107">
        <v>165.78100000000001</v>
      </c>
      <c r="G1107">
        <v>0</v>
      </c>
      <c r="H1107">
        <v>332.488</v>
      </c>
      <c r="I1107">
        <v>1.2300499999999999E-3</v>
      </c>
      <c r="J1107">
        <v>0.99994300000000003</v>
      </c>
      <c r="K1107">
        <v>0</v>
      </c>
      <c r="L1107" t="s">
        <v>43</v>
      </c>
    </row>
    <row r="1108" spans="1:25" x14ac:dyDescent="0.25">
      <c r="A1108" t="s">
        <v>50</v>
      </c>
      <c r="B1108">
        <v>4566.09</v>
      </c>
      <c r="C1108">
        <v>4565.8999999999996</v>
      </c>
      <c r="D1108">
        <v>4552.5</v>
      </c>
      <c r="E1108">
        <v>4549.28</v>
      </c>
      <c r="F1108">
        <v>184.167</v>
      </c>
      <c r="G1108">
        <v>0</v>
      </c>
      <c r="H1108">
        <v>354.49299999999999</v>
      </c>
      <c r="I1108">
        <v>1.2300499999999999E-3</v>
      </c>
      <c r="J1108">
        <v>0.99995999999999996</v>
      </c>
      <c r="K1108">
        <v>0</v>
      </c>
      <c r="L1108" t="s">
        <v>43</v>
      </c>
    </row>
    <row r="1109" spans="1:25" x14ac:dyDescent="0.25">
      <c r="A1109" t="s">
        <v>50</v>
      </c>
      <c r="B1109">
        <v>4077.13</v>
      </c>
      <c r="C1109">
        <v>4076.96</v>
      </c>
      <c r="D1109">
        <v>4065.06</v>
      </c>
      <c r="E1109">
        <v>4062.2</v>
      </c>
      <c r="F1109">
        <v>159.29900000000001</v>
      </c>
      <c r="G1109">
        <v>0</v>
      </c>
      <c r="H1109">
        <v>318.17099999999999</v>
      </c>
      <c r="I1109">
        <v>1.2300600000000001E-3</v>
      </c>
      <c r="J1109">
        <v>0.99998500000000001</v>
      </c>
      <c r="K1109">
        <v>0</v>
      </c>
      <c r="L1109" t="s">
        <v>43</v>
      </c>
    </row>
    <row r="1110" spans="1:25" x14ac:dyDescent="0.25">
      <c r="A1110" t="s">
        <v>50</v>
      </c>
      <c r="B1110">
        <v>4645.05</v>
      </c>
      <c r="C1110">
        <v>4644.8900000000003</v>
      </c>
      <c r="D1110">
        <v>4631.3100000000004</v>
      </c>
      <c r="E1110">
        <v>4628.17</v>
      </c>
      <c r="F1110">
        <v>181.595</v>
      </c>
      <c r="G1110">
        <v>0</v>
      </c>
      <c r="H1110">
        <v>361.25</v>
      </c>
      <c r="I1110">
        <v>1.2300499999999999E-3</v>
      </c>
      <c r="J1110">
        <v>0.999946</v>
      </c>
      <c r="K1110">
        <v>0</v>
      </c>
      <c r="L1110" t="s">
        <v>43</v>
      </c>
    </row>
    <row r="1111" spans="1:25" x14ac:dyDescent="0.25">
      <c r="A1111" t="s">
        <v>50</v>
      </c>
      <c r="B1111">
        <v>4112.66</v>
      </c>
      <c r="C1111">
        <v>4112.49</v>
      </c>
      <c r="D1111">
        <v>4100.5200000000004</v>
      </c>
      <c r="E1111">
        <v>4097.7</v>
      </c>
      <c r="F1111">
        <v>160.489</v>
      </c>
      <c r="G1111">
        <v>0</v>
      </c>
      <c r="H1111">
        <v>320.68599999999998</v>
      </c>
      <c r="I1111">
        <v>1.2300499999999999E-3</v>
      </c>
      <c r="J1111">
        <v>0.99946599999999997</v>
      </c>
      <c r="K1111">
        <v>0</v>
      </c>
      <c r="L1111" t="s">
        <v>43</v>
      </c>
    </row>
    <row r="1112" spans="1:25" x14ac:dyDescent="0.25">
      <c r="A1112" t="s">
        <v>50</v>
      </c>
      <c r="B1112">
        <v>4139.49</v>
      </c>
      <c r="C1112">
        <v>4139.34</v>
      </c>
      <c r="D1112">
        <v>4127.2700000000004</v>
      </c>
      <c r="E1112">
        <v>4124.41</v>
      </c>
      <c r="F1112">
        <v>161.53899999999999</v>
      </c>
      <c r="G1112">
        <v>0</v>
      </c>
      <c r="H1112">
        <v>322.57</v>
      </c>
      <c r="I1112">
        <v>1.2300600000000001E-3</v>
      </c>
      <c r="J1112">
        <v>0.99971200000000005</v>
      </c>
      <c r="K1112">
        <v>0</v>
      </c>
      <c r="L1112" t="s">
        <v>43</v>
      </c>
    </row>
    <row r="1113" spans="1:25" x14ac:dyDescent="0.25">
      <c r="A1113" t="s">
        <v>50</v>
      </c>
      <c r="B1113">
        <v>4374.1400000000003</v>
      </c>
      <c r="C1113">
        <v>4373.99</v>
      </c>
      <c r="D1113">
        <v>4361.2700000000004</v>
      </c>
      <c r="E1113">
        <v>4358.1099999999997</v>
      </c>
      <c r="F1113">
        <v>170.631</v>
      </c>
      <c r="G1113">
        <v>0</v>
      </c>
      <c r="H1113">
        <v>340.3</v>
      </c>
      <c r="I1113">
        <v>1.2300499999999999E-3</v>
      </c>
      <c r="J1113">
        <v>0.99995999999999996</v>
      </c>
      <c r="K1113">
        <v>0</v>
      </c>
      <c r="L1113" t="s">
        <v>43</v>
      </c>
    </row>
    <row r="1114" spans="1:25" x14ac:dyDescent="0.25">
      <c r="A1114" t="s">
        <v>50</v>
      </c>
      <c r="B1114">
        <v>4034.64</v>
      </c>
      <c r="C1114">
        <v>4034.49</v>
      </c>
      <c r="D1114">
        <v>4022.7</v>
      </c>
      <c r="E1114">
        <v>4019.84</v>
      </c>
      <c r="F1114">
        <v>163.30500000000001</v>
      </c>
      <c r="G1114">
        <v>0</v>
      </c>
      <c r="H1114">
        <v>314.39499999999998</v>
      </c>
      <c r="I1114">
        <v>1.2301E-3</v>
      </c>
      <c r="J1114">
        <v>0.99985900000000005</v>
      </c>
      <c r="K1114">
        <v>0</v>
      </c>
      <c r="L1114" t="s">
        <v>43</v>
      </c>
    </row>
    <row r="1115" spans="1:25" x14ac:dyDescent="0.25">
      <c r="A1115" t="s">
        <v>50</v>
      </c>
      <c r="B1115">
        <v>4385.3500000000004</v>
      </c>
      <c r="C1115">
        <v>4385.2</v>
      </c>
      <c r="D1115">
        <v>4372.43</v>
      </c>
      <c r="E1115">
        <v>4369.41</v>
      </c>
      <c r="F1115">
        <v>171.05199999999999</v>
      </c>
      <c r="G1115">
        <v>0</v>
      </c>
      <c r="H1115">
        <v>341.43799999999999</v>
      </c>
      <c r="I1115">
        <v>1.2300499999999999E-3</v>
      </c>
      <c r="J1115">
        <v>0.99943099999999996</v>
      </c>
      <c r="K1115">
        <v>0</v>
      </c>
      <c r="L1115" t="s">
        <v>43</v>
      </c>
    </row>
    <row r="1116" spans="1:25" x14ac:dyDescent="0.25">
      <c r="A1116" t="s">
        <v>50</v>
      </c>
      <c r="B1116">
        <v>4083.38</v>
      </c>
      <c r="C1116">
        <v>4083.19</v>
      </c>
      <c r="D1116">
        <v>4071.29</v>
      </c>
      <c r="E1116">
        <v>4068.29</v>
      </c>
      <c r="F1116">
        <v>159.26599999999999</v>
      </c>
      <c r="G1116">
        <v>0</v>
      </c>
      <c r="H1116">
        <v>318.399</v>
      </c>
      <c r="I1116">
        <v>1.2300600000000001E-3</v>
      </c>
      <c r="J1116">
        <v>0.99960700000000002</v>
      </c>
      <c r="K1116">
        <v>0</v>
      </c>
      <c r="L1116" t="s">
        <v>43</v>
      </c>
    </row>
    <row r="1117" spans="1:25" x14ac:dyDescent="0.25">
      <c r="A1117" t="s">
        <v>50</v>
      </c>
      <c r="B1117">
        <v>4542.32</v>
      </c>
      <c r="C1117">
        <v>4542.1499999999996</v>
      </c>
      <c r="D1117">
        <v>4528.87</v>
      </c>
      <c r="E1117">
        <v>4525.7299999999996</v>
      </c>
      <c r="F1117">
        <v>177.26400000000001</v>
      </c>
      <c r="G1117">
        <v>0</v>
      </c>
      <c r="H1117">
        <v>353.35</v>
      </c>
      <c r="I1117">
        <v>1.23007E-3</v>
      </c>
      <c r="J1117">
        <v>0.99921199999999999</v>
      </c>
      <c r="K1117">
        <v>0</v>
      </c>
      <c r="L1117" t="s">
        <v>43</v>
      </c>
    </row>
    <row r="1118" spans="1:25" x14ac:dyDescent="0.25">
      <c r="A1118" t="s">
        <v>50</v>
      </c>
      <c r="B1118">
        <v>4152.8999999999996</v>
      </c>
      <c r="C1118">
        <v>4152.74</v>
      </c>
      <c r="D1118">
        <v>4140.59</v>
      </c>
      <c r="E1118">
        <v>4137.67</v>
      </c>
      <c r="F1118">
        <v>161.636</v>
      </c>
      <c r="G1118">
        <v>0</v>
      </c>
      <c r="H1118">
        <v>323.27300000000002</v>
      </c>
      <c r="I1118">
        <v>1.2300499999999999E-3</v>
      </c>
      <c r="J1118">
        <v>0.99973400000000001</v>
      </c>
      <c r="K1118">
        <v>0</v>
      </c>
      <c r="L1118" t="s">
        <v>43</v>
      </c>
    </row>
    <row r="1119" spans="1:25" x14ac:dyDescent="0.25">
      <c r="A1119" t="s">
        <v>50</v>
      </c>
      <c r="B1119">
        <v>4139.3100000000004</v>
      </c>
      <c r="C1119">
        <v>4139.16</v>
      </c>
      <c r="D1119">
        <v>4127.08</v>
      </c>
      <c r="E1119">
        <v>4124.2299999999996</v>
      </c>
      <c r="F1119">
        <v>161.422</v>
      </c>
      <c r="G1119">
        <v>0</v>
      </c>
      <c r="H1119">
        <v>322.60300000000001</v>
      </c>
      <c r="I1119">
        <v>1.2300600000000001E-3</v>
      </c>
      <c r="J1119">
        <v>0.99986399999999998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4404.24</v>
      </c>
      <c r="C1120">
        <v>4404.08</v>
      </c>
      <c r="D1120">
        <v>4391.2700000000004</v>
      </c>
      <c r="E1120">
        <v>4388.25</v>
      </c>
      <c r="F1120">
        <v>173.13800000000001</v>
      </c>
      <c r="G1120">
        <v>0</v>
      </c>
      <c r="H1120">
        <v>342.911</v>
      </c>
      <c r="I1120">
        <v>1.2300499999999999E-3</v>
      </c>
      <c r="J1120">
        <v>0.999946</v>
      </c>
      <c r="K1120">
        <v>0</v>
      </c>
      <c r="L1120" t="s">
        <v>43</v>
      </c>
      <c r="R1120">
        <f>AVERAGE(B1071:B1120)</f>
        <v>4272.6886000000013</v>
      </c>
      <c r="S1120">
        <f>AVERAGE(C1071:C1120)</f>
        <v>4272.5261999999993</v>
      </c>
      <c r="U1120">
        <f>_xlfn.VAR.P(B1071:B1120)</f>
        <v>26704.944508039993</v>
      </c>
      <c r="V1120">
        <f>_xlfn.VAR.P(C1071:C1120)</f>
        <v>26703.670299560003</v>
      </c>
      <c r="X1120">
        <f>1.96*SQRT(U1120)/50</f>
        <v>6.4059258447811098</v>
      </c>
      <c r="Y1120">
        <f>1.96*SQRT(V1120)/50</f>
        <v>6.4057730157347832</v>
      </c>
    </row>
    <row r="1121" spans="1:12" x14ac:dyDescent="0.25">
      <c r="A1121" t="s">
        <v>51</v>
      </c>
      <c r="B1121">
        <v>213637.02696399999</v>
      </c>
      <c r="C1121" t="s">
        <v>37</v>
      </c>
    </row>
    <row r="1122" spans="1:12" x14ac:dyDescent="0.25">
      <c r="A1122" t="s">
        <v>52</v>
      </c>
      <c r="B1122">
        <v>2789.2</v>
      </c>
      <c r="C1122">
        <v>2671.19</v>
      </c>
      <c r="D1122">
        <v>2670.73</v>
      </c>
      <c r="E1122">
        <v>2668.72</v>
      </c>
      <c r="F1122">
        <v>78.192899999999995</v>
      </c>
      <c r="G1122">
        <v>745.38800000000003</v>
      </c>
      <c r="H1122">
        <v>229.96</v>
      </c>
      <c r="I1122">
        <v>1.2300499999999999E-3</v>
      </c>
      <c r="J1122">
        <v>0.99998100000000001</v>
      </c>
      <c r="K1122">
        <v>435</v>
      </c>
      <c r="L1122" t="s">
        <v>43</v>
      </c>
    </row>
    <row r="1123" spans="1:12" x14ac:dyDescent="0.25">
      <c r="A1123" t="s">
        <v>52</v>
      </c>
      <c r="B1123">
        <v>2861.31</v>
      </c>
      <c r="C1123">
        <v>2738.39</v>
      </c>
      <c r="D1123">
        <v>2737.93</v>
      </c>
      <c r="E1123">
        <v>2735.89</v>
      </c>
      <c r="F1123">
        <v>81.692099999999996</v>
      </c>
      <c r="G1123">
        <v>735.59100000000001</v>
      </c>
      <c r="H1123">
        <v>239.13900000000001</v>
      </c>
      <c r="I1123">
        <v>1.2300600000000001E-3</v>
      </c>
      <c r="J1123">
        <v>0.99986900000000001</v>
      </c>
      <c r="K1123">
        <v>0</v>
      </c>
      <c r="L1123" t="s">
        <v>43</v>
      </c>
    </row>
    <row r="1124" spans="1:12" x14ac:dyDescent="0.25">
      <c r="A1124" t="s">
        <v>52</v>
      </c>
      <c r="B1124">
        <v>2910.71</v>
      </c>
      <c r="C1124">
        <v>2793.45</v>
      </c>
      <c r="D1124">
        <v>2792.99</v>
      </c>
      <c r="E1124">
        <v>2790.88</v>
      </c>
      <c r="F1124">
        <v>83.158299999999997</v>
      </c>
      <c r="G1124">
        <v>741.65</v>
      </c>
      <c r="H1124">
        <v>243.11600000000001</v>
      </c>
      <c r="I1124">
        <v>1.2300499999999999E-3</v>
      </c>
      <c r="J1124">
        <v>0.99985400000000002</v>
      </c>
      <c r="K1124">
        <v>0</v>
      </c>
      <c r="L1124" t="s">
        <v>43</v>
      </c>
    </row>
    <row r="1125" spans="1:12" x14ac:dyDescent="0.25">
      <c r="A1125" t="s">
        <v>52</v>
      </c>
      <c r="B1125">
        <v>2933.92</v>
      </c>
      <c r="C1125">
        <v>2810.25</v>
      </c>
      <c r="D1125">
        <v>2809.76</v>
      </c>
      <c r="E1125">
        <v>2807.64</v>
      </c>
      <c r="F1125">
        <v>83.947400000000002</v>
      </c>
      <c r="G1125">
        <v>749.11400000000003</v>
      </c>
      <c r="H1125">
        <v>245.55600000000001</v>
      </c>
      <c r="I1125">
        <v>1.2300499999999999E-3</v>
      </c>
      <c r="J1125">
        <v>0.99967899999999998</v>
      </c>
      <c r="K1125">
        <v>0</v>
      </c>
      <c r="L1125" t="s">
        <v>43</v>
      </c>
    </row>
    <row r="1126" spans="1:12" x14ac:dyDescent="0.25">
      <c r="A1126" t="s">
        <v>52</v>
      </c>
      <c r="B1126">
        <v>2884.07</v>
      </c>
      <c r="C1126">
        <v>2762.83</v>
      </c>
      <c r="D1126">
        <v>2762.36</v>
      </c>
      <c r="E1126">
        <v>2760.31</v>
      </c>
      <c r="F1126">
        <v>82.052099999999996</v>
      </c>
      <c r="G1126">
        <v>754.13300000000004</v>
      </c>
      <c r="H1126">
        <v>239.89099999999999</v>
      </c>
      <c r="I1126">
        <v>1.23007E-3</v>
      </c>
      <c r="J1126">
        <v>0.99948000000000004</v>
      </c>
      <c r="K1126">
        <v>0</v>
      </c>
      <c r="L1126" t="s">
        <v>43</v>
      </c>
    </row>
    <row r="1127" spans="1:12" x14ac:dyDescent="0.25">
      <c r="A1127" t="s">
        <v>52</v>
      </c>
      <c r="B1127">
        <v>3212.76</v>
      </c>
      <c r="C1127">
        <v>3082.31</v>
      </c>
      <c r="D1127">
        <v>3081.79</v>
      </c>
      <c r="E1127">
        <v>3079.48</v>
      </c>
      <c r="F1127">
        <v>92.111800000000002</v>
      </c>
      <c r="G1127">
        <v>823.83500000000004</v>
      </c>
      <c r="H1127">
        <v>269.23099999999999</v>
      </c>
      <c r="I1127">
        <v>1.2300900000000001E-3</v>
      </c>
      <c r="J1127">
        <v>0.99968999999999997</v>
      </c>
      <c r="K1127">
        <v>0</v>
      </c>
      <c r="L1127" t="s">
        <v>43</v>
      </c>
    </row>
    <row r="1128" spans="1:12" x14ac:dyDescent="0.25">
      <c r="A1128" t="s">
        <v>52</v>
      </c>
      <c r="B1128">
        <v>2950.75</v>
      </c>
      <c r="C1128">
        <v>2812.04</v>
      </c>
      <c r="D1128">
        <v>2811.55</v>
      </c>
      <c r="E1128">
        <v>2809.44</v>
      </c>
      <c r="F1128">
        <v>84.082800000000006</v>
      </c>
      <c r="G1128">
        <v>754.30799999999999</v>
      </c>
      <c r="H1128">
        <v>245.43899999999999</v>
      </c>
      <c r="I1128">
        <v>1.2300499999999999E-3</v>
      </c>
      <c r="J1128">
        <v>0.999969</v>
      </c>
      <c r="K1128">
        <v>0</v>
      </c>
      <c r="L1128" t="s">
        <v>43</v>
      </c>
    </row>
    <row r="1129" spans="1:12" x14ac:dyDescent="0.25">
      <c r="A1129" t="s">
        <v>52</v>
      </c>
      <c r="B1129">
        <v>2895.97</v>
      </c>
      <c r="C1129">
        <v>2778.31</v>
      </c>
      <c r="D1129">
        <v>2777.83</v>
      </c>
      <c r="E1129">
        <v>2775.74</v>
      </c>
      <c r="F1129">
        <v>82.663899999999998</v>
      </c>
      <c r="G1129">
        <v>740.03399999999999</v>
      </c>
      <c r="H1129">
        <v>242.26400000000001</v>
      </c>
      <c r="I1129">
        <v>1.2300499999999999E-3</v>
      </c>
      <c r="J1129">
        <v>0.99968599999999996</v>
      </c>
      <c r="K1129">
        <v>0</v>
      </c>
      <c r="L1129" t="s">
        <v>43</v>
      </c>
    </row>
    <row r="1130" spans="1:12" x14ac:dyDescent="0.25">
      <c r="A1130" t="s">
        <v>52</v>
      </c>
      <c r="B1130">
        <v>2987.36</v>
      </c>
      <c r="C1130">
        <v>2860.25</v>
      </c>
      <c r="D1130">
        <v>2859.76</v>
      </c>
      <c r="E1130">
        <v>2857.63</v>
      </c>
      <c r="F1130">
        <v>84.300600000000003</v>
      </c>
      <c r="G1130">
        <v>793.56299999999999</v>
      </c>
      <c r="H1130">
        <v>247.16800000000001</v>
      </c>
      <c r="I1130">
        <v>1.2301199999999999E-3</v>
      </c>
      <c r="J1130">
        <v>0.99819000000000002</v>
      </c>
      <c r="K1130">
        <v>0</v>
      </c>
      <c r="L1130" t="s">
        <v>43</v>
      </c>
    </row>
    <row r="1131" spans="1:12" x14ac:dyDescent="0.25">
      <c r="A1131" t="s">
        <v>52</v>
      </c>
      <c r="B1131">
        <v>2937.93</v>
      </c>
      <c r="C1131">
        <v>2807.84</v>
      </c>
      <c r="D1131">
        <v>2807.37</v>
      </c>
      <c r="E1131">
        <v>2805.26</v>
      </c>
      <c r="F1131">
        <v>83.450699999999998</v>
      </c>
      <c r="G1131">
        <v>758.98199999999997</v>
      </c>
      <c r="H1131">
        <v>250.578</v>
      </c>
      <c r="I1131">
        <v>1.2300499999999999E-3</v>
      </c>
      <c r="J1131">
        <v>0.99985500000000005</v>
      </c>
      <c r="K1131">
        <v>0</v>
      </c>
      <c r="L1131" t="s">
        <v>43</v>
      </c>
    </row>
    <row r="1132" spans="1:12" x14ac:dyDescent="0.25">
      <c r="A1132" t="s">
        <v>52</v>
      </c>
      <c r="B1132">
        <v>2580.15</v>
      </c>
      <c r="C1132">
        <v>2465.15</v>
      </c>
      <c r="D1132">
        <v>2464.73</v>
      </c>
      <c r="E1132">
        <v>2462.86</v>
      </c>
      <c r="F1132">
        <v>73.330600000000004</v>
      </c>
      <c r="G1132">
        <v>660.58100000000002</v>
      </c>
      <c r="H1132">
        <v>215.67500000000001</v>
      </c>
      <c r="I1132">
        <v>1.2300600000000001E-3</v>
      </c>
      <c r="J1132">
        <v>0.99985800000000002</v>
      </c>
      <c r="K1132">
        <v>0</v>
      </c>
      <c r="L1132" t="s">
        <v>43</v>
      </c>
    </row>
    <row r="1133" spans="1:12" x14ac:dyDescent="0.25">
      <c r="A1133" t="s">
        <v>52</v>
      </c>
      <c r="B1133">
        <v>2695.15</v>
      </c>
      <c r="C1133">
        <v>2578.91</v>
      </c>
      <c r="D1133">
        <v>2578.46</v>
      </c>
      <c r="E1133">
        <v>2576.52</v>
      </c>
      <c r="F1133">
        <v>76.702100000000002</v>
      </c>
      <c r="G1133">
        <v>688.86199999999997</v>
      </c>
      <c r="H1133">
        <v>225.18700000000001</v>
      </c>
      <c r="I1133">
        <v>1.2300499999999999E-3</v>
      </c>
      <c r="J1133">
        <v>0.99967600000000001</v>
      </c>
      <c r="K1133">
        <v>0</v>
      </c>
      <c r="L1133" t="s">
        <v>43</v>
      </c>
    </row>
    <row r="1134" spans="1:12" x14ac:dyDescent="0.25">
      <c r="A1134" t="s">
        <v>52</v>
      </c>
      <c r="B1134">
        <v>2781.73</v>
      </c>
      <c r="C1134">
        <v>2664.58</v>
      </c>
      <c r="D1134">
        <v>2664.12</v>
      </c>
      <c r="E1134">
        <v>2662.11</v>
      </c>
      <c r="F1134">
        <v>79.457899999999995</v>
      </c>
      <c r="G1134">
        <v>713.79499999999996</v>
      </c>
      <c r="H1134">
        <v>232.8</v>
      </c>
      <c r="I1134">
        <v>1.2300499999999999E-3</v>
      </c>
      <c r="J1134">
        <v>1</v>
      </c>
      <c r="K1134">
        <v>0</v>
      </c>
      <c r="L1134" t="s">
        <v>43</v>
      </c>
    </row>
    <row r="1135" spans="1:12" x14ac:dyDescent="0.25">
      <c r="A1135" t="s">
        <v>52</v>
      </c>
      <c r="B1135">
        <v>2779.98</v>
      </c>
      <c r="C1135">
        <v>2652.12</v>
      </c>
      <c r="D1135">
        <v>2651.65</v>
      </c>
      <c r="E1135">
        <v>2649.69</v>
      </c>
      <c r="F1135">
        <v>77.932000000000002</v>
      </c>
      <c r="G1135">
        <v>741.20600000000002</v>
      </c>
      <c r="H1135">
        <v>228.53100000000001</v>
      </c>
      <c r="I1135">
        <v>1.2300499999999999E-3</v>
      </c>
      <c r="J1135">
        <v>0.99993900000000002</v>
      </c>
      <c r="K1135">
        <v>0</v>
      </c>
      <c r="L1135" t="s">
        <v>43</v>
      </c>
    </row>
    <row r="1136" spans="1:12" x14ac:dyDescent="0.25">
      <c r="A1136" t="s">
        <v>52</v>
      </c>
      <c r="B1136">
        <v>2698.23</v>
      </c>
      <c r="C1136">
        <v>2585.87</v>
      </c>
      <c r="D1136">
        <v>2585.4299999999998</v>
      </c>
      <c r="E1136">
        <v>2583.4899999999998</v>
      </c>
      <c r="F1136">
        <v>76.962199999999996</v>
      </c>
      <c r="G1136">
        <v>691.12400000000002</v>
      </c>
      <c r="H1136">
        <v>225.81200000000001</v>
      </c>
      <c r="I1136">
        <v>1.2300499999999999E-3</v>
      </c>
      <c r="J1136">
        <v>0.99990500000000004</v>
      </c>
      <c r="K1136">
        <v>0</v>
      </c>
      <c r="L1136" t="s">
        <v>43</v>
      </c>
    </row>
    <row r="1137" spans="1:12" x14ac:dyDescent="0.25">
      <c r="A1137" t="s">
        <v>52</v>
      </c>
      <c r="B1137">
        <v>2828.79</v>
      </c>
      <c r="C1137">
        <v>2705.12</v>
      </c>
      <c r="D1137">
        <v>2704.66</v>
      </c>
      <c r="E1137">
        <v>2702.62</v>
      </c>
      <c r="F1137">
        <v>80.526499999999999</v>
      </c>
      <c r="G1137">
        <v>721.48900000000003</v>
      </c>
      <c r="H1137">
        <v>236.536</v>
      </c>
      <c r="I1137">
        <v>1.2300600000000001E-3</v>
      </c>
      <c r="J1137">
        <v>0.99946999999999997</v>
      </c>
      <c r="K1137">
        <v>0</v>
      </c>
      <c r="L1137" t="s">
        <v>43</v>
      </c>
    </row>
    <row r="1138" spans="1:12" x14ac:dyDescent="0.25">
      <c r="A1138" t="s">
        <v>52</v>
      </c>
      <c r="B1138">
        <v>2935.42</v>
      </c>
      <c r="C1138">
        <v>2811.32</v>
      </c>
      <c r="D1138">
        <v>2810.84</v>
      </c>
      <c r="E1138">
        <v>2808.71</v>
      </c>
      <c r="F1138">
        <v>83.624200000000002</v>
      </c>
      <c r="G1138">
        <v>756.57600000000002</v>
      </c>
      <c r="H1138">
        <v>254.23</v>
      </c>
      <c r="I1138">
        <v>1.2300499999999999E-3</v>
      </c>
      <c r="J1138">
        <v>0.99887499999999996</v>
      </c>
      <c r="K1138">
        <v>0</v>
      </c>
      <c r="L1138" t="s">
        <v>43</v>
      </c>
    </row>
    <row r="1139" spans="1:12" x14ac:dyDescent="0.25">
      <c r="A1139" t="s">
        <v>52</v>
      </c>
      <c r="B1139">
        <v>2612.5500000000002</v>
      </c>
      <c r="C1139">
        <v>2490.35</v>
      </c>
      <c r="D1139">
        <v>2489.9299999999998</v>
      </c>
      <c r="E1139">
        <v>2488.08</v>
      </c>
      <c r="F1139">
        <v>72.936400000000006</v>
      </c>
      <c r="G1139">
        <v>695.36699999999996</v>
      </c>
      <c r="H1139">
        <v>214.834</v>
      </c>
      <c r="I1139">
        <v>1.2300499999999999E-3</v>
      </c>
      <c r="J1139">
        <v>0.99992400000000004</v>
      </c>
      <c r="K1139">
        <v>0</v>
      </c>
      <c r="L1139" t="s">
        <v>43</v>
      </c>
    </row>
    <row r="1140" spans="1:12" x14ac:dyDescent="0.25">
      <c r="A1140" t="s">
        <v>52</v>
      </c>
      <c r="B1140">
        <v>2679.2</v>
      </c>
      <c r="C1140">
        <v>2557.6799999999998</v>
      </c>
      <c r="D1140">
        <v>2557.2399999999998</v>
      </c>
      <c r="E1140">
        <v>2555.31</v>
      </c>
      <c r="F1140">
        <v>76.252499999999998</v>
      </c>
      <c r="G1140">
        <v>682.23</v>
      </c>
      <c r="H1140">
        <v>223.51300000000001</v>
      </c>
      <c r="I1140">
        <v>1.2300499999999999E-3</v>
      </c>
      <c r="J1140">
        <v>0.99991600000000003</v>
      </c>
      <c r="K1140">
        <v>0</v>
      </c>
      <c r="L1140" t="s">
        <v>43</v>
      </c>
    </row>
    <row r="1141" spans="1:12" x14ac:dyDescent="0.25">
      <c r="A1141" t="s">
        <v>52</v>
      </c>
      <c r="B1141">
        <v>2701.5</v>
      </c>
      <c r="C1141">
        <v>2585.73</v>
      </c>
      <c r="D1141">
        <v>2585.27</v>
      </c>
      <c r="E1141">
        <v>2583.33</v>
      </c>
      <c r="F1141">
        <v>77.078900000000004</v>
      </c>
      <c r="G1141">
        <v>689.76800000000003</v>
      </c>
      <c r="H1141">
        <v>225.96700000000001</v>
      </c>
      <c r="I1141">
        <v>1.2300499999999999E-3</v>
      </c>
      <c r="J1141">
        <v>0.99992899999999996</v>
      </c>
      <c r="K1141">
        <v>0</v>
      </c>
      <c r="L1141" t="s">
        <v>43</v>
      </c>
    </row>
    <row r="1142" spans="1:12" x14ac:dyDescent="0.25">
      <c r="A1142" t="s">
        <v>52</v>
      </c>
      <c r="B1142">
        <v>2911.39</v>
      </c>
      <c r="C1142">
        <v>2795.13</v>
      </c>
      <c r="D1142">
        <v>2794.65</v>
      </c>
      <c r="E1142">
        <v>2792.55</v>
      </c>
      <c r="F1142">
        <v>83.134299999999996</v>
      </c>
      <c r="G1142">
        <v>742.524</v>
      </c>
      <c r="H1142">
        <v>243.72399999999999</v>
      </c>
      <c r="I1142">
        <v>1.2300499999999999E-3</v>
      </c>
      <c r="J1142">
        <v>0.999946</v>
      </c>
      <c r="K1142">
        <v>0</v>
      </c>
      <c r="L1142" t="s">
        <v>43</v>
      </c>
    </row>
    <row r="1143" spans="1:12" x14ac:dyDescent="0.25">
      <c r="A1143" t="s">
        <v>52</v>
      </c>
      <c r="B1143">
        <v>2645.07</v>
      </c>
      <c r="C1143">
        <v>2530</v>
      </c>
      <c r="D1143">
        <v>2529.5700000000002</v>
      </c>
      <c r="E1143">
        <v>2527.66</v>
      </c>
      <c r="F1143">
        <v>74.477199999999996</v>
      </c>
      <c r="G1143">
        <v>706.97500000000002</v>
      </c>
      <c r="H1143">
        <v>218.44900000000001</v>
      </c>
      <c r="I1143">
        <v>1.2300499999999999E-3</v>
      </c>
      <c r="J1143">
        <v>0.99979700000000005</v>
      </c>
      <c r="K1143">
        <v>0</v>
      </c>
      <c r="L1143" t="s">
        <v>43</v>
      </c>
    </row>
    <row r="1144" spans="1:12" x14ac:dyDescent="0.25">
      <c r="A1144" t="s">
        <v>52</v>
      </c>
      <c r="B1144">
        <v>2927.65</v>
      </c>
      <c r="C1144">
        <v>2802.84</v>
      </c>
      <c r="D1144">
        <v>2802.36</v>
      </c>
      <c r="E1144">
        <v>2800.25</v>
      </c>
      <c r="F1144">
        <v>83.446399999999997</v>
      </c>
      <c r="G1144">
        <v>743.51300000000003</v>
      </c>
      <c r="H1144">
        <v>244.268</v>
      </c>
      <c r="I1144">
        <v>1.2300600000000001E-3</v>
      </c>
      <c r="J1144">
        <v>0.99970999999999999</v>
      </c>
      <c r="K1144">
        <v>0</v>
      </c>
      <c r="L1144" t="s">
        <v>43</v>
      </c>
    </row>
    <row r="1145" spans="1:12" x14ac:dyDescent="0.25">
      <c r="A1145" t="s">
        <v>52</v>
      </c>
      <c r="B1145">
        <v>2834.4</v>
      </c>
      <c r="C1145">
        <v>2705.27</v>
      </c>
      <c r="D1145">
        <v>2704.8</v>
      </c>
      <c r="E1145">
        <v>2702.77</v>
      </c>
      <c r="F1145">
        <v>80.293800000000005</v>
      </c>
      <c r="G1145">
        <v>721.97</v>
      </c>
      <c r="H1145">
        <v>236.34899999999999</v>
      </c>
      <c r="I1145">
        <v>1.2300499999999999E-3</v>
      </c>
      <c r="J1145">
        <v>0.99993200000000004</v>
      </c>
      <c r="K1145">
        <v>0</v>
      </c>
      <c r="L1145" t="s">
        <v>43</v>
      </c>
    </row>
    <row r="1146" spans="1:12" x14ac:dyDescent="0.25">
      <c r="A1146" t="s">
        <v>52</v>
      </c>
      <c r="B1146">
        <v>2672.19</v>
      </c>
      <c r="C1146">
        <v>2549.39</v>
      </c>
      <c r="D1146">
        <v>2548.9499999999998</v>
      </c>
      <c r="E1146">
        <v>2547.02</v>
      </c>
      <c r="F1146">
        <v>75.559899999999999</v>
      </c>
      <c r="G1146">
        <v>680.678</v>
      </c>
      <c r="H1146">
        <v>222.405</v>
      </c>
      <c r="I1146">
        <v>1.2300600000000001E-3</v>
      </c>
      <c r="J1146">
        <v>0.999946</v>
      </c>
      <c r="K1146">
        <v>0</v>
      </c>
      <c r="L1146" t="s">
        <v>43</v>
      </c>
    </row>
    <row r="1147" spans="1:12" x14ac:dyDescent="0.25">
      <c r="A1147" t="s">
        <v>52</v>
      </c>
      <c r="B1147">
        <v>2665.58</v>
      </c>
      <c r="C1147">
        <v>2555.08</v>
      </c>
      <c r="D1147">
        <v>2554.65</v>
      </c>
      <c r="E1147">
        <v>2552.7600000000002</v>
      </c>
      <c r="F1147">
        <v>74.998400000000004</v>
      </c>
      <c r="G1147">
        <v>712.93399999999997</v>
      </c>
      <c r="H1147">
        <v>220.50899999999999</v>
      </c>
      <c r="I1147">
        <v>1.23007E-3</v>
      </c>
      <c r="J1147">
        <v>0.99895100000000003</v>
      </c>
      <c r="K1147">
        <v>0</v>
      </c>
      <c r="L1147" t="s">
        <v>43</v>
      </c>
    </row>
    <row r="1148" spans="1:12" x14ac:dyDescent="0.25">
      <c r="A1148" t="s">
        <v>52</v>
      </c>
      <c r="B1148">
        <v>2702.45</v>
      </c>
      <c r="C1148">
        <v>2586.4699999999998</v>
      </c>
      <c r="D1148">
        <v>2586.02</v>
      </c>
      <c r="E1148">
        <v>2584.0700000000002</v>
      </c>
      <c r="F1148">
        <v>76.8703</v>
      </c>
      <c r="G1148">
        <v>689.27800000000002</v>
      </c>
      <c r="H1148">
        <v>225.53299999999999</v>
      </c>
      <c r="I1148">
        <v>1.23007E-3</v>
      </c>
      <c r="J1148">
        <v>0.999946</v>
      </c>
      <c r="K1148">
        <v>0</v>
      </c>
      <c r="L1148" t="s">
        <v>43</v>
      </c>
    </row>
    <row r="1149" spans="1:12" x14ac:dyDescent="0.25">
      <c r="A1149" t="s">
        <v>52</v>
      </c>
      <c r="B1149">
        <v>2775.38</v>
      </c>
      <c r="C1149">
        <v>2658.68</v>
      </c>
      <c r="D1149">
        <v>2658.22</v>
      </c>
      <c r="E1149">
        <v>2656.22</v>
      </c>
      <c r="F1149">
        <v>79.358500000000006</v>
      </c>
      <c r="G1149">
        <v>708.23800000000006</v>
      </c>
      <c r="H1149">
        <v>232.25</v>
      </c>
      <c r="I1149">
        <v>1.2300499999999999E-3</v>
      </c>
      <c r="J1149">
        <v>0.99901700000000004</v>
      </c>
      <c r="K1149">
        <v>0</v>
      </c>
      <c r="L1149" t="s">
        <v>43</v>
      </c>
    </row>
    <row r="1150" spans="1:12" x14ac:dyDescent="0.25">
      <c r="A1150" t="s">
        <v>52</v>
      </c>
      <c r="B1150">
        <v>2616.96</v>
      </c>
      <c r="C1150">
        <v>2494.12</v>
      </c>
      <c r="D1150">
        <v>2493.69</v>
      </c>
      <c r="E1150">
        <v>2491.8200000000002</v>
      </c>
      <c r="F1150">
        <v>73.915000000000006</v>
      </c>
      <c r="G1150">
        <v>677.83299999999997</v>
      </c>
      <c r="H1150">
        <v>217.25800000000001</v>
      </c>
      <c r="I1150">
        <v>1.2300499999999999E-3</v>
      </c>
      <c r="J1150">
        <v>0.99964200000000003</v>
      </c>
      <c r="K1150">
        <v>497</v>
      </c>
      <c r="L1150" t="s">
        <v>43</v>
      </c>
    </row>
    <row r="1151" spans="1:12" x14ac:dyDescent="0.25">
      <c r="A1151" t="s">
        <v>52</v>
      </c>
      <c r="B1151">
        <v>2731.76</v>
      </c>
      <c r="C1151">
        <v>2617.19</v>
      </c>
      <c r="D1151">
        <v>2616.7399999999998</v>
      </c>
      <c r="E1151">
        <v>2614.8000000000002</v>
      </c>
      <c r="F1151">
        <v>76.769599999999997</v>
      </c>
      <c r="G1151">
        <v>728.68399999999997</v>
      </c>
      <c r="H1151">
        <v>225.99199999999999</v>
      </c>
      <c r="I1151">
        <v>1.2300600000000001E-3</v>
      </c>
      <c r="J1151">
        <v>0.99904499999999996</v>
      </c>
      <c r="K1151">
        <v>0</v>
      </c>
      <c r="L1151" t="s">
        <v>43</v>
      </c>
    </row>
    <row r="1152" spans="1:12" x14ac:dyDescent="0.25">
      <c r="A1152" t="s">
        <v>52</v>
      </c>
      <c r="B1152">
        <v>2826.49</v>
      </c>
      <c r="C1152">
        <v>2709.93</v>
      </c>
      <c r="D1152">
        <v>2709.45</v>
      </c>
      <c r="E1152">
        <v>2707.42</v>
      </c>
      <c r="F1152">
        <v>80.603899999999996</v>
      </c>
      <c r="G1152">
        <v>721.74300000000005</v>
      </c>
      <c r="H1152">
        <v>236.32900000000001</v>
      </c>
      <c r="I1152">
        <v>1.2300499999999999E-3</v>
      </c>
      <c r="J1152">
        <v>0.99962799999999996</v>
      </c>
      <c r="K1152">
        <v>0</v>
      </c>
      <c r="L1152" t="s">
        <v>43</v>
      </c>
    </row>
    <row r="1153" spans="1:12" x14ac:dyDescent="0.25">
      <c r="A1153" t="s">
        <v>52</v>
      </c>
      <c r="B1153">
        <v>2703.34</v>
      </c>
      <c r="C1153">
        <v>2581.46</v>
      </c>
      <c r="D1153">
        <v>2581.02</v>
      </c>
      <c r="E1153">
        <v>2579.0700000000002</v>
      </c>
      <c r="F1153">
        <v>76.841399999999993</v>
      </c>
      <c r="G1153">
        <v>689.96600000000001</v>
      </c>
      <c r="H1153">
        <v>225.648</v>
      </c>
      <c r="I1153">
        <v>1.2300499999999999E-3</v>
      </c>
      <c r="J1153">
        <v>0.99994000000000005</v>
      </c>
      <c r="K1153">
        <v>0</v>
      </c>
      <c r="L1153" t="s">
        <v>43</v>
      </c>
    </row>
    <row r="1154" spans="1:12" x14ac:dyDescent="0.25">
      <c r="A1154" t="s">
        <v>52</v>
      </c>
      <c r="B1154">
        <v>2610.7199999999998</v>
      </c>
      <c r="C1154">
        <v>2498.58</v>
      </c>
      <c r="D1154">
        <v>2498.15</v>
      </c>
      <c r="E1154">
        <v>2496.27</v>
      </c>
      <c r="F1154">
        <v>74.282399999999996</v>
      </c>
      <c r="G1154">
        <v>668.721</v>
      </c>
      <c r="H1154">
        <v>218.28700000000001</v>
      </c>
      <c r="I1154">
        <v>1.2300499999999999E-3</v>
      </c>
      <c r="J1154">
        <v>0.99999899999999997</v>
      </c>
      <c r="K1154">
        <v>0</v>
      </c>
      <c r="L1154" t="s">
        <v>43</v>
      </c>
    </row>
    <row r="1155" spans="1:12" x14ac:dyDescent="0.25">
      <c r="A1155" t="s">
        <v>52</v>
      </c>
      <c r="B1155">
        <v>3263.27</v>
      </c>
      <c r="C1155">
        <v>3135.07</v>
      </c>
      <c r="D1155">
        <v>3134.55</v>
      </c>
      <c r="E1155">
        <v>3132.2</v>
      </c>
      <c r="F1155">
        <v>92.219200000000001</v>
      </c>
      <c r="G1155">
        <v>866.07100000000003</v>
      </c>
      <c r="H1155">
        <v>269.55700000000002</v>
      </c>
      <c r="I1155">
        <v>1.2300799999999999E-3</v>
      </c>
      <c r="J1155">
        <v>0.99925699999999995</v>
      </c>
      <c r="K1155">
        <v>0</v>
      </c>
      <c r="L1155" t="s">
        <v>43</v>
      </c>
    </row>
    <row r="1156" spans="1:12" x14ac:dyDescent="0.25">
      <c r="A1156" t="s">
        <v>52</v>
      </c>
      <c r="B1156">
        <v>3235.04</v>
      </c>
      <c r="C1156">
        <v>3101.34</v>
      </c>
      <c r="D1156">
        <v>3100.81</v>
      </c>
      <c r="E1156">
        <v>3098.47</v>
      </c>
      <c r="F1156">
        <v>92.268500000000003</v>
      </c>
      <c r="G1156">
        <v>821.255</v>
      </c>
      <c r="H1156">
        <v>269.79399999999998</v>
      </c>
      <c r="I1156">
        <v>1.2300499999999999E-3</v>
      </c>
      <c r="J1156">
        <v>0.99995699999999998</v>
      </c>
      <c r="K1156">
        <v>0</v>
      </c>
      <c r="L1156" t="s">
        <v>43</v>
      </c>
    </row>
    <row r="1157" spans="1:12" x14ac:dyDescent="0.25">
      <c r="A1157" t="s">
        <v>52</v>
      </c>
      <c r="B1157">
        <v>2640.47</v>
      </c>
      <c r="C1157">
        <v>2508.4899999999998</v>
      </c>
      <c r="D1157">
        <v>2508.06</v>
      </c>
      <c r="E1157">
        <v>2506.15</v>
      </c>
      <c r="F1157">
        <v>74.777000000000001</v>
      </c>
      <c r="G1157">
        <v>670.803</v>
      </c>
      <c r="H1157">
        <v>219.37299999999999</v>
      </c>
      <c r="I1157">
        <v>1.2300499999999999E-3</v>
      </c>
      <c r="J1157">
        <v>0.99967899999999998</v>
      </c>
      <c r="K1157">
        <v>0</v>
      </c>
      <c r="L1157" t="s">
        <v>43</v>
      </c>
    </row>
    <row r="1158" spans="1:12" x14ac:dyDescent="0.25">
      <c r="A1158" t="s">
        <v>52</v>
      </c>
      <c r="B1158">
        <v>2843.63</v>
      </c>
      <c r="C1158">
        <v>2726.9</v>
      </c>
      <c r="D1158">
        <v>2726.44</v>
      </c>
      <c r="E1158">
        <v>2724.4</v>
      </c>
      <c r="F1158">
        <v>81.193200000000004</v>
      </c>
      <c r="G1158">
        <v>733.52800000000002</v>
      </c>
      <c r="H1158">
        <v>237.48400000000001</v>
      </c>
      <c r="I1158">
        <v>1.23007E-3</v>
      </c>
      <c r="J1158">
        <v>0.99997199999999997</v>
      </c>
      <c r="K1158">
        <v>0</v>
      </c>
      <c r="L1158" t="s">
        <v>43</v>
      </c>
    </row>
    <row r="1159" spans="1:12" x14ac:dyDescent="0.25">
      <c r="A1159" t="s">
        <v>52</v>
      </c>
      <c r="B1159">
        <v>2998.65</v>
      </c>
      <c r="C1159">
        <v>2874.61</v>
      </c>
      <c r="D1159">
        <v>2874.12</v>
      </c>
      <c r="E1159">
        <v>2872</v>
      </c>
      <c r="F1159">
        <v>84.504300000000001</v>
      </c>
      <c r="G1159">
        <v>796.55899999999997</v>
      </c>
      <c r="H1159">
        <v>247.172</v>
      </c>
      <c r="I1159">
        <v>1.2300799999999999E-3</v>
      </c>
      <c r="J1159">
        <v>0.999668</v>
      </c>
      <c r="K1159">
        <v>0</v>
      </c>
      <c r="L1159" t="s">
        <v>43</v>
      </c>
    </row>
    <row r="1160" spans="1:12" x14ac:dyDescent="0.25">
      <c r="A1160" t="s">
        <v>52</v>
      </c>
      <c r="B1160">
        <v>2792</v>
      </c>
      <c r="C1160">
        <v>2669.16</v>
      </c>
      <c r="D1160">
        <v>2668.7</v>
      </c>
      <c r="E1160">
        <v>2666.7</v>
      </c>
      <c r="F1160">
        <v>79.529200000000003</v>
      </c>
      <c r="G1160">
        <v>717.98699999999997</v>
      </c>
      <c r="H1160">
        <v>239.053</v>
      </c>
      <c r="I1160">
        <v>1.2300499999999999E-3</v>
      </c>
      <c r="J1160">
        <v>0.99981100000000001</v>
      </c>
      <c r="K1160">
        <v>0</v>
      </c>
      <c r="L1160" t="s">
        <v>43</v>
      </c>
    </row>
    <row r="1161" spans="1:12" x14ac:dyDescent="0.25">
      <c r="A1161" t="s">
        <v>52</v>
      </c>
      <c r="B1161">
        <v>2630.65</v>
      </c>
      <c r="C1161">
        <v>2519.31</v>
      </c>
      <c r="D1161">
        <v>2518.88</v>
      </c>
      <c r="E1161">
        <v>2516.9899999999998</v>
      </c>
      <c r="F1161">
        <v>74.815600000000003</v>
      </c>
      <c r="G1161">
        <v>673.67499999999995</v>
      </c>
      <c r="H1161">
        <v>220.21600000000001</v>
      </c>
      <c r="I1161">
        <v>1.2300600000000001E-3</v>
      </c>
      <c r="J1161">
        <v>0.99998500000000001</v>
      </c>
      <c r="K1161">
        <v>0</v>
      </c>
      <c r="L1161" t="s">
        <v>43</v>
      </c>
    </row>
    <row r="1162" spans="1:12" x14ac:dyDescent="0.25">
      <c r="A1162" t="s">
        <v>52</v>
      </c>
      <c r="B1162">
        <v>2679.44</v>
      </c>
      <c r="C1162">
        <v>2562.0300000000002</v>
      </c>
      <c r="D1162">
        <v>2561.59</v>
      </c>
      <c r="E1162">
        <v>2559.67</v>
      </c>
      <c r="F1162">
        <v>76.079499999999996</v>
      </c>
      <c r="G1162">
        <v>684.86099999999999</v>
      </c>
      <c r="H1162">
        <v>224.929</v>
      </c>
      <c r="I1162">
        <v>1.2300499999999999E-3</v>
      </c>
      <c r="J1162">
        <v>0.99916300000000002</v>
      </c>
      <c r="K1162">
        <v>0</v>
      </c>
      <c r="L1162" t="s">
        <v>43</v>
      </c>
    </row>
    <row r="1163" spans="1:12" x14ac:dyDescent="0.25">
      <c r="A1163" t="s">
        <v>52</v>
      </c>
      <c r="B1163">
        <v>2947.21</v>
      </c>
      <c r="C1163">
        <v>2830.01</v>
      </c>
      <c r="D1163">
        <v>2829.53</v>
      </c>
      <c r="E1163">
        <v>2827.41</v>
      </c>
      <c r="F1163">
        <v>82.941800000000001</v>
      </c>
      <c r="G1163">
        <v>790.74599999999998</v>
      </c>
      <c r="H1163">
        <v>243.203</v>
      </c>
      <c r="I1163">
        <v>1.2300499999999999E-3</v>
      </c>
      <c r="J1163">
        <v>0.99963599999999997</v>
      </c>
      <c r="K1163">
        <v>487</v>
      </c>
      <c r="L1163" t="s">
        <v>43</v>
      </c>
    </row>
    <row r="1164" spans="1:12" x14ac:dyDescent="0.25">
      <c r="A1164" t="s">
        <v>52</v>
      </c>
      <c r="B1164">
        <v>2682.18</v>
      </c>
      <c r="C1164">
        <v>2553.17</v>
      </c>
      <c r="D1164">
        <v>2552.73</v>
      </c>
      <c r="E1164">
        <v>2550.79</v>
      </c>
      <c r="F1164">
        <v>75.969899999999996</v>
      </c>
      <c r="G1164">
        <v>683.17</v>
      </c>
      <c r="H1164">
        <v>223.392</v>
      </c>
      <c r="I1164">
        <v>1.2300499999999999E-3</v>
      </c>
      <c r="J1164">
        <v>0.99951199999999996</v>
      </c>
      <c r="K1164">
        <v>0</v>
      </c>
      <c r="L1164" t="s">
        <v>43</v>
      </c>
    </row>
    <row r="1165" spans="1:12" x14ac:dyDescent="0.25">
      <c r="A1165" t="s">
        <v>52</v>
      </c>
      <c r="B1165">
        <v>2680.49</v>
      </c>
      <c r="C1165">
        <v>2566.0300000000002</v>
      </c>
      <c r="D1165">
        <v>2565.59</v>
      </c>
      <c r="E1165">
        <v>2563.67</v>
      </c>
      <c r="F1165">
        <v>82.441000000000003</v>
      </c>
      <c r="G1165">
        <v>684.98900000000003</v>
      </c>
      <c r="H1165">
        <v>224.35300000000001</v>
      </c>
      <c r="I1165">
        <v>1.2300600000000001E-3</v>
      </c>
      <c r="J1165">
        <v>0.99993200000000004</v>
      </c>
      <c r="K1165">
        <v>0</v>
      </c>
      <c r="L1165" t="s">
        <v>43</v>
      </c>
    </row>
    <row r="1166" spans="1:12" x14ac:dyDescent="0.25">
      <c r="A1166" t="s">
        <v>52</v>
      </c>
      <c r="B1166">
        <v>2786.03</v>
      </c>
      <c r="C1166">
        <v>2666.72</v>
      </c>
      <c r="D1166">
        <v>2666.27</v>
      </c>
      <c r="E1166">
        <v>2664.25</v>
      </c>
      <c r="F1166">
        <v>79.523899999999998</v>
      </c>
      <c r="G1166">
        <v>713.02800000000002</v>
      </c>
      <c r="H1166">
        <v>232.94</v>
      </c>
      <c r="I1166">
        <v>1.2300600000000001E-3</v>
      </c>
      <c r="J1166">
        <v>0.99939500000000003</v>
      </c>
      <c r="K1166">
        <v>0</v>
      </c>
      <c r="L1166" t="s">
        <v>43</v>
      </c>
    </row>
    <row r="1167" spans="1:12" x14ac:dyDescent="0.25">
      <c r="A1167" t="s">
        <v>52</v>
      </c>
      <c r="B1167">
        <v>2832.58</v>
      </c>
      <c r="C1167">
        <v>2712.58</v>
      </c>
      <c r="D1167">
        <v>2712.13</v>
      </c>
      <c r="E1167">
        <v>2710.08</v>
      </c>
      <c r="F1167">
        <v>79.622900000000001</v>
      </c>
      <c r="G1167">
        <v>755.21600000000001</v>
      </c>
      <c r="H1167">
        <v>233.922</v>
      </c>
      <c r="I1167">
        <v>1.2300499999999999E-3</v>
      </c>
      <c r="J1167">
        <v>0.99915699999999996</v>
      </c>
      <c r="K1167">
        <v>0</v>
      </c>
      <c r="L1167" t="s">
        <v>43</v>
      </c>
    </row>
    <row r="1168" spans="1:12" x14ac:dyDescent="0.25">
      <c r="A1168" t="s">
        <v>52</v>
      </c>
      <c r="B1168">
        <v>2567.41</v>
      </c>
      <c r="C1168">
        <v>2454.54</v>
      </c>
      <c r="D1168">
        <v>2454.11</v>
      </c>
      <c r="E1168">
        <v>2452.27</v>
      </c>
      <c r="F1168">
        <v>72.631900000000002</v>
      </c>
      <c r="G1168">
        <v>655.97699999999998</v>
      </c>
      <c r="H1168">
        <v>213.86600000000001</v>
      </c>
      <c r="I1168">
        <v>1.2300499999999999E-3</v>
      </c>
      <c r="J1168">
        <v>0.99970899999999996</v>
      </c>
      <c r="K1168">
        <v>0</v>
      </c>
      <c r="L1168" t="s">
        <v>43</v>
      </c>
    </row>
    <row r="1169" spans="1:25" x14ac:dyDescent="0.25">
      <c r="A1169" t="s">
        <v>52</v>
      </c>
      <c r="B1169">
        <v>2672.58</v>
      </c>
      <c r="C1169">
        <v>2555.5700000000002</v>
      </c>
      <c r="D1169">
        <v>2555.13</v>
      </c>
      <c r="E1169">
        <v>2553.2199999999998</v>
      </c>
      <c r="F1169">
        <v>76.162099999999995</v>
      </c>
      <c r="G1169">
        <v>683.39800000000002</v>
      </c>
      <c r="H1169">
        <v>223.458</v>
      </c>
      <c r="I1169">
        <v>1.2300499999999999E-3</v>
      </c>
      <c r="J1169">
        <v>0.99967200000000001</v>
      </c>
      <c r="K1169">
        <v>0</v>
      </c>
      <c r="L1169" t="s">
        <v>43</v>
      </c>
    </row>
    <row r="1170" spans="1:25" x14ac:dyDescent="0.25">
      <c r="A1170" t="s">
        <v>52</v>
      </c>
      <c r="B1170">
        <v>2922.72</v>
      </c>
      <c r="C1170">
        <v>2799.26</v>
      </c>
      <c r="D1170">
        <v>2798.79</v>
      </c>
      <c r="E1170">
        <v>2796.68</v>
      </c>
      <c r="F1170">
        <v>83.462100000000007</v>
      </c>
      <c r="G1170">
        <v>745.16300000000001</v>
      </c>
      <c r="H1170">
        <v>244.10400000000001</v>
      </c>
      <c r="I1170">
        <v>1.2300499999999999E-3</v>
      </c>
      <c r="J1170">
        <v>0.999861</v>
      </c>
      <c r="K1170">
        <v>0</v>
      </c>
      <c r="L1170" t="s">
        <v>43</v>
      </c>
    </row>
    <row r="1171" spans="1:25" x14ac:dyDescent="0.25">
      <c r="A1171" t="s">
        <v>52</v>
      </c>
      <c r="B1171">
        <v>2797.04</v>
      </c>
      <c r="C1171">
        <v>2673.38</v>
      </c>
      <c r="D1171">
        <v>2672.93</v>
      </c>
      <c r="E1171">
        <v>2670.95</v>
      </c>
      <c r="F1171">
        <v>78.5411</v>
      </c>
      <c r="G1171">
        <v>744.327</v>
      </c>
      <c r="H1171">
        <v>230.352</v>
      </c>
      <c r="I1171">
        <v>1.2300499999999999E-3</v>
      </c>
      <c r="J1171">
        <v>0.99929400000000002</v>
      </c>
      <c r="K1171">
        <v>0</v>
      </c>
      <c r="L1171" t="s">
        <v>43</v>
      </c>
    </row>
    <row r="1172" spans="1:25" x14ac:dyDescent="0.25">
      <c r="A1172" t="s">
        <v>52</v>
      </c>
      <c r="B1172">
        <v>2629.72</v>
      </c>
      <c r="C1172">
        <v>2518.84</v>
      </c>
      <c r="D1172">
        <v>2518.41</v>
      </c>
      <c r="E1172">
        <v>2516.5</v>
      </c>
      <c r="F1172">
        <v>74.750900000000001</v>
      </c>
      <c r="G1172">
        <v>684.38800000000003</v>
      </c>
      <c r="H1172">
        <v>219.62</v>
      </c>
      <c r="I1172">
        <v>1.2300600000000001E-3</v>
      </c>
      <c r="J1172">
        <v>0.99943599999999999</v>
      </c>
      <c r="K1172">
        <v>0</v>
      </c>
      <c r="L1172" t="s">
        <v>43</v>
      </c>
    </row>
    <row r="1173" spans="1:25" x14ac:dyDescent="0.25">
      <c r="A1173" t="s">
        <v>52</v>
      </c>
      <c r="B1173">
        <v>2785.7</v>
      </c>
      <c r="C1173">
        <v>2669.82</v>
      </c>
      <c r="D1173">
        <v>2669.36</v>
      </c>
      <c r="E1173">
        <v>2667.3</v>
      </c>
      <c r="F1173">
        <v>79.4739</v>
      </c>
      <c r="G1173">
        <v>718.12</v>
      </c>
      <c r="H1173">
        <v>233.334</v>
      </c>
      <c r="I1173">
        <v>1.2300499999999999E-3</v>
      </c>
      <c r="J1173">
        <v>0.99980800000000003</v>
      </c>
      <c r="K1173">
        <v>0</v>
      </c>
      <c r="L1173" t="s">
        <v>43</v>
      </c>
    </row>
    <row r="1174" spans="1:25" x14ac:dyDescent="0.25">
      <c r="A1174" t="s">
        <v>52</v>
      </c>
      <c r="B1174">
        <v>2800.63</v>
      </c>
      <c r="C1174">
        <v>2683.65</v>
      </c>
      <c r="D1174">
        <v>2683.2</v>
      </c>
      <c r="E1174">
        <v>2681.16</v>
      </c>
      <c r="F1174">
        <v>79.800399999999996</v>
      </c>
      <c r="G1174">
        <v>716.27599999999995</v>
      </c>
      <c r="H1174">
        <v>235.38300000000001</v>
      </c>
      <c r="I1174">
        <v>1.2300600000000001E-3</v>
      </c>
      <c r="J1174">
        <v>0.99995699999999998</v>
      </c>
      <c r="K1174">
        <v>0</v>
      </c>
      <c r="L1174" t="s">
        <v>43</v>
      </c>
    </row>
    <row r="1175" spans="1:25" x14ac:dyDescent="0.25">
      <c r="A1175" t="s">
        <v>52</v>
      </c>
      <c r="B1175">
        <v>2721.98</v>
      </c>
      <c r="C1175">
        <v>2598.64</v>
      </c>
      <c r="D1175">
        <v>2598.1999999999998</v>
      </c>
      <c r="E1175">
        <v>2596.27</v>
      </c>
      <c r="F1175">
        <v>76.214399999999998</v>
      </c>
      <c r="G1175">
        <v>725.02300000000002</v>
      </c>
      <c r="H1175">
        <v>224.26900000000001</v>
      </c>
      <c r="I1175">
        <v>1.2300600000000001E-3</v>
      </c>
      <c r="J1175">
        <v>0.99878699999999998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2793.35</v>
      </c>
      <c r="C1176">
        <v>2675.95</v>
      </c>
      <c r="D1176">
        <v>2675.48</v>
      </c>
      <c r="E1176">
        <v>2673.47</v>
      </c>
      <c r="F1176">
        <v>79.582499999999996</v>
      </c>
      <c r="G1176">
        <v>718.37099999999998</v>
      </c>
      <c r="H1176">
        <v>233.09100000000001</v>
      </c>
      <c r="I1176">
        <v>1.2300499999999999E-3</v>
      </c>
      <c r="J1176">
        <v>0.99996600000000002</v>
      </c>
      <c r="K1176">
        <v>0</v>
      </c>
      <c r="L1176" t="s">
        <v>43</v>
      </c>
      <c r="R1176">
        <f>AVERAGE(B1127:B1176)</f>
        <v>2792.0724000000005</v>
      </c>
      <c r="S1176">
        <f>AVERAGE(C1127:C1176)</f>
        <v>2671.5358000000001</v>
      </c>
      <c r="U1176">
        <f>_xlfn.VAR.P(B1127:B1176)</f>
        <v>25411.14894624001</v>
      </c>
      <c r="V1176">
        <f>_xlfn.VAR.P(C1127:C1176)</f>
        <v>24271.987448360003</v>
      </c>
      <c r="X1176">
        <f>1.96*SQRT(U1176)/50</f>
        <v>6.2488229224991052</v>
      </c>
      <c r="Y1176">
        <f>1.96*SQRT(V1176)/50</f>
        <v>6.107152101646717</v>
      </c>
    </row>
    <row r="1177" spans="1:25" x14ac:dyDescent="0.25">
      <c r="A1177" t="s">
        <v>52</v>
      </c>
      <c r="B1177">
        <v>139606.42745700001</v>
      </c>
      <c r="C1177" t="s">
        <v>37</v>
      </c>
    </row>
    <row r="1178" spans="1:25" x14ac:dyDescent="0.25">
      <c r="A1178" t="s">
        <v>76</v>
      </c>
      <c r="B1178">
        <v>2186.86</v>
      </c>
      <c r="C1178">
        <v>2186.79</v>
      </c>
      <c r="D1178">
        <v>2186.34</v>
      </c>
      <c r="E1178">
        <v>2184.3200000000002</v>
      </c>
      <c r="F1178">
        <v>79.678899999999999</v>
      </c>
      <c r="G1178">
        <v>0</v>
      </c>
      <c r="H1178">
        <v>236.54900000000001</v>
      </c>
      <c r="I1178">
        <v>1.2300499999999999E-3</v>
      </c>
      <c r="J1178">
        <v>0.99966200000000005</v>
      </c>
      <c r="K1178">
        <v>0</v>
      </c>
      <c r="L1178" t="s">
        <v>43</v>
      </c>
    </row>
    <row r="1179" spans="1:25" x14ac:dyDescent="0.25">
      <c r="A1179" t="s">
        <v>76</v>
      </c>
      <c r="B1179">
        <v>2199.35</v>
      </c>
      <c r="C1179">
        <v>2199.2800000000002</v>
      </c>
      <c r="D1179">
        <v>2198.8200000000002</v>
      </c>
      <c r="E1179">
        <v>2196.8000000000002</v>
      </c>
      <c r="F1179">
        <v>80.009</v>
      </c>
      <c r="G1179">
        <v>0</v>
      </c>
      <c r="H1179">
        <v>237.16800000000001</v>
      </c>
      <c r="I1179">
        <v>1.2300499999999999E-3</v>
      </c>
      <c r="J1179">
        <v>0.99989499999999998</v>
      </c>
      <c r="K1179">
        <v>0</v>
      </c>
      <c r="L1179" t="s">
        <v>43</v>
      </c>
    </row>
    <row r="1180" spans="1:25" x14ac:dyDescent="0.25">
      <c r="A1180" t="s">
        <v>76</v>
      </c>
      <c r="B1180">
        <v>2065.41</v>
      </c>
      <c r="C1180">
        <v>2065.34</v>
      </c>
      <c r="D1180">
        <v>2064.91</v>
      </c>
      <c r="E1180">
        <v>2062.9899999999998</v>
      </c>
      <c r="F1180">
        <v>75.388599999999997</v>
      </c>
      <c r="G1180">
        <v>0</v>
      </c>
      <c r="H1180">
        <v>224.935</v>
      </c>
      <c r="I1180">
        <v>1.23007E-3</v>
      </c>
      <c r="J1180">
        <v>0.999718</v>
      </c>
      <c r="K1180">
        <v>0</v>
      </c>
      <c r="L1180" t="s">
        <v>43</v>
      </c>
    </row>
    <row r="1181" spans="1:25" x14ac:dyDescent="0.25">
      <c r="A1181" t="s">
        <v>76</v>
      </c>
      <c r="B1181">
        <v>2035.63</v>
      </c>
      <c r="C1181">
        <v>2035.56</v>
      </c>
      <c r="D1181">
        <v>2035.13</v>
      </c>
      <c r="E1181">
        <v>2033.24</v>
      </c>
      <c r="F1181">
        <v>74.160399999999996</v>
      </c>
      <c r="G1181">
        <v>0</v>
      </c>
      <c r="H1181">
        <v>220.315</v>
      </c>
      <c r="I1181">
        <v>1.2300600000000001E-3</v>
      </c>
      <c r="J1181">
        <v>0.99978400000000001</v>
      </c>
      <c r="K1181">
        <v>0</v>
      </c>
      <c r="L1181" t="s">
        <v>43</v>
      </c>
    </row>
    <row r="1182" spans="1:25" x14ac:dyDescent="0.25">
      <c r="A1182" t="s">
        <v>76</v>
      </c>
      <c r="B1182">
        <v>2178.48</v>
      </c>
      <c r="C1182">
        <v>2178.41</v>
      </c>
      <c r="D1182">
        <v>2177.96</v>
      </c>
      <c r="E1182">
        <v>2175.9499999999998</v>
      </c>
      <c r="F1182">
        <v>79.516599999999997</v>
      </c>
      <c r="G1182">
        <v>0</v>
      </c>
      <c r="H1182">
        <v>235.31800000000001</v>
      </c>
      <c r="I1182">
        <v>1.2301E-3</v>
      </c>
      <c r="J1182">
        <v>0.99983200000000005</v>
      </c>
      <c r="K1182">
        <v>0</v>
      </c>
      <c r="L1182" t="s">
        <v>43</v>
      </c>
    </row>
    <row r="1183" spans="1:25" x14ac:dyDescent="0.25">
      <c r="A1183" t="s">
        <v>76</v>
      </c>
      <c r="B1183">
        <v>2352.08</v>
      </c>
      <c r="C1183">
        <v>2352.0100000000002</v>
      </c>
      <c r="D1183">
        <v>2351.52</v>
      </c>
      <c r="E1183">
        <v>2349.36</v>
      </c>
      <c r="F1183">
        <v>85.756900000000002</v>
      </c>
      <c r="G1183">
        <v>0</v>
      </c>
      <c r="H1183">
        <v>252.93600000000001</v>
      </c>
      <c r="I1183">
        <v>1.2300499999999999E-3</v>
      </c>
      <c r="J1183">
        <v>0.999884</v>
      </c>
      <c r="K1183">
        <v>0</v>
      </c>
      <c r="L1183" t="s">
        <v>43</v>
      </c>
    </row>
    <row r="1184" spans="1:25" x14ac:dyDescent="0.25">
      <c r="A1184" t="s">
        <v>76</v>
      </c>
      <c r="B1184">
        <v>2271.23</v>
      </c>
      <c r="C1184">
        <v>2271.15</v>
      </c>
      <c r="D1184">
        <v>2270.6799999999998</v>
      </c>
      <c r="E1184">
        <v>2268.5700000000002</v>
      </c>
      <c r="F1184">
        <v>82.583399999999997</v>
      </c>
      <c r="G1184">
        <v>0</v>
      </c>
      <c r="H1184">
        <v>244.30500000000001</v>
      </c>
      <c r="I1184">
        <v>1.2300499999999999E-3</v>
      </c>
      <c r="J1184">
        <v>0.99992099999999995</v>
      </c>
      <c r="K1184">
        <v>0</v>
      </c>
      <c r="L1184" t="s">
        <v>43</v>
      </c>
    </row>
    <row r="1185" spans="1:12" x14ac:dyDescent="0.25">
      <c r="A1185" t="s">
        <v>76</v>
      </c>
      <c r="B1185">
        <v>1964.13</v>
      </c>
      <c r="C1185">
        <v>1964.04</v>
      </c>
      <c r="D1185">
        <v>1963.62</v>
      </c>
      <c r="E1185">
        <v>1961.82</v>
      </c>
      <c r="F1185">
        <v>71.346299999999999</v>
      </c>
      <c r="G1185">
        <v>0</v>
      </c>
      <c r="H1185">
        <v>213.01900000000001</v>
      </c>
      <c r="I1185">
        <v>1.2300600000000001E-3</v>
      </c>
      <c r="J1185">
        <v>0.99974300000000005</v>
      </c>
      <c r="K1185">
        <v>0</v>
      </c>
      <c r="L1185" t="s">
        <v>43</v>
      </c>
    </row>
    <row r="1186" spans="1:12" x14ac:dyDescent="0.25">
      <c r="A1186" t="s">
        <v>76</v>
      </c>
      <c r="B1186">
        <v>2083.4299999999998</v>
      </c>
      <c r="C1186">
        <v>2083.36</v>
      </c>
      <c r="D1186">
        <v>2082.9299999999998</v>
      </c>
      <c r="E1186">
        <v>2080.9899999999998</v>
      </c>
      <c r="F1186">
        <v>76.103099999999998</v>
      </c>
      <c r="G1186">
        <v>0</v>
      </c>
      <c r="H1186">
        <v>223.96799999999999</v>
      </c>
      <c r="I1186">
        <v>1.2300499999999999E-3</v>
      </c>
      <c r="J1186">
        <v>0.99939500000000003</v>
      </c>
      <c r="K1186">
        <v>0</v>
      </c>
      <c r="L1186" t="s">
        <v>43</v>
      </c>
    </row>
    <row r="1187" spans="1:12" x14ac:dyDescent="0.25">
      <c r="A1187" t="s">
        <v>76</v>
      </c>
      <c r="B1187">
        <v>2078.9499999999998</v>
      </c>
      <c r="C1187">
        <v>2078.89</v>
      </c>
      <c r="D1187">
        <v>2078.46</v>
      </c>
      <c r="E1187">
        <v>2076.5500000000002</v>
      </c>
      <c r="F1187">
        <v>75.883899999999997</v>
      </c>
      <c r="G1187">
        <v>0</v>
      </c>
      <c r="H1187">
        <v>223.38300000000001</v>
      </c>
      <c r="I1187">
        <v>1.2300499999999999E-3</v>
      </c>
      <c r="J1187">
        <v>0.99977400000000005</v>
      </c>
      <c r="K1187">
        <v>0</v>
      </c>
      <c r="L1187" t="s">
        <v>43</v>
      </c>
    </row>
    <row r="1188" spans="1:12" x14ac:dyDescent="0.25">
      <c r="A1188" t="s">
        <v>76</v>
      </c>
      <c r="B1188">
        <v>2156.81</v>
      </c>
      <c r="C1188">
        <v>2156.75</v>
      </c>
      <c r="D1188">
        <v>2156.3000000000002</v>
      </c>
      <c r="E1188">
        <v>2154.3200000000002</v>
      </c>
      <c r="F1188">
        <v>78.632599999999996</v>
      </c>
      <c r="G1188">
        <v>0</v>
      </c>
      <c r="H1188">
        <v>231.18799999999999</v>
      </c>
      <c r="I1188">
        <v>1.2300499999999999E-3</v>
      </c>
      <c r="J1188">
        <v>0.999533</v>
      </c>
      <c r="K1188">
        <v>0</v>
      </c>
      <c r="L1188" t="s">
        <v>43</v>
      </c>
    </row>
    <row r="1189" spans="1:12" x14ac:dyDescent="0.25">
      <c r="A1189" t="s">
        <v>76</v>
      </c>
      <c r="B1189">
        <v>2303.94</v>
      </c>
      <c r="C1189">
        <v>2303.87</v>
      </c>
      <c r="D1189">
        <v>2303.4</v>
      </c>
      <c r="E1189">
        <v>2301.2800000000002</v>
      </c>
      <c r="F1189">
        <v>84.454400000000007</v>
      </c>
      <c r="G1189">
        <v>0</v>
      </c>
      <c r="H1189">
        <v>246.95500000000001</v>
      </c>
      <c r="I1189">
        <v>1.2300600000000001E-3</v>
      </c>
      <c r="J1189">
        <v>0.99992400000000004</v>
      </c>
      <c r="K1189">
        <v>0</v>
      </c>
      <c r="L1189" t="s">
        <v>43</v>
      </c>
    </row>
    <row r="1190" spans="1:12" x14ac:dyDescent="0.25">
      <c r="A1190" t="s">
        <v>76</v>
      </c>
      <c r="B1190">
        <v>1989.78</v>
      </c>
      <c r="C1190">
        <v>1989.71</v>
      </c>
      <c r="D1190">
        <v>1989.29</v>
      </c>
      <c r="E1190">
        <v>1987.45</v>
      </c>
      <c r="F1190">
        <v>72.735699999999994</v>
      </c>
      <c r="G1190">
        <v>0</v>
      </c>
      <c r="H1190">
        <v>214.01499999999999</v>
      </c>
      <c r="I1190">
        <v>1.2300499999999999E-3</v>
      </c>
      <c r="J1190">
        <v>0.99991600000000003</v>
      </c>
      <c r="K1190">
        <v>0</v>
      </c>
      <c r="L1190" t="s">
        <v>43</v>
      </c>
    </row>
    <row r="1191" spans="1:12" x14ac:dyDescent="0.25">
      <c r="A1191" t="s">
        <v>76</v>
      </c>
      <c r="B1191">
        <v>2102.4299999999998</v>
      </c>
      <c r="C1191">
        <v>2102.36</v>
      </c>
      <c r="D1191">
        <v>2101.92</v>
      </c>
      <c r="E1191">
        <v>2099.9899999999998</v>
      </c>
      <c r="F1191">
        <v>76.700100000000006</v>
      </c>
      <c r="G1191">
        <v>0</v>
      </c>
      <c r="H1191">
        <v>225.876</v>
      </c>
      <c r="I1191">
        <v>1.2300499999999999E-3</v>
      </c>
      <c r="J1191">
        <v>0.99884200000000001</v>
      </c>
      <c r="K1191">
        <v>0</v>
      </c>
      <c r="L1191" t="s">
        <v>43</v>
      </c>
    </row>
    <row r="1192" spans="1:12" x14ac:dyDescent="0.25">
      <c r="A1192" t="s">
        <v>76</v>
      </c>
      <c r="B1192">
        <v>2171.9499999999998</v>
      </c>
      <c r="C1192">
        <v>2171.88</v>
      </c>
      <c r="D1192">
        <v>2171.4299999999998</v>
      </c>
      <c r="E1192">
        <v>2169.42</v>
      </c>
      <c r="F1192">
        <v>79.208600000000004</v>
      </c>
      <c r="G1192">
        <v>0</v>
      </c>
      <c r="H1192">
        <v>233.03700000000001</v>
      </c>
      <c r="I1192">
        <v>1.2300799999999999E-3</v>
      </c>
      <c r="J1192">
        <v>0.99975800000000004</v>
      </c>
      <c r="K1192">
        <v>0</v>
      </c>
      <c r="L1192" t="s">
        <v>43</v>
      </c>
    </row>
    <row r="1193" spans="1:12" x14ac:dyDescent="0.25">
      <c r="A1193" t="s">
        <v>76</v>
      </c>
      <c r="B1193">
        <v>2136.9499999999998</v>
      </c>
      <c r="C1193">
        <v>2136.88</v>
      </c>
      <c r="D1193">
        <v>2136.4499999999998</v>
      </c>
      <c r="E1193">
        <v>2134.46</v>
      </c>
      <c r="F1193">
        <v>77.742099999999994</v>
      </c>
      <c r="G1193">
        <v>0</v>
      </c>
      <c r="H1193">
        <v>237.55</v>
      </c>
      <c r="I1193">
        <v>1.2300499999999999E-3</v>
      </c>
      <c r="J1193">
        <v>0.99986699999999995</v>
      </c>
      <c r="K1193">
        <v>0</v>
      </c>
      <c r="L1193" t="s">
        <v>43</v>
      </c>
    </row>
    <row r="1194" spans="1:12" x14ac:dyDescent="0.25">
      <c r="A1194" t="s">
        <v>76</v>
      </c>
      <c r="B1194">
        <v>2063.23</v>
      </c>
      <c r="C1194">
        <v>2063.15</v>
      </c>
      <c r="D1194">
        <v>2062.73</v>
      </c>
      <c r="E1194">
        <v>2060.81</v>
      </c>
      <c r="F1194">
        <v>75.287899999999993</v>
      </c>
      <c r="G1194">
        <v>0</v>
      </c>
      <c r="H1194">
        <v>220.90899999999999</v>
      </c>
      <c r="I1194">
        <v>1.2300499999999999E-3</v>
      </c>
      <c r="J1194">
        <v>0.99999000000000005</v>
      </c>
      <c r="K1194">
        <v>0</v>
      </c>
      <c r="L1194" t="s">
        <v>43</v>
      </c>
    </row>
    <row r="1195" spans="1:12" x14ac:dyDescent="0.25">
      <c r="A1195" t="s">
        <v>76</v>
      </c>
      <c r="B1195">
        <v>2013.83</v>
      </c>
      <c r="C1195">
        <v>2013.76</v>
      </c>
      <c r="D1195">
        <v>2013.34</v>
      </c>
      <c r="E1195">
        <v>2011.49</v>
      </c>
      <c r="F1195">
        <v>73.393900000000002</v>
      </c>
      <c r="G1195">
        <v>0</v>
      </c>
      <c r="H1195">
        <v>216.79499999999999</v>
      </c>
      <c r="I1195">
        <v>1.2300499999999999E-3</v>
      </c>
      <c r="J1195">
        <v>0.99963299999999999</v>
      </c>
      <c r="K1195">
        <v>0</v>
      </c>
      <c r="L1195" t="s">
        <v>43</v>
      </c>
    </row>
    <row r="1196" spans="1:12" x14ac:dyDescent="0.25">
      <c r="A1196" t="s">
        <v>76</v>
      </c>
      <c r="B1196">
        <v>2168.4</v>
      </c>
      <c r="C1196">
        <v>2168.31</v>
      </c>
      <c r="D1196">
        <v>2167.87</v>
      </c>
      <c r="E1196">
        <v>2165.85</v>
      </c>
      <c r="F1196">
        <v>79.216300000000004</v>
      </c>
      <c r="G1196">
        <v>0</v>
      </c>
      <c r="H1196">
        <v>232.18299999999999</v>
      </c>
      <c r="I1196">
        <v>1.2300600000000001E-3</v>
      </c>
      <c r="J1196">
        <v>0.99994799999999995</v>
      </c>
      <c r="K1196">
        <v>0</v>
      </c>
      <c r="L1196" t="s">
        <v>43</v>
      </c>
    </row>
    <row r="1197" spans="1:12" x14ac:dyDescent="0.25">
      <c r="A1197" t="s">
        <v>76</v>
      </c>
      <c r="B1197">
        <v>2294.67</v>
      </c>
      <c r="C1197">
        <v>2294.6</v>
      </c>
      <c r="D1197">
        <v>2294.14</v>
      </c>
      <c r="E1197">
        <v>2292.02</v>
      </c>
      <c r="F1197">
        <v>83.796800000000005</v>
      </c>
      <c r="G1197">
        <v>0</v>
      </c>
      <c r="H1197">
        <v>244.97</v>
      </c>
      <c r="I1197">
        <v>1.2300499999999999E-3</v>
      </c>
      <c r="J1197">
        <v>0.99979300000000004</v>
      </c>
      <c r="K1197">
        <v>0</v>
      </c>
      <c r="L1197" t="s">
        <v>43</v>
      </c>
    </row>
    <row r="1198" spans="1:12" x14ac:dyDescent="0.25">
      <c r="A1198" t="s">
        <v>76</v>
      </c>
      <c r="B1198">
        <v>2277.7199999999998</v>
      </c>
      <c r="C1198">
        <v>2277.65</v>
      </c>
      <c r="D1198">
        <v>2277.1799999999998</v>
      </c>
      <c r="E1198">
        <v>2275.06</v>
      </c>
      <c r="F1198">
        <v>83.379499999999993</v>
      </c>
      <c r="G1198">
        <v>0</v>
      </c>
      <c r="H1198">
        <v>245.61</v>
      </c>
      <c r="I1198">
        <v>1.2300499999999999E-3</v>
      </c>
      <c r="J1198">
        <v>0.99988600000000005</v>
      </c>
      <c r="K1198">
        <v>0</v>
      </c>
      <c r="L1198" t="s">
        <v>43</v>
      </c>
    </row>
    <row r="1199" spans="1:12" x14ac:dyDescent="0.25">
      <c r="A1199" t="s">
        <v>76</v>
      </c>
      <c r="B1199">
        <v>1967.64</v>
      </c>
      <c r="C1199">
        <v>1967.56</v>
      </c>
      <c r="D1199">
        <v>1967.15</v>
      </c>
      <c r="E1199">
        <v>1965.32</v>
      </c>
      <c r="F1199">
        <v>77.989599999999996</v>
      </c>
      <c r="G1199">
        <v>0</v>
      </c>
      <c r="H1199">
        <v>212.529</v>
      </c>
      <c r="I1199">
        <v>1.2300499999999999E-3</v>
      </c>
      <c r="J1199">
        <v>0.99934100000000003</v>
      </c>
      <c r="K1199">
        <v>0</v>
      </c>
      <c r="L1199" t="s">
        <v>43</v>
      </c>
    </row>
    <row r="1200" spans="1:12" x14ac:dyDescent="0.25">
      <c r="A1200" t="s">
        <v>76</v>
      </c>
      <c r="B1200">
        <v>2058.37</v>
      </c>
      <c r="C1200">
        <v>2058.29</v>
      </c>
      <c r="D1200">
        <v>2057.86</v>
      </c>
      <c r="E1200">
        <v>2055.9699999999998</v>
      </c>
      <c r="F1200">
        <v>75.197800000000001</v>
      </c>
      <c r="G1200">
        <v>0</v>
      </c>
      <c r="H1200">
        <v>220.88800000000001</v>
      </c>
      <c r="I1200">
        <v>1.2300600000000001E-3</v>
      </c>
      <c r="J1200">
        <v>0.99989799999999995</v>
      </c>
      <c r="K1200">
        <v>0</v>
      </c>
      <c r="L1200" t="s">
        <v>43</v>
      </c>
    </row>
    <row r="1201" spans="1:12" x14ac:dyDescent="0.25">
      <c r="A1201" t="s">
        <v>76</v>
      </c>
      <c r="B1201">
        <v>2097.0100000000002</v>
      </c>
      <c r="C1201">
        <v>2096.9499999999998</v>
      </c>
      <c r="D1201">
        <v>2096.52</v>
      </c>
      <c r="E1201">
        <v>2094.58</v>
      </c>
      <c r="F1201">
        <v>76.499700000000004</v>
      </c>
      <c r="G1201">
        <v>0</v>
      </c>
      <c r="H1201">
        <v>225.393</v>
      </c>
      <c r="I1201">
        <v>1.2300600000000001E-3</v>
      </c>
      <c r="J1201">
        <v>0.99978199999999995</v>
      </c>
      <c r="K1201">
        <v>0</v>
      </c>
      <c r="L1201" t="s">
        <v>43</v>
      </c>
    </row>
    <row r="1202" spans="1:12" x14ac:dyDescent="0.25">
      <c r="A1202" t="s">
        <v>76</v>
      </c>
      <c r="B1202">
        <v>2096.84</v>
      </c>
      <c r="C1202">
        <v>2096.77</v>
      </c>
      <c r="D1202">
        <v>2096.34</v>
      </c>
      <c r="E1202">
        <v>2094.38</v>
      </c>
      <c r="F1202">
        <v>76.409000000000006</v>
      </c>
      <c r="G1202">
        <v>0</v>
      </c>
      <c r="H1202">
        <v>224.84299999999999</v>
      </c>
      <c r="I1202">
        <v>1.2300499999999999E-3</v>
      </c>
      <c r="J1202">
        <v>0.99983500000000003</v>
      </c>
      <c r="K1202">
        <v>0</v>
      </c>
      <c r="L1202" t="s">
        <v>43</v>
      </c>
    </row>
    <row r="1203" spans="1:12" x14ac:dyDescent="0.25">
      <c r="A1203" t="s">
        <v>76</v>
      </c>
      <c r="B1203">
        <v>2068.4899999999998</v>
      </c>
      <c r="C1203">
        <v>2068.42</v>
      </c>
      <c r="D1203">
        <v>2067.9899999999998</v>
      </c>
      <c r="E1203">
        <v>2066.09</v>
      </c>
      <c r="F1203">
        <v>75.641199999999998</v>
      </c>
      <c r="G1203">
        <v>0</v>
      </c>
      <c r="H1203">
        <v>222.26</v>
      </c>
      <c r="I1203">
        <v>1.2300499999999999E-3</v>
      </c>
      <c r="J1203">
        <v>0.99991699999999994</v>
      </c>
      <c r="K1203">
        <v>0</v>
      </c>
      <c r="L1203" t="s">
        <v>43</v>
      </c>
    </row>
    <row r="1204" spans="1:12" x14ac:dyDescent="0.25">
      <c r="A1204" t="s">
        <v>76</v>
      </c>
      <c r="B1204">
        <v>2008.3</v>
      </c>
      <c r="C1204">
        <v>2008.22</v>
      </c>
      <c r="D1204">
        <v>2007.81</v>
      </c>
      <c r="E1204">
        <v>2005.95</v>
      </c>
      <c r="F1204">
        <v>73.228499999999997</v>
      </c>
      <c r="G1204">
        <v>0</v>
      </c>
      <c r="H1204">
        <v>216.03299999999999</v>
      </c>
      <c r="I1204">
        <v>1.2300499999999999E-3</v>
      </c>
      <c r="J1204">
        <v>0.99988600000000005</v>
      </c>
      <c r="K1204">
        <v>0</v>
      </c>
      <c r="L1204" t="s">
        <v>43</v>
      </c>
    </row>
    <row r="1205" spans="1:12" x14ac:dyDescent="0.25">
      <c r="A1205" t="s">
        <v>76</v>
      </c>
      <c r="B1205">
        <v>2084.4699999999998</v>
      </c>
      <c r="C1205">
        <v>2084.39</v>
      </c>
      <c r="D1205">
        <v>2083.96</v>
      </c>
      <c r="E1205">
        <v>2082.04</v>
      </c>
      <c r="F1205">
        <v>76.077699999999993</v>
      </c>
      <c r="G1205">
        <v>0</v>
      </c>
      <c r="H1205">
        <v>223.25399999999999</v>
      </c>
      <c r="I1205">
        <v>1.2300499999999999E-3</v>
      </c>
      <c r="J1205">
        <v>0.99902500000000005</v>
      </c>
      <c r="K1205">
        <v>0</v>
      </c>
      <c r="L1205" t="s">
        <v>43</v>
      </c>
    </row>
    <row r="1206" spans="1:12" x14ac:dyDescent="0.25">
      <c r="A1206" t="s">
        <v>76</v>
      </c>
      <c r="B1206">
        <v>2081.54</v>
      </c>
      <c r="C1206">
        <v>2081.48</v>
      </c>
      <c r="D1206">
        <v>2081.04</v>
      </c>
      <c r="E1206">
        <v>2079.12</v>
      </c>
      <c r="F1206">
        <v>75.878</v>
      </c>
      <c r="G1206">
        <v>0</v>
      </c>
      <c r="H1206">
        <v>222.77</v>
      </c>
      <c r="I1206">
        <v>1.2300499999999999E-3</v>
      </c>
      <c r="J1206">
        <v>0.99996300000000005</v>
      </c>
      <c r="K1206">
        <v>0</v>
      </c>
      <c r="L1206" t="s">
        <v>43</v>
      </c>
    </row>
    <row r="1207" spans="1:12" x14ac:dyDescent="0.25">
      <c r="A1207" t="s">
        <v>76</v>
      </c>
      <c r="B1207">
        <v>2122.46</v>
      </c>
      <c r="C1207">
        <v>2122.4</v>
      </c>
      <c r="D1207">
        <v>2121.96</v>
      </c>
      <c r="E1207">
        <v>2119.98</v>
      </c>
      <c r="F1207">
        <v>77.359499999999997</v>
      </c>
      <c r="G1207">
        <v>0</v>
      </c>
      <c r="H1207">
        <v>227.93700000000001</v>
      </c>
      <c r="I1207">
        <v>1.2300600000000001E-3</v>
      </c>
      <c r="J1207">
        <v>0.99922999999999995</v>
      </c>
      <c r="K1207">
        <v>0</v>
      </c>
      <c r="L1207" t="s">
        <v>43</v>
      </c>
    </row>
    <row r="1208" spans="1:12" x14ac:dyDescent="0.25">
      <c r="A1208" t="s">
        <v>76</v>
      </c>
      <c r="B1208">
        <v>2198.1999999999998</v>
      </c>
      <c r="C1208">
        <v>2198.12</v>
      </c>
      <c r="D1208">
        <v>2197.67</v>
      </c>
      <c r="E1208">
        <v>2195.63</v>
      </c>
      <c r="F1208">
        <v>80.392899999999997</v>
      </c>
      <c r="G1208">
        <v>0</v>
      </c>
      <c r="H1208">
        <v>235.71799999999999</v>
      </c>
      <c r="I1208">
        <v>1.2300499999999999E-3</v>
      </c>
      <c r="J1208">
        <v>0.99974799999999997</v>
      </c>
      <c r="K1208">
        <v>0</v>
      </c>
      <c r="L1208" t="s">
        <v>43</v>
      </c>
    </row>
    <row r="1209" spans="1:12" x14ac:dyDescent="0.25">
      <c r="A1209" t="s">
        <v>76</v>
      </c>
      <c r="B1209">
        <v>2029.89</v>
      </c>
      <c r="C1209">
        <v>2029.82</v>
      </c>
      <c r="D1209">
        <v>2029.4</v>
      </c>
      <c r="E1209">
        <v>2027.51</v>
      </c>
      <c r="F1209">
        <v>74.123599999999996</v>
      </c>
      <c r="G1209">
        <v>0</v>
      </c>
      <c r="H1209">
        <v>218.346</v>
      </c>
      <c r="I1209">
        <v>1.2300499999999999E-3</v>
      </c>
      <c r="J1209">
        <v>0.99979300000000004</v>
      </c>
      <c r="K1209">
        <v>0</v>
      </c>
      <c r="L1209" t="s">
        <v>43</v>
      </c>
    </row>
    <row r="1210" spans="1:12" x14ac:dyDescent="0.25">
      <c r="A1210" t="s">
        <v>76</v>
      </c>
      <c r="B1210">
        <v>2090.9</v>
      </c>
      <c r="C1210">
        <v>2090.83</v>
      </c>
      <c r="D1210">
        <v>2090.4</v>
      </c>
      <c r="E1210">
        <v>2088.4699999999998</v>
      </c>
      <c r="F1210">
        <v>76.106899999999996</v>
      </c>
      <c r="G1210">
        <v>0</v>
      </c>
      <c r="H1210">
        <v>223.73099999999999</v>
      </c>
      <c r="I1210">
        <v>1.2300499999999999E-3</v>
      </c>
      <c r="J1210">
        <v>0.99998299999999996</v>
      </c>
      <c r="K1210">
        <v>0</v>
      </c>
      <c r="L1210" t="s">
        <v>43</v>
      </c>
    </row>
    <row r="1211" spans="1:12" x14ac:dyDescent="0.25">
      <c r="A1211" t="s">
        <v>76</v>
      </c>
      <c r="B1211">
        <v>2281.13</v>
      </c>
      <c r="C1211">
        <v>2281.04</v>
      </c>
      <c r="D1211">
        <v>2280.5700000000002</v>
      </c>
      <c r="E1211">
        <v>2278.4499999999998</v>
      </c>
      <c r="F1211">
        <v>83.069500000000005</v>
      </c>
      <c r="G1211">
        <v>0</v>
      </c>
      <c r="H1211">
        <v>243.714</v>
      </c>
      <c r="I1211">
        <v>1.2300499999999999E-3</v>
      </c>
      <c r="J1211">
        <v>0.99996300000000005</v>
      </c>
      <c r="K1211">
        <v>0</v>
      </c>
      <c r="L1211" t="s">
        <v>43</v>
      </c>
    </row>
    <row r="1212" spans="1:12" x14ac:dyDescent="0.25">
      <c r="A1212" t="s">
        <v>76</v>
      </c>
      <c r="B1212">
        <v>2264.4899999999998</v>
      </c>
      <c r="C1212">
        <v>2264.42</v>
      </c>
      <c r="D1212">
        <v>2263.96</v>
      </c>
      <c r="E1212">
        <v>2261.86</v>
      </c>
      <c r="F1212">
        <v>83.105500000000006</v>
      </c>
      <c r="G1212">
        <v>0</v>
      </c>
      <c r="H1212">
        <v>242.79599999999999</v>
      </c>
      <c r="I1212">
        <v>1.2300499999999999E-3</v>
      </c>
      <c r="J1212">
        <v>0.99908200000000003</v>
      </c>
      <c r="K1212">
        <v>0</v>
      </c>
      <c r="L1212" t="s">
        <v>43</v>
      </c>
    </row>
    <row r="1213" spans="1:12" x14ac:dyDescent="0.25">
      <c r="A1213" t="s">
        <v>76</v>
      </c>
      <c r="B1213">
        <v>2266.3200000000002</v>
      </c>
      <c r="C1213">
        <v>2266.2399999999998</v>
      </c>
      <c r="D1213">
        <v>2265.7800000000002</v>
      </c>
      <c r="E1213">
        <v>2263.6799999999998</v>
      </c>
      <c r="F1213">
        <v>82.506900000000002</v>
      </c>
      <c r="G1213">
        <v>0</v>
      </c>
      <c r="H1213">
        <v>241.846</v>
      </c>
      <c r="I1213">
        <v>1.2300499999999999E-3</v>
      </c>
      <c r="J1213">
        <v>0.99980999999999998</v>
      </c>
      <c r="K1213">
        <v>0</v>
      </c>
      <c r="L1213" t="s">
        <v>43</v>
      </c>
    </row>
    <row r="1214" spans="1:12" x14ac:dyDescent="0.25">
      <c r="A1214" t="s">
        <v>76</v>
      </c>
      <c r="B1214">
        <v>2045.42</v>
      </c>
      <c r="C1214">
        <v>2045.35</v>
      </c>
      <c r="D1214">
        <v>2044.93</v>
      </c>
      <c r="E1214">
        <v>2043.02</v>
      </c>
      <c r="F1214">
        <v>80.324399999999997</v>
      </c>
      <c r="G1214">
        <v>0</v>
      </c>
      <c r="H1214">
        <v>220.94200000000001</v>
      </c>
      <c r="I1214">
        <v>1.23007E-3</v>
      </c>
      <c r="J1214">
        <v>0.99977000000000005</v>
      </c>
      <c r="K1214">
        <v>0</v>
      </c>
      <c r="L1214" t="s">
        <v>43</v>
      </c>
    </row>
    <row r="1215" spans="1:12" x14ac:dyDescent="0.25">
      <c r="A1215" t="s">
        <v>76</v>
      </c>
      <c r="B1215">
        <v>2091.56</v>
      </c>
      <c r="C1215">
        <v>2091.4899999999998</v>
      </c>
      <c r="D1215">
        <v>2091.06</v>
      </c>
      <c r="E1215">
        <v>2089.11</v>
      </c>
      <c r="F1215">
        <v>76.162899999999993</v>
      </c>
      <c r="G1215">
        <v>0</v>
      </c>
      <c r="H1215">
        <v>224.14099999999999</v>
      </c>
      <c r="I1215">
        <v>1.2300600000000001E-3</v>
      </c>
      <c r="J1215">
        <v>0.99995500000000004</v>
      </c>
      <c r="K1215">
        <v>0</v>
      </c>
      <c r="L1215" t="s">
        <v>43</v>
      </c>
    </row>
    <row r="1216" spans="1:12" x14ac:dyDescent="0.25">
      <c r="A1216" t="s">
        <v>76</v>
      </c>
      <c r="B1216">
        <v>2087.89</v>
      </c>
      <c r="C1216">
        <v>2087.8200000000002</v>
      </c>
      <c r="D1216">
        <v>2087.39</v>
      </c>
      <c r="E1216">
        <v>2085.4299999999998</v>
      </c>
      <c r="F1216">
        <v>76.424899999999994</v>
      </c>
      <c r="G1216">
        <v>0</v>
      </c>
      <c r="H1216">
        <v>224.59399999999999</v>
      </c>
      <c r="I1216">
        <v>1.2300499999999999E-3</v>
      </c>
      <c r="J1216">
        <v>0.99999300000000002</v>
      </c>
      <c r="K1216">
        <v>0</v>
      </c>
      <c r="L1216" t="s">
        <v>43</v>
      </c>
    </row>
    <row r="1217" spans="1:25" x14ac:dyDescent="0.25">
      <c r="A1217" t="s">
        <v>76</v>
      </c>
      <c r="B1217">
        <v>2243.59</v>
      </c>
      <c r="C1217">
        <v>2243.5100000000002</v>
      </c>
      <c r="D1217">
        <v>2243.04</v>
      </c>
      <c r="E1217">
        <v>2240.96</v>
      </c>
      <c r="F1217">
        <v>82.006600000000006</v>
      </c>
      <c r="G1217">
        <v>0</v>
      </c>
      <c r="H1217">
        <v>239.74600000000001</v>
      </c>
      <c r="I1217">
        <v>1.2300499999999999E-3</v>
      </c>
      <c r="J1217">
        <v>0.999838</v>
      </c>
      <c r="K1217">
        <v>0</v>
      </c>
      <c r="L1217" t="s">
        <v>43</v>
      </c>
    </row>
    <row r="1218" spans="1:25" x14ac:dyDescent="0.25">
      <c r="A1218" t="s">
        <v>76</v>
      </c>
      <c r="B1218">
        <v>2012.92</v>
      </c>
      <c r="C1218">
        <v>2012.84</v>
      </c>
      <c r="D1218">
        <v>2012.43</v>
      </c>
      <c r="E1218">
        <v>2010.54</v>
      </c>
      <c r="F1218">
        <v>73.580299999999994</v>
      </c>
      <c r="G1218">
        <v>0</v>
      </c>
      <c r="H1218">
        <v>216.27699999999999</v>
      </c>
      <c r="I1218">
        <v>1.2300499999999999E-3</v>
      </c>
      <c r="J1218">
        <v>0.99990900000000005</v>
      </c>
      <c r="K1218">
        <v>0</v>
      </c>
      <c r="L1218" t="s">
        <v>43</v>
      </c>
    </row>
    <row r="1219" spans="1:25" x14ac:dyDescent="0.25">
      <c r="A1219" t="s">
        <v>76</v>
      </c>
      <c r="B1219">
        <v>2141.44</v>
      </c>
      <c r="C1219">
        <v>2141.36</v>
      </c>
      <c r="D1219">
        <v>2140.92</v>
      </c>
      <c r="E1219">
        <v>2138.94</v>
      </c>
      <c r="F1219">
        <v>78.118600000000001</v>
      </c>
      <c r="G1219">
        <v>0</v>
      </c>
      <c r="H1219">
        <v>230.18700000000001</v>
      </c>
      <c r="I1219">
        <v>1.2300600000000001E-3</v>
      </c>
      <c r="J1219">
        <v>0.99989499999999998</v>
      </c>
      <c r="K1219">
        <v>0</v>
      </c>
      <c r="L1219" t="s">
        <v>43</v>
      </c>
    </row>
    <row r="1220" spans="1:25" x14ac:dyDescent="0.25">
      <c r="A1220" t="s">
        <v>76</v>
      </c>
      <c r="B1220">
        <v>2133.4499999999998</v>
      </c>
      <c r="C1220">
        <v>2133.39</v>
      </c>
      <c r="D1220">
        <v>2132.9499999999998</v>
      </c>
      <c r="E1220">
        <v>2130.9899999999998</v>
      </c>
      <c r="F1220">
        <v>77.837500000000006</v>
      </c>
      <c r="G1220">
        <v>0</v>
      </c>
      <c r="H1220">
        <v>228.804</v>
      </c>
      <c r="I1220">
        <v>1.2300600000000001E-3</v>
      </c>
      <c r="J1220">
        <v>0.99995699999999998</v>
      </c>
      <c r="K1220">
        <v>0</v>
      </c>
      <c r="L1220" t="s">
        <v>43</v>
      </c>
    </row>
    <row r="1221" spans="1:25" x14ac:dyDescent="0.25">
      <c r="A1221" t="s">
        <v>76</v>
      </c>
      <c r="B1221">
        <v>2113.92</v>
      </c>
      <c r="C1221">
        <v>2113.85</v>
      </c>
      <c r="D1221">
        <v>2113.41</v>
      </c>
      <c r="E1221">
        <v>2111.46</v>
      </c>
      <c r="F1221">
        <v>77.251800000000003</v>
      </c>
      <c r="G1221">
        <v>0</v>
      </c>
      <c r="H1221">
        <v>228.45</v>
      </c>
      <c r="I1221">
        <v>1.2300499999999999E-3</v>
      </c>
      <c r="J1221">
        <v>0.99992999999999999</v>
      </c>
      <c r="K1221">
        <v>0</v>
      </c>
      <c r="L1221" t="s">
        <v>43</v>
      </c>
    </row>
    <row r="1222" spans="1:25" x14ac:dyDescent="0.25">
      <c r="A1222" t="s">
        <v>76</v>
      </c>
      <c r="B1222">
        <v>2279.77</v>
      </c>
      <c r="C1222">
        <v>2279.67</v>
      </c>
      <c r="D1222">
        <v>2279.21</v>
      </c>
      <c r="E1222">
        <v>2277.1</v>
      </c>
      <c r="F1222">
        <v>83.245699999999999</v>
      </c>
      <c r="G1222">
        <v>0</v>
      </c>
      <c r="H1222">
        <v>245.57599999999999</v>
      </c>
      <c r="I1222">
        <v>1.2300499999999999E-3</v>
      </c>
      <c r="J1222">
        <v>0.99984300000000004</v>
      </c>
      <c r="K1222">
        <v>0</v>
      </c>
      <c r="L1222" t="s">
        <v>43</v>
      </c>
    </row>
    <row r="1223" spans="1:25" x14ac:dyDescent="0.25">
      <c r="A1223" t="s">
        <v>76</v>
      </c>
      <c r="B1223">
        <v>2105.67</v>
      </c>
      <c r="C1223">
        <v>2105.6</v>
      </c>
      <c r="D1223">
        <v>2105.16</v>
      </c>
      <c r="E1223">
        <v>2103.1999999999998</v>
      </c>
      <c r="F1223">
        <v>76.681700000000006</v>
      </c>
      <c r="G1223">
        <v>0</v>
      </c>
      <c r="H1223">
        <v>226.78399999999999</v>
      </c>
      <c r="I1223">
        <v>1.2300499999999999E-3</v>
      </c>
      <c r="J1223">
        <v>0.999498</v>
      </c>
      <c r="K1223">
        <v>0</v>
      </c>
      <c r="L1223" t="s">
        <v>43</v>
      </c>
    </row>
    <row r="1224" spans="1:25" x14ac:dyDescent="0.25">
      <c r="A1224" t="s">
        <v>76</v>
      </c>
      <c r="B1224">
        <v>2090.13</v>
      </c>
      <c r="C1224">
        <v>2090.06</v>
      </c>
      <c r="D1224">
        <v>2089.63</v>
      </c>
      <c r="E1224">
        <v>2087.69</v>
      </c>
      <c r="F1224">
        <v>76.180700000000002</v>
      </c>
      <c r="G1224">
        <v>0</v>
      </c>
      <c r="H1224">
        <v>224.39699999999999</v>
      </c>
      <c r="I1224">
        <v>1.2300499999999999E-3</v>
      </c>
      <c r="J1224">
        <v>0.99987700000000002</v>
      </c>
      <c r="K1224">
        <v>0</v>
      </c>
      <c r="L1224" t="s">
        <v>43</v>
      </c>
    </row>
    <row r="1225" spans="1:25" x14ac:dyDescent="0.25">
      <c r="A1225" t="s">
        <v>76</v>
      </c>
      <c r="B1225">
        <v>2138.6999999999998</v>
      </c>
      <c r="C1225">
        <v>2138.61</v>
      </c>
      <c r="D1225">
        <v>2138.17</v>
      </c>
      <c r="E1225">
        <v>2136.19</v>
      </c>
      <c r="F1225">
        <v>78.251599999999996</v>
      </c>
      <c r="G1225">
        <v>0</v>
      </c>
      <c r="H1225">
        <v>230.14500000000001</v>
      </c>
      <c r="I1225">
        <v>1.2300600000000001E-3</v>
      </c>
      <c r="J1225">
        <v>0.999865</v>
      </c>
      <c r="K1225">
        <v>0</v>
      </c>
      <c r="L1225" t="s">
        <v>43</v>
      </c>
    </row>
    <row r="1226" spans="1:25" x14ac:dyDescent="0.25">
      <c r="A1226" t="s">
        <v>76</v>
      </c>
      <c r="B1226">
        <v>2188.2800000000002</v>
      </c>
      <c r="C1226">
        <v>2188.21</v>
      </c>
      <c r="D1226">
        <v>2187.75</v>
      </c>
      <c r="E1226">
        <v>2185.71</v>
      </c>
      <c r="F1226">
        <v>79.903499999999994</v>
      </c>
      <c r="G1226">
        <v>0</v>
      </c>
      <c r="H1226">
        <v>234.31200000000001</v>
      </c>
      <c r="I1226">
        <v>1.2300499999999999E-3</v>
      </c>
      <c r="J1226">
        <v>0.99988600000000005</v>
      </c>
      <c r="K1226">
        <v>0</v>
      </c>
      <c r="L1226" t="s">
        <v>43</v>
      </c>
    </row>
    <row r="1227" spans="1:25" x14ac:dyDescent="0.25">
      <c r="A1227" t="s">
        <v>76</v>
      </c>
      <c r="B1227">
        <v>2059.58</v>
      </c>
      <c r="C1227">
        <v>2059.5</v>
      </c>
      <c r="D1227">
        <v>2059.08</v>
      </c>
      <c r="E1227">
        <v>2057.16</v>
      </c>
      <c r="F1227">
        <v>75.275899999999993</v>
      </c>
      <c r="G1227">
        <v>0</v>
      </c>
      <c r="H1227">
        <v>221.62200000000001</v>
      </c>
      <c r="I1227">
        <v>1.2300499999999999E-3</v>
      </c>
      <c r="J1227">
        <v>0.99976500000000001</v>
      </c>
      <c r="K1227">
        <v>0</v>
      </c>
      <c r="L1227" t="s">
        <v>43</v>
      </c>
    </row>
    <row r="1228" spans="1:25" x14ac:dyDescent="0.25">
      <c r="A1228" t="s">
        <v>76</v>
      </c>
      <c r="B1228">
        <v>2023.83</v>
      </c>
      <c r="C1228">
        <v>2023.77</v>
      </c>
      <c r="D1228">
        <v>2023.35</v>
      </c>
      <c r="E1228">
        <v>2021.48</v>
      </c>
      <c r="F1228">
        <v>73.778599999999997</v>
      </c>
      <c r="G1228">
        <v>0</v>
      </c>
      <c r="H1228">
        <v>218.25200000000001</v>
      </c>
      <c r="I1228">
        <v>1.23007E-3</v>
      </c>
      <c r="J1228">
        <v>0.99926199999999998</v>
      </c>
      <c r="K1228">
        <v>0</v>
      </c>
      <c r="L1228" t="s">
        <v>43</v>
      </c>
    </row>
    <row r="1229" spans="1:25" x14ac:dyDescent="0.25">
      <c r="A1229" t="s">
        <v>76</v>
      </c>
      <c r="B1229">
        <v>2123.84</v>
      </c>
      <c r="C1229">
        <v>2123.77</v>
      </c>
      <c r="D1229">
        <v>2123.34</v>
      </c>
      <c r="E1229">
        <v>2121.38</v>
      </c>
      <c r="F1229">
        <v>77.227000000000004</v>
      </c>
      <c r="G1229">
        <v>0</v>
      </c>
      <c r="H1229">
        <v>229.126</v>
      </c>
      <c r="I1229">
        <v>1.2300499999999999E-3</v>
      </c>
      <c r="J1229">
        <v>0.99998200000000004</v>
      </c>
      <c r="K1229">
        <v>0</v>
      </c>
      <c r="L1229" t="s">
        <v>43</v>
      </c>
    </row>
    <row r="1230" spans="1:25" x14ac:dyDescent="0.25">
      <c r="A1230" t="s">
        <v>76</v>
      </c>
      <c r="B1230">
        <v>2228.17</v>
      </c>
      <c r="C1230">
        <v>2228.1</v>
      </c>
      <c r="D1230">
        <v>2227.65</v>
      </c>
      <c r="E1230">
        <v>2225.54</v>
      </c>
      <c r="F1230">
        <v>81.448099999999997</v>
      </c>
      <c r="G1230">
        <v>0</v>
      </c>
      <c r="H1230">
        <v>240.97499999999999</v>
      </c>
      <c r="I1230">
        <v>1.2300499999999999E-3</v>
      </c>
      <c r="J1230">
        <v>0.99915600000000004</v>
      </c>
      <c r="K1230">
        <v>0</v>
      </c>
      <c r="L1230" t="s">
        <v>43</v>
      </c>
    </row>
    <row r="1231" spans="1:25" x14ac:dyDescent="0.25">
      <c r="A1231" t="s">
        <v>76</v>
      </c>
      <c r="B1231">
        <v>2280.31</v>
      </c>
      <c r="C1231">
        <v>2280.2399999999998</v>
      </c>
      <c r="D1231">
        <v>2279.77</v>
      </c>
      <c r="E1231">
        <v>2277.67</v>
      </c>
      <c r="F1231">
        <v>83.124200000000002</v>
      </c>
      <c r="G1231">
        <v>0</v>
      </c>
      <c r="H1231">
        <v>245.90199999999999</v>
      </c>
      <c r="I1231">
        <v>1.2300499999999999E-3</v>
      </c>
      <c r="J1231">
        <v>0.999915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1973.5</v>
      </c>
      <c r="C1232">
        <v>1973.41</v>
      </c>
      <c r="D1232">
        <v>1973.01</v>
      </c>
      <c r="E1232">
        <v>1971.19</v>
      </c>
      <c r="F1232">
        <v>72.438599999999994</v>
      </c>
      <c r="G1232">
        <v>0</v>
      </c>
      <c r="H1232">
        <v>212.06200000000001</v>
      </c>
      <c r="I1232">
        <v>1.2300499999999999E-3</v>
      </c>
      <c r="J1232">
        <v>0.99995199999999995</v>
      </c>
      <c r="K1232">
        <v>0</v>
      </c>
      <c r="L1232" t="s">
        <v>43</v>
      </c>
      <c r="R1232">
        <f>AVERAGE(B1183:B1232)</f>
        <v>2130.1509999999998</v>
      </c>
      <c r="S1232">
        <f>AVERAGE(C1183:C1232)</f>
        <v>2130.077400000001</v>
      </c>
      <c r="U1232">
        <f>_xlfn.VAR.P(B1183:B1232)</f>
        <v>9881.5918130000009</v>
      </c>
      <c r="V1232">
        <f>_xlfn.VAR.P(C1183:C1232)</f>
        <v>9881.5000752400028</v>
      </c>
      <c r="X1232">
        <f>1.96*SQRT(U1232)/50</f>
        <v>3.8967228851341633</v>
      </c>
      <c r="Y1232">
        <f>1.96*SQRT(V1232)/50</f>
        <v>3.896704797083915</v>
      </c>
    </row>
    <row r="1233" spans="1:15" x14ac:dyDescent="0.25">
      <c r="A1233" t="s">
        <v>76</v>
      </c>
      <c r="B1233">
        <v>106509.371327</v>
      </c>
      <c r="C1233" t="s">
        <v>37</v>
      </c>
    </row>
    <row r="1234" spans="1:15" x14ac:dyDescent="0.25">
      <c r="A1234" t="s">
        <v>148</v>
      </c>
      <c r="B1234">
        <v>3844.46</v>
      </c>
      <c r="C1234">
        <v>3727.14</v>
      </c>
      <c r="D1234">
        <v>3726.66</v>
      </c>
      <c r="E1234">
        <v>3724.25</v>
      </c>
      <c r="F1234">
        <v>86.418700000000001</v>
      </c>
      <c r="G1234">
        <v>1305.6600000000001</v>
      </c>
      <c r="H1234">
        <v>238.08799999999999</v>
      </c>
      <c r="I1234">
        <v>226.35900000000001</v>
      </c>
      <c r="J1234">
        <v>253.04400000000001</v>
      </c>
      <c r="K1234">
        <v>1935.82</v>
      </c>
      <c r="L1234">
        <v>1.2300600000000001E-3</v>
      </c>
      <c r="M1234">
        <v>0.999884</v>
      </c>
      <c r="N1234">
        <v>0</v>
      </c>
      <c r="O1234" t="s">
        <v>43</v>
      </c>
    </row>
    <row r="1235" spans="1:15" x14ac:dyDescent="0.25">
      <c r="A1235" t="s">
        <v>148</v>
      </c>
      <c r="B1235">
        <v>3659.45</v>
      </c>
      <c r="C1235">
        <v>3534.94</v>
      </c>
      <c r="D1235">
        <v>3534.49</v>
      </c>
      <c r="E1235">
        <v>3532.21</v>
      </c>
      <c r="F1235">
        <v>74.678299999999993</v>
      </c>
      <c r="G1235">
        <v>1247.42</v>
      </c>
      <c r="H1235">
        <v>227.102</v>
      </c>
      <c r="I1235">
        <v>215.60300000000001</v>
      </c>
      <c r="J1235">
        <v>242.785</v>
      </c>
      <c r="K1235">
        <v>1833.62</v>
      </c>
      <c r="L1235">
        <v>1.2300499999999999E-3</v>
      </c>
      <c r="M1235">
        <v>0.99983100000000003</v>
      </c>
      <c r="N1235">
        <v>0</v>
      </c>
      <c r="O1235" t="s">
        <v>43</v>
      </c>
    </row>
    <row r="1236" spans="1:15" x14ac:dyDescent="0.25">
      <c r="A1236" t="s">
        <v>148</v>
      </c>
      <c r="B1236">
        <v>3581.49</v>
      </c>
      <c r="C1236">
        <v>3458.33</v>
      </c>
      <c r="D1236">
        <v>3457.88</v>
      </c>
      <c r="E1236">
        <v>3455.65</v>
      </c>
      <c r="F1236">
        <v>78.169700000000006</v>
      </c>
      <c r="G1236">
        <v>1245.81</v>
      </c>
      <c r="H1236">
        <v>218.94</v>
      </c>
      <c r="I1236">
        <v>207.86099999999999</v>
      </c>
      <c r="J1236">
        <v>275.745</v>
      </c>
      <c r="K1236">
        <v>1767.73</v>
      </c>
      <c r="L1236">
        <v>1.2300499999999999E-3</v>
      </c>
      <c r="M1236">
        <v>0.99965099999999996</v>
      </c>
      <c r="N1236">
        <v>0</v>
      </c>
      <c r="O1236" t="s">
        <v>43</v>
      </c>
    </row>
    <row r="1237" spans="1:15" x14ac:dyDescent="0.25">
      <c r="A1237" t="s">
        <v>148</v>
      </c>
      <c r="B1237">
        <v>3786.37</v>
      </c>
      <c r="C1237">
        <v>3669.34</v>
      </c>
      <c r="D1237">
        <v>3668.87</v>
      </c>
      <c r="E1237">
        <v>3666.48</v>
      </c>
      <c r="F1237">
        <v>77.394400000000005</v>
      </c>
      <c r="G1237">
        <v>1289.6300000000001</v>
      </c>
      <c r="H1237">
        <v>235.24700000000001</v>
      </c>
      <c r="I1237">
        <v>223.34700000000001</v>
      </c>
      <c r="J1237">
        <v>249.64</v>
      </c>
      <c r="K1237">
        <v>1903.15</v>
      </c>
      <c r="L1237">
        <v>1.2300600000000001E-3</v>
      </c>
      <c r="M1237">
        <v>0.99997000000000003</v>
      </c>
      <c r="N1237">
        <v>0</v>
      </c>
      <c r="O1237" t="s">
        <v>43</v>
      </c>
    </row>
    <row r="1238" spans="1:15" x14ac:dyDescent="0.25">
      <c r="A1238" t="s">
        <v>148</v>
      </c>
      <c r="B1238">
        <v>3741.81</v>
      </c>
      <c r="C1238">
        <v>3618.74</v>
      </c>
      <c r="D1238">
        <v>3618.28</v>
      </c>
      <c r="E1238">
        <v>3615.92</v>
      </c>
      <c r="F1238">
        <v>83.124899999999997</v>
      </c>
      <c r="G1238">
        <v>1278.52</v>
      </c>
      <c r="H1238">
        <v>231.49799999999999</v>
      </c>
      <c r="I1238">
        <v>219.76599999999999</v>
      </c>
      <c r="J1238">
        <v>255.518</v>
      </c>
      <c r="K1238">
        <v>1868.82</v>
      </c>
      <c r="L1238">
        <v>1.2300499999999999E-3</v>
      </c>
      <c r="M1238">
        <v>0.99974600000000002</v>
      </c>
      <c r="N1238">
        <v>0</v>
      </c>
      <c r="O1238" t="s">
        <v>43</v>
      </c>
    </row>
    <row r="1239" spans="1:15" x14ac:dyDescent="0.25">
      <c r="A1239" t="s">
        <v>148</v>
      </c>
      <c r="B1239">
        <v>3527.34</v>
      </c>
      <c r="C1239">
        <v>3412.07</v>
      </c>
      <c r="D1239">
        <v>3411.62</v>
      </c>
      <c r="E1239">
        <v>3409.45</v>
      </c>
      <c r="F1239">
        <v>71.243200000000002</v>
      </c>
      <c r="G1239">
        <v>1228.5899999999999</v>
      </c>
      <c r="H1239">
        <v>216.7</v>
      </c>
      <c r="I1239">
        <v>205.77500000000001</v>
      </c>
      <c r="J1239">
        <v>269.91199999999998</v>
      </c>
      <c r="K1239">
        <v>1750.09</v>
      </c>
      <c r="L1239">
        <v>1.2300600000000001E-3</v>
      </c>
      <c r="M1239">
        <v>0.99961100000000003</v>
      </c>
      <c r="N1239">
        <v>0</v>
      </c>
      <c r="O1239" t="s">
        <v>43</v>
      </c>
    </row>
    <row r="1240" spans="1:15" x14ac:dyDescent="0.25">
      <c r="A1240" t="s">
        <v>148</v>
      </c>
      <c r="B1240">
        <v>3735.35</v>
      </c>
      <c r="C1240">
        <v>3612.27</v>
      </c>
      <c r="D1240">
        <v>3611.81</v>
      </c>
      <c r="E1240">
        <v>3609.49</v>
      </c>
      <c r="F1240">
        <v>82.883799999999994</v>
      </c>
      <c r="G1240">
        <v>1274.9000000000001</v>
      </c>
      <c r="H1240">
        <v>231.15899999999999</v>
      </c>
      <c r="I1240">
        <v>219.505</v>
      </c>
      <c r="J1240">
        <v>246.28100000000001</v>
      </c>
      <c r="K1240">
        <v>1868.52</v>
      </c>
      <c r="L1240">
        <v>1.2300499999999999E-3</v>
      </c>
      <c r="M1240">
        <v>0.99945099999999998</v>
      </c>
      <c r="N1240">
        <v>0</v>
      </c>
      <c r="O1240" t="s">
        <v>43</v>
      </c>
    </row>
    <row r="1241" spans="1:15" x14ac:dyDescent="0.25">
      <c r="A1241" t="s">
        <v>148</v>
      </c>
      <c r="B1241">
        <v>3651.17</v>
      </c>
      <c r="C1241">
        <v>3535.43</v>
      </c>
      <c r="D1241">
        <v>3534.98</v>
      </c>
      <c r="E1241">
        <v>3532.71</v>
      </c>
      <c r="F1241">
        <v>74.541200000000003</v>
      </c>
      <c r="G1241">
        <v>1244.3699999999999</v>
      </c>
      <c r="H1241">
        <v>226.68899999999999</v>
      </c>
      <c r="I1241">
        <v>215.17699999999999</v>
      </c>
      <c r="J1241">
        <v>242.041</v>
      </c>
      <c r="K1241">
        <v>1837.86</v>
      </c>
      <c r="L1241">
        <v>1.2300499999999999E-3</v>
      </c>
      <c r="M1241">
        <v>0.99999899999999997</v>
      </c>
      <c r="N1241">
        <v>0</v>
      </c>
      <c r="O1241" t="s">
        <v>43</v>
      </c>
    </row>
    <row r="1242" spans="1:15" x14ac:dyDescent="0.25">
      <c r="A1242" t="s">
        <v>148</v>
      </c>
      <c r="B1242">
        <v>3602.43</v>
      </c>
      <c r="C1242">
        <v>3491.25</v>
      </c>
      <c r="D1242">
        <v>3490.8</v>
      </c>
      <c r="E1242">
        <v>3488.56</v>
      </c>
      <c r="F1242">
        <v>79.165800000000004</v>
      </c>
      <c r="G1242">
        <v>1260.94</v>
      </c>
      <c r="H1242">
        <v>221.26599999999999</v>
      </c>
      <c r="I1242">
        <v>209.934</v>
      </c>
      <c r="J1242">
        <v>282.80799999999999</v>
      </c>
      <c r="K1242">
        <v>1780.26</v>
      </c>
      <c r="L1242">
        <v>1.2300499999999999E-3</v>
      </c>
      <c r="M1242">
        <v>0.99980999999999998</v>
      </c>
      <c r="N1242">
        <v>0</v>
      </c>
      <c r="O1242" t="s">
        <v>43</v>
      </c>
    </row>
    <row r="1243" spans="1:15" x14ac:dyDescent="0.25">
      <c r="A1243" t="s">
        <v>148</v>
      </c>
      <c r="B1243">
        <v>3785.61</v>
      </c>
      <c r="C1243">
        <v>3668.86</v>
      </c>
      <c r="D1243">
        <v>3668.39</v>
      </c>
      <c r="E1243">
        <v>3666.02</v>
      </c>
      <c r="F1243">
        <v>77.347399999999993</v>
      </c>
      <c r="G1243">
        <v>1289.48</v>
      </c>
      <c r="H1243">
        <v>234.98099999999999</v>
      </c>
      <c r="I1243">
        <v>223.27199999999999</v>
      </c>
      <c r="J1243">
        <v>250.15100000000001</v>
      </c>
      <c r="K1243">
        <v>1909.92</v>
      </c>
      <c r="L1243">
        <v>1.2300499999999999E-3</v>
      </c>
      <c r="M1243">
        <v>0.999834</v>
      </c>
      <c r="N1243">
        <v>0</v>
      </c>
      <c r="O1243" t="s">
        <v>43</v>
      </c>
    </row>
    <row r="1244" spans="1:15" x14ac:dyDescent="0.25">
      <c r="A1244" t="s">
        <v>148</v>
      </c>
      <c r="B1244">
        <v>3779.37</v>
      </c>
      <c r="C1244">
        <v>3656.05</v>
      </c>
      <c r="D1244">
        <v>3655.58</v>
      </c>
      <c r="E1244">
        <v>3653.2</v>
      </c>
      <c r="F1244">
        <v>84.431799999999996</v>
      </c>
      <c r="G1244">
        <v>1292.05</v>
      </c>
      <c r="H1244">
        <v>233.80199999999999</v>
      </c>
      <c r="I1244">
        <v>230.91300000000001</v>
      </c>
      <c r="J1244">
        <v>249.27</v>
      </c>
      <c r="K1244">
        <v>1887.58</v>
      </c>
      <c r="L1244">
        <v>1.2300499999999999E-3</v>
      </c>
      <c r="M1244">
        <v>0.99964699999999995</v>
      </c>
      <c r="N1244">
        <v>0</v>
      </c>
      <c r="O1244" t="s">
        <v>43</v>
      </c>
    </row>
    <row r="1245" spans="1:15" x14ac:dyDescent="0.25">
      <c r="A1245" t="s">
        <v>148</v>
      </c>
      <c r="B1245">
        <v>3812.55</v>
      </c>
      <c r="C1245">
        <v>3695.67</v>
      </c>
      <c r="D1245">
        <v>3695.2</v>
      </c>
      <c r="E1245">
        <v>3692.83</v>
      </c>
      <c r="F1245">
        <v>77.0792</v>
      </c>
      <c r="G1245">
        <v>1329.41</v>
      </c>
      <c r="H1245">
        <v>234.29599999999999</v>
      </c>
      <c r="I1245">
        <v>222.595</v>
      </c>
      <c r="J1245">
        <v>292.56799999999998</v>
      </c>
      <c r="K1245">
        <v>1896.13</v>
      </c>
      <c r="L1245">
        <v>1.2300499999999999E-3</v>
      </c>
      <c r="M1245">
        <v>0.99979700000000005</v>
      </c>
      <c r="N1245">
        <v>0</v>
      </c>
      <c r="O1245" t="s">
        <v>43</v>
      </c>
    </row>
    <row r="1246" spans="1:15" x14ac:dyDescent="0.25">
      <c r="A1246" t="s">
        <v>148</v>
      </c>
      <c r="B1246">
        <v>3700.73</v>
      </c>
      <c r="C1246">
        <v>3585.92</v>
      </c>
      <c r="D1246">
        <v>3585.45</v>
      </c>
      <c r="E1246">
        <v>3583.15</v>
      </c>
      <c r="F1246">
        <v>82.799899999999994</v>
      </c>
      <c r="G1246">
        <v>1264.9000000000001</v>
      </c>
      <c r="H1246">
        <v>229.26400000000001</v>
      </c>
      <c r="I1246">
        <v>217.91900000000001</v>
      </c>
      <c r="J1246">
        <v>245.06100000000001</v>
      </c>
      <c r="K1246">
        <v>1847.83</v>
      </c>
      <c r="L1246">
        <v>1.2300499999999999E-3</v>
      </c>
      <c r="M1246">
        <v>0.99961999999999995</v>
      </c>
      <c r="N1246">
        <v>0</v>
      </c>
      <c r="O1246" t="s">
        <v>43</v>
      </c>
    </row>
    <row r="1247" spans="1:15" x14ac:dyDescent="0.25">
      <c r="A1247" t="s">
        <v>148</v>
      </c>
      <c r="B1247">
        <v>3461.28</v>
      </c>
      <c r="C1247">
        <v>3347.24</v>
      </c>
      <c r="D1247">
        <v>3346.81</v>
      </c>
      <c r="E1247">
        <v>3344.66</v>
      </c>
      <c r="F1247">
        <v>70.502799999999993</v>
      </c>
      <c r="G1247">
        <v>1181.08</v>
      </c>
      <c r="H1247">
        <v>214.71899999999999</v>
      </c>
      <c r="I1247">
        <v>204.078</v>
      </c>
      <c r="J1247">
        <v>230.45099999999999</v>
      </c>
      <c r="K1247">
        <v>1734.39</v>
      </c>
      <c r="L1247">
        <v>1.2300499999999999E-3</v>
      </c>
      <c r="M1247">
        <v>0.99976500000000001</v>
      </c>
      <c r="N1247">
        <v>0</v>
      </c>
      <c r="O1247" t="s">
        <v>43</v>
      </c>
    </row>
    <row r="1248" spans="1:15" x14ac:dyDescent="0.25">
      <c r="A1248" t="s">
        <v>148</v>
      </c>
      <c r="B1248">
        <v>3785.18</v>
      </c>
      <c r="C1248">
        <v>3668.16</v>
      </c>
      <c r="D1248">
        <v>3667.7</v>
      </c>
      <c r="E1248">
        <v>3665.33</v>
      </c>
      <c r="F1248">
        <v>83.228499999999997</v>
      </c>
      <c r="G1248">
        <v>1316.84</v>
      </c>
      <c r="H1248">
        <v>232.107</v>
      </c>
      <c r="I1248">
        <v>220.74799999999999</v>
      </c>
      <c r="J1248">
        <v>288.42599999999999</v>
      </c>
      <c r="K1248">
        <v>1878.8</v>
      </c>
      <c r="L1248">
        <v>1.2300499999999999E-3</v>
      </c>
      <c r="M1248">
        <v>0.99966900000000003</v>
      </c>
      <c r="N1248">
        <v>0</v>
      </c>
      <c r="O1248" t="s">
        <v>43</v>
      </c>
    </row>
    <row r="1249" spans="1:15" x14ac:dyDescent="0.25">
      <c r="A1249" t="s">
        <v>148</v>
      </c>
      <c r="B1249">
        <v>3710.85</v>
      </c>
      <c r="C1249">
        <v>3587.93</v>
      </c>
      <c r="D1249">
        <v>3587.47</v>
      </c>
      <c r="E1249">
        <v>3585.16</v>
      </c>
      <c r="F1249">
        <v>75.813699999999997</v>
      </c>
      <c r="G1249">
        <v>1266.49</v>
      </c>
      <c r="H1249">
        <v>229.47</v>
      </c>
      <c r="I1249">
        <v>224.45699999999999</v>
      </c>
      <c r="J1249">
        <v>244.44200000000001</v>
      </c>
      <c r="K1249">
        <v>1860.53</v>
      </c>
      <c r="L1249">
        <v>1.2300499999999999E-3</v>
      </c>
      <c r="M1249">
        <v>0.99980999999999998</v>
      </c>
      <c r="N1249">
        <v>0</v>
      </c>
      <c r="O1249" t="s">
        <v>43</v>
      </c>
    </row>
    <row r="1250" spans="1:15" x14ac:dyDescent="0.25">
      <c r="A1250" t="s">
        <v>148</v>
      </c>
      <c r="B1250">
        <v>3502.18</v>
      </c>
      <c r="C1250">
        <v>3390.78</v>
      </c>
      <c r="D1250">
        <v>3390.34</v>
      </c>
      <c r="E1250">
        <v>3388.16</v>
      </c>
      <c r="F1250">
        <v>76.962800000000001</v>
      </c>
      <c r="G1250">
        <v>1194.73</v>
      </c>
      <c r="H1250">
        <v>218.441</v>
      </c>
      <c r="I1250">
        <v>206.011</v>
      </c>
      <c r="J1250">
        <v>233.13</v>
      </c>
      <c r="K1250">
        <v>1747.01</v>
      </c>
      <c r="L1250">
        <v>1.2300499999999999E-3</v>
      </c>
      <c r="M1250">
        <v>0.99991300000000005</v>
      </c>
      <c r="N1250">
        <v>0</v>
      </c>
      <c r="O1250" t="s">
        <v>43</v>
      </c>
    </row>
    <row r="1251" spans="1:15" x14ac:dyDescent="0.25">
      <c r="A1251" t="s">
        <v>148</v>
      </c>
      <c r="B1251">
        <v>3694.3</v>
      </c>
      <c r="C1251">
        <v>3577.55</v>
      </c>
      <c r="D1251">
        <v>3577.08</v>
      </c>
      <c r="E1251">
        <v>3574.78</v>
      </c>
      <c r="F1251">
        <v>74.433899999999994</v>
      </c>
      <c r="G1251">
        <v>1289.94</v>
      </c>
      <c r="H1251">
        <v>226.84399999999999</v>
      </c>
      <c r="I1251">
        <v>217.07400000000001</v>
      </c>
      <c r="J1251">
        <v>285.17399999999998</v>
      </c>
      <c r="K1251">
        <v>1832.88</v>
      </c>
      <c r="L1251">
        <v>1.2300499999999999E-3</v>
      </c>
      <c r="M1251">
        <v>0.99957099999999999</v>
      </c>
      <c r="N1251">
        <v>0</v>
      </c>
      <c r="O1251" t="s">
        <v>43</v>
      </c>
    </row>
    <row r="1252" spans="1:15" x14ac:dyDescent="0.25">
      <c r="A1252" t="s">
        <v>148</v>
      </c>
      <c r="B1252">
        <v>3586.84</v>
      </c>
      <c r="C1252">
        <v>3463.52</v>
      </c>
      <c r="D1252">
        <v>3463.07</v>
      </c>
      <c r="E1252">
        <v>3460.84</v>
      </c>
      <c r="F1252">
        <v>79.2834</v>
      </c>
      <c r="G1252">
        <v>1222.3800000000001</v>
      </c>
      <c r="H1252">
        <v>221.286</v>
      </c>
      <c r="I1252">
        <v>210.24299999999999</v>
      </c>
      <c r="J1252">
        <v>242.84200000000001</v>
      </c>
      <c r="K1252">
        <v>1784.49</v>
      </c>
      <c r="L1252">
        <v>1.2300499999999999E-3</v>
      </c>
      <c r="M1252">
        <v>0.99964200000000003</v>
      </c>
      <c r="N1252">
        <v>0</v>
      </c>
      <c r="O1252" t="s">
        <v>43</v>
      </c>
    </row>
    <row r="1253" spans="1:15" x14ac:dyDescent="0.25">
      <c r="A1253" t="s">
        <v>148</v>
      </c>
      <c r="B1253">
        <v>3664.38</v>
      </c>
      <c r="C1253">
        <v>3548.38</v>
      </c>
      <c r="D1253">
        <v>3547.92</v>
      </c>
      <c r="E1253">
        <v>3545.63</v>
      </c>
      <c r="F1253">
        <v>74.9084</v>
      </c>
      <c r="G1253">
        <v>1248.8599999999999</v>
      </c>
      <c r="H1253">
        <v>227.602</v>
      </c>
      <c r="I1253">
        <v>216.07</v>
      </c>
      <c r="J1253">
        <v>242.70500000000001</v>
      </c>
      <c r="K1253">
        <v>1842.16</v>
      </c>
      <c r="L1253">
        <v>1.2300499999999999E-3</v>
      </c>
      <c r="M1253">
        <v>0.99995599999999996</v>
      </c>
      <c r="N1253">
        <v>0</v>
      </c>
      <c r="O1253" t="s">
        <v>43</v>
      </c>
    </row>
    <row r="1254" spans="1:15" x14ac:dyDescent="0.25">
      <c r="A1254" t="s">
        <v>148</v>
      </c>
      <c r="B1254">
        <v>3962.28</v>
      </c>
      <c r="C1254">
        <v>3837.18</v>
      </c>
      <c r="D1254">
        <v>3836.7</v>
      </c>
      <c r="E1254">
        <v>3834.23</v>
      </c>
      <c r="F1254">
        <v>88.478999999999999</v>
      </c>
      <c r="G1254">
        <v>1375.09</v>
      </c>
      <c r="H1254">
        <v>242.773</v>
      </c>
      <c r="I1254">
        <v>230.59</v>
      </c>
      <c r="J1254">
        <v>301.98700000000002</v>
      </c>
      <c r="K1254">
        <v>1961.1</v>
      </c>
      <c r="L1254">
        <v>1.2300499999999999E-3</v>
      </c>
      <c r="M1254">
        <v>0.998861</v>
      </c>
      <c r="N1254">
        <v>0</v>
      </c>
      <c r="O1254" t="s">
        <v>43</v>
      </c>
    </row>
    <row r="1255" spans="1:15" x14ac:dyDescent="0.25">
      <c r="A1255" t="s">
        <v>148</v>
      </c>
      <c r="B1255">
        <v>3474.92</v>
      </c>
      <c r="C1255">
        <v>3351.51</v>
      </c>
      <c r="D1255">
        <v>3351.06</v>
      </c>
      <c r="E1255">
        <v>3348.89</v>
      </c>
      <c r="F1255">
        <v>70.574700000000007</v>
      </c>
      <c r="G1255">
        <v>1182.04</v>
      </c>
      <c r="H1255">
        <v>215.072</v>
      </c>
      <c r="I1255">
        <v>204.167</v>
      </c>
      <c r="J1255">
        <v>230.67699999999999</v>
      </c>
      <c r="K1255">
        <v>1739.41</v>
      </c>
      <c r="L1255">
        <v>1.2300499999999999E-3</v>
      </c>
      <c r="M1255">
        <v>0.99949500000000002</v>
      </c>
      <c r="N1255">
        <v>0</v>
      </c>
      <c r="O1255" t="s">
        <v>43</v>
      </c>
    </row>
    <row r="1256" spans="1:15" x14ac:dyDescent="0.25">
      <c r="A1256" t="s">
        <v>148</v>
      </c>
      <c r="B1256">
        <v>3570.61</v>
      </c>
      <c r="C1256">
        <v>3454.59</v>
      </c>
      <c r="D1256">
        <v>3454.15</v>
      </c>
      <c r="E1256">
        <v>3451.92</v>
      </c>
      <c r="F1256">
        <v>79.604100000000003</v>
      </c>
      <c r="G1256">
        <v>1214.6300000000001</v>
      </c>
      <c r="H1256">
        <v>221.39699999999999</v>
      </c>
      <c r="I1256">
        <v>209.947</v>
      </c>
      <c r="J1256">
        <v>236.339</v>
      </c>
      <c r="K1256">
        <v>1789.43</v>
      </c>
      <c r="L1256">
        <v>1.2300600000000001E-3</v>
      </c>
      <c r="M1256">
        <v>0.99990299999999999</v>
      </c>
      <c r="N1256">
        <v>0</v>
      </c>
      <c r="O1256" t="s">
        <v>43</v>
      </c>
    </row>
    <row r="1257" spans="1:15" x14ac:dyDescent="0.25">
      <c r="A1257" t="s">
        <v>148</v>
      </c>
      <c r="B1257">
        <v>3566.2</v>
      </c>
      <c r="C1257">
        <v>3451.65</v>
      </c>
      <c r="D1257">
        <v>3451.21</v>
      </c>
      <c r="E1257">
        <v>3449</v>
      </c>
      <c r="F1257">
        <v>71.981700000000004</v>
      </c>
      <c r="G1257">
        <v>1244.75</v>
      </c>
      <c r="H1257">
        <v>219.10499999999999</v>
      </c>
      <c r="I1257">
        <v>208.042</v>
      </c>
      <c r="J1257">
        <v>274.548</v>
      </c>
      <c r="K1257">
        <v>1767.43</v>
      </c>
      <c r="L1257">
        <v>1.2300499999999999E-3</v>
      </c>
      <c r="M1257">
        <v>0.99952700000000005</v>
      </c>
      <c r="N1257">
        <v>0</v>
      </c>
      <c r="O1257" t="s">
        <v>43</v>
      </c>
    </row>
    <row r="1258" spans="1:15" x14ac:dyDescent="0.25">
      <c r="A1258" t="s">
        <v>148</v>
      </c>
      <c r="B1258">
        <v>3452.79</v>
      </c>
      <c r="C1258">
        <v>3338.19</v>
      </c>
      <c r="D1258">
        <v>3337.76</v>
      </c>
      <c r="E1258">
        <v>3335.61</v>
      </c>
      <c r="F1258">
        <v>77.405000000000001</v>
      </c>
      <c r="G1258">
        <v>1179.73</v>
      </c>
      <c r="H1258">
        <v>219.74799999999999</v>
      </c>
      <c r="I1258">
        <v>202.977</v>
      </c>
      <c r="J1258">
        <v>228.143</v>
      </c>
      <c r="K1258">
        <v>1723.55</v>
      </c>
      <c r="L1258">
        <v>1.2300499999999999E-3</v>
      </c>
      <c r="M1258">
        <v>0.99936199999999997</v>
      </c>
      <c r="N1258">
        <v>0</v>
      </c>
      <c r="O1258" t="s">
        <v>43</v>
      </c>
    </row>
    <row r="1259" spans="1:15" x14ac:dyDescent="0.25">
      <c r="A1259" t="s">
        <v>148</v>
      </c>
      <c r="B1259">
        <v>3575.49</v>
      </c>
      <c r="C1259">
        <v>3459.23</v>
      </c>
      <c r="D1259">
        <v>3458.79</v>
      </c>
      <c r="E1259">
        <v>3456.56</v>
      </c>
      <c r="F1259">
        <v>72.993200000000002</v>
      </c>
      <c r="G1259">
        <v>1227.5999999999999</v>
      </c>
      <c r="H1259">
        <v>231.733</v>
      </c>
      <c r="I1259">
        <v>210.84100000000001</v>
      </c>
      <c r="J1259">
        <v>236.108</v>
      </c>
      <c r="K1259">
        <v>1786.2</v>
      </c>
      <c r="L1259">
        <v>1.2300600000000001E-3</v>
      </c>
      <c r="M1259">
        <v>0.99960499999999997</v>
      </c>
      <c r="N1259">
        <v>0</v>
      </c>
      <c r="O1259" t="s">
        <v>43</v>
      </c>
    </row>
    <row r="1260" spans="1:15" x14ac:dyDescent="0.25">
      <c r="A1260" t="s">
        <v>148</v>
      </c>
      <c r="B1260">
        <v>3572.4</v>
      </c>
      <c r="C1260">
        <v>3455.95</v>
      </c>
      <c r="D1260">
        <v>3455.51</v>
      </c>
      <c r="E1260">
        <v>3453.27</v>
      </c>
      <c r="F1260">
        <v>79.379199999999997</v>
      </c>
      <c r="G1260">
        <v>1242.45</v>
      </c>
      <c r="H1260">
        <v>218.809</v>
      </c>
      <c r="I1260">
        <v>207.69800000000001</v>
      </c>
      <c r="J1260">
        <v>274.75799999999998</v>
      </c>
      <c r="K1260">
        <v>1767.07</v>
      </c>
      <c r="L1260">
        <v>1.2300499999999999E-3</v>
      </c>
      <c r="M1260">
        <v>0.99995299999999998</v>
      </c>
      <c r="N1260">
        <v>0</v>
      </c>
      <c r="O1260" t="s">
        <v>43</v>
      </c>
    </row>
    <row r="1261" spans="1:15" x14ac:dyDescent="0.25">
      <c r="A1261" t="s">
        <v>148</v>
      </c>
      <c r="B1261">
        <v>3411.69</v>
      </c>
      <c r="C1261">
        <v>3300.27</v>
      </c>
      <c r="D1261">
        <v>3299.83</v>
      </c>
      <c r="E1261">
        <v>3297.68</v>
      </c>
      <c r="F1261">
        <v>69.588300000000004</v>
      </c>
      <c r="G1261">
        <v>1165</v>
      </c>
      <c r="H1261">
        <v>211.851</v>
      </c>
      <c r="I1261">
        <v>201.48099999999999</v>
      </c>
      <c r="J1261">
        <v>227.029</v>
      </c>
      <c r="K1261">
        <v>1711.3</v>
      </c>
      <c r="L1261">
        <v>1.2300499999999999E-3</v>
      </c>
      <c r="M1261">
        <v>0.99993900000000002</v>
      </c>
      <c r="N1261">
        <v>0</v>
      </c>
      <c r="O1261" t="s">
        <v>43</v>
      </c>
    </row>
    <row r="1262" spans="1:15" x14ac:dyDescent="0.25">
      <c r="A1262" t="s">
        <v>148</v>
      </c>
      <c r="B1262">
        <v>3730.44</v>
      </c>
      <c r="C1262">
        <v>3614.6</v>
      </c>
      <c r="D1262">
        <v>3614.12</v>
      </c>
      <c r="E1262">
        <v>3611.8</v>
      </c>
      <c r="F1262">
        <v>83.097499999999997</v>
      </c>
      <c r="G1262">
        <v>1269.05</v>
      </c>
      <c r="H1262">
        <v>231.16399999999999</v>
      </c>
      <c r="I1262">
        <v>219.505</v>
      </c>
      <c r="J1262">
        <v>246.32</v>
      </c>
      <c r="K1262">
        <v>1876.86</v>
      </c>
      <c r="L1262">
        <v>1.2300499999999999E-3</v>
      </c>
      <c r="M1262">
        <v>0.99891200000000002</v>
      </c>
      <c r="N1262">
        <v>0</v>
      </c>
      <c r="O1262" t="s">
        <v>43</v>
      </c>
    </row>
    <row r="1263" spans="1:15" x14ac:dyDescent="0.25">
      <c r="A1263" t="s">
        <v>148</v>
      </c>
      <c r="B1263">
        <v>3676.25</v>
      </c>
      <c r="C1263">
        <v>3558.34</v>
      </c>
      <c r="D1263">
        <v>3557.89</v>
      </c>
      <c r="E1263">
        <v>3555.6</v>
      </c>
      <c r="F1263">
        <v>74.378399999999999</v>
      </c>
      <c r="G1263">
        <v>1278.4000000000001</v>
      </c>
      <c r="H1263">
        <v>226.09399999999999</v>
      </c>
      <c r="I1263">
        <v>214.88300000000001</v>
      </c>
      <c r="J1263">
        <v>278.226</v>
      </c>
      <c r="K1263">
        <v>1826.07</v>
      </c>
      <c r="L1263">
        <v>1.2300499999999999E-3</v>
      </c>
      <c r="M1263">
        <v>0.99998200000000004</v>
      </c>
      <c r="N1263">
        <v>0</v>
      </c>
      <c r="O1263" t="s">
        <v>43</v>
      </c>
    </row>
    <row r="1264" spans="1:15" x14ac:dyDescent="0.25">
      <c r="A1264" t="s">
        <v>148</v>
      </c>
      <c r="B1264">
        <v>3558.3</v>
      </c>
      <c r="C1264">
        <v>3443.6</v>
      </c>
      <c r="D1264">
        <v>3443.16</v>
      </c>
      <c r="E1264">
        <v>3440.95</v>
      </c>
      <c r="F1264">
        <v>79.494799999999998</v>
      </c>
      <c r="G1264">
        <v>1210.1400000000001</v>
      </c>
      <c r="H1264">
        <v>220.15299999999999</v>
      </c>
      <c r="I1264">
        <v>209.21</v>
      </c>
      <c r="J1264">
        <v>235.732</v>
      </c>
      <c r="K1264">
        <v>1779.34</v>
      </c>
      <c r="L1264">
        <v>1.2300499999999999E-3</v>
      </c>
      <c r="M1264">
        <v>0.99964600000000003</v>
      </c>
      <c r="N1264">
        <v>0</v>
      </c>
      <c r="O1264" t="s">
        <v>43</v>
      </c>
    </row>
    <row r="1265" spans="1:15" x14ac:dyDescent="0.25">
      <c r="A1265" t="s">
        <v>148</v>
      </c>
      <c r="B1265">
        <v>3652.65</v>
      </c>
      <c r="C1265">
        <v>3535.75</v>
      </c>
      <c r="D1265">
        <v>3535.29</v>
      </c>
      <c r="E1265">
        <v>3533.01</v>
      </c>
      <c r="F1265">
        <v>74.462999999999994</v>
      </c>
      <c r="G1265">
        <v>1243.28</v>
      </c>
      <c r="H1265">
        <v>226.29400000000001</v>
      </c>
      <c r="I1265">
        <v>215.059</v>
      </c>
      <c r="J1265">
        <v>241.798</v>
      </c>
      <c r="K1265">
        <v>1838.39</v>
      </c>
      <c r="L1265">
        <v>1.2300499999999999E-3</v>
      </c>
      <c r="M1265">
        <v>0.99978699999999998</v>
      </c>
      <c r="N1265">
        <v>0</v>
      </c>
      <c r="O1265" t="s">
        <v>43</v>
      </c>
    </row>
    <row r="1266" spans="1:15" x14ac:dyDescent="0.25">
      <c r="A1266" t="s">
        <v>148</v>
      </c>
      <c r="B1266">
        <v>3611.16</v>
      </c>
      <c r="C1266">
        <v>3487.96</v>
      </c>
      <c r="D1266">
        <v>3487.51</v>
      </c>
      <c r="E1266">
        <v>3485.26</v>
      </c>
      <c r="F1266">
        <v>79.217100000000002</v>
      </c>
      <c r="G1266">
        <v>1253.4000000000001</v>
      </c>
      <c r="H1266">
        <v>221.58699999999999</v>
      </c>
      <c r="I1266">
        <v>211.87899999999999</v>
      </c>
      <c r="J1266">
        <v>272.16800000000001</v>
      </c>
      <c r="K1266">
        <v>1783.97</v>
      </c>
      <c r="L1266">
        <v>1.23007E-3</v>
      </c>
      <c r="M1266">
        <v>0.99956199999999995</v>
      </c>
      <c r="N1266">
        <v>0</v>
      </c>
      <c r="O1266" t="s">
        <v>43</v>
      </c>
    </row>
    <row r="1267" spans="1:15" x14ac:dyDescent="0.25">
      <c r="A1267" t="s">
        <v>148</v>
      </c>
      <c r="B1267">
        <v>3629.76</v>
      </c>
      <c r="C1267">
        <v>3513.5</v>
      </c>
      <c r="D1267">
        <v>3513.05</v>
      </c>
      <c r="E1267">
        <v>3510.75</v>
      </c>
      <c r="F1267">
        <v>74.111699999999999</v>
      </c>
      <c r="G1267">
        <v>1241.77</v>
      </c>
      <c r="H1267">
        <v>225.22300000000001</v>
      </c>
      <c r="I1267">
        <v>213.74100000000001</v>
      </c>
      <c r="J1267">
        <v>239.947</v>
      </c>
      <c r="K1267">
        <v>1820.46</v>
      </c>
      <c r="L1267">
        <v>1.2300499999999999E-3</v>
      </c>
      <c r="M1267">
        <v>0.99954699999999996</v>
      </c>
      <c r="N1267">
        <v>5</v>
      </c>
      <c r="O1267" t="s">
        <v>43</v>
      </c>
    </row>
    <row r="1268" spans="1:15" x14ac:dyDescent="0.25">
      <c r="A1268" t="s">
        <v>148</v>
      </c>
      <c r="B1268">
        <v>3692.17</v>
      </c>
      <c r="C1268">
        <v>3575.22</v>
      </c>
      <c r="D1268">
        <v>3574.76</v>
      </c>
      <c r="E1268">
        <v>3572.46</v>
      </c>
      <c r="F1268">
        <v>82.206599999999995</v>
      </c>
      <c r="G1268">
        <v>1254.5999999999999</v>
      </c>
      <c r="H1268">
        <v>228.33799999999999</v>
      </c>
      <c r="I1268">
        <v>216.94</v>
      </c>
      <c r="J1268">
        <v>244.45500000000001</v>
      </c>
      <c r="K1268">
        <v>1849</v>
      </c>
      <c r="L1268">
        <v>1.2300499999999999E-3</v>
      </c>
      <c r="M1268">
        <v>0.99856</v>
      </c>
      <c r="N1268">
        <v>0</v>
      </c>
      <c r="O1268" t="s">
        <v>43</v>
      </c>
    </row>
    <row r="1269" spans="1:15" x14ac:dyDescent="0.25">
      <c r="A1269" t="s">
        <v>148</v>
      </c>
      <c r="B1269">
        <v>3493</v>
      </c>
      <c r="C1269">
        <v>3369.62</v>
      </c>
      <c r="D1269">
        <v>3369.19</v>
      </c>
      <c r="E1269">
        <v>3367.03</v>
      </c>
      <c r="F1269">
        <v>70.215400000000002</v>
      </c>
      <c r="G1269">
        <v>1213.6300000000001</v>
      </c>
      <c r="H1269">
        <v>215.84100000000001</v>
      </c>
      <c r="I1269">
        <v>203.84</v>
      </c>
      <c r="J1269">
        <v>262.76</v>
      </c>
      <c r="K1269">
        <v>1726.84</v>
      </c>
      <c r="L1269">
        <v>1.2300499999999999E-3</v>
      </c>
      <c r="M1269">
        <v>0.99997199999999997</v>
      </c>
      <c r="N1269">
        <v>0</v>
      </c>
      <c r="O1269" t="s">
        <v>43</v>
      </c>
    </row>
    <row r="1270" spans="1:15" x14ac:dyDescent="0.25">
      <c r="A1270" t="s">
        <v>148</v>
      </c>
      <c r="B1270">
        <v>3727.55</v>
      </c>
      <c r="C1270">
        <v>3609.8</v>
      </c>
      <c r="D1270">
        <v>3609.33</v>
      </c>
      <c r="E1270">
        <v>3607.01</v>
      </c>
      <c r="F1270">
        <v>83.226200000000006</v>
      </c>
      <c r="G1270">
        <v>1266.7</v>
      </c>
      <c r="H1270">
        <v>230.87200000000001</v>
      </c>
      <c r="I1270">
        <v>219.24</v>
      </c>
      <c r="J1270">
        <v>245.71100000000001</v>
      </c>
      <c r="K1270">
        <v>1867.17</v>
      </c>
      <c r="L1270">
        <v>1.2300499999999999E-3</v>
      </c>
      <c r="M1270">
        <v>0.99999300000000002</v>
      </c>
      <c r="N1270">
        <v>0</v>
      </c>
      <c r="O1270" t="s">
        <v>43</v>
      </c>
    </row>
    <row r="1271" spans="1:15" x14ac:dyDescent="0.25">
      <c r="A1271" t="s">
        <v>148</v>
      </c>
      <c r="B1271">
        <v>3952.28</v>
      </c>
      <c r="C1271">
        <v>3827.18</v>
      </c>
      <c r="D1271">
        <v>3826.7</v>
      </c>
      <c r="E1271">
        <v>3824.24</v>
      </c>
      <c r="F1271">
        <v>80.9465</v>
      </c>
      <c r="G1271">
        <v>1340.96</v>
      </c>
      <c r="H1271">
        <v>244.80500000000001</v>
      </c>
      <c r="I1271">
        <v>232.751</v>
      </c>
      <c r="J1271">
        <v>259.154</v>
      </c>
      <c r="K1271">
        <v>1994.88</v>
      </c>
      <c r="L1271">
        <v>1.2300600000000001E-3</v>
      </c>
      <c r="M1271">
        <v>0.99970999999999999</v>
      </c>
      <c r="N1271">
        <v>0</v>
      </c>
      <c r="O1271" t="s">
        <v>43</v>
      </c>
    </row>
    <row r="1272" spans="1:15" x14ac:dyDescent="0.25">
      <c r="A1272" t="s">
        <v>148</v>
      </c>
      <c r="B1272">
        <v>3756.75</v>
      </c>
      <c r="C1272">
        <v>3624.6</v>
      </c>
      <c r="D1272">
        <v>3624.12</v>
      </c>
      <c r="E1272">
        <v>3621.75</v>
      </c>
      <c r="F1272">
        <v>83.155900000000003</v>
      </c>
      <c r="G1272">
        <v>1300.24</v>
      </c>
      <c r="H1272">
        <v>230.096</v>
      </c>
      <c r="I1272">
        <v>218.40899999999999</v>
      </c>
      <c r="J1272">
        <v>281.02</v>
      </c>
      <c r="K1272">
        <v>1855.82</v>
      </c>
      <c r="L1272">
        <v>1.2300499999999999E-3</v>
      </c>
      <c r="M1272">
        <v>0.99976299999999996</v>
      </c>
      <c r="N1272">
        <v>0</v>
      </c>
      <c r="O1272" t="s">
        <v>43</v>
      </c>
    </row>
    <row r="1273" spans="1:15" x14ac:dyDescent="0.25">
      <c r="A1273" t="s">
        <v>148</v>
      </c>
      <c r="B1273">
        <v>3662.05</v>
      </c>
      <c r="C1273">
        <v>3538.61</v>
      </c>
      <c r="D1273">
        <v>3538.15</v>
      </c>
      <c r="E1273">
        <v>3535.86</v>
      </c>
      <c r="F1273">
        <v>74.709400000000002</v>
      </c>
      <c r="G1273">
        <v>1245.3800000000001</v>
      </c>
      <c r="H1273">
        <v>226.95500000000001</v>
      </c>
      <c r="I1273">
        <v>215.637</v>
      </c>
      <c r="J1273">
        <v>241.53800000000001</v>
      </c>
      <c r="K1273">
        <v>1833.6</v>
      </c>
      <c r="L1273">
        <v>1.2300499999999999E-3</v>
      </c>
      <c r="M1273">
        <v>0.99995100000000003</v>
      </c>
      <c r="N1273">
        <v>0</v>
      </c>
      <c r="O1273" t="s">
        <v>43</v>
      </c>
    </row>
    <row r="1274" spans="1:15" x14ac:dyDescent="0.25">
      <c r="A1274" t="s">
        <v>148</v>
      </c>
      <c r="B1274">
        <v>3636.26</v>
      </c>
      <c r="C1274">
        <v>3514.02</v>
      </c>
      <c r="D1274">
        <v>3513.57</v>
      </c>
      <c r="E1274">
        <v>3511.32</v>
      </c>
      <c r="F1274">
        <v>81.573999999999998</v>
      </c>
      <c r="G1274">
        <v>1248.92</v>
      </c>
      <c r="H1274">
        <v>224.44800000000001</v>
      </c>
      <c r="I1274">
        <v>213.12</v>
      </c>
      <c r="J1274">
        <v>248.16900000000001</v>
      </c>
      <c r="K1274">
        <v>1809.79</v>
      </c>
      <c r="L1274">
        <v>1.2300499999999999E-3</v>
      </c>
      <c r="M1274">
        <v>0.99979799999999996</v>
      </c>
      <c r="N1274">
        <v>184</v>
      </c>
      <c r="O1274" t="s">
        <v>43</v>
      </c>
    </row>
    <row r="1275" spans="1:15" x14ac:dyDescent="0.25">
      <c r="A1275" t="s">
        <v>148</v>
      </c>
      <c r="B1275">
        <v>3733.6</v>
      </c>
      <c r="C1275">
        <v>3617.77</v>
      </c>
      <c r="D1275">
        <v>3617.31</v>
      </c>
      <c r="E1275">
        <v>3614.98</v>
      </c>
      <c r="F1275">
        <v>75.824299999999994</v>
      </c>
      <c r="G1275">
        <v>1301.56</v>
      </c>
      <c r="H1275">
        <v>230.40600000000001</v>
      </c>
      <c r="I1275">
        <v>220.43600000000001</v>
      </c>
      <c r="J1275">
        <v>280.68900000000002</v>
      </c>
      <c r="K1275">
        <v>1854.91</v>
      </c>
      <c r="L1275">
        <v>1.23007E-3</v>
      </c>
      <c r="M1275">
        <v>0.99755700000000003</v>
      </c>
      <c r="N1275">
        <v>0</v>
      </c>
      <c r="O1275" t="s">
        <v>43</v>
      </c>
    </row>
    <row r="1276" spans="1:15" x14ac:dyDescent="0.25">
      <c r="A1276" t="s">
        <v>148</v>
      </c>
      <c r="B1276">
        <v>3814.36</v>
      </c>
      <c r="C1276">
        <v>3697.4</v>
      </c>
      <c r="D1276">
        <v>3696.92</v>
      </c>
      <c r="E1276">
        <v>3694.54</v>
      </c>
      <c r="F1276">
        <v>85.321399999999997</v>
      </c>
      <c r="G1276">
        <v>1303.1099999999999</v>
      </c>
      <c r="H1276">
        <v>236.41300000000001</v>
      </c>
      <c r="I1276">
        <v>224.50899999999999</v>
      </c>
      <c r="J1276">
        <v>251.33600000000001</v>
      </c>
      <c r="K1276">
        <v>1915.26</v>
      </c>
      <c r="L1276">
        <v>1.2300499999999999E-3</v>
      </c>
      <c r="M1276">
        <v>0.999973</v>
      </c>
      <c r="N1276">
        <v>0</v>
      </c>
      <c r="O1276" t="s">
        <v>43</v>
      </c>
    </row>
    <row r="1277" spans="1:15" x14ac:dyDescent="0.25">
      <c r="A1277" t="s">
        <v>148</v>
      </c>
      <c r="B1277">
        <v>3480.19</v>
      </c>
      <c r="C1277">
        <v>3356.85</v>
      </c>
      <c r="D1277">
        <v>3356.42</v>
      </c>
      <c r="E1277">
        <v>3354.26</v>
      </c>
      <c r="F1277">
        <v>70.671199999999999</v>
      </c>
      <c r="G1277">
        <v>1182.8399999999999</v>
      </c>
      <c r="H1277">
        <v>215.24700000000001</v>
      </c>
      <c r="I1277">
        <v>204.303</v>
      </c>
      <c r="J1277">
        <v>230.858</v>
      </c>
      <c r="K1277">
        <v>1735.7</v>
      </c>
      <c r="L1277">
        <v>1.2300600000000001E-3</v>
      </c>
      <c r="M1277">
        <v>0.99995500000000004</v>
      </c>
      <c r="N1277">
        <v>0</v>
      </c>
      <c r="O1277" t="s">
        <v>43</v>
      </c>
    </row>
    <row r="1278" spans="1:15" x14ac:dyDescent="0.25">
      <c r="A1278" t="s">
        <v>148</v>
      </c>
      <c r="B1278">
        <v>3620.46</v>
      </c>
      <c r="C1278">
        <v>3504.63</v>
      </c>
      <c r="D1278">
        <v>3504.17</v>
      </c>
      <c r="E1278">
        <v>3501.93</v>
      </c>
      <c r="F1278">
        <v>80.949100000000001</v>
      </c>
      <c r="G1278">
        <v>1256.49</v>
      </c>
      <c r="H1278">
        <v>222.90299999999999</v>
      </c>
      <c r="I1278">
        <v>211.55500000000001</v>
      </c>
      <c r="J1278">
        <v>269.75400000000002</v>
      </c>
      <c r="K1278">
        <v>1795.08</v>
      </c>
      <c r="L1278">
        <v>1.2300499999999999E-3</v>
      </c>
      <c r="M1278">
        <v>0.99986399999999998</v>
      </c>
      <c r="N1278">
        <v>0</v>
      </c>
      <c r="O1278" t="s">
        <v>43</v>
      </c>
    </row>
    <row r="1279" spans="1:15" x14ac:dyDescent="0.25">
      <c r="A1279" t="s">
        <v>148</v>
      </c>
      <c r="B1279">
        <v>3602.02</v>
      </c>
      <c r="C1279">
        <v>3485.95</v>
      </c>
      <c r="D1279">
        <v>3485.5</v>
      </c>
      <c r="E1279">
        <v>3483.26</v>
      </c>
      <c r="F1279">
        <v>73.464500000000001</v>
      </c>
      <c r="G1279">
        <v>1227.29</v>
      </c>
      <c r="H1279">
        <v>223.435</v>
      </c>
      <c r="I1279">
        <v>212.39500000000001</v>
      </c>
      <c r="J1279">
        <v>238.68299999999999</v>
      </c>
      <c r="K1279">
        <v>1806.07</v>
      </c>
      <c r="L1279">
        <v>1.23007E-3</v>
      </c>
      <c r="M1279">
        <v>0.99930300000000005</v>
      </c>
      <c r="N1279">
        <v>0</v>
      </c>
      <c r="O1279" t="s">
        <v>43</v>
      </c>
    </row>
    <row r="1280" spans="1:15" x14ac:dyDescent="0.25">
      <c r="A1280" t="s">
        <v>148</v>
      </c>
      <c r="B1280">
        <v>3506.54</v>
      </c>
      <c r="C1280">
        <v>3391.97</v>
      </c>
      <c r="D1280">
        <v>3391.53</v>
      </c>
      <c r="E1280">
        <v>3389.33</v>
      </c>
      <c r="F1280">
        <v>77.877200000000002</v>
      </c>
      <c r="G1280">
        <v>1197.0899999999999</v>
      </c>
      <c r="H1280">
        <v>216.98400000000001</v>
      </c>
      <c r="I1280">
        <v>205.87700000000001</v>
      </c>
      <c r="J1280">
        <v>231.828</v>
      </c>
      <c r="K1280">
        <v>1753.04</v>
      </c>
      <c r="L1280">
        <v>1.2300900000000001E-3</v>
      </c>
      <c r="M1280">
        <v>0.99965800000000005</v>
      </c>
      <c r="N1280">
        <v>0</v>
      </c>
      <c r="O1280" t="s">
        <v>43</v>
      </c>
    </row>
    <row r="1281" spans="1:25" x14ac:dyDescent="0.25">
      <c r="A1281" t="s">
        <v>148</v>
      </c>
      <c r="B1281">
        <v>3743.28</v>
      </c>
      <c r="C1281">
        <v>3626.73</v>
      </c>
      <c r="D1281">
        <v>3626.26</v>
      </c>
      <c r="E1281">
        <v>3623.91</v>
      </c>
      <c r="F1281">
        <v>77.837400000000002</v>
      </c>
      <c r="G1281">
        <v>1294.75</v>
      </c>
      <c r="H1281">
        <v>231.36099999999999</v>
      </c>
      <c r="I1281">
        <v>219.92400000000001</v>
      </c>
      <c r="J1281">
        <v>271.31900000000002</v>
      </c>
      <c r="K1281">
        <v>1866.79</v>
      </c>
      <c r="L1281">
        <v>1.2300499999999999E-3</v>
      </c>
      <c r="M1281">
        <v>0.99976200000000004</v>
      </c>
      <c r="N1281">
        <v>0</v>
      </c>
      <c r="O1281" t="s">
        <v>43</v>
      </c>
    </row>
    <row r="1282" spans="1:25" x14ac:dyDescent="0.25">
      <c r="A1282" t="s">
        <v>148</v>
      </c>
      <c r="B1282">
        <v>3529.17</v>
      </c>
      <c r="C1282">
        <v>3412.28</v>
      </c>
      <c r="D1282">
        <v>3411.84</v>
      </c>
      <c r="E1282">
        <v>3409.63</v>
      </c>
      <c r="F1282">
        <v>78.055499999999995</v>
      </c>
      <c r="G1282">
        <v>1199.25</v>
      </c>
      <c r="H1282">
        <v>218.12</v>
      </c>
      <c r="I1282">
        <v>207.3</v>
      </c>
      <c r="J1282">
        <v>233.39099999999999</v>
      </c>
      <c r="K1282">
        <v>1768.49</v>
      </c>
      <c r="L1282">
        <v>1.2300499999999999E-3</v>
      </c>
      <c r="M1282">
        <v>0.99994300000000003</v>
      </c>
      <c r="N1282">
        <v>0</v>
      </c>
      <c r="O1282" t="s">
        <v>43</v>
      </c>
    </row>
    <row r="1283" spans="1:25" x14ac:dyDescent="0.25">
      <c r="A1283" t="s">
        <v>148</v>
      </c>
      <c r="B1283">
        <v>3512.79</v>
      </c>
      <c r="C1283">
        <v>3398.09</v>
      </c>
      <c r="D1283">
        <v>3397.65</v>
      </c>
      <c r="E1283">
        <v>3395.45</v>
      </c>
      <c r="F1283">
        <v>71.770399999999995</v>
      </c>
      <c r="G1283">
        <v>1196.9000000000001</v>
      </c>
      <c r="H1283">
        <v>217.751</v>
      </c>
      <c r="I1283">
        <v>206.804</v>
      </c>
      <c r="J1283">
        <v>233.42699999999999</v>
      </c>
      <c r="K1283">
        <v>1765.51</v>
      </c>
      <c r="L1283">
        <v>1.2300499999999999E-3</v>
      </c>
      <c r="M1283">
        <v>0.99979799999999996</v>
      </c>
      <c r="N1283">
        <v>0</v>
      </c>
      <c r="O1283" t="s">
        <v>43</v>
      </c>
    </row>
    <row r="1284" spans="1:25" x14ac:dyDescent="0.25">
      <c r="A1284" t="s">
        <v>148</v>
      </c>
      <c r="B1284">
        <v>3751.5</v>
      </c>
      <c r="C1284">
        <v>3634.73</v>
      </c>
      <c r="D1284">
        <v>3634.26</v>
      </c>
      <c r="E1284">
        <v>3631.92</v>
      </c>
      <c r="F1284">
        <v>83.670299999999997</v>
      </c>
      <c r="G1284">
        <v>1286.43</v>
      </c>
      <c r="H1284">
        <v>232.27099999999999</v>
      </c>
      <c r="I1284">
        <v>220.75</v>
      </c>
      <c r="J1284">
        <v>258.91199999999998</v>
      </c>
      <c r="K1284">
        <v>1875.14</v>
      </c>
      <c r="L1284">
        <v>1.2300499999999999E-3</v>
      </c>
      <c r="M1284">
        <v>0.99970999999999999</v>
      </c>
      <c r="N1284">
        <v>0</v>
      </c>
      <c r="O1284" t="s">
        <v>43</v>
      </c>
    </row>
    <row r="1285" spans="1:25" x14ac:dyDescent="0.25">
      <c r="A1285" t="s">
        <v>148</v>
      </c>
      <c r="B1285">
        <v>3663.58</v>
      </c>
      <c r="C1285">
        <v>3539.8</v>
      </c>
      <c r="D1285">
        <v>3539.34</v>
      </c>
      <c r="E1285">
        <v>3537.07</v>
      </c>
      <c r="F1285">
        <v>74.689899999999994</v>
      </c>
      <c r="G1285">
        <v>1245.73</v>
      </c>
      <c r="H1285">
        <v>226.97800000000001</v>
      </c>
      <c r="I1285">
        <v>215.52600000000001</v>
      </c>
      <c r="J1285">
        <v>241.80099999999999</v>
      </c>
      <c r="K1285">
        <v>1840.56</v>
      </c>
      <c r="L1285">
        <v>1.2300600000000001E-3</v>
      </c>
      <c r="M1285">
        <v>0.99994499999999997</v>
      </c>
      <c r="N1285">
        <v>0</v>
      </c>
      <c r="O1285" t="s">
        <v>43</v>
      </c>
    </row>
    <row r="1286" spans="1:25" x14ac:dyDescent="0.25">
      <c r="A1286" t="s">
        <v>148</v>
      </c>
      <c r="B1286">
        <v>3679.74</v>
      </c>
      <c r="C1286">
        <v>3562.08</v>
      </c>
      <c r="D1286">
        <v>3561.63</v>
      </c>
      <c r="E1286">
        <v>3559.34</v>
      </c>
      <c r="F1286">
        <v>80.605000000000004</v>
      </c>
      <c r="G1286">
        <v>1249.42</v>
      </c>
      <c r="H1286">
        <v>227.86600000000001</v>
      </c>
      <c r="I1286">
        <v>216.428</v>
      </c>
      <c r="J1286">
        <v>242.15700000000001</v>
      </c>
      <c r="K1286">
        <v>1850.15</v>
      </c>
      <c r="L1286">
        <v>1.2300499999999999E-3</v>
      </c>
      <c r="M1286">
        <v>0.99770300000000001</v>
      </c>
      <c r="N1286">
        <v>0</v>
      </c>
      <c r="O1286" t="s">
        <v>43</v>
      </c>
    </row>
    <row r="1287" spans="1:25" x14ac:dyDescent="0.25">
      <c r="A1287" t="s">
        <v>148</v>
      </c>
      <c r="B1287">
        <v>3846.57</v>
      </c>
      <c r="C1287">
        <v>3719.31</v>
      </c>
      <c r="D1287">
        <v>3718.82</v>
      </c>
      <c r="E1287">
        <v>3716.43</v>
      </c>
      <c r="F1287">
        <v>78.313000000000002</v>
      </c>
      <c r="G1287">
        <v>1319.02</v>
      </c>
      <c r="H1287">
        <v>238.845</v>
      </c>
      <c r="I1287">
        <v>226.392</v>
      </c>
      <c r="J1287">
        <v>264.233</v>
      </c>
      <c r="K1287">
        <v>1923.18</v>
      </c>
      <c r="L1287">
        <v>1.2300499999999999E-3</v>
      </c>
      <c r="M1287">
        <v>0.999641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3512.26</v>
      </c>
      <c r="C1288">
        <v>3388.37</v>
      </c>
      <c r="D1288">
        <v>3387.94</v>
      </c>
      <c r="E1288">
        <v>3385.73</v>
      </c>
      <c r="F1288">
        <v>78.467200000000005</v>
      </c>
      <c r="G1288">
        <v>1197.3800000000001</v>
      </c>
      <c r="H1288">
        <v>216.696</v>
      </c>
      <c r="I1288">
        <v>211.624</v>
      </c>
      <c r="J1288">
        <v>232.38200000000001</v>
      </c>
      <c r="K1288">
        <v>1750.44</v>
      </c>
      <c r="L1288">
        <v>1.2300499999999999E-3</v>
      </c>
      <c r="M1288">
        <v>0.99985999999999997</v>
      </c>
      <c r="N1288">
        <v>0</v>
      </c>
      <c r="O1288" t="s">
        <v>43</v>
      </c>
      <c r="R1288">
        <f>AVERAGE(B1239:B1288)</f>
        <v>3647.2123999999999</v>
      </c>
      <c r="S1288">
        <f>AVERAGE(C1239:C1288)</f>
        <v>3528.7682000000004</v>
      </c>
      <c r="U1288">
        <f>_xlfn.VAR.P(B1239:B1288)</f>
        <v>15468.520898240009</v>
      </c>
      <c r="V1288">
        <f>_xlfn.VAR.P(C1239:C1288)</f>
        <v>15068.003442759997</v>
      </c>
      <c r="X1288">
        <f>1.96*SQRT(U1288)/50</f>
        <v>4.8754023375585653</v>
      </c>
      <c r="Y1288">
        <f>1.96*SQRT(V1288)/50</f>
        <v>4.811870406638433</v>
      </c>
    </row>
    <row r="1289" spans="1:25" x14ac:dyDescent="0.25">
      <c r="A1289" t="s">
        <v>149</v>
      </c>
      <c r="B1289">
        <v>182363.606486</v>
      </c>
      <c r="C1289" t="s">
        <v>37</v>
      </c>
    </row>
    <row r="1290" spans="1:25" x14ac:dyDescent="0.25">
      <c r="A1290" t="s">
        <v>150</v>
      </c>
      <c r="B1290">
        <v>1963.1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1.2300499999999999E-3</v>
      </c>
      <c r="L1290">
        <v>0.99867700000000004</v>
      </c>
      <c r="M1290">
        <v>0</v>
      </c>
      <c r="N1290" t="s">
        <v>43</v>
      </c>
    </row>
    <row r="1291" spans="1:25" x14ac:dyDescent="0.25">
      <c r="A1291" t="s">
        <v>150</v>
      </c>
      <c r="B1291">
        <v>2025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1.2300600000000001E-3</v>
      </c>
      <c r="L1291">
        <v>0.99999700000000002</v>
      </c>
      <c r="M1291">
        <v>397</v>
      </c>
      <c r="N1291" t="s">
        <v>43</v>
      </c>
    </row>
    <row r="1292" spans="1:25" x14ac:dyDescent="0.25">
      <c r="A1292" t="s">
        <v>150</v>
      </c>
      <c r="B1292">
        <v>1967.68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1.2300499999999999E-3</v>
      </c>
      <c r="L1292">
        <v>0.99974300000000005</v>
      </c>
      <c r="M1292">
        <v>0</v>
      </c>
      <c r="N1292" t="s">
        <v>43</v>
      </c>
    </row>
    <row r="1293" spans="1:25" x14ac:dyDescent="0.25">
      <c r="A1293" t="s">
        <v>150</v>
      </c>
      <c r="B1293">
        <v>1998.37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1.2300499999999999E-3</v>
      </c>
      <c r="L1293">
        <v>0.99965899999999996</v>
      </c>
      <c r="M1293">
        <v>0</v>
      </c>
      <c r="N1293" t="s">
        <v>43</v>
      </c>
    </row>
    <row r="1294" spans="1:25" x14ac:dyDescent="0.25">
      <c r="A1294" t="s">
        <v>150</v>
      </c>
      <c r="B1294">
        <v>1902.79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1.2300499999999999E-3</v>
      </c>
      <c r="L1294">
        <v>0.99987899999999996</v>
      </c>
      <c r="M1294">
        <v>0</v>
      </c>
      <c r="N1294" t="s">
        <v>43</v>
      </c>
    </row>
    <row r="1295" spans="1:25" x14ac:dyDescent="0.25">
      <c r="A1295" t="s">
        <v>150</v>
      </c>
      <c r="B1295">
        <v>1938.83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1.2300499999999999E-3</v>
      </c>
      <c r="L1295">
        <v>0.99995699999999998</v>
      </c>
      <c r="M1295">
        <v>0</v>
      </c>
      <c r="N1295" t="s">
        <v>43</v>
      </c>
    </row>
    <row r="1296" spans="1:25" x14ac:dyDescent="0.25">
      <c r="A1296" t="s">
        <v>150</v>
      </c>
      <c r="B1296">
        <v>1963.36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1.2300499999999999E-3</v>
      </c>
      <c r="L1296">
        <v>0.99985900000000005</v>
      </c>
      <c r="M1296">
        <v>0</v>
      </c>
      <c r="N1296" t="s">
        <v>43</v>
      </c>
    </row>
    <row r="1297" spans="1:14" x14ac:dyDescent="0.25">
      <c r="A1297" t="s">
        <v>150</v>
      </c>
      <c r="B1297">
        <v>1945.35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1.2300499999999999E-3</v>
      </c>
      <c r="L1297">
        <v>0.99999099999999996</v>
      </c>
      <c r="M1297">
        <v>0</v>
      </c>
      <c r="N1297" t="s">
        <v>43</v>
      </c>
    </row>
    <row r="1298" spans="1:14" x14ac:dyDescent="0.25">
      <c r="A1298" t="s">
        <v>150</v>
      </c>
      <c r="B1298">
        <v>1910.43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1.2300499999999999E-3</v>
      </c>
      <c r="L1298">
        <v>0.99980500000000005</v>
      </c>
      <c r="M1298">
        <v>0</v>
      </c>
      <c r="N1298" t="s">
        <v>43</v>
      </c>
    </row>
    <row r="1299" spans="1:14" x14ac:dyDescent="0.25">
      <c r="A1299" t="s">
        <v>150</v>
      </c>
      <c r="B1299">
        <v>1908.75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1.2300499999999999E-3</v>
      </c>
      <c r="L1299">
        <v>0.99979200000000001</v>
      </c>
      <c r="M1299">
        <v>471</v>
      </c>
      <c r="N1299" t="s">
        <v>43</v>
      </c>
    </row>
    <row r="1300" spans="1:14" x14ac:dyDescent="0.25">
      <c r="A1300" t="s">
        <v>150</v>
      </c>
      <c r="B1300">
        <v>2046.8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1.2300600000000001E-3</v>
      </c>
      <c r="L1300">
        <v>0.99987800000000004</v>
      </c>
      <c r="M1300">
        <v>0</v>
      </c>
      <c r="N1300" t="s">
        <v>43</v>
      </c>
    </row>
    <row r="1301" spans="1:14" x14ac:dyDescent="0.25">
      <c r="A1301" t="s">
        <v>150</v>
      </c>
      <c r="B1301">
        <v>2049.31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1.2300600000000001E-3</v>
      </c>
      <c r="L1301">
        <v>0.99965099999999996</v>
      </c>
      <c r="M1301">
        <v>0</v>
      </c>
      <c r="N1301" t="s">
        <v>43</v>
      </c>
    </row>
    <row r="1302" spans="1:14" x14ac:dyDescent="0.25">
      <c r="A1302" t="s">
        <v>150</v>
      </c>
      <c r="B1302">
        <v>1951.99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1.2300499999999999E-3</v>
      </c>
      <c r="L1302">
        <v>0.99963999999999997</v>
      </c>
      <c r="M1302">
        <v>0</v>
      </c>
      <c r="N1302" t="s">
        <v>43</v>
      </c>
    </row>
    <row r="1303" spans="1:14" x14ac:dyDescent="0.25">
      <c r="A1303" t="s">
        <v>150</v>
      </c>
      <c r="B1303">
        <v>2033.37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1.2300499999999999E-3</v>
      </c>
      <c r="L1303">
        <v>0.99817299999999998</v>
      </c>
      <c r="M1303">
        <v>0</v>
      </c>
      <c r="N1303" t="s">
        <v>43</v>
      </c>
    </row>
    <row r="1304" spans="1:14" x14ac:dyDescent="0.25">
      <c r="A1304" t="s">
        <v>150</v>
      </c>
      <c r="B1304">
        <v>1866.62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1.2300499999999999E-3</v>
      </c>
      <c r="L1304">
        <v>0.99966200000000005</v>
      </c>
      <c r="M1304">
        <v>0</v>
      </c>
      <c r="N1304" t="s">
        <v>43</v>
      </c>
    </row>
    <row r="1305" spans="1:14" x14ac:dyDescent="0.25">
      <c r="A1305" t="s">
        <v>150</v>
      </c>
      <c r="B1305">
        <v>1987.46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1.2300600000000001E-3</v>
      </c>
      <c r="L1305">
        <v>0.99997000000000003</v>
      </c>
      <c r="M1305">
        <v>0</v>
      </c>
      <c r="N1305" t="s">
        <v>43</v>
      </c>
    </row>
    <row r="1306" spans="1:14" x14ac:dyDescent="0.25">
      <c r="A1306" t="s">
        <v>150</v>
      </c>
      <c r="B1306">
        <v>2072.21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1.2300499999999999E-3</v>
      </c>
      <c r="L1306">
        <v>0.99944599999999995</v>
      </c>
      <c r="M1306">
        <v>0</v>
      </c>
      <c r="N1306" t="s">
        <v>43</v>
      </c>
    </row>
    <row r="1307" spans="1:14" x14ac:dyDescent="0.25">
      <c r="A1307" t="s">
        <v>150</v>
      </c>
      <c r="B1307">
        <v>1944.96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1.2300600000000001E-3</v>
      </c>
      <c r="L1307">
        <v>0.99969399999999997</v>
      </c>
      <c r="M1307">
        <v>482</v>
      </c>
      <c r="N1307" t="s">
        <v>43</v>
      </c>
    </row>
    <row r="1308" spans="1:14" x14ac:dyDescent="0.25">
      <c r="A1308" t="s">
        <v>150</v>
      </c>
      <c r="B1308">
        <v>1940.32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1.2300499999999999E-3</v>
      </c>
      <c r="L1308">
        <v>0.99965099999999996</v>
      </c>
      <c r="M1308">
        <v>0</v>
      </c>
      <c r="N1308" t="s">
        <v>43</v>
      </c>
    </row>
    <row r="1309" spans="1:14" x14ac:dyDescent="0.25">
      <c r="A1309" t="s">
        <v>150</v>
      </c>
      <c r="B1309">
        <v>1856.27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1.2300900000000001E-3</v>
      </c>
      <c r="L1309">
        <v>0.99919599999999997</v>
      </c>
      <c r="M1309">
        <v>0</v>
      </c>
      <c r="N1309" t="s">
        <v>43</v>
      </c>
    </row>
    <row r="1310" spans="1:14" x14ac:dyDescent="0.25">
      <c r="A1310" t="s">
        <v>150</v>
      </c>
      <c r="B1310">
        <v>1963.89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1.2300499999999999E-3</v>
      </c>
      <c r="L1310">
        <v>0.99898299999999995</v>
      </c>
      <c r="M1310">
        <v>0</v>
      </c>
      <c r="N1310" t="s">
        <v>43</v>
      </c>
    </row>
    <row r="1311" spans="1:14" x14ac:dyDescent="0.25">
      <c r="A1311" t="s">
        <v>150</v>
      </c>
      <c r="B1311">
        <v>1977.12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1.2300499999999999E-3</v>
      </c>
      <c r="L1311">
        <v>0.99990999999999997</v>
      </c>
      <c r="M1311">
        <v>0</v>
      </c>
      <c r="N1311" t="s">
        <v>43</v>
      </c>
    </row>
    <row r="1312" spans="1:14" x14ac:dyDescent="0.25">
      <c r="A1312" t="s">
        <v>150</v>
      </c>
      <c r="B1312">
        <v>2053.3200000000002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1.2300499999999999E-3</v>
      </c>
      <c r="L1312">
        <v>0.99989099999999997</v>
      </c>
      <c r="M1312">
        <v>0</v>
      </c>
      <c r="N1312" t="s">
        <v>43</v>
      </c>
    </row>
    <row r="1313" spans="1:14" x14ac:dyDescent="0.25">
      <c r="A1313" t="s">
        <v>150</v>
      </c>
      <c r="B1313">
        <v>1987.46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1.2300499999999999E-3</v>
      </c>
      <c r="L1313">
        <v>0.99919800000000003</v>
      </c>
      <c r="M1313">
        <v>0</v>
      </c>
      <c r="N1313" t="s">
        <v>43</v>
      </c>
    </row>
    <row r="1314" spans="1:14" x14ac:dyDescent="0.25">
      <c r="A1314" t="s">
        <v>150</v>
      </c>
      <c r="B1314">
        <v>1851.24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1.2300600000000001E-3</v>
      </c>
      <c r="L1314">
        <v>0.99989799999999995</v>
      </c>
      <c r="M1314">
        <v>0</v>
      </c>
      <c r="N1314" t="s">
        <v>43</v>
      </c>
    </row>
    <row r="1315" spans="1:14" x14ac:dyDescent="0.25">
      <c r="A1315" t="s">
        <v>150</v>
      </c>
      <c r="B1315">
        <v>1930.07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1.2300499999999999E-3</v>
      </c>
      <c r="L1315">
        <v>0.99980500000000005</v>
      </c>
      <c r="M1315">
        <v>0</v>
      </c>
      <c r="N1315" t="s">
        <v>43</v>
      </c>
    </row>
    <row r="1316" spans="1:14" x14ac:dyDescent="0.25">
      <c r="A1316" t="s">
        <v>150</v>
      </c>
      <c r="B1316">
        <v>1989.25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1.2300499999999999E-3</v>
      </c>
      <c r="L1316">
        <v>0.99999499999999997</v>
      </c>
      <c r="M1316">
        <v>0</v>
      </c>
      <c r="N1316" t="s">
        <v>43</v>
      </c>
    </row>
    <row r="1317" spans="1:14" x14ac:dyDescent="0.25">
      <c r="A1317" t="s">
        <v>150</v>
      </c>
      <c r="B1317">
        <v>1982.27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1.2300499999999999E-3</v>
      </c>
      <c r="L1317">
        <v>0.99831400000000003</v>
      </c>
      <c r="M1317">
        <v>0</v>
      </c>
      <c r="N1317" t="s">
        <v>43</v>
      </c>
    </row>
    <row r="1318" spans="1:14" x14ac:dyDescent="0.25">
      <c r="A1318" t="s">
        <v>150</v>
      </c>
      <c r="B1318">
        <v>1955.55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1.2300499999999999E-3</v>
      </c>
      <c r="L1318">
        <v>0.99968500000000005</v>
      </c>
      <c r="M1318">
        <v>0</v>
      </c>
      <c r="N1318" t="s">
        <v>43</v>
      </c>
    </row>
    <row r="1319" spans="1:14" x14ac:dyDescent="0.25">
      <c r="A1319" t="s">
        <v>150</v>
      </c>
      <c r="B1319">
        <v>1859.91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1.2300900000000001E-3</v>
      </c>
      <c r="L1319">
        <v>0.99950899999999998</v>
      </c>
      <c r="M1319">
        <v>0</v>
      </c>
      <c r="N1319" t="s">
        <v>43</v>
      </c>
    </row>
    <row r="1320" spans="1:14" x14ac:dyDescent="0.25">
      <c r="A1320" t="s">
        <v>150</v>
      </c>
      <c r="B1320">
        <v>1933.04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1.2300499999999999E-3</v>
      </c>
      <c r="L1320">
        <v>0.99948199999999998</v>
      </c>
      <c r="M1320">
        <v>0</v>
      </c>
      <c r="N1320" t="s">
        <v>43</v>
      </c>
    </row>
    <row r="1321" spans="1:14" x14ac:dyDescent="0.25">
      <c r="A1321" t="s">
        <v>150</v>
      </c>
      <c r="B1321">
        <v>1933.62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1.2300499999999999E-3</v>
      </c>
      <c r="L1321">
        <v>0.99958000000000002</v>
      </c>
      <c r="M1321">
        <v>0</v>
      </c>
      <c r="N1321" t="s">
        <v>43</v>
      </c>
    </row>
    <row r="1322" spans="1:14" x14ac:dyDescent="0.25">
      <c r="A1322" t="s">
        <v>150</v>
      </c>
      <c r="B1322">
        <v>2008.16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1.2300600000000001E-3</v>
      </c>
      <c r="L1322">
        <v>0.99978100000000003</v>
      </c>
      <c r="M1322">
        <v>0</v>
      </c>
      <c r="N1322" t="s">
        <v>43</v>
      </c>
    </row>
    <row r="1323" spans="1:14" x14ac:dyDescent="0.25">
      <c r="A1323" t="s">
        <v>150</v>
      </c>
      <c r="B1323">
        <v>2123.4899999999998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1.2300600000000001E-3</v>
      </c>
      <c r="L1323">
        <v>0.996614</v>
      </c>
      <c r="M1323">
        <v>0</v>
      </c>
      <c r="N1323" t="s">
        <v>43</v>
      </c>
    </row>
    <row r="1324" spans="1:14" x14ac:dyDescent="0.25">
      <c r="A1324" t="s">
        <v>150</v>
      </c>
      <c r="B1324">
        <v>1858.98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1.2300499999999999E-3</v>
      </c>
      <c r="L1324">
        <v>0.99993100000000001</v>
      </c>
      <c r="M1324">
        <v>0</v>
      </c>
      <c r="N1324" t="s">
        <v>43</v>
      </c>
    </row>
    <row r="1325" spans="1:14" x14ac:dyDescent="0.25">
      <c r="A1325" t="s">
        <v>150</v>
      </c>
      <c r="B1325">
        <v>1977.09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1.2300600000000001E-3</v>
      </c>
      <c r="L1325">
        <v>0.99989399999999995</v>
      </c>
      <c r="M1325">
        <v>0</v>
      </c>
      <c r="N1325" t="s">
        <v>43</v>
      </c>
    </row>
    <row r="1326" spans="1:14" x14ac:dyDescent="0.25">
      <c r="A1326" t="s">
        <v>150</v>
      </c>
      <c r="B1326">
        <v>1942.55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1.2300600000000001E-3</v>
      </c>
      <c r="L1326">
        <v>0.99965000000000004</v>
      </c>
      <c r="M1326">
        <v>0</v>
      </c>
      <c r="N1326" t="s">
        <v>43</v>
      </c>
    </row>
    <row r="1327" spans="1:14" x14ac:dyDescent="0.25">
      <c r="A1327" t="s">
        <v>150</v>
      </c>
      <c r="B1327">
        <v>2128.34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1.2300499999999999E-3</v>
      </c>
      <c r="L1327">
        <v>0.99976100000000001</v>
      </c>
      <c r="M1327">
        <v>0</v>
      </c>
      <c r="N1327" t="s">
        <v>43</v>
      </c>
    </row>
    <row r="1328" spans="1:14" x14ac:dyDescent="0.25">
      <c r="A1328" t="s">
        <v>150</v>
      </c>
      <c r="B1328">
        <v>2038.2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1.2300499999999999E-3</v>
      </c>
      <c r="L1328">
        <v>0.99995100000000003</v>
      </c>
      <c r="M1328">
        <v>0</v>
      </c>
      <c r="N1328" t="s">
        <v>43</v>
      </c>
    </row>
    <row r="1329" spans="1:25" x14ac:dyDescent="0.25">
      <c r="A1329" t="s">
        <v>150</v>
      </c>
      <c r="B1329">
        <v>1972.79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1.2300499999999999E-3</v>
      </c>
      <c r="L1329">
        <v>0.99956100000000003</v>
      </c>
      <c r="M1329">
        <v>0</v>
      </c>
      <c r="N1329" t="s">
        <v>43</v>
      </c>
    </row>
    <row r="1330" spans="1:25" x14ac:dyDescent="0.25">
      <c r="A1330" t="s">
        <v>150</v>
      </c>
      <c r="B1330">
        <v>1930.49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1.2300499999999999E-3</v>
      </c>
      <c r="L1330">
        <v>0.99961800000000001</v>
      </c>
      <c r="M1330">
        <v>0</v>
      </c>
      <c r="N1330" t="s">
        <v>43</v>
      </c>
    </row>
    <row r="1331" spans="1:25" x14ac:dyDescent="0.25">
      <c r="A1331" t="s">
        <v>150</v>
      </c>
      <c r="B1331">
        <v>2026.31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1.2300600000000001E-3</v>
      </c>
      <c r="L1331">
        <v>0.99992700000000001</v>
      </c>
      <c r="M1331">
        <v>0</v>
      </c>
      <c r="N1331" t="s">
        <v>43</v>
      </c>
    </row>
    <row r="1332" spans="1:25" x14ac:dyDescent="0.25">
      <c r="A1332" t="s">
        <v>150</v>
      </c>
      <c r="B1332">
        <v>1999.81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1.2300499999999999E-3</v>
      </c>
      <c r="L1332">
        <v>0.99724299999999999</v>
      </c>
      <c r="M1332">
        <v>0</v>
      </c>
      <c r="N1332" t="s">
        <v>43</v>
      </c>
    </row>
    <row r="1333" spans="1:25" x14ac:dyDescent="0.25">
      <c r="A1333" t="s">
        <v>150</v>
      </c>
      <c r="B1333">
        <v>2053.4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1.2300499999999999E-3</v>
      </c>
      <c r="L1333">
        <v>0.99997400000000003</v>
      </c>
      <c r="M1333">
        <v>0</v>
      </c>
      <c r="N1333" t="s">
        <v>43</v>
      </c>
    </row>
    <row r="1334" spans="1:25" x14ac:dyDescent="0.25">
      <c r="A1334" t="s">
        <v>150</v>
      </c>
      <c r="B1334">
        <v>1938.79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1.2300600000000001E-3</v>
      </c>
      <c r="L1334">
        <v>0.99995999999999996</v>
      </c>
      <c r="M1334">
        <v>0</v>
      </c>
      <c r="N1334" t="s">
        <v>43</v>
      </c>
    </row>
    <row r="1335" spans="1:25" x14ac:dyDescent="0.25">
      <c r="A1335" t="s">
        <v>150</v>
      </c>
      <c r="B1335">
        <v>1946.08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1.2300499999999999E-3</v>
      </c>
      <c r="L1335">
        <v>0.99998699999999996</v>
      </c>
      <c r="M1335">
        <v>0</v>
      </c>
      <c r="N1335" t="s">
        <v>43</v>
      </c>
    </row>
    <row r="1336" spans="1:25" x14ac:dyDescent="0.25">
      <c r="A1336" t="s">
        <v>150</v>
      </c>
      <c r="B1336">
        <v>1980.94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1.2300499999999999E-3</v>
      </c>
      <c r="L1336">
        <v>0.99992000000000003</v>
      </c>
      <c r="M1336">
        <v>0</v>
      </c>
      <c r="N1336" t="s">
        <v>43</v>
      </c>
    </row>
    <row r="1337" spans="1:25" x14ac:dyDescent="0.25">
      <c r="A1337" t="s">
        <v>150</v>
      </c>
      <c r="B1337">
        <v>1990.29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1.2300499999999999E-3</v>
      </c>
      <c r="L1337">
        <v>0.99840600000000002</v>
      </c>
      <c r="M1337">
        <v>0</v>
      </c>
      <c r="N1337" t="s">
        <v>43</v>
      </c>
    </row>
    <row r="1338" spans="1:25" x14ac:dyDescent="0.25">
      <c r="A1338" t="s">
        <v>150</v>
      </c>
      <c r="B1338">
        <v>1999.53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1.2300499999999999E-3</v>
      </c>
      <c r="L1338">
        <v>0.99970199999999998</v>
      </c>
      <c r="M1338">
        <v>0</v>
      </c>
      <c r="N1338" t="s">
        <v>43</v>
      </c>
    </row>
    <row r="1339" spans="1:25" x14ac:dyDescent="0.25">
      <c r="A1339" t="s">
        <v>150</v>
      </c>
      <c r="B1339">
        <v>1976.79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1.2300499999999999E-3</v>
      </c>
      <c r="L1339">
        <v>0.999884</v>
      </c>
      <c r="M1339">
        <v>0</v>
      </c>
      <c r="N1339" t="s">
        <v>43</v>
      </c>
    </row>
    <row r="1340" spans="1:25" x14ac:dyDescent="0.25">
      <c r="A1340" t="s">
        <v>150</v>
      </c>
      <c r="B1340">
        <v>2057.4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1.2300600000000001E-3</v>
      </c>
      <c r="L1340">
        <v>0.99942600000000004</v>
      </c>
      <c r="M1340">
        <v>0</v>
      </c>
      <c r="N1340" t="s">
        <v>43</v>
      </c>
    </row>
    <row r="1341" spans="1:25" x14ac:dyDescent="0.25">
      <c r="A1341" t="s">
        <v>150</v>
      </c>
      <c r="B1341">
        <v>2343.7199999999998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1.2300499999999999E-3</v>
      </c>
      <c r="L1341">
        <v>0.999363</v>
      </c>
      <c r="M1341">
        <v>0</v>
      </c>
      <c r="N1341" t="s">
        <v>43</v>
      </c>
    </row>
    <row r="1342" spans="1:25" x14ac:dyDescent="0.25">
      <c r="A1342" t="s">
        <v>150</v>
      </c>
      <c r="B1342">
        <v>2345.73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1.2300499999999999E-3</v>
      </c>
      <c r="L1342">
        <v>0.999969</v>
      </c>
      <c r="M1342">
        <v>0</v>
      </c>
      <c r="N1342" t="s">
        <v>43</v>
      </c>
    </row>
    <row r="1343" spans="1:25" x14ac:dyDescent="0.25">
      <c r="A1343" t="s">
        <v>150</v>
      </c>
      <c r="B1343">
        <v>2200.2800000000002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1.2300499999999999E-3</v>
      </c>
      <c r="L1343">
        <v>0.99985500000000005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1855.77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1.2300499999999999E-3</v>
      </c>
      <c r="L1344">
        <v>0.99991099999999999</v>
      </c>
      <c r="M1344">
        <v>0</v>
      </c>
      <c r="N1344" t="s">
        <v>43</v>
      </c>
      <c r="R1344">
        <f>AVERAGE(B1295:B1344)</f>
        <v>1990.5539999999994</v>
      </c>
      <c r="S1344">
        <f>AVERAGE(C1295:C1344)</f>
        <v>0</v>
      </c>
      <c r="U1344">
        <f>_xlfn.VAR.P(B1295:B1344)</f>
        <v>10335.710843999999</v>
      </c>
      <c r="V1344">
        <f>_xlfn.VAR.P(C1295:C1344)</f>
        <v>0</v>
      </c>
      <c r="X1344">
        <f>1.96*SQRT(U1344)/50</f>
        <v>3.9852561663366335</v>
      </c>
      <c r="Y1344">
        <f>1.96*SQRT(V1344)/50</f>
        <v>0</v>
      </c>
    </row>
    <row r="1345" spans="1:13" x14ac:dyDescent="0.25">
      <c r="A1345" t="s">
        <v>151</v>
      </c>
      <c r="B1345">
        <v>99530.253159999993</v>
      </c>
      <c r="C1345" t="s">
        <v>37</v>
      </c>
    </row>
    <row r="1346" spans="1:13" x14ac:dyDescent="0.25">
      <c r="A1346" t="s">
        <v>152</v>
      </c>
      <c r="B1346">
        <v>2282.7600000000002</v>
      </c>
      <c r="C1346">
        <v>2282.69</v>
      </c>
      <c r="D1346">
        <v>2282.21</v>
      </c>
      <c r="E1346">
        <v>2279.81</v>
      </c>
      <c r="F1346">
        <v>87.051599999999993</v>
      </c>
      <c r="G1346">
        <v>0</v>
      </c>
      <c r="H1346">
        <v>243.26599999999999</v>
      </c>
      <c r="I1346">
        <v>0</v>
      </c>
      <c r="J1346">
        <v>1.2300499999999999E-3</v>
      </c>
      <c r="K1346">
        <v>0.999556</v>
      </c>
      <c r="L1346">
        <v>0</v>
      </c>
      <c r="M1346" t="s">
        <v>43</v>
      </c>
    </row>
    <row r="1347" spans="1:13" x14ac:dyDescent="0.25">
      <c r="A1347" t="s">
        <v>152</v>
      </c>
      <c r="B1347">
        <v>2333.56</v>
      </c>
      <c r="C1347">
        <v>2333.48</v>
      </c>
      <c r="D1347">
        <v>2333</v>
      </c>
      <c r="E1347">
        <v>2330.5500000000002</v>
      </c>
      <c r="F1347">
        <v>80.630899999999997</v>
      </c>
      <c r="G1347">
        <v>0</v>
      </c>
      <c r="H1347">
        <v>248.52699999999999</v>
      </c>
      <c r="I1347">
        <v>0</v>
      </c>
      <c r="J1347">
        <v>1.2300499999999999E-3</v>
      </c>
      <c r="K1347">
        <v>0.99998699999999996</v>
      </c>
      <c r="L1347">
        <v>0</v>
      </c>
      <c r="M1347" t="s">
        <v>43</v>
      </c>
    </row>
    <row r="1348" spans="1:13" x14ac:dyDescent="0.25">
      <c r="A1348" t="s">
        <v>152</v>
      </c>
      <c r="B1348">
        <v>2253.6999999999998</v>
      </c>
      <c r="C1348">
        <v>2253.62</v>
      </c>
      <c r="D1348">
        <v>2253.16</v>
      </c>
      <c r="E1348">
        <v>2250.79</v>
      </c>
      <c r="F1348">
        <v>85.516300000000001</v>
      </c>
      <c r="G1348">
        <v>0</v>
      </c>
      <c r="H1348">
        <v>247.864</v>
      </c>
      <c r="I1348">
        <v>0</v>
      </c>
      <c r="J1348">
        <v>1.2300600000000001E-3</v>
      </c>
      <c r="K1348">
        <v>0.99885699999999999</v>
      </c>
      <c r="L1348">
        <v>0</v>
      </c>
      <c r="M1348" t="s">
        <v>43</v>
      </c>
    </row>
    <row r="1349" spans="1:13" x14ac:dyDescent="0.25">
      <c r="A1349" t="s">
        <v>152</v>
      </c>
      <c r="B1349">
        <v>2159.9299999999998</v>
      </c>
      <c r="C1349">
        <v>2159.85</v>
      </c>
      <c r="D1349">
        <v>2159.41</v>
      </c>
      <c r="E1349">
        <v>2157.11</v>
      </c>
      <c r="F1349">
        <v>75.224199999999996</v>
      </c>
      <c r="G1349">
        <v>0</v>
      </c>
      <c r="H1349">
        <v>230.636</v>
      </c>
      <c r="I1349">
        <v>0</v>
      </c>
      <c r="J1349">
        <v>1.2300499999999999E-3</v>
      </c>
      <c r="K1349">
        <v>0.999332</v>
      </c>
      <c r="L1349">
        <v>0</v>
      </c>
      <c r="M1349" t="s">
        <v>43</v>
      </c>
    </row>
    <row r="1350" spans="1:13" x14ac:dyDescent="0.25">
      <c r="A1350" t="s">
        <v>152</v>
      </c>
      <c r="B1350">
        <v>2072.7600000000002</v>
      </c>
      <c r="C1350">
        <v>2072.69</v>
      </c>
      <c r="D1350">
        <v>2072.25</v>
      </c>
      <c r="E1350">
        <v>2070.0700000000002</v>
      </c>
      <c r="F1350">
        <v>79.028400000000005</v>
      </c>
      <c r="G1350">
        <v>0</v>
      </c>
      <c r="H1350">
        <v>220.494</v>
      </c>
      <c r="I1350">
        <v>0</v>
      </c>
      <c r="J1350">
        <v>1.2300499999999999E-3</v>
      </c>
      <c r="K1350">
        <v>0.99959799999999999</v>
      </c>
      <c r="L1350">
        <v>0</v>
      </c>
      <c r="M1350" t="s">
        <v>43</v>
      </c>
    </row>
    <row r="1351" spans="1:13" x14ac:dyDescent="0.25">
      <c r="A1351" t="s">
        <v>152</v>
      </c>
      <c r="B1351">
        <v>2271.4</v>
      </c>
      <c r="C1351">
        <v>2271.31</v>
      </c>
      <c r="D1351">
        <v>2270.83</v>
      </c>
      <c r="E1351">
        <v>2268.4299999999998</v>
      </c>
      <c r="F1351">
        <v>78.994100000000003</v>
      </c>
      <c r="G1351">
        <v>0</v>
      </c>
      <c r="H1351">
        <v>241.227</v>
      </c>
      <c r="I1351">
        <v>0</v>
      </c>
      <c r="J1351">
        <v>1.2300499999999999E-3</v>
      </c>
      <c r="K1351">
        <v>0.99817999999999996</v>
      </c>
      <c r="L1351">
        <v>0</v>
      </c>
      <c r="M1351" t="s">
        <v>43</v>
      </c>
    </row>
    <row r="1352" spans="1:13" x14ac:dyDescent="0.25">
      <c r="A1352" t="s">
        <v>152</v>
      </c>
      <c r="B1352">
        <v>2242.1999999999998</v>
      </c>
      <c r="C1352">
        <v>2242.13</v>
      </c>
      <c r="D1352">
        <v>2241.6799999999998</v>
      </c>
      <c r="E1352">
        <v>2239.31</v>
      </c>
      <c r="F1352">
        <v>85.361599999999996</v>
      </c>
      <c r="G1352">
        <v>0</v>
      </c>
      <c r="H1352">
        <v>242.35900000000001</v>
      </c>
      <c r="I1352">
        <v>0</v>
      </c>
      <c r="J1352">
        <v>1.2300499999999999E-3</v>
      </c>
      <c r="K1352">
        <v>0.99990900000000005</v>
      </c>
      <c r="L1352">
        <v>0</v>
      </c>
      <c r="M1352" t="s">
        <v>43</v>
      </c>
    </row>
    <row r="1353" spans="1:13" x14ac:dyDescent="0.25">
      <c r="A1353" t="s">
        <v>152</v>
      </c>
      <c r="B1353">
        <v>2369.83</v>
      </c>
      <c r="C1353">
        <v>2369.7600000000002</v>
      </c>
      <c r="D1353">
        <v>2369.27</v>
      </c>
      <c r="E1353">
        <v>2366.7800000000002</v>
      </c>
      <c r="F1353">
        <v>82.122</v>
      </c>
      <c r="G1353">
        <v>0</v>
      </c>
      <c r="H1353">
        <v>258.53800000000001</v>
      </c>
      <c r="I1353">
        <v>0</v>
      </c>
      <c r="J1353">
        <v>1.2300499999999999E-3</v>
      </c>
      <c r="K1353">
        <v>0.99982800000000005</v>
      </c>
      <c r="L1353">
        <v>0</v>
      </c>
      <c r="M1353" t="s">
        <v>43</v>
      </c>
    </row>
    <row r="1354" spans="1:13" x14ac:dyDescent="0.25">
      <c r="A1354" t="s">
        <v>152</v>
      </c>
      <c r="B1354">
        <v>1987.21</v>
      </c>
      <c r="C1354">
        <v>1987.13</v>
      </c>
      <c r="D1354">
        <v>1986.72</v>
      </c>
      <c r="E1354">
        <v>1984.63</v>
      </c>
      <c r="F1354">
        <v>75.706400000000002</v>
      </c>
      <c r="G1354">
        <v>0</v>
      </c>
      <c r="H1354">
        <v>216.821</v>
      </c>
      <c r="I1354">
        <v>0</v>
      </c>
      <c r="J1354">
        <v>1.2300600000000001E-3</v>
      </c>
      <c r="K1354">
        <v>0.999699</v>
      </c>
      <c r="L1354">
        <v>0</v>
      </c>
      <c r="M1354" t="s">
        <v>43</v>
      </c>
    </row>
    <row r="1355" spans="1:13" x14ac:dyDescent="0.25">
      <c r="A1355" t="s">
        <v>152</v>
      </c>
      <c r="B1355">
        <v>2090.48</v>
      </c>
      <c r="C1355">
        <v>2090.39</v>
      </c>
      <c r="D1355">
        <v>2089.9499999999998</v>
      </c>
      <c r="E1355">
        <v>2087.71</v>
      </c>
      <c r="F1355">
        <v>72.490700000000004</v>
      </c>
      <c r="G1355">
        <v>0</v>
      </c>
      <c r="H1355">
        <v>222.17</v>
      </c>
      <c r="I1355">
        <v>0</v>
      </c>
      <c r="J1355">
        <v>1.2300499999999999E-3</v>
      </c>
      <c r="K1355">
        <v>0.99979799999999996</v>
      </c>
      <c r="L1355">
        <v>0</v>
      </c>
      <c r="M1355" t="s">
        <v>43</v>
      </c>
    </row>
    <row r="1356" spans="1:13" x14ac:dyDescent="0.25">
      <c r="A1356" t="s">
        <v>152</v>
      </c>
      <c r="B1356">
        <v>2183.6</v>
      </c>
      <c r="C1356">
        <v>2183.39</v>
      </c>
      <c r="D1356">
        <v>2182.9299999999998</v>
      </c>
      <c r="E1356">
        <v>2180.58</v>
      </c>
      <c r="F1356">
        <v>82.378600000000006</v>
      </c>
      <c r="G1356">
        <v>0</v>
      </c>
      <c r="H1356">
        <v>231.09100000000001</v>
      </c>
      <c r="I1356">
        <v>0</v>
      </c>
      <c r="J1356">
        <v>1.2300600000000001E-3</v>
      </c>
      <c r="K1356">
        <v>0.99937399999999998</v>
      </c>
      <c r="L1356">
        <v>0</v>
      </c>
      <c r="M1356" t="s">
        <v>43</v>
      </c>
    </row>
    <row r="1357" spans="1:13" x14ac:dyDescent="0.25">
      <c r="A1357" t="s">
        <v>152</v>
      </c>
      <c r="B1357">
        <v>2291.73</v>
      </c>
      <c r="C1357">
        <v>2291.66</v>
      </c>
      <c r="D1357">
        <v>2291.1799999999998</v>
      </c>
      <c r="E1357">
        <v>2288.7399999999998</v>
      </c>
      <c r="F1357">
        <v>79.5428</v>
      </c>
      <c r="G1357">
        <v>0</v>
      </c>
      <c r="H1357">
        <v>242.01</v>
      </c>
      <c r="I1357">
        <v>0</v>
      </c>
      <c r="J1357">
        <v>1.2300499999999999E-3</v>
      </c>
      <c r="K1357">
        <v>0.99983200000000005</v>
      </c>
      <c r="L1357">
        <v>0</v>
      </c>
      <c r="M1357" t="s">
        <v>43</v>
      </c>
    </row>
    <row r="1358" spans="1:13" x14ac:dyDescent="0.25">
      <c r="A1358" t="s">
        <v>152</v>
      </c>
      <c r="B1358">
        <v>2147.62</v>
      </c>
      <c r="C1358">
        <v>2147.5500000000002</v>
      </c>
      <c r="D1358">
        <v>2147.1</v>
      </c>
      <c r="E1358">
        <v>2144.79</v>
      </c>
      <c r="F1358">
        <v>81.519199999999998</v>
      </c>
      <c r="G1358">
        <v>0</v>
      </c>
      <c r="H1358">
        <v>228.78100000000001</v>
      </c>
      <c r="I1358">
        <v>0</v>
      </c>
      <c r="J1358">
        <v>1.2300499999999999E-3</v>
      </c>
      <c r="K1358">
        <v>0.99997999999999998</v>
      </c>
      <c r="L1358">
        <v>0</v>
      </c>
      <c r="M1358" t="s">
        <v>43</v>
      </c>
    </row>
    <row r="1359" spans="1:13" x14ac:dyDescent="0.25">
      <c r="A1359" t="s">
        <v>152</v>
      </c>
      <c r="B1359">
        <v>2034.49</v>
      </c>
      <c r="C1359">
        <v>2034.41</v>
      </c>
      <c r="D1359">
        <v>2033.99</v>
      </c>
      <c r="E1359">
        <v>2031.83</v>
      </c>
      <c r="F1359">
        <v>70.784599999999998</v>
      </c>
      <c r="G1359">
        <v>0</v>
      </c>
      <c r="H1359">
        <v>216.267</v>
      </c>
      <c r="I1359">
        <v>0</v>
      </c>
      <c r="J1359">
        <v>1.2300600000000001E-3</v>
      </c>
      <c r="K1359">
        <v>0.99763299999999999</v>
      </c>
      <c r="L1359">
        <v>0</v>
      </c>
      <c r="M1359" t="s">
        <v>43</v>
      </c>
    </row>
    <row r="1360" spans="1:13" x14ac:dyDescent="0.25">
      <c r="A1360" t="s">
        <v>152</v>
      </c>
      <c r="B1360">
        <v>2171.77</v>
      </c>
      <c r="C1360">
        <v>2171.67</v>
      </c>
      <c r="D1360">
        <v>2171.23</v>
      </c>
      <c r="E1360">
        <v>2168.9</v>
      </c>
      <c r="F1360">
        <v>89.0137</v>
      </c>
      <c r="G1360">
        <v>0</v>
      </c>
      <c r="H1360">
        <v>229.98</v>
      </c>
      <c r="I1360">
        <v>0</v>
      </c>
      <c r="J1360">
        <v>1.2300600000000001E-3</v>
      </c>
      <c r="K1360">
        <v>0.999807</v>
      </c>
      <c r="L1360">
        <v>0</v>
      </c>
      <c r="M1360" t="s">
        <v>43</v>
      </c>
    </row>
    <row r="1361" spans="1:13" x14ac:dyDescent="0.25">
      <c r="A1361" t="s">
        <v>152</v>
      </c>
      <c r="B1361">
        <v>2299.0700000000002</v>
      </c>
      <c r="C1361">
        <v>2299</v>
      </c>
      <c r="D1361">
        <v>2298.5300000000002</v>
      </c>
      <c r="E1361">
        <v>2296.0700000000002</v>
      </c>
      <c r="F1361">
        <v>79.836399999999998</v>
      </c>
      <c r="G1361">
        <v>0</v>
      </c>
      <c r="H1361">
        <v>243.83</v>
      </c>
      <c r="I1361">
        <v>0</v>
      </c>
      <c r="J1361">
        <v>1.2300600000000001E-3</v>
      </c>
      <c r="K1361">
        <v>0.99952399999999997</v>
      </c>
      <c r="L1361">
        <v>0</v>
      </c>
      <c r="M1361" t="s">
        <v>43</v>
      </c>
    </row>
    <row r="1362" spans="1:13" x14ac:dyDescent="0.25">
      <c r="A1362" t="s">
        <v>152</v>
      </c>
      <c r="B1362">
        <v>2155.1999999999998</v>
      </c>
      <c r="C1362">
        <v>2155.13</v>
      </c>
      <c r="D1362">
        <v>2154.6799999999998</v>
      </c>
      <c r="E1362">
        <v>2152.37</v>
      </c>
      <c r="F1362">
        <v>81.589100000000002</v>
      </c>
      <c r="G1362">
        <v>0</v>
      </c>
      <c r="H1362">
        <v>227.86699999999999</v>
      </c>
      <c r="I1362">
        <v>0</v>
      </c>
      <c r="J1362">
        <v>1.2300499999999999E-3</v>
      </c>
      <c r="K1362">
        <v>0.99994099999999997</v>
      </c>
      <c r="L1362">
        <v>0</v>
      </c>
      <c r="M1362" t="s">
        <v>43</v>
      </c>
    </row>
    <row r="1363" spans="1:13" x14ac:dyDescent="0.25">
      <c r="A1363" t="s">
        <v>152</v>
      </c>
      <c r="B1363">
        <v>2024.17</v>
      </c>
      <c r="C1363">
        <v>2024.08</v>
      </c>
      <c r="D1363">
        <v>2023.66</v>
      </c>
      <c r="E1363">
        <v>2021.51</v>
      </c>
      <c r="F1363">
        <v>70.2333</v>
      </c>
      <c r="G1363">
        <v>0</v>
      </c>
      <c r="H1363">
        <v>215.28899999999999</v>
      </c>
      <c r="I1363">
        <v>0</v>
      </c>
      <c r="J1363">
        <v>1.2300499999999999E-3</v>
      </c>
      <c r="K1363">
        <v>0.99996600000000002</v>
      </c>
      <c r="L1363">
        <v>0</v>
      </c>
      <c r="M1363" t="s">
        <v>43</v>
      </c>
    </row>
    <row r="1364" spans="1:13" x14ac:dyDescent="0.25">
      <c r="A1364" t="s">
        <v>152</v>
      </c>
      <c r="B1364">
        <v>2085.23</v>
      </c>
      <c r="C1364">
        <v>2085.14</v>
      </c>
      <c r="D1364">
        <v>2084.6999999999998</v>
      </c>
      <c r="E1364">
        <v>2082.52</v>
      </c>
      <c r="F1364">
        <v>80.381600000000006</v>
      </c>
      <c r="G1364">
        <v>0</v>
      </c>
      <c r="H1364">
        <v>221.559</v>
      </c>
      <c r="I1364">
        <v>0</v>
      </c>
      <c r="J1364">
        <v>1.2300499999999999E-3</v>
      </c>
      <c r="K1364">
        <v>0.99956199999999995</v>
      </c>
      <c r="L1364">
        <v>0</v>
      </c>
      <c r="M1364" t="s">
        <v>43</v>
      </c>
    </row>
    <row r="1365" spans="1:13" x14ac:dyDescent="0.25">
      <c r="A1365" t="s">
        <v>152</v>
      </c>
      <c r="B1365">
        <v>2128.0500000000002</v>
      </c>
      <c r="C1365">
        <v>2127.98</v>
      </c>
      <c r="D1365">
        <v>2127.5500000000002</v>
      </c>
      <c r="E1365">
        <v>2125.31</v>
      </c>
      <c r="F1365">
        <v>73.8904</v>
      </c>
      <c r="G1365">
        <v>0</v>
      </c>
      <c r="H1365">
        <v>226.607</v>
      </c>
      <c r="I1365">
        <v>0</v>
      </c>
      <c r="J1365">
        <v>1.2300499999999999E-3</v>
      </c>
      <c r="K1365">
        <v>0.99991399999999997</v>
      </c>
      <c r="L1365">
        <v>0</v>
      </c>
      <c r="M1365" t="s">
        <v>43</v>
      </c>
    </row>
    <row r="1366" spans="1:13" x14ac:dyDescent="0.25">
      <c r="A1366" t="s">
        <v>152</v>
      </c>
      <c r="B1366">
        <v>2108.89</v>
      </c>
      <c r="C1366">
        <v>2108.83</v>
      </c>
      <c r="D1366">
        <v>2108.4</v>
      </c>
      <c r="E1366">
        <v>2106.19</v>
      </c>
      <c r="F1366">
        <v>79.875900000000001</v>
      </c>
      <c r="G1366">
        <v>0</v>
      </c>
      <c r="H1366">
        <v>231.57</v>
      </c>
      <c r="I1366">
        <v>0</v>
      </c>
      <c r="J1366">
        <v>1.2300499999999999E-3</v>
      </c>
      <c r="K1366">
        <v>0.99960300000000002</v>
      </c>
      <c r="L1366">
        <v>0</v>
      </c>
      <c r="M1366" t="s">
        <v>43</v>
      </c>
    </row>
    <row r="1367" spans="1:13" x14ac:dyDescent="0.25">
      <c r="A1367" t="s">
        <v>152</v>
      </c>
      <c r="B1367">
        <v>2191.52</v>
      </c>
      <c r="C1367">
        <v>2191.4499999999998</v>
      </c>
      <c r="D1367">
        <v>2190.9899999999998</v>
      </c>
      <c r="E1367">
        <v>2188.67</v>
      </c>
      <c r="F1367">
        <v>76.325699999999998</v>
      </c>
      <c r="G1367">
        <v>0</v>
      </c>
      <c r="H1367">
        <v>233.245</v>
      </c>
      <c r="I1367">
        <v>0</v>
      </c>
      <c r="J1367">
        <v>1.2300499999999999E-3</v>
      </c>
      <c r="K1367">
        <v>0.99987800000000004</v>
      </c>
      <c r="L1367">
        <v>0</v>
      </c>
      <c r="M1367" t="s">
        <v>43</v>
      </c>
    </row>
    <row r="1368" spans="1:13" x14ac:dyDescent="0.25">
      <c r="A1368" t="s">
        <v>152</v>
      </c>
      <c r="B1368">
        <v>1996.14</v>
      </c>
      <c r="C1368">
        <v>1996.07</v>
      </c>
      <c r="D1368">
        <v>1995.65</v>
      </c>
      <c r="E1368">
        <v>1993.52</v>
      </c>
      <c r="F1368">
        <v>76.162400000000005</v>
      </c>
      <c r="G1368">
        <v>0</v>
      </c>
      <c r="H1368">
        <v>212.512</v>
      </c>
      <c r="I1368">
        <v>0</v>
      </c>
      <c r="J1368">
        <v>1.2300499999999999E-3</v>
      </c>
      <c r="K1368">
        <v>0.99867799999999995</v>
      </c>
      <c r="L1368">
        <v>0</v>
      </c>
      <c r="M1368" t="s">
        <v>43</v>
      </c>
    </row>
    <row r="1369" spans="1:13" x14ac:dyDescent="0.25">
      <c r="A1369" t="s">
        <v>152</v>
      </c>
      <c r="B1369">
        <v>2131.27</v>
      </c>
      <c r="C1369">
        <v>2131.1999999999998</v>
      </c>
      <c r="D1369">
        <v>2130.7600000000002</v>
      </c>
      <c r="E1369">
        <v>2128.5300000000002</v>
      </c>
      <c r="F1369">
        <v>73.8001</v>
      </c>
      <c r="G1369">
        <v>0</v>
      </c>
      <c r="H1369">
        <v>227.262</v>
      </c>
      <c r="I1369">
        <v>0</v>
      </c>
      <c r="J1369">
        <v>1.2300499999999999E-3</v>
      </c>
      <c r="K1369">
        <v>0.99992000000000003</v>
      </c>
      <c r="L1369">
        <v>0</v>
      </c>
      <c r="M1369" t="s">
        <v>43</v>
      </c>
    </row>
    <row r="1370" spans="1:13" x14ac:dyDescent="0.25">
      <c r="A1370" t="s">
        <v>152</v>
      </c>
      <c r="B1370">
        <v>2240.98</v>
      </c>
      <c r="C1370">
        <v>2240.92</v>
      </c>
      <c r="D1370">
        <v>2240.46</v>
      </c>
      <c r="E1370">
        <v>2238.1</v>
      </c>
      <c r="F1370">
        <v>85.6203</v>
      </c>
      <c r="G1370">
        <v>0</v>
      </c>
      <c r="H1370">
        <v>237.232</v>
      </c>
      <c r="I1370">
        <v>0</v>
      </c>
      <c r="J1370">
        <v>1.2300499999999999E-3</v>
      </c>
      <c r="K1370">
        <v>0.99998799999999999</v>
      </c>
      <c r="L1370">
        <v>0</v>
      </c>
      <c r="M1370" t="s">
        <v>43</v>
      </c>
    </row>
    <row r="1371" spans="1:13" x14ac:dyDescent="0.25">
      <c r="A1371" t="s">
        <v>152</v>
      </c>
      <c r="B1371">
        <v>2293.06</v>
      </c>
      <c r="C1371">
        <v>2293</v>
      </c>
      <c r="D1371">
        <v>2292.52</v>
      </c>
      <c r="E1371">
        <v>2290.08</v>
      </c>
      <c r="F1371">
        <v>79.471000000000004</v>
      </c>
      <c r="G1371">
        <v>0</v>
      </c>
      <c r="H1371">
        <v>243.077</v>
      </c>
      <c r="I1371">
        <v>0</v>
      </c>
      <c r="J1371">
        <v>1.23007E-3</v>
      </c>
      <c r="K1371">
        <v>0.99789099999999997</v>
      </c>
      <c r="L1371">
        <v>0</v>
      </c>
      <c r="M1371" t="s">
        <v>43</v>
      </c>
    </row>
    <row r="1372" spans="1:13" x14ac:dyDescent="0.25">
      <c r="A1372" t="s">
        <v>152</v>
      </c>
      <c r="B1372">
        <v>2152.1799999999998</v>
      </c>
      <c r="C1372">
        <v>2152.11</v>
      </c>
      <c r="D1372">
        <v>2151.66</v>
      </c>
      <c r="E1372">
        <v>2149.39</v>
      </c>
      <c r="F1372">
        <v>82.867400000000004</v>
      </c>
      <c r="G1372">
        <v>0</v>
      </c>
      <c r="H1372">
        <v>227.398</v>
      </c>
      <c r="I1372">
        <v>0</v>
      </c>
      <c r="J1372">
        <v>1.2300499999999999E-3</v>
      </c>
      <c r="K1372">
        <v>0.99980999999999998</v>
      </c>
      <c r="L1372">
        <v>0</v>
      </c>
      <c r="M1372" t="s">
        <v>43</v>
      </c>
    </row>
    <row r="1373" spans="1:13" x14ac:dyDescent="0.25">
      <c r="A1373" t="s">
        <v>152</v>
      </c>
      <c r="B1373">
        <v>2048.14</v>
      </c>
      <c r="C1373">
        <v>2048.0700000000002</v>
      </c>
      <c r="D1373">
        <v>2047.64</v>
      </c>
      <c r="E1373">
        <v>2045.45</v>
      </c>
      <c r="F1373">
        <v>71.087900000000005</v>
      </c>
      <c r="G1373">
        <v>0</v>
      </c>
      <c r="H1373">
        <v>217.428</v>
      </c>
      <c r="I1373">
        <v>0</v>
      </c>
      <c r="J1373">
        <v>1.2300499999999999E-3</v>
      </c>
      <c r="K1373">
        <v>0.99951900000000005</v>
      </c>
      <c r="L1373">
        <v>0</v>
      </c>
      <c r="M1373" t="s">
        <v>43</v>
      </c>
    </row>
    <row r="1374" spans="1:13" x14ac:dyDescent="0.25">
      <c r="A1374" t="s">
        <v>152</v>
      </c>
      <c r="B1374">
        <v>2219.17</v>
      </c>
      <c r="C1374">
        <v>2219.11</v>
      </c>
      <c r="D1374">
        <v>2218.65</v>
      </c>
      <c r="E1374">
        <v>2216.31</v>
      </c>
      <c r="F1374">
        <v>84.1464</v>
      </c>
      <c r="G1374">
        <v>0</v>
      </c>
      <c r="H1374">
        <v>234.25299999999999</v>
      </c>
      <c r="I1374">
        <v>0</v>
      </c>
      <c r="J1374">
        <v>1.2300499999999999E-3</v>
      </c>
      <c r="K1374">
        <v>0.99969699999999995</v>
      </c>
      <c r="L1374">
        <v>0</v>
      </c>
      <c r="M1374" t="s">
        <v>43</v>
      </c>
    </row>
    <row r="1375" spans="1:13" x14ac:dyDescent="0.25">
      <c r="A1375" t="s">
        <v>152</v>
      </c>
      <c r="B1375">
        <v>2194.9</v>
      </c>
      <c r="C1375">
        <v>2194.8200000000002</v>
      </c>
      <c r="D1375">
        <v>2194.37</v>
      </c>
      <c r="E1375">
        <v>2192.0700000000002</v>
      </c>
      <c r="F1375">
        <v>76.181299999999993</v>
      </c>
      <c r="G1375">
        <v>0</v>
      </c>
      <c r="H1375">
        <v>232.434</v>
      </c>
      <c r="I1375">
        <v>0</v>
      </c>
      <c r="J1375">
        <v>1.2300499999999999E-3</v>
      </c>
      <c r="K1375">
        <v>0.99927900000000003</v>
      </c>
      <c r="L1375">
        <v>0</v>
      </c>
      <c r="M1375" t="s">
        <v>43</v>
      </c>
    </row>
    <row r="1376" spans="1:13" x14ac:dyDescent="0.25">
      <c r="A1376" t="s">
        <v>152</v>
      </c>
      <c r="B1376">
        <v>2268.91</v>
      </c>
      <c r="C1376">
        <v>2268.84</v>
      </c>
      <c r="D1376">
        <v>2268.36</v>
      </c>
      <c r="E1376">
        <v>2265.9699999999998</v>
      </c>
      <c r="F1376">
        <v>87.197599999999994</v>
      </c>
      <c r="G1376">
        <v>0</v>
      </c>
      <c r="H1376">
        <v>240.76499999999999</v>
      </c>
      <c r="I1376">
        <v>0</v>
      </c>
      <c r="J1376">
        <v>1.23007E-3</v>
      </c>
      <c r="K1376">
        <v>0.99825699999999995</v>
      </c>
      <c r="L1376">
        <v>0</v>
      </c>
      <c r="M1376" t="s">
        <v>43</v>
      </c>
    </row>
    <row r="1377" spans="1:13" x14ac:dyDescent="0.25">
      <c r="A1377" t="s">
        <v>152</v>
      </c>
      <c r="B1377">
        <v>2113.33</v>
      </c>
      <c r="C1377">
        <v>2113.25</v>
      </c>
      <c r="D1377">
        <v>2112.8200000000002</v>
      </c>
      <c r="E1377">
        <v>2110.59</v>
      </c>
      <c r="F1377">
        <v>73.2333</v>
      </c>
      <c r="G1377">
        <v>0</v>
      </c>
      <c r="H1377">
        <v>231.43600000000001</v>
      </c>
      <c r="I1377">
        <v>0</v>
      </c>
      <c r="J1377">
        <v>1.23007E-3</v>
      </c>
      <c r="K1377">
        <v>0.99946199999999996</v>
      </c>
      <c r="L1377">
        <v>0</v>
      </c>
      <c r="M1377" t="s">
        <v>43</v>
      </c>
    </row>
    <row r="1378" spans="1:13" x14ac:dyDescent="0.25">
      <c r="A1378" t="s">
        <v>152</v>
      </c>
      <c r="B1378">
        <v>2162.1</v>
      </c>
      <c r="C1378">
        <v>2162.0100000000002</v>
      </c>
      <c r="D1378">
        <v>2161.5700000000002</v>
      </c>
      <c r="E1378">
        <v>2159.3000000000002</v>
      </c>
      <c r="F1378">
        <v>87.807000000000002</v>
      </c>
      <c r="G1378">
        <v>0</v>
      </c>
      <c r="H1378">
        <v>228.89599999999999</v>
      </c>
      <c r="I1378">
        <v>0</v>
      </c>
      <c r="J1378">
        <v>1.2300600000000001E-3</v>
      </c>
      <c r="K1378">
        <v>0.99998699999999996</v>
      </c>
      <c r="L1378">
        <v>0</v>
      </c>
      <c r="M1378" t="s">
        <v>43</v>
      </c>
    </row>
    <row r="1379" spans="1:13" x14ac:dyDescent="0.25">
      <c r="A1379" t="s">
        <v>152</v>
      </c>
      <c r="B1379">
        <v>2099.0500000000002</v>
      </c>
      <c r="C1379">
        <v>2098.9899999999998</v>
      </c>
      <c r="D1379">
        <v>2098.56</v>
      </c>
      <c r="E1379">
        <v>2096.34</v>
      </c>
      <c r="F1379">
        <v>72.929400000000001</v>
      </c>
      <c r="G1379">
        <v>0</v>
      </c>
      <c r="H1379">
        <v>223.01</v>
      </c>
      <c r="I1379">
        <v>0</v>
      </c>
      <c r="J1379">
        <v>1.23007E-3</v>
      </c>
      <c r="K1379">
        <v>0.99985299999999999</v>
      </c>
      <c r="L1379">
        <v>0</v>
      </c>
      <c r="M1379" t="s">
        <v>43</v>
      </c>
    </row>
    <row r="1380" spans="1:13" x14ac:dyDescent="0.25">
      <c r="A1380" t="s">
        <v>152</v>
      </c>
      <c r="B1380">
        <v>2221.81</v>
      </c>
      <c r="C1380">
        <v>2221.7199999999998</v>
      </c>
      <c r="D1380">
        <v>2221.27</v>
      </c>
      <c r="E1380">
        <v>2218.91</v>
      </c>
      <c r="F1380">
        <v>84.276600000000002</v>
      </c>
      <c r="G1380">
        <v>0</v>
      </c>
      <c r="H1380">
        <v>235.095</v>
      </c>
      <c r="I1380">
        <v>0</v>
      </c>
      <c r="J1380">
        <v>1.2300499999999999E-3</v>
      </c>
      <c r="K1380">
        <v>0.99933099999999997</v>
      </c>
      <c r="L1380">
        <v>0</v>
      </c>
      <c r="M1380" t="s">
        <v>43</v>
      </c>
    </row>
    <row r="1381" spans="1:13" x14ac:dyDescent="0.25">
      <c r="A1381" t="s">
        <v>152</v>
      </c>
      <c r="B1381">
        <v>2190.3000000000002</v>
      </c>
      <c r="C1381">
        <v>2190.2199999999998</v>
      </c>
      <c r="D1381">
        <v>2189.7600000000002</v>
      </c>
      <c r="E1381">
        <v>2187.46</v>
      </c>
      <c r="F1381">
        <v>76.002200000000002</v>
      </c>
      <c r="G1381">
        <v>0</v>
      </c>
      <c r="H1381">
        <v>232.17400000000001</v>
      </c>
      <c r="I1381">
        <v>0</v>
      </c>
      <c r="J1381">
        <v>1.2300499999999999E-3</v>
      </c>
      <c r="K1381">
        <v>0.99981200000000003</v>
      </c>
      <c r="L1381">
        <v>0</v>
      </c>
      <c r="M1381" t="s">
        <v>43</v>
      </c>
    </row>
    <row r="1382" spans="1:13" x14ac:dyDescent="0.25">
      <c r="A1382" t="s">
        <v>152</v>
      </c>
      <c r="B1382">
        <v>1994.44</v>
      </c>
      <c r="C1382">
        <v>1994.35</v>
      </c>
      <c r="D1382">
        <v>1993.95</v>
      </c>
      <c r="E1382">
        <v>1991.83</v>
      </c>
      <c r="F1382">
        <v>75.276799999999994</v>
      </c>
      <c r="G1382">
        <v>0</v>
      </c>
      <c r="H1382">
        <v>217.334</v>
      </c>
      <c r="I1382">
        <v>0</v>
      </c>
      <c r="J1382">
        <v>1.23007E-3</v>
      </c>
      <c r="K1382">
        <v>0.99960300000000002</v>
      </c>
      <c r="L1382">
        <v>0</v>
      </c>
      <c r="M1382" t="s">
        <v>43</v>
      </c>
    </row>
    <row r="1383" spans="1:13" x14ac:dyDescent="0.25">
      <c r="A1383" t="s">
        <v>152</v>
      </c>
      <c r="B1383">
        <v>2100.15</v>
      </c>
      <c r="C1383">
        <v>2100.09</v>
      </c>
      <c r="D1383">
        <v>2099.66</v>
      </c>
      <c r="E1383">
        <v>2097.4299999999998</v>
      </c>
      <c r="F1383">
        <v>72.914100000000005</v>
      </c>
      <c r="G1383">
        <v>0</v>
      </c>
      <c r="H1383">
        <v>222.89699999999999</v>
      </c>
      <c r="I1383">
        <v>0</v>
      </c>
      <c r="J1383">
        <v>1.2300499999999999E-3</v>
      </c>
      <c r="K1383">
        <v>0.99928799999999995</v>
      </c>
      <c r="L1383">
        <v>0</v>
      </c>
      <c r="M1383" t="s">
        <v>43</v>
      </c>
    </row>
    <row r="1384" spans="1:13" x14ac:dyDescent="0.25">
      <c r="A1384" t="s">
        <v>152</v>
      </c>
      <c r="B1384">
        <v>2239.42</v>
      </c>
      <c r="C1384">
        <v>2239.35</v>
      </c>
      <c r="D1384">
        <v>2238.89</v>
      </c>
      <c r="E1384">
        <v>2236.5300000000002</v>
      </c>
      <c r="F1384">
        <v>84.869100000000003</v>
      </c>
      <c r="G1384">
        <v>0</v>
      </c>
      <c r="H1384">
        <v>236.07900000000001</v>
      </c>
      <c r="I1384">
        <v>0</v>
      </c>
      <c r="J1384">
        <v>1.2300499999999999E-3</v>
      </c>
      <c r="K1384">
        <v>0.99875999999999998</v>
      </c>
      <c r="L1384">
        <v>0</v>
      </c>
      <c r="M1384" t="s">
        <v>43</v>
      </c>
    </row>
    <row r="1385" spans="1:13" x14ac:dyDescent="0.25">
      <c r="A1385" t="s">
        <v>152</v>
      </c>
      <c r="B1385">
        <v>2221.14</v>
      </c>
      <c r="C1385">
        <v>2221.0700000000002</v>
      </c>
      <c r="D1385">
        <v>2220.62</v>
      </c>
      <c r="E1385">
        <v>2218.27</v>
      </c>
      <c r="F1385">
        <v>77.357399999999998</v>
      </c>
      <c r="G1385">
        <v>0</v>
      </c>
      <c r="H1385">
        <v>235.85</v>
      </c>
      <c r="I1385">
        <v>0</v>
      </c>
      <c r="J1385">
        <v>1.2300499999999999E-3</v>
      </c>
      <c r="K1385">
        <v>0.99953599999999998</v>
      </c>
      <c r="L1385">
        <v>0</v>
      </c>
      <c r="M1385" t="s">
        <v>43</v>
      </c>
    </row>
    <row r="1386" spans="1:13" x14ac:dyDescent="0.25">
      <c r="A1386" t="s">
        <v>152</v>
      </c>
      <c r="B1386">
        <v>2244.11</v>
      </c>
      <c r="C1386">
        <v>2244.04</v>
      </c>
      <c r="D1386">
        <v>2243.58</v>
      </c>
      <c r="E1386">
        <v>2241.21</v>
      </c>
      <c r="F1386">
        <v>85.777900000000002</v>
      </c>
      <c r="G1386">
        <v>0</v>
      </c>
      <c r="H1386">
        <v>237.49799999999999</v>
      </c>
      <c r="I1386">
        <v>0</v>
      </c>
      <c r="J1386">
        <v>1.2300499999999999E-3</v>
      </c>
      <c r="K1386">
        <v>0.99966600000000005</v>
      </c>
      <c r="L1386">
        <v>0</v>
      </c>
      <c r="M1386" t="s">
        <v>43</v>
      </c>
    </row>
    <row r="1387" spans="1:13" x14ac:dyDescent="0.25">
      <c r="A1387" t="s">
        <v>152</v>
      </c>
      <c r="B1387">
        <v>2089.89</v>
      </c>
      <c r="C1387">
        <v>2089.8000000000002</v>
      </c>
      <c r="D1387">
        <v>2089.36</v>
      </c>
      <c r="E1387">
        <v>2087.14</v>
      </c>
      <c r="F1387">
        <v>72.532899999999998</v>
      </c>
      <c r="G1387">
        <v>0</v>
      </c>
      <c r="H1387">
        <v>222.40100000000001</v>
      </c>
      <c r="I1387">
        <v>0</v>
      </c>
      <c r="J1387">
        <v>1.2300499999999999E-3</v>
      </c>
      <c r="K1387">
        <v>0.99999099999999996</v>
      </c>
      <c r="L1387">
        <v>0</v>
      </c>
      <c r="M1387" t="s">
        <v>43</v>
      </c>
    </row>
    <row r="1388" spans="1:13" x14ac:dyDescent="0.25">
      <c r="A1388" t="s">
        <v>152</v>
      </c>
      <c r="B1388">
        <v>2304.36</v>
      </c>
      <c r="C1388">
        <v>2304.29</v>
      </c>
      <c r="D1388">
        <v>2303.8200000000002</v>
      </c>
      <c r="E1388">
        <v>2301.41</v>
      </c>
      <c r="F1388">
        <v>86.624600000000001</v>
      </c>
      <c r="G1388">
        <v>0</v>
      </c>
      <c r="H1388">
        <v>242.232</v>
      </c>
      <c r="I1388">
        <v>0</v>
      </c>
      <c r="J1388">
        <v>1.2300499999999999E-3</v>
      </c>
      <c r="K1388">
        <v>0.99974300000000005</v>
      </c>
      <c r="L1388">
        <v>0</v>
      </c>
      <c r="M1388" t="s">
        <v>43</v>
      </c>
    </row>
    <row r="1389" spans="1:13" x14ac:dyDescent="0.25">
      <c r="A1389" t="s">
        <v>152</v>
      </c>
      <c r="B1389">
        <v>2195.34</v>
      </c>
      <c r="C1389">
        <v>2195.27</v>
      </c>
      <c r="D1389">
        <v>2194.81</v>
      </c>
      <c r="E1389">
        <v>2192.4899999999998</v>
      </c>
      <c r="F1389">
        <v>76.402900000000002</v>
      </c>
      <c r="G1389">
        <v>0</v>
      </c>
      <c r="H1389">
        <v>234.11600000000001</v>
      </c>
      <c r="I1389">
        <v>0</v>
      </c>
      <c r="J1389">
        <v>1.2300499999999999E-3</v>
      </c>
      <c r="K1389">
        <v>0.99938199999999999</v>
      </c>
      <c r="L1389">
        <v>0</v>
      </c>
      <c r="M1389" t="s">
        <v>43</v>
      </c>
    </row>
    <row r="1390" spans="1:13" x14ac:dyDescent="0.25">
      <c r="A1390" t="s">
        <v>152</v>
      </c>
      <c r="B1390">
        <v>2268.73</v>
      </c>
      <c r="C1390">
        <v>2268.66</v>
      </c>
      <c r="D1390">
        <v>2268.19</v>
      </c>
      <c r="E1390">
        <v>2265.8000000000002</v>
      </c>
      <c r="F1390">
        <v>85.231700000000004</v>
      </c>
      <c r="G1390">
        <v>0</v>
      </c>
      <c r="H1390">
        <v>243.80199999999999</v>
      </c>
      <c r="I1390">
        <v>0</v>
      </c>
      <c r="J1390">
        <v>1.2300499999999999E-3</v>
      </c>
      <c r="K1390">
        <v>0.99947399999999997</v>
      </c>
      <c r="L1390">
        <v>0</v>
      </c>
      <c r="M1390" t="s">
        <v>43</v>
      </c>
    </row>
    <row r="1391" spans="1:13" x14ac:dyDescent="0.25">
      <c r="A1391" t="s">
        <v>152</v>
      </c>
      <c r="B1391">
        <v>1991.44</v>
      </c>
      <c r="C1391">
        <v>1991.37</v>
      </c>
      <c r="D1391">
        <v>1990.96</v>
      </c>
      <c r="E1391">
        <v>1988.88</v>
      </c>
      <c r="F1391">
        <v>69.055599999999998</v>
      </c>
      <c r="G1391">
        <v>0</v>
      </c>
      <c r="H1391">
        <v>214.535</v>
      </c>
      <c r="I1391">
        <v>0</v>
      </c>
      <c r="J1391">
        <v>1.2300499999999999E-3</v>
      </c>
      <c r="K1391">
        <v>0.99985500000000005</v>
      </c>
      <c r="L1391">
        <v>0</v>
      </c>
      <c r="M1391" t="s">
        <v>43</v>
      </c>
    </row>
    <row r="1392" spans="1:13" x14ac:dyDescent="0.25">
      <c r="A1392" t="s">
        <v>152</v>
      </c>
      <c r="B1392">
        <v>2105.0500000000002</v>
      </c>
      <c r="C1392">
        <v>2104.9699999999998</v>
      </c>
      <c r="D1392">
        <v>2104.54</v>
      </c>
      <c r="E1392">
        <v>2102.33</v>
      </c>
      <c r="F1392">
        <v>80.899299999999997</v>
      </c>
      <c r="G1392">
        <v>0</v>
      </c>
      <c r="H1392">
        <v>223.48099999999999</v>
      </c>
      <c r="I1392">
        <v>0</v>
      </c>
      <c r="J1392">
        <v>1.2300600000000001E-3</v>
      </c>
      <c r="K1392">
        <v>0.99995599999999996</v>
      </c>
      <c r="L1392">
        <v>0</v>
      </c>
      <c r="M1392" t="s">
        <v>43</v>
      </c>
    </row>
    <row r="1393" spans="1:25" x14ac:dyDescent="0.25">
      <c r="A1393" t="s">
        <v>152</v>
      </c>
      <c r="B1393">
        <v>2142.2800000000002</v>
      </c>
      <c r="C1393">
        <v>2142.21</v>
      </c>
      <c r="D1393">
        <v>2141.77</v>
      </c>
      <c r="E1393">
        <v>2139.5</v>
      </c>
      <c r="F1393">
        <v>74.135800000000003</v>
      </c>
      <c r="G1393">
        <v>0</v>
      </c>
      <c r="H1393">
        <v>227.399</v>
      </c>
      <c r="I1393">
        <v>0</v>
      </c>
      <c r="J1393">
        <v>1.2300499999999999E-3</v>
      </c>
      <c r="K1393">
        <v>0.99989300000000003</v>
      </c>
      <c r="L1393">
        <v>0</v>
      </c>
      <c r="M1393" t="s">
        <v>43</v>
      </c>
    </row>
    <row r="1394" spans="1:25" x14ac:dyDescent="0.25">
      <c r="A1394" t="s">
        <v>152</v>
      </c>
      <c r="B1394">
        <v>2207.39</v>
      </c>
      <c r="C1394">
        <v>2207.33</v>
      </c>
      <c r="D1394">
        <v>2206.88</v>
      </c>
      <c r="E1394">
        <v>2204.5300000000002</v>
      </c>
      <c r="F1394">
        <v>83.012200000000007</v>
      </c>
      <c r="G1394">
        <v>0</v>
      </c>
      <c r="H1394">
        <v>233.959</v>
      </c>
      <c r="I1394">
        <v>0</v>
      </c>
      <c r="J1394">
        <v>1.2300499999999999E-3</v>
      </c>
      <c r="K1394">
        <v>0.99987400000000004</v>
      </c>
      <c r="L1394">
        <v>0</v>
      </c>
      <c r="M1394" t="s">
        <v>43</v>
      </c>
    </row>
    <row r="1395" spans="1:25" x14ac:dyDescent="0.25">
      <c r="A1395" t="s">
        <v>152</v>
      </c>
      <c r="B1395">
        <v>2156.87</v>
      </c>
      <c r="C1395">
        <v>2156.79</v>
      </c>
      <c r="D1395">
        <v>2156.35</v>
      </c>
      <c r="E1395">
        <v>2154.06</v>
      </c>
      <c r="F1395">
        <v>74.944500000000005</v>
      </c>
      <c r="G1395">
        <v>0</v>
      </c>
      <c r="H1395">
        <v>229.345</v>
      </c>
      <c r="I1395">
        <v>0</v>
      </c>
      <c r="J1395">
        <v>1.2300600000000001E-3</v>
      </c>
      <c r="K1395">
        <v>0.99899400000000005</v>
      </c>
      <c r="L1395">
        <v>0</v>
      </c>
      <c r="M1395" t="s">
        <v>43</v>
      </c>
    </row>
    <row r="1396" spans="1:25" x14ac:dyDescent="0.25">
      <c r="A1396" t="s">
        <v>152</v>
      </c>
      <c r="B1396">
        <v>2042.06</v>
      </c>
      <c r="C1396">
        <v>2041.99</v>
      </c>
      <c r="D1396">
        <v>2041.57</v>
      </c>
      <c r="E1396">
        <v>2039.42</v>
      </c>
      <c r="F1396">
        <v>77.634200000000007</v>
      </c>
      <c r="G1396">
        <v>0</v>
      </c>
      <c r="H1396">
        <v>217.001</v>
      </c>
      <c r="I1396">
        <v>0</v>
      </c>
      <c r="J1396">
        <v>1.2300499999999999E-3</v>
      </c>
      <c r="K1396">
        <v>0.99999800000000005</v>
      </c>
      <c r="L1396">
        <v>0</v>
      </c>
      <c r="M1396" t="s">
        <v>43</v>
      </c>
    </row>
    <row r="1397" spans="1:25" x14ac:dyDescent="0.25">
      <c r="A1397" t="s">
        <v>152</v>
      </c>
      <c r="B1397">
        <v>2508.44</v>
      </c>
      <c r="C1397">
        <v>2508.37</v>
      </c>
      <c r="D1397">
        <v>2507.86</v>
      </c>
      <c r="E1397">
        <v>2505.23</v>
      </c>
      <c r="F1397">
        <v>86.964299999999994</v>
      </c>
      <c r="G1397">
        <v>0</v>
      </c>
      <c r="H1397">
        <v>270.40899999999999</v>
      </c>
      <c r="I1397">
        <v>0</v>
      </c>
      <c r="J1397">
        <v>1.2300499999999999E-3</v>
      </c>
      <c r="K1397">
        <v>0.99967700000000004</v>
      </c>
      <c r="L1397">
        <v>0</v>
      </c>
      <c r="M1397" t="s">
        <v>43</v>
      </c>
    </row>
    <row r="1398" spans="1:25" x14ac:dyDescent="0.25">
      <c r="A1398" t="s">
        <v>152</v>
      </c>
      <c r="B1398">
        <v>2356.35</v>
      </c>
      <c r="C1398">
        <v>2356.27</v>
      </c>
      <c r="D1398">
        <v>2355.7800000000002</v>
      </c>
      <c r="E1398">
        <v>2353.25</v>
      </c>
      <c r="F1398">
        <v>89.179299999999998</v>
      </c>
      <c r="G1398">
        <v>0</v>
      </c>
      <c r="H1398">
        <v>249.11199999999999</v>
      </c>
      <c r="I1398">
        <v>0</v>
      </c>
      <c r="J1398">
        <v>1.2300499999999999E-3</v>
      </c>
      <c r="K1398">
        <v>0.99946999999999997</v>
      </c>
      <c r="L1398">
        <v>0</v>
      </c>
      <c r="M1398" t="s">
        <v>43</v>
      </c>
    </row>
    <row r="1399" spans="1:25" x14ac:dyDescent="0.25">
      <c r="A1399" t="s">
        <v>152</v>
      </c>
      <c r="B1399">
        <v>2295.79</v>
      </c>
      <c r="C1399">
        <v>2295.7199999999998</v>
      </c>
      <c r="D1399">
        <v>2295.2399999999998</v>
      </c>
      <c r="E1399">
        <v>2292.77</v>
      </c>
      <c r="F1399">
        <v>79.693100000000001</v>
      </c>
      <c r="G1399">
        <v>0</v>
      </c>
      <c r="H1399">
        <v>242.69900000000001</v>
      </c>
      <c r="I1399">
        <v>0</v>
      </c>
      <c r="J1399">
        <v>1.2300499999999999E-3</v>
      </c>
      <c r="K1399">
        <v>0.99970400000000004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1976.39</v>
      </c>
      <c r="C1400">
        <v>1976.3</v>
      </c>
      <c r="D1400">
        <v>1975.89</v>
      </c>
      <c r="E1400">
        <v>1973.8</v>
      </c>
      <c r="F1400">
        <v>75.366399999999999</v>
      </c>
      <c r="G1400">
        <v>0</v>
      </c>
      <c r="H1400">
        <v>209.64599999999999</v>
      </c>
      <c r="I1400">
        <v>0</v>
      </c>
      <c r="J1400">
        <v>1.2300499999999999E-3</v>
      </c>
      <c r="K1400">
        <v>0.99979799999999996</v>
      </c>
      <c r="L1400">
        <v>0</v>
      </c>
      <c r="M1400" t="s">
        <v>43</v>
      </c>
      <c r="R1400">
        <f>AVERAGE(B1351:B1400)</f>
        <v>2171.0687999999996</v>
      </c>
      <c r="S1400">
        <f>AVERAGE(C1351:C1400)</f>
        <v>2170.9916000000003</v>
      </c>
      <c r="U1400">
        <f>_xlfn.VAR.P(B1351:B1400)</f>
        <v>12248.749710559998</v>
      </c>
      <c r="V1400">
        <f>_xlfn.VAR.P(C1351:C1400)</f>
        <v>12249.298625440004</v>
      </c>
      <c r="X1400">
        <f>1.96*SQRT(U1400)/50</f>
        <v>4.338423533408756</v>
      </c>
      <c r="Y1400">
        <f>1.96*SQRT(V1400)/50</f>
        <v>4.3385207432713893</v>
      </c>
    </row>
    <row r="1401" spans="1:25" x14ac:dyDescent="0.25">
      <c r="A1401" t="s">
        <v>153</v>
      </c>
      <c r="B1401">
        <v>108555.107638</v>
      </c>
      <c r="C1401" t="s">
        <v>37</v>
      </c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81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169.85017999999997</v>
      </c>
      <c r="E3">
        <f ca="1">OFFSET('42p trace'!$S$56,(A3-1)*56,0)-OFFSET('42p stat'!$H$1,A3*20,0)</f>
        <v>20.88863900000004</v>
      </c>
      <c r="F3">
        <f ca="1">OFFSET('42p stat'!$H$1,A3*20,0)-OFFSET('42p stat'!$K$1,A3*20,0)</f>
        <v>3.7949399999999969</v>
      </c>
      <c r="G3">
        <f ca="1">OFFSET('42p stat'!$K$1,A3*20,0)-OFFSET('42p stat'!$N$1,A3*20,0)</f>
        <v>12.452685000000002</v>
      </c>
      <c r="H3">
        <f ca="1">OFFSET('42p stat'!$N$1,A3*20,0)</f>
        <v>108.463976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1391895.9074573636</v>
      </c>
      <c r="E4" s="5">
        <f ca="1">OFFSET('42p trace'!$V$56,(A4-1)*56,0)</f>
        <v>10.738514702399993</v>
      </c>
      <c r="F4" s="5">
        <f ca="1">OFFSET('42p stat'!$H$1,A4*20,1)</f>
        <v>5.0628869999999999</v>
      </c>
      <c r="G4" s="5">
        <f ca="1">OFFSET('42p stat'!$K$1,A4*20,1)</f>
        <v>4.4757850000000001</v>
      </c>
      <c r="H4" s="5">
        <f ca="1">OFFSET('42p stat'!$N$1,A4*20,1)</f>
        <v>4.0145879999999998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773.32168000000001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2122122.1561616175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2984.8299999999995</v>
      </c>
      <c r="E7">
        <f ca="1">OFFSET('42p trace'!$S$56,(A7-1)*56,0)-OFFSET('42p stat'!$H$1,A7*20,0)</f>
        <v>22.292742000000771</v>
      </c>
      <c r="F7">
        <f ca="1">OFFSET('42p stat'!$H$1,A7*20,0)-OFFSET('42p stat'!$K$1,A7*20,0)</f>
        <v>4.163579000000027</v>
      </c>
      <c r="G7">
        <f ca="1">OFFSET('42p stat'!$K$1,A7*20,0)-OFFSET('42p stat'!$N$1,A7*20,0)</f>
        <v>1457.972305</v>
      </c>
      <c r="H7">
        <f ca="1">OFFSET('42p stat'!$N$1,A7*20,0)</f>
        <v>130.71097399999999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1189198.5545638427</v>
      </c>
      <c r="E8" s="5">
        <f ca="1">OFFSET('42p trace'!$V$56,(A8-1)*56,0)</f>
        <v>8219.8760638399963</v>
      </c>
      <c r="F8" s="5">
        <f ca="1">OFFSET('42p stat'!$H$1,A8*20,1)</f>
        <v>8112.9010909999997</v>
      </c>
      <c r="G8" s="5">
        <f ca="1">OFFSET('42p stat'!$K$1,A8*20,1)</f>
        <v>8101.0020619999996</v>
      </c>
      <c r="H8" s="5">
        <f ca="1">OFFSET('42p stat'!$N$1,A8*20,1)</f>
        <v>1.719E-3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477.10644000000002</v>
      </c>
      <c r="E9">
        <f ca="1">OFFSET('42p trace'!$S$56,(A9-1)*56,0)-OFFSET('42p stat'!$H$1,A9*20,0)</f>
        <v>22.405681000000016</v>
      </c>
      <c r="F9">
        <f ca="1">OFFSET('42p stat'!$H$1,A9*20,0)-OFFSET('42p stat'!$K$1,A9*20,0)</f>
        <v>3.4567940000000021</v>
      </c>
      <c r="G9">
        <f ca="1">OFFSET('42p stat'!$K$1,A9*20,0)-OFFSET('42p stat'!$N$1,A9*20,0)</f>
        <v>37.410933</v>
      </c>
      <c r="H9">
        <f ca="1">OFFSET('42p stat'!$N$1,A9*20,0)</f>
        <v>85.444851999999997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1662678.1756827305</v>
      </c>
      <c r="E10" s="5">
        <f ca="1">OFFSET('42p trace'!$V$56,(A10-1)*56,0)</f>
        <v>4.8110593523999965</v>
      </c>
      <c r="F10" s="5">
        <f ca="1">OFFSET('42p stat'!$H$1,A10*20,1)</f>
        <v>0.34821099999999999</v>
      </c>
      <c r="G10" s="5">
        <f ca="1">OFFSET('42p stat'!$K$1,A10*20,1)</f>
        <v>0.314913</v>
      </c>
      <c r="H10" s="5">
        <f ca="1">OFFSET('42p stat'!$N$1,A10*20,1)</f>
        <v>0.157611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560.47055999999998</v>
      </c>
      <c r="E11">
        <f ca="1">OFFSET('42p trace'!$S$56,(A11-1)*56,0)-OFFSET('42p stat'!$H$1,A11*20,0)</f>
        <v>21.161134000000004</v>
      </c>
      <c r="F11">
        <f ca="1">OFFSET('42p stat'!$H$1,A11*20,0)-OFFSET('42p stat'!$K$1,A11*20,0)</f>
        <v>3.6471930000000157</v>
      </c>
      <c r="G11">
        <f ca="1">OFFSET('42p stat'!$K$1,A11*20,0)-OFFSET('42p stat'!$N$1,A11*20,0)</f>
        <v>37.477115999999995</v>
      </c>
      <c r="H11">
        <f ca="1">OFFSET('42p stat'!$N$1,A11*20,0)</f>
        <v>90.774396999999993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1925416.225672679</v>
      </c>
      <c r="E12" s="5">
        <f ca="1">OFFSET('42p trace'!$V$56,(A12-1)*56,0)</f>
        <v>12.624521454400011</v>
      </c>
      <c r="F12" s="5">
        <f ca="1">OFFSET('42p stat'!$H$1,A12*20,1)</f>
        <v>5.4904799999999998</v>
      </c>
      <c r="G12" s="5">
        <f ca="1">OFFSET('42p stat'!$K$1,A12*20,1)</f>
        <v>5.0112759999999996</v>
      </c>
      <c r="H12" s="5">
        <f ca="1">OFFSET('42p stat'!$N$1,A12*20,1)</f>
        <v>2.4783210000000002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476.01785999999993</v>
      </c>
      <c r="E13">
        <f ca="1">OFFSET('42p trace'!$S$56,(A13-1)*56,0)-OFFSET('42p stat'!$H$1,A13*20,0)</f>
        <v>21.855584999999991</v>
      </c>
      <c r="F13">
        <f ca="1">OFFSET('42p stat'!$H$1,A13*20,0)-OFFSET('42p stat'!$K$1,A13*20,0)</f>
        <v>3.4423620000000028</v>
      </c>
      <c r="G13">
        <f ca="1">OFFSET('42p stat'!$K$1,A13*20,0)-OFFSET('42p stat'!$N$1,A13*20,0)</f>
        <v>26.86061500000001</v>
      </c>
      <c r="H13">
        <f ca="1">OFFSET('42p stat'!$N$1,A13*20,0)</f>
        <v>85.620617999999993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1657808.0516633978</v>
      </c>
      <c r="E14" s="5">
        <f ca="1">OFFSET('42p trace'!$V$56,(A14-1)*56,0)</f>
        <v>17.968932507600002</v>
      </c>
      <c r="F14" s="5">
        <f ca="1">OFFSET('42p stat'!$H$1,A14*20,1)</f>
        <v>8.0530729999999995</v>
      </c>
      <c r="G14" s="5">
        <f ca="1">OFFSET('42p stat'!$K$1,A14*20,1)</f>
        <v>7.38469</v>
      </c>
      <c r="H14" s="5">
        <f ca="1">OFFSET('42p stat'!$N$1,A14*20,1)</f>
        <v>4.3156819999999998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633.83055999999988</v>
      </c>
      <c r="E15">
        <f ca="1">OFFSET('42p trace'!$S$56,(A15-1)*56,0)-OFFSET('42p stat'!$H$1,A15*20,0)</f>
        <v>18.271314000000046</v>
      </c>
      <c r="F15">
        <f ca="1">OFFSET('42p stat'!$H$1,A15*20,0)-OFFSET('42p stat'!$K$1,A15*20,0)</f>
        <v>1.8427609999999959</v>
      </c>
      <c r="G15">
        <f ca="1">OFFSET('42p stat'!$K$1,A15*20,0)-OFFSET('42p stat'!$N$1,A15*20,0)</f>
        <v>76.791413000000006</v>
      </c>
      <c r="H15">
        <f ca="1">OFFSET('42p stat'!$N$1,A15*20,0)</f>
        <v>80.112852000000004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2140570.4185538497</v>
      </c>
      <c r="E16" s="5">
        <f ca="1">OFFSET('42p trace'!$V$56,(A16-1)*56,0)</f>
        <v>371.46747270438073</v>
      </c>
      <c r="F16" s="5">
        <f ca="1">OFFSET('42p stat'!$H$1,A16*20,1)</f>
        <v>329.13652300000001</v>
      </c>
      <c r="G16" s="5">
        <f ca="1">OFFSET('42p stat'!$K$1,A16*20,1)</f>
        <v>315.185946</v>
      </c>
      <c r="H16" s="5">
        <f ca="1">OFFSET('42p stat'!$N$1,A16*20,1)</f>
        <v>232.38698199999999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795.80241999999987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2156497.8264723234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637.61415999999997</v>
      </c>
      <c r="E19">
        <f ca="1">OFFSET('42p trace'!$S$56,(A19-1)*56,0)-OFFSET('42p stat'!$H$1,A19*20,0)</f>
        <v>18.410000999999994</v>
      </c>
      <c r="F19">
        <f ca="1">OFFSET('42p stat'!$H$1,A19*20,0)-OFFSET('42p stat'!$K$1,A19*20,0)</f>
        <v>1.8456850000000031</v>
      </c>
      <c r="G19">
        <f ca="1">OFFSET('42p stat'!$K$1,A19*20,0)-OFFSET('42p stat'!$N$1,A19*20,0)</f>
        <v>68.294863000000007</v>
      </c>
      <c r="H19">
        <f ca="1">OFFSET('42p stat'!$N$1,A19*20,0)</f>
        <v>79.770550999999998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2157415.6284188731</v>
      </c>
      <c r="E20" s="5">
        <f ca="1">OFFSET('42p trace'!$V$56,(A20-1)*56,0)</f>
        <v>267.02028937</v>
      </c>
      <c r="F20" s="5">
        <f ca="1">OFFSET('42p stat'!$H$1,A20*20,1)</f>
        <v>234.50053700000001</v>
      </c>
      <c r="G20" s="5">
        <f ca="1">OFFSET('42p stat'!$K$1,A20*20,1)</f>
        <v>224.01966999999999</v>
      </c>
      <c r="H20" s="5">
        <f ca="1">OFFSET('42p stat'!$N$1,A20*20,1)</f>
        <v>178.71157400000001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5789.6173999999983</v>
      </c>
      <c r="E21">
        <f ca="1">OFFSET('42p trace'!$S$56,(A21-1)*56,0)-OFFSET('42p stat'!$H$1,A21*20,0)</f>
        <v>7.9886300000007395</v>
      </c>
      <c r="F21">
        <f ca="1">OFFSET('42p stat'!$H$1,A21*20,0)-OFFSET('42p stat'!$K$1,A21*20,0)</f>
        <v>4.0326560000000882</v>
      </c>
      <c r="G21">
        <f ca="1">OFFSET('42p stat'!$K$1,A21*20,0)-OFFSET('42p stat'!$N$1,A21*20,0)</f>
        <v>1855.7574440000001</v>
      </c>
      <c r="H21">
        <f ca="1">OFFSET('42p stat'!$N$1,A21*20,0)</f>
        <v>105.35927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15926587.57917683</v>
      </c>
      <c r="E22" s="5">
        <f ca="1">OFFSET('42p trace'!$V$56,(A22-1)*56,0)</f>
        <v>149374.5832239975</v>
      </c>
      <c r="F22" s="5">
        <f ca="1">OFFSET('42p stat'!$H$1,A22*20,1)</f>
        <v>149337.83854</v>
      </c>
      <c r="G22" s="5">
        <f ca="1">OFFSET('42p stat'!$K$1,A22*20,1)</f>
        <v>149309.258076</v>
      </c>
      <c r="H22" s="5">
        <f ca="1">OFFSET('42p stat'!$N$1,A22*20,1)</f>
        <v>1.9075000000000002E-2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613.39365999999995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3525744.3827068247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479.19357999999994</v>
      </c>
      <c r="E25">
        <f ca="1">OFFSET('42p trace'!$S$56,(A25-1)*56,0)-OFFSET('42p stat'!$H$1,A25*20,0)</f>
        <v>21.362295999999972</v>
      </c>
      <c r="F25">
        <f ca="1">OFFSET('42p stat'!$H$1,A25*20,0)-OFFSET('42p stat'!$K$1,A25*20,0)</f>
        <v>110.185801</v>
      </c>
      <c r="G25">
        <f ca="1">OFFSET('42p stat'!$K$1,A25*20,0)-OFFSET('42p stat'!$N$1,A25*20,0)</f>
        <v>12.462383000000001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3568152.0242596962</v>
      </c>
      <c r="E26" s="5">
        <f ca="1">OFFSET('42p trace'!$V$56,(A26-1)*56,0)</f>
        <v>14.056043609600009</v>
      </c>
      <c r="F26" s="5">
        <f ca="1">OFFSET('42p stat'!$H$1,A26*20,1)</f>
        <v>4.0053169999999998</v>
      </c>
      <c r="G26" s="5">
        <f ca="1">OFFSET('42p stat'!$K$1,A26*20,1)</f>
        <v>1.4119E-2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634.39116000000001</v>
      </c>
      <c r="E27">
        <f ca="1">OFFSET('42p trace'!$S$56,(A27-1)*56,0)-OFFSET('42p stat'!$H$1,A27*20,0)</f>
        <v>21.353175000000022</v>
      </c>
      <c r="F27">
        <f ca="1">OFFSET('42p stat'!$H$1,A27*20,0)-OFFSET('42p stat'!$K$1,A27*20,0)</f>
        <v>119.77352399999998</v>
      </c>
      <c r="G27">
        <f ca="1">OFFSET('42p stat'!$K$1,A27*20,0)-OFFSET('42p stat'!$N$1,A27*20,0)</f>
        <v>10.271701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4618481.2311210865</v>
      </c>
      <c r="E28" s="5">
        <f ca="1">OFFSET('42p trace'!$V$56,(A28-1)*56,0)</f>
        <v>16.076179240000013</v>
      </c>
      <c r="F28" s="5">
        <f ca="1">OFFSET('42p stat'!$H$1,A28*20,1)</f>
        <v>6.2499409999999997</v>
      </c>
      <c r="G28" s="5">
        <f ca="1">OFFSET('42p stat'!$K$1,A28*20,1)</f>
        <v>9.2809999999999993E-3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  <c r="N30" t="s">
        <v>155</v>
      </c>
      <c r="P30" t="s">
        <v>155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169.85017999999997</v>
      </c>
      <c r="E31" s="5">
        <f ca="1">OFFSET('42p trace'!$S$56,(A31-1)*56,0)-OFFSET('42p stat'!$H$1,A31*20,0)</f>
        <v>20.88863900000004</v>
      </c>
      <c r="F31" s="5">
        <f ca="1">OFFSET('42p stat'!$H$1,A31*20,0)-OFFSET('42p stat'!$K$1,A31*20,0)</f>
        <v>3.7949399999999969</v>
      </c>
      <c r="G31" s="5">
        <f ca="1">OFFSET('42p stat'!$K$1,A31*20,0)-OFFSET('42p stat'!$N$1,A31*20,0)</f>
        <v>12.452685000000002</v>
      </c>
      <c r="H31" s="5">
        <f ca="1">OFFSET('42p stat'!$N$1,A31*20,0)</f>
        <v>108.463976</v>
      </c>
      <c r="I31" s="5"/>
      <c r="J31" s="5">
        <f ca="1">SUM(E31:H31)</f>
        <v>145.60024000000004</v>
      </c>
      <c r="K31" s="10">
        <f ca="1">G31/J31</f>
        <v>8.5526541714491672E-2</v>
      </c>
      <c r="L31">
        <f ca="1">$K$29*POWER(K31,2)*SQRT(G138/(POWER(G31,2)*$L$29)+J138/(POWER(J31,2)*$L$29))</f>
        <v>3.5123561439515425E-4</v>
      </c>
      <c r="N31" s="12">
        <f ca="1">SUM(E31:H31)</f>
        <v>145.60024000000004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773.32168000000001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2984.8299999999995</v>
      </c>
      <c r="E33" s="5">
        <f ca="1">OFFSET('42p trace'!$S$56,(A33-1)*56,0)-OFFSET('42p stat'!$H$1,A33*20,0)</f>
        <v>22.292742000000771</v>
      </c>
      <c r="F33" s="5">
        <f ca="1">OFFSET('42p stat'!$H$1,A33*20,0)-OFFSET('42p stat'!$K$1,A33*20,0)</f>
        <v>4.163579000000027</v>
      </c>
      <c r="G33" s="5">
        <f ca="1">OFFSET('42p stat'!$K$1,A33*20,0)-OFFSET('42p stat'!$N$1,A33*20,0)</f>
        <v>1457.972305</v>
      </c>
      <c r="H33" s="5">
        <f ca="1">OFFSET('42p stat'!$N$1,A33*20,0)</f>
        <v>130.71097399999999</v>
      </c>
      <c r="I33" s="5"/>
      <c r="J33" s="5">
        <f t="shared" ca="1" si="0"/>
        <v>1615.1396000000009</v>
      </c>
      <c r="K33" s="10">
        <f ca="1">G33/J33</f>
        <v>0.90269120081013376</v>
      </c>
      <c r="L33">
        <f ca="1">$K$29*POWER(K33,2)*SQRT(G140/(POWER(G33,2)*$L$29)+J140/(POWER(J33,2)*$L$29))</f>
        <v>2.5927686445332429E-2</v>
      </c>
      <c r="N33" s="12">
        <f t="shared" ca="1" si="2"/>
        <v>1615.1396000000009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477.10644000000002</v>
      </c>
      <c r="E34" s="5">
        <f ca="1">OFFSET('42p trace'!$S$56,(A34-1)*56,0)-OFFSET('42p stat'!$H$1,A34*20,0)</f>
        <v>22.405681000000016</v>
      </c>
      <c r="F34" s="5">
        <f ca="1">OFFSET('42p stat'!$H$1,A34*20,0)-OFFSET('42p stat'!$K$1,A34*20,0)</f>
        <v>3.4567940000000021</v>
      </c>
      <c r="G34" s="5">
        <f ca="1">OFFSET('42p stat'!$K$1,A34*20,0)-OFFSET('42p stat'!$N$1,A34*20,0)</f>
        <v>37.410933</v>
      </c>
      <c r="H34" s="5">
        <f ca="1">OFFSET('42p stat'!$N$1,A34*20,0)</f>
        <v>85.444851999999997</v>
      </c>
      <c r="I34" s="5"/>
      <c r="J34" s="5">
        <f t="shared" ca="1" si="0"/>
        <v>148.71826000000001</v>
      </c>
      <c r="K34" s="10">
        <f t="shared" ca="1" si="1"/>
        <v>0.25155574708848799</v>
      </c>
      <c r="L34">
        <f ca="1">$K$29*POWER(K34,2)*SQRT(G141/(POWER(G34,2)*$L$29)+J141/(POWER(J34,2)*$L$29))</f>
        <v>3.841471316799419E-4</v>
      </c>
      <c r="N34" s="12">
        <f t="shared" ca="1" si="2"/>
        <v>148.71826000000001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560.47055999999998</v>
      </c>
      <c r="E35" s="5">
        <f ca="1">OFFSET('42p trace'!$S$56,(A35-1)*56,0)-OFFSET('42p stat'!$H$1,A35*20,0)</f>
        <v>21.161134000000004</v>
      </c>
      <c r="F35" s="5">
        <f ca="1">OFFSET('42p stat'!$H$1,A35*20,0)-OFFSET('42p stat'!$K$1,A35*20,0)</f>
        <v>3.6471930000000157</v>
      </c>
      <c r="G35" s="5">
        <f ca="1">OFFSET('42p stat'!$K$1,A35*20,0)-OFFSET('42p stat'!$N$1,A35*20,0)</f>
        <v>37.477115999999995</v>
      </c>
      <c r="H35" s="5">
        <f ca="1">OFFSET('42p stat'!$N$1,A35*20,0)</f>
        <v>90.774396999999993</v>
      </c>
      <c r="I35" s="5"/>
      <c r="J35" s="5">
        <f t="shared" ca="1" si="0"/>
        <v>153.05984000000001</v>
      </c>
      <c r="K35" s="10">
        <f ca="1">E35/J35</f>
        <v>0.13825399268678187</v>
      </c>
      <c r="L35">
        <f ca="1">$K$29*POWER(K35,2)*SQRT(E142/(POWER(E35,2)*$L$29)+J142/(POWER(J35,2)*$L$29))</f>
        <v>9.06679842225452E-4</v>
      </c>
      <c r="N35" s="12">
        <f t="shared" ca="1" si="2"/>
        <v>153.05984000000001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476.01785999999993</v>
      </c>
      <c r="E36" s="5">
        <f ca="1">OFFSET('42p trace'!$S$56,(A36-1)*56,0)-OFFSET('42p stat'!$H$1,A36*20,0)</f>
        <v>21.855584999999991</v>
      </c>
      <c r="F36" s="5">
        <f ca="1">OFFSET('42p stat'!$H$1,A36*20,0)-OFFSET('42p stat'!$K$1,A36*20,0)</f>
        <v>3.4423620000000028</v>
      </c>
      <c r="G36" s="5">
        <f ca="1">OFFSET('42p stat'!$K$1,A36*20,0)-OFFSET('42p stat'!$N$1,A36*20,0)</f>
        <v>26.86061500000001</v>
      </c>
      <c r="H36" s="5">
        <f ca="1">OFFSET('42p stat'!$N$1,A36*20,0)</f>
        <v>85.620617999999993</v>
      </c>
      <c r="I36" s="5"/>
      <c r="J36" s="5">
        <f t="shared" ca="1" si="0"/>
        <v>137.77918</v>
      </c>
      <c r="K36" s="10">
        <f ca="1">E36/J36</f>
        <v>0.15862763154781434</v>
      </c>
      <c r="L36">
        <f ca="1">$K$29*POWER(K36,2)*SQRT(E143/(POWER(E36,2)*$L$29)+J143/(POWER(J36,2)*$L$29))</f>
        <v>1.3880509893130777E-3</v>
      </c>
      <c r="N36" s="12">
        <f t="shared" ca="1" si="2"/>
        <v>137.77918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633.83055999999988</v>
      </c>
      <c r="E37" s="5">
        <f ca="1">OFFSET('42p trace'!$S$56,(A37-1)*56,0)-OFFSET('42p stat'!$H$1,A37*20,0)</f>
        <v>18.271314000000046</v>
      </c>
      <c r="F37" s="5">
        <f ca="1">OFFSET('42p stat'!$H$1,A37*20,0)-OFFSET('42p stat'!$K$1,A37*20,0)</f>
        <v>1.8427609999999959</v>
      </c>
      <c r="G37" s="5">
        <f ca="1">OFFSET('42p stat'!$K$1,A37*20,0)-OFFSET('42p stat'!$N$1,A37*20,0)</f>
        <v>76.791413000000006</v>
      </c>
      <c r="H37" s="5">
        <f ca="1">OFFSET('42p stat'!$N$1,A37*20,0)</f>
        <v>80.112852000000004</v>
      </c>
      <c r="I37" s="5"/>
      <c r="J37" s="5">
        <f t="shared" ca="1" si="0"/>
        <v>177.01834000000005</v>
      </c>
      <c r="K37" s="10">
        <f t="shared" ca="1" si="1"/>
        <v>0.43380484191637986</v>
      </c>
      <c r="L37">
        <f t="shared" ref="L37:L43" ca="1" si="3">$K$29*POWER(K37,2)*SQRT(G144/(POWER(G37,2)*$L$29)+J144/(POWER(J37,2)*$L$29))</f>
        <v>1.5931571443598774E-2</v>
      </c>
      <c r="N37" s="12">
        <f t="shared" ca="1" si="2"/>
        <v>177.01834000000005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795.80241999999987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637.61415999999997</v>
      </c>
      <c r="E39" s="5">
        <f ca="1">OFFSET('42p trace'!$S$56,(A39-1)*56,0)-OFFSET('42p stat'!$H$1,A39*20,0)</f>
        <v>18.410000999999994</v>
      </c>
      <c r="F39" s="5">
        <f ca="1">OFFSET('42p stat'!$H$1,A39*20,0)-OFFSET('42p stat'!$K$1,A39*20,0)</f>
        <v>1.8456850000000031</v>
      </c>
      <c r="G39" s="5">
        <f ca="1">OFFSET('42p stat'!$K$1,A39*20,0)-OFFSET('42p stat'!$N$1,A39*20,0)</f>
        <v>68.294863000000007</v>
      </c>
      <c r="H39" s="5">
        <f ca="1">OFFSET('42p stat'!$N$1,A39*20,0)</f>
        <v>79.770550999999998</v>
      </c>
      <c r="I39" s="5"/>
      <c r="J39" s="5">
        <f t="shared" ca="1" si="0"/>
        <v>168.3211</v>
      </c>
      <c r="K39" s="10">
        <f t="shared" ca="1" si="1"/>
        <v>0.40574154398943452</v>
      </c>
      <c r="L39">
        <f t="shared" ca="1" si="3"/>
        <v>1.2902338307742922E-2</v>
      </c>
      <c r="N39" s="12">
        <f t="shared" ca="1" si="2"/>
        <v>168.3211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5789.6173999999983</v>
      </c>
      <c r="E40" s="5">
        <f ca="1">OFFSET('42p trace'!$S$56,(A40-1)*56,0)-OFFSET('42p stat'!$H$1,A40*20,0)</f>
        <v>7.9886300000007395</v>
      </c>
      <c r="F40" s="5">
        <f ca="1">OFFSET('42p stat'!$H$1,A40*20,0)-OFFSET('42p stat'!$K$1,A40*20,0)</f>
        <v>4.0326560000000882</v>
      </c>
      <c r="G40" s="5">
        <f ca="1">OFFSET('42p stat'!$K$1,A40*20,0)-OFFSET('42p stat'!$N$1,A40*20,0)</f>
        <v>1855.7574440000001</v>
      </c>
      <c r="H40" s="5">
        <f ca="1">OFFSET('42p stat'!$N$1,A40*20,0)</f>
        <v>105.35927</v>
      </c>
      <c r="I40" s="5"/>
      <c r="J40" s="5">
        <f t="shared" ca="1" si="0"/>
        <v>1973.1380000000008</v>
      </c>
      <c r="K40" s="10">
        <f t="shared" ca="1" si="1"/>
        <v>0.94051072150047255</v>
      </c>
      <c r="L40">
        <f t="shared" ca="1" si="3"/>
        <v>9.7593102526704917E-2</v>
      </c>
      <c r="N40" s="12">
        <f t="shared" ca="1" si="2"/>
        <v>1973.1380000000008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613.39365999999995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479.19357999999994</v>
      </c>
      <c r="E42" s="5">
        <f ca="1">OFFSET('42p trace'!$S$56,(A42-1)*56,0)-OFFSET('42p stat'!$H$1,A42*20,0)</f>
        <v>21.362295999999972</v>
      </c>
      <c r="F42" s="5">
        <f ca="1">OFFSET('42p stat'!$H$1,A42*20,0)-OFFSET('42p stat'!$K$1,A42*20,0)</f>
        <v>110.185801</v>
      </c>
      <c r="G42" s="5">
        <f ca="1">OFFSET('42p stat'!$K$1,A42*20,0)-OFFSET('42p stat'!$N$1,A42*20,0)</f>
        <v>12.462383000000001</v>
      </c>
      <c r="H42" s="5">
        <f ca="1">OFFSET('42p stat'!$N$1,A42*20,0)</f>
        <v>0</v>
      </c>
      <c r="I42" s="5"/>
      <c r="J42" s="5">
        <f t="shared" ca="1" si="0"/>
        <v>144.01047999999997</v>
      </c>
      <c r="K42" s="10">
        <f t="shared" ca="1" si="1"/>
        <v>8.6538028343492807E-2</v>
      </c>
      <c r="L42">
        <f t="shared" ca="1" si="3"/>
        <v>6.4399153820155416E-5</v>
      </c>
      <c r="N42" s="12">
        <f t="shared" ca="1" si="2"/>
        <v>144.01047999999997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634.39116000000001</v>
      </c>
      <c r="E43" s="5">
        <f ca="1">OFFSET('42p trace'!$S$56,(A43-1)*56,0)-OFFSET('42p stat'!$H$1,A43*20,0)</f>
        <v>21.353175000000022</v>
      </c>
      <c r="F43" s="5">
        <f ca="1">OFFSET('42p stat'!$H$1,A43*20,0)-OFFSET('42p stat'!$K$1,A43*20,0)</f>
        <v>119.77352399999998</v>
      </c>
      <c r="G43" s="5">
        <f ca="1">OFFSET('42p stat'!$K$1,A43*20,0)-OFFSET('42p stat'!$N$1,A43*20,0)</f>
        <v>10.271701</v>
      </c>
      <c r="H43" s="5">
        <f ca="1">OFFSET('42p stat'!$N$1,A43*20,0)</f>
        <v>0</v>
      </c>
      <c r="I43" s="5"/>
      <c r="J43" s="5">
        <f t="shared" ca="1" si="0"/>
        <v>151.39840000000001</v>
      </c>
      <c r="K43" s="10">
        <f t="shared" ca="1" si="1"/>
        <v>6.7845505632820421E-2</v>
      </c>
      <c r="L43">
        <f t="shared" ca="1" si="3"/>
        <v>4.1586895280255345E-5</v>
      </c>
      <c r="N43" s="12">
        <f t="shared" ca="1" si="2"/>
        <v>151.39840000000001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637.13126000000011</v>
      </c>
      <c r="E44" s="5">
        <f ca="1">OFFSET('42p trace'!$S$56,(A44-1)*56,0)-OFFSET('42p stat'!$H$1,A44*20,0)</f>
        <v>20.606256999999957</v>
      </c>
      <c r="F44" s="5">
        <f ca="1">OFFSET('42p stat'!$H$1,A44*20,0)-OFFSET('42p stat'!$K$1,A44*20,0)</f>
        <v>87.155595000000005</v>
      </c>
      <c r="G44" s="5">
        <f ca="1">OFFSET('42p stat'!$K$1,A44*20,0)-OFFSET('42p stat'!$N$1,A44*20,0)</f>
        <v>37.423107999999999</v>
      </c>
      <c r="H44" s="5">
        <f ca="1">OFFSET('42p stat'!$N$1,A44*20,0)</f>
        <v>0</v>
      </c>
      <c r="I44" s="5"/>
      <c r="J44" s="5">
        <f t="shared" ca="1" si="0"/>
        <v>145.18495999999996</v>
      </c>
      <c r="K44" s="10">
        <f t="shared" ref="K44:K49" ca="1" si="5">G44/J44</f>
        <v>0.25776160285473104</v>
      </c>
      <c r="L44">
        <f t="shared" ref="L44:L76" ca="1" si="6">$K$29*POWER(K44,2)*SQRT(G190/(POWER(G44,2)*$L$29)+J190/(POWER(J44,2)*$L$29))</f>
        <v>0</v>
      </c>
      <c r="N44" s="12">
        <f t="shared" ca="1" si="2"/>
        <v>145.18495999999996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639.29372000000012</v>
      </c>
      <c r="E45" s="5">
        <f ca="1">OFFSET('42p trace'!$S$56,(A45-1)*56,0)-OFFSET('42p stat'!$H$1,A45*20,0)</f>
        <v>20.403867999999989</v>
      </c>
      <c r="F45" s="5">
        <f ca="1">OFFSET('42p stat'!$H$1,A45*20,0)-OFFSET('42p stat'!$K$1,A45*20,0)</f>
        <v>87.217578000000003</v>
      </c>
      <c r="G45" s="5">
        <f ca="1">OFFSET('42p stat'!$K$1,A45*20,0)-OFFSET('42p stat'!$N$1,A45*20,0)</f>
        <v>26.824694000000001</v>
      </c>
      <c r="H45" s="5">
        <f ca="1">OFFSET('42p stat'!$N$1,A45*20,0)</f>
        <v>0</v>
      </c>
      <c r="I45" s="5"/>
      <c r="J45" s="5">
        <f t="shared" ca="1" si="0"/>
        <v>134.44613999999999</v>
      </c>
      <c r="K45" s="10">
        <f t="shared" ca="1" si="5"/>
        <v>0.19952000109486226</v>
      </c>
      <c r="L45">
        <f t="shared" ca="1" si="6"/>
        <v>0</v>
      </c>
      <c r="N45" s="12">
        <f t="shared" ca="1" si="2"/>
        <v>134.44613999999999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637.82944000000043</v>
      </c>
      <c r="E46" s="5">
        <f ca="1">OFFSET('42p trace'!$S$56,(A46-1)*56,0)-OFFSET('42p stat'!$H$1,A46*20,0)</f>
        <v>21.40823800000004</v>
      </c>
      <c r="F46" s="5">
        <f ca="1">OFFSET('42p stat'!$H$1,A46*20,0)-OFFSET('42p stat'!$K$1,A46*20,0)</f>
        <v>92.260132999999996</v>
      </c>
      <c r="G46" s="5">
        <f ca="1">OFFSET('42p stat'!$K$1,A46*20,0)-OFFSET('42p stat'!$N$1,A46*20,0)</f>
        <v>37.489328999999998</v>
      </c>
      <c r="H46" s="5">
        <f ca="1">OFFSET('42p stat'!$N$1,A46*20,0)</f>
        <v>0</v>
      </c>
      <c r="I46" s="5"/>
      <c r="J46" s="5">
        <f t="shared" ca="1" si="0"/>
        <v>151.15770000000003</v>
      </c>
      <c r="K46" s="10">
        <f t="shared" ca="1" si="5"/>
        <v>0.24801468267908278</v>
      </c>
      <c r="L46">
        <f t="shared" ca="1" si="6"/>
        <v>0</v>
      </c>
      <c r="N46" s="12">
        <f t="shared" ca="1" si="2"/>
        <v>151.15770000000003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117.4887755102036</v>
      </c>
      <c r="E47" s="5">
        <f ca="1">OFFSET('42p trace'!$S$56,(A47-1)*56,0)-OFFSET('42p stat'!$H$1,A47*20,0)</f>
        <v>-12.189003775510173</v>
      </c>
      <c r="F47" s="5">
        <f ca="1">OFFSET('42p stat'!$H$1,A47*20,0)-OFFSET('42p stat'!$K$1,A47*20,0)</f>
        <v>1.9593749999999091</v>
      </c>
      <c r="G47" s="5">
        <f ca="1">OFFSET('42p stat'!$K$1,A47*20,0)-OFFSET('42p stat'!$N$1,A47*20,0)</f>
        <v>3478.4423230000002</v>
      </c>
      <c r="H47" s="5">
        <f ca="1">OFFSET('42p stat'!$N$1,A47*20,0)</f>
        <v>78.470366999999996</v>
      </c>
      <c r="I47" s="5"/>
      <c r="J47" s="5">
        <f t="shared" ca="1" si="0"/>
        <v>3546.6830612244898</v>
      </c>
      <c r="K47" s="10">
        <f t="shared" ca="1" si="5"/>
        <v>0.98075927929096385</v>
      </c>
      <c r="L47" t="e">
        <f t="shared" ca="1" si="6"/>
        <v>#VALUE!</v>
      </c>
      <c r="N47" s="12">
        <f t="shared" ca="1" si="2"/>
        <v>3546.6830612244898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7.1799999999257125E-2</v>
      </c>
      <c r="E48" s="5">
        <f ca="1">OFFSET('42p trace'!$S$56,(A48-1)*56,0)-OFFSET('42p stat'!$H$1,A48*20,0)</f>
        <v>0.44224599999961356</v>
      </c>
      <c r="F48" s="5">
        <f ca="1">OFFSET('42p stat'!$H$1,A48*20,0)-OFFSET('42p stat'!$K$1,A48*20,0)</f>
        <v>2.1201639999999315</v>
      </c>
      <c r="G48" s="5">
        <f ca="1">OFFSET('42p stat'!$K$1,A48*20,0)-OFFSET('42p stat'!$N$1,A48*20,0)</f>
        <v>2086.4725229999999</v>
      </c>
      <c r="H48" s="5">
        <f ca="1">OFFSET('42p stat'!$N$1,A48*20,0)</f>
        <v>78.682666999999995</v>
      </c>
      <c r="I48" s="5"/>
      <c r="J48" s="5">
        <f t="shared" ca="1" si="0"/>
        <v>2167.7175999999995</v>
      </c>
      <c r="K48" s="10">
        <f t="shared" ca="1" si="5"/>
        <v>0.96252045146471132</v>
      </c>
      <c r="L48">
        <f t="shared" ca="1" si="6"/>
        <v>1.6749773235817349E-4</v>
      </c>
      <c r="N48" s="12">
        <f t="shared" ca="1" si="2"/>
        <v>2167.7175999999995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2511.1307999999999</v>
      </c>
      <c r="E49" s="5">
        <f ca="1">OFFSET('42p trace'!$S$56,(A49-1)*56,0)-OFFSET('42p stat'!$H$1,A49*20,0)</f>
        <v>12.764204999999492</v>
      </c>
      <c r="F49" s="5">
        <f ca="1">OFFSET('42p stat'!$H$1,A49*20,0)-OFFSET('42p stat'!$K$1,A49*20,0)</f>
        <v>3.4666310000002341</v>
      </c>
      <c r="G49" s="5">
        <f ca="1">OFFSET('42p stat'!$K$1,A49*20,0)-OFFSET('42p stat'!$N$1,A49*20,0)</f>
        <v>4789.2577859999992</v>
      </c>
      <c r="H49" s="5">
        <f ca="1">OFFSET('42p stat'!$N$1,A49*20,0)</f>
        <v>195.57577800000001</v>
      </c>
      <c r="I49" s="5"/>
      <c r="J49" s="5">
        <f t="shared" ca="1" si="0"/>
        <v>5001.0643999999993</v>
      </c>
      <c r="K49" s="10">
        <f t="shared" ca="1" si="5"/>
        <v>0.95764769315908027</v>
      </c>
      <c r="L49">
        <f t="shared" ca="1" si="6"/>
        <v>0</v>
      </c>
      <c r="N49" s="12">
        <f t="shared" ca="1" si="2"/>
        <v>5001.0643999999993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0.16240000000198052</v>
      </c>
      <c r="E50" s="5">
        <f ca="1">OFFSET('42p trace'!$S$56,(A50-1)*56,0)-OFFSET('42p stat'!$H$1,A50*20,0)</f>
        <v>12.630725999999413</v>
      </c>
      <c r="F50" s="5">
        <f ca="1">OFFSET('42p stat'!$H$1,A50*20,0)-OFFSET('42p stat'!$K$1,A50*20,0)</f>
        <v>2.987051000000065</v>
      </c>
      <c r="G50" s="5">
        <f ca="1">OFFSET('42p stat'!$K$1,A50*20,0)-OFFSET('42p stat'!$N$1,A50*20,0)</f>
        <v>4089.5145049999996</v>
      </c>
      <c r="H50" s="5">
        <f ca="1">OFFSET('42p stat'!$N$1,A50*20,0)</f>
        <v>167.39391800000001</v>
      </c>
      <c r="I50" s="5"/>
      <c r="J50" s="5">
        <f t="shared" ca="1" si="0"/>
        <v>4272.5261999999984</v>
      </c>
      <c r="K50" s="10">
        <f t="shared" ref="K50:K59" ca="1" si="7">G50/J50</f>
        <v>0.95716545986306678</v>
      </c>
      <c r="L50">
        <f t="shared" ca="1" si="6"/>
        <v>4.9927110974781991E-4</v>
      </c>
      <c r="N50" s="12">
        <f t="shared" ca="1" si="2"/>
        <v>4272.5261999999984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120.53660000000036</v>
      </c>
      <c r="E51" s="5">
        <f ca="1">OFFSET('42p trace'!$S$56,(A51-1)*56,0)-OFFSET('42p stat'!$H$1,A51*20,0)</f>
        <v>0.45741600000019389</v>
      </c>
      <c r="F51" s="5">
        <f ca="1">OFFSET('42p stat'!$H$1,A51*20,0)-OFFSET('42p stat'!$K$1,A51*20,0)</f>
        <v>2.0078619999999319</v>
      </c>
      <c r="G51" s="5">
        <f ca="1">OFFSET('42p stat'!$K$1,A51*20,0)-OFFSET('42p stat'!$N$1,A51*20,0)</f>
        <v>2589.7011320000001</v>
      </c>
      <c r="H51" s="5">
        <f ca="1">OFFSET('42p stat'!$N$1,A51*20,0)</f>
        <v>79.369389999999996</v>
      </c>
      <c r="I51" s="5"/>
      <c r="J51" s="5">
        <f t="shared" ca="1" si="0"/>
        <v>2671.5358000000001</v>
      </c>
      <c r="K51" s="10">
        <f t="shared" ca="1" si="7"/>
        <v>0.9693679313599316</v>
      </c>
      <c r="L51">
        <f t="shared" ca="1" si="6"/>
        <v>8.8465882979815581E-5</v>
      </c>
      <c r="N51" s="12">
        <f t="shared" ca="1" si="2"/>
        <v>2671.5358000000001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7.3599999998805288E-2</v>
      </c>
      <c r="E52" s="5">
        <f ca="1">OFFSET('42p trace'!$S$56,(A52-1)*56,0)-OFFSET('42p stat'!$H$1,A52*20,0)</f>
        <v>0.43946500000083688</v>
      </c>
      <c r="F52" s="5">
        <f ca="1">OFFSET('42p stat'!$H$1,A52*20,0)-OFFSET('42p stat'!$K$1,A52*20,0)</f>
        <v>1.9732280000002902</v>
      </c>
      <c r="G52" s="5">
        <f ca="1">OFFSET('42p stat'!$K$1,A52*20,0)-OFFSET('42p stat'!$N$1,A52*20,0)</f>
        <v>2049.683297</v>
      </c>
      <c r="H52" s="5">
        <f ca="1">OFFSET('42p stat'!$N$1,A52*20,0)</f>
        <v>77.981409999999997</v>
      </c>
      <c r="I52" s="5"/>
      <c r="J52" s="5">
        <f t="shared" ca="1" si="0"/>
        <v>2130.077400000001</v>
      </c>
      <c r="K52" s="10">
        <f t="shared" ca="1" si="7"/>
        <v>0.96225766115353317</v>
      </c>
      <c r="L52">
        <f t="shared" ca="1" si="6"/>
        <v>1.7347187756644087E-4</v>
      </c>
      <c r="N52" s="12">
        <f t="shared" ca="1" si="2"/>
        <v>2130.077400000001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118.44419999999946</v>
      </c>
      <c r="E53" s="5">
        <f ca="1">OFFSET('42p trace'!$S$56,(A53-1)*56,0)-OFFSET('42p stat'!$H$1,A53*20,0)</f>
        <v>0.45436700000027486</v>
      </c>
      <c r="F53" s="5">
        <f ca="1">OFFSET('42p stat'!$H$1,A53*20,0)-OFFSET('42p stat'!$K$1,A53*20,0)</f>
        <v>2.2757470000001376</v>
      </c>
      <c r="G53" s="5">
        <f ca="1">OFFSET('42p stat'!$K$1,A53*20,0)-OFFSET('42p stat'!$N$1,A53*20,0)</f>
        <v>3448.379207</v>
      </c>
      <c r="H53" s="5">
        <f ca="1">OFFSET('42p stat'!$N$1,A53*20,0)</f>
        <v>77.658878999999999</v>
      </c>
      <c r="I53" s="5"/>
      <c r="J53" s="5">
        <f t="shared" ca="1" si="0"/>
        <v>3528.7682000000004</v>
      </c>
      <c r="K53" s="10">
        <f t="shared" ca="1" si="7"/>
        <v>0.97721896468008285</v>
      </c>
      <c r="L53">
        <f t="shared" ca="1" si="6"/>
        <v>1.1839597736706236E-4</v>
      </c>
      <c r="N53" s="12">
        <f t="shared" ca="1" si="2"/>
        <v>3528.7682000000004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1990.5539999999994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7"/>
        <v>#DIV/0!</v>
      </c>
      <c r="L54" t="e">
        <f t="shared" ca="1" si="6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7.7199999999265856E-2</v>
      </c>
      <c r="E55" s="5">
        <f ca="1">OFFSET('42p trace'!$S$56,(A55-1)*56,0)-OFFSET('42p stat'!$H$1,A55*20,0)</f>
        <v>0.44855800000050294</v>
      </c>
      <c r="F55" s="5">
        <f ca="1">OFFSET('42p stat'!$H$1,A55*20,0)-OFFSET('42p stat'!$K$1,A55*20,0)</f>
        <v>2.2979319999999461</v>
      </c>
      <c r="G55" s="5">
        <f ca="1">OFFSET('42p stat'!$K$1,A55*20,0)-OFFSET('42p stat'!$N$1,A55*20,0)</f>
        <v>2089.071085</v>
      </c>
      <c r="H55" s="5">
        <f ca="1">OFFSET('42p stat'!$N$1,A55*20,0)</f>
        <v>79.174025</v>
      </c>
      <c r="I55" s="5"/>
      <c r="J55" s="5">
        <f t="shared" ca="1" si="0"/>
        <v>2170.9916000000003</v>
      </c>
      <c r="K55" s="10">
        <f t="shared" ca="1" si="7"/>
        <v>0.96226585353900018</v>
      </c>
      <c r="L55">
        <f t="shared" ca="1" si="6"/>
        <v>0</v>
      </c>
      <c r="N55" s="12">
        <f t="shared" ca="1" si="2"/>
        <v>2170.9916000000003</v>
      </c>
      <c r="P55">
        <v>0</v>
      </c>
    </row>
    <row r="56" spans="1:16" x14ac:dyDescent="0.25">
      <c r="A56">
        <v>26</v>
      </c>
      <c r="C56">
        <f ca="1">OFFSET('42p stat'!$A$1,A56*20,0)</f>
        <v>0</v>
      </c>
      <c r="D56" s="5" t="e">
        <f ca="1">OFFSET('42p trace'!$R$56,(A56-1)*56,0)-OFFSET('42p trace'!$S$56,(A56-1)*56,0)</f>
        <v>#DIV/0!</v>
      </c>
      <c r="E56" s="5" t="e">
        <f ca="1">OFFSET('42p trace'!$S$56,(A56-1)*56,0)-OFFSET('42p stat'!$H$1,A56*20,0)</f>
        <v>#DIV/0!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 t="e">
        <f t="shared" ca="1" si="0"/>
        <v>#DIV/0!</v>
      </c>
      <c r="K56" s="10" t="e">
        <f t="shared" ca="1" si="7"/>
        <v>#DIV/0!</v>
      </c>
      <c r="L56" t="e">
        <f t="shared" ca="1" si="6"/>
        <v>#DIV/0!</v>
      </c>
      <c r="N56" s="12" t="e">
        <f t="shared" ca="1" si="2"/>
        <v>#DIV/0!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7"/>
        <v>#DIV/0!</v>
      </c>
      <c r="L57" t="e">
        <f t="shared" ca="1" si="6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7"/>
        <v>#DIV/0!</v>
      </c>
      <c r="L58" t="e">
        <f t="shared" ca="1" si="6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7"/>
        <v>#DIV/0!</v>
      </c>
      <c r="L59" t="e">
        <f t="shared" ca="1" si="6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8">G60/J60</f>
        <v>#DIV/0!</v>
      </c>
      <c r="L60" t="e">
        <f t="shared" ca="1" si="6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8"/>
        <v>#DIV/0!</v>
      </c>
      <c r="L61" t="e">
        <f t="shared" ca="1" si="6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8"/>
        <v>#DIV/0!</v>
      </c>
      <c r="L62" t="e">
        <f t="shared" ca="1" si="6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8"/>
        <v>#DIV/0!</v>
      </c>
      <c r="L63" t="e">
        <f t="shared" ca="1" si="6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8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8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8"/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8"/>
        <v>#DIV/0!</v>
      </c>
      <c r="L68" t="e">
        <f t="shared" ca="1" si="6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8"/>
        <v>#DIV/0!</v>
      </c>
      <c r="L69" t="e">
        <f t="shared" ca="1" si="6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8"/>
        <v>#DIV/0!</v>
      </c>
      <c r="L70" t="e">
        <f t="shared" ca="1" si="6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8"/>
        <v>#DIV/0!</v>
      </c>
      <c r="L71" t="e">
        <f t="shared" ca="1" si="6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8"/>
        <v>#DIV/0!</v>
      </c>
      <c r="L72" t="e">
        <f t="shared" ca="1" si="6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8"/>
        <v>#DIV/0!</v>
      </c>
      <c r="L73" t="e">
        <f t="shared" ca="1" si="6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8"/>
        <v>#DIV/0!</v>
      </c>
      <c r="L74" t="e">
        <f t="shared" ca="1" si="6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8"/>
        <v>#DIV/0!</v>
      </c>
      <c r="L75" t="e">
        <f t="shared" ca="1" si="6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>
        <f ca="1">OFFSET('42p trace'!$R$56,(A76-1)*56,0)-OFFSET('42p trace'!$S$56,(A76-1)*56,0)</f>
        <v>0</v>
      </c>
      <c r="E76" s="5">
        <f ca="1">OFFSET('42p trace'!$S$56,(A76-1)*56,0)-OFFSET('42p stat'!$H$1,A76*20,0)</f>
        <v>0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6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69</v>
      </c>
    </row>
    <row r="83" spans="1:11" x14ac:dyDescent="0.25">
      <c r="D83" t="s">
        <v>58</v>
      </c>
      <c r="E83" t="s">
        <v>54</v>
      </c>
      <c r="F83" t="s">
        <v>55</v>
      </c>
      <c r="G83" t="s">
        <v>56</v>
      </c>
      <c r="H83" t="s">
        <v>57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315.45042000000001</v>
      </c>
      <c r="E84" s="5">
        <f ca="1">OFFSET('42p trace'!$S$56,(A84-1)*56,0)</f>
        <v>145.60024000000004</v>
      </c>
      <c r="F84" s="5">
        <f ca="1">OFFSET('42p stat'!$H$1,A84*20,0)</f>
        <v>124.711601</v>
      </c>
      <c r="G84" s="5">
        <f ca="1">OFFSET('42p stat'!$K$1,A84*20,0)</f>
        <v>120.916661</v>
      </c>
      <c r="H84" s="5">
        <f ca="1">OFFSET('42p stat'!$N$1,A84*20,0)</f>
        <v>108.463976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773.32168000000001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4599.9696000000004</v>
      </c>
      <c r="E86" s="5">
        <f ca="1">OFFSET('42p trace'!$S$56,(A86-1)*56,0)</f>
        <v>1615.1396000000009</v>
      </c>
      <c r="F86" s="5">
        <f ca="1">OFFSET('42p stat'!$H$1,A86*20,0)</f>
        <v>1592.8468580000001</v>
      </c>
      <c r="G86" s="5">
        <f ca="1">OFFSET('42p stat'!$K$1,A86*20,0)</f>
        <v>1588.6832790000001</v>
      </c>
      <c r="H86" s="5">
        <f ca="1">OFFSET('42p stat'!$N$1,A86*20,0)</f>
        <v>130.71097399999999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625.82470000000001</v>
      </c>
      <c r="E87" s="5">
        <f ca="1">OFFSET('42p trace'!$S$56,(A87-1)*56,0)</f>
        <v>148.71826000000001</v>
      </c>
      <c r="F87" s="5">
        <f ca="1">OFFSET('42p stat'!$H$1,A87*20,0)</f>
        <v>126.312579</v>
      </c>
      <c r="G87" s="5">
        <f ca="1">OFFSET('42p stat'!$K$1,A87*20,0)</f>
        <v>122.855785</v>
      </c>
      <c r="H87" s="5">
        <f ca="1">OFFSET('42p stat'!$N$1,A87*20,0)</f>
        <v>85.444851999999997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713.53039999999999</v>
      </c>
      <c r="E88" s="5">
        <f ca="1">OFFSET('42p trace'!$S$56,(A88-1)*56,0)</f>
        <v>153.05984000000001</v>
      </c>
      <c r="F88" s="5">
        <f ca="1">OFFSET('42p stat'!$H$1,A88*20,0)</f>
        <v>131.898706</v>
      </c>
      <c r="G88" s="5">
        <f ca="1">OFFSET('42p stat'!$K$1,A88*20,0)</f>
        <v>128.25151299999999</v>
      </c>
      <c r="H88" s="5">
        <f ca="1">OFFSET('42p stat'!$N$1,A88*20,0)</f>
        <v>90.774396999999993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613.79703999999992</v>
      </c>
      <c r="E89" s="5">
        <f ca="1">OFFSET('42p trace'!$S$56,(A89-1)*56,0)</f>
        <v>137.77918</v>
      </c>
      <c r="F89" s="5">
        <f ca="1">OFFSET('42p stat'!$H$1,A89*20,0)</f>
        <v>115.92359500000001</v>
      </c>
      <c r="G89" s="5">
        <f ca="1">OFFSET('42p stat'!$K$1,A89*20,0)</f>
        <v>112.481233</v>
      </c>
      <c r="H89" s="5">
        <f ca="1">OFFSET('42p stat'!$N$1,A89*20,0)</f>
        <v>85.620617999999993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810.84889999999996</v>
      </c>
      <c r="E90" s="5">
        <f ca="1">OFFSET('42p trace'!$S$56,(A90-1)*56,0)</f>
        <v>177.01834000000005</v>
      </c>
      <c r="F90" s="5">
        <f ca="1">OFFSET('42p stat'!$H$1,A90*20,0)</f>
        <v>158.74702600000001</v>
      </c>
      <c r="G90" s="5">
        <f ca="1">OFFSET('42p stat'!$K$1,A90*20,0)</f>
        <v>156.90426500000001</v>
      </c>
      <c r="H90" s="5">
        <f ca="1">OFFSET('42p stat'!$N$1,A90*20,0)</f>
        <v>80.112852000000004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795.80241999999987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805.93525999999997</v>
      </c>
      <c r="E92" s="5">
        <f ca="1">OFFSET('42p trace'!$S$56,(A92-1)*56,0)</f>
        <v>168.3211</v>
      </c>
      <c r="F92" s="5">
        <f ca="1">OFFSET('42p stat'!$H$1,A92*20,0)</f>
        <v>149.91109900000001</v>
      </c>
      <c r="G92" s="5">
        <f ca="1">OFFSET('42p stat'!$K$1,A92*20,0)</f>
        <v>148.065414</v>
      </c>
      <c r="H92" s="5">
        <f ca="1">OFFSET('42p stat'!$N$1,A92*20,0)</f>
        <v>79.770550999999998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7762.7553999999991</v>
      </c>
      <c r="E93" s="5">
        <f ca="1">OFFSET('42p trace'!$S$56,(A93-1)*56,0)</f>
        <v>1973.1380000000008</v>
      </c>
      <c r="F93" s="5">
        <f ca="1">OFFSET('42p stat'!$H$1,A93*20,0)</f>
        <v>1965.1493700000001</v>
      </c>
      <c r="G93" s="5">
        <f ca="1">OFFSET('42p stat'!$K$1,A93*20,0)</f>
        <v>1961.116714</v>
      </c>
      <c r="H93" s="5">
        <f ca="1">OFFSET('42p stat'!$N$1,A93*20,0)</f>
        <v>105.35927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613.39365999999995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623.20405999999991</v>
      </c>
      <c r="E95" s="5">
        <f ca="1">OFFSET('42p trace'!$S$56,(A95-1)*56,0)</f>
        <v>144.01047999999997</v>
      </c>
      <c r="F95" s="5">
        <f ca="1">OFFSET('42p stat'!$H$1,A95*20,0)</f>
        <v>122.648184</v>
      </c>
      <c r="G95" s="5">
        <f ca="1">OFFSET('42p stat'!$K$1,A95*20,0)</f>
        <v>12.462383000000001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785.78956000000005</v>
      </c>
      <c r="E96" s="5">
        <f ca="1">OFFSET('42p trace'!$S$56,(A96-1)*56,0)</f>
        <v>151.39840000000001</v>
      </c>
      <c r="F96" s="5">
        <f ca="1">OFFSET('42p stat'!$H$1,A96*20,0)</f>
        <v>130.04522499999999</v>
      </c>
      <c r="G96" s="5">
        <f ca="1">OFFSET('42p stat'!$K$1,A96*20,0)</f>
        <v>10.271701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782.31622000000004</v>
      </c>
      <c r="E97" s="5">
        <f ca="1">OFFSET('42p trace'!$S$56,(A97-1)*56,0)</f>
        <v>145.18495999999996</v>
      </c>
      <c r="F97" s="5">
        <f ca="1">OFFSET('42p stat'!$H$1,A97*20,0)</f>
        <v>124.578703</v>
      </c>
      <c r="G97" s="5">
        <f ca="1">OFFSET('42p stat'!$K$1,A97*20,0)</f>
        <v>37.423107999999999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773.73986000000014</v>
      </c>
      <c r="E98" s="5">
        <f ca="1">OFFSET('42p trace'!$S$56,(A98-1)*56,0)</f>
        <v>134.44613999999999</v>
      </c>
      <c r="F98" s="5">
        <f ca="1">OFFSET('42p stat'!$H$1,A98*20,0)</f>
        <v>114.042272</v>
      </c>
      <c r="G98" s="5">
        <f ca="1">OFFSET('42p stat'!$K$1,A98*20,0)</f>
        <v>26.824694000000001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788.98714000000041</v>
      </c>
      <c r="E99" s="5">
        <f ca="1">OFFSET('42p trace'!$S$56,(A99-1)*56,0)</f>
        <v>151.15770000000003</v>
      </c>
      <c r="F99" s="5">
        <f ca="1">OFFSET('42p stat'!$H$1,A99*20,0)</f>
        <v>129.74946199999999</v>
      </c>
      <c r="G99" s="5">
        <f ca="1">OFFSET('42p stat'!$K$1,A99*20,0)</f>
        <v>37.489328999999998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3664.1718367346934</v>
      </c>
      <c r="E100" s="5">
        <f ca="1">OFFSET('42p trace'!$S$56,(A100-1)*56,0)</f>
        <v>3546.6830612244898</v>
      </c>
      <c r="F100" s="5">
        <f ca="1">OFFSET('42p stat'!$H$1,A100*20,0)</f>
        <v>3558.872065</v>
      </c>
      <c r="G100" s="5">
        <f ca="1">OFFSET('42p stat'!$K$1,A100*20,0)</f>
        <v>3556.9126900000001</v>
      </c>
      <c r="H100" s="5">
        <f ca="1">OFFSET('42p stat'!$N$1,A100*20,0)</f>
        <v>78.470366999999996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2167.7893999999987</v>
      </c>
      <c r="E101" s="5">
        <f ca="1">OFFSET('42p trace'!$S$56,(A101-1)*56,0)</f>
        <v>2167.7175999999995</v>
      </c>
      <c r="F101" s="5">
        <f ca="1">OFFSET('42p stat'!$H$1,A101*20,0)</f>
        <v>2167.2753539999999</v>
      </c>
      <c r="G101" s="5">
        <f ca="1">OFFSET('42p stat'!$K$1,A101*20,0)</f>
        <v>2165.1551899999999</v>
      </c>
      <c r="H101" s="5">
        <f ca="1">OFFSET('42p stat'!$N$1,A101*20,0)</f>
        <v>78.682666999999995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7512.1951999999992</v>
      </c>
      <c r="E102" s="5">
        <f ca="1">OFFSET('42p trace'!$S$56,(A102-1)*56,0)</f>
        <v>5001.0643999999993</v>
      </c>
      <c r="F102" s="5">
        <f ca="1">OFFSET('42p stat'!$H$1,A102*20,0)</f>
        <v>4988.3001949999998</v>
      </c>
      <c r="G102" s="5">
        <f ca="1">OFFSET('42p stat'!$K$1,A102*20,0)</f>
        <v>4984.8335639999996</v>
      </c>
      <c r="H102" s="5">
        <f ca="1">OFFSET('42p stat'!$N$1,A102*20,0)</f>
        <v>195.57577800000001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4272.6886000000013</v>
      </c>
      <c r="E103" s="5">
        <f ca="1">OFFSET('42p trace'!$S$56,(A103-1)*56,0)</f>
        <v>4272.5261999999993</v>
      </c>
      <c r="F103" s="5">
        <f ca="1">OFFSET('42p stat'!$H$1,A103*20,0)</f>
        <v>4259.8954739999999</v>
      </c>
      <c r="G103" s="5">
        <f ca="1">OFFSET('42p stat'!$K$1,A103*20,0)</f>
        <v>4256.9084229999999</v>
      </c>
      <c r="H103" s="5">
        <f ca="1">OFFSET('42p stat'!$N$1,A103*20,0)</f>
        <v>167.39391800000001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2792.0724000000005</v>
      </c>
      <c r="E104" s="5">
        <f ca="1">OFFSET('42p trace'!$S$56,(A104-1)*56,0)</f>
        <v>2671.5358000000001</v>
      </c>
      <c r="F104" s="5">
        <f ca="1">OFFSET('42p stat'!$H$1,A104*20,0)</f>
        <v>2671.0783839999999</v>
      </c>
      <c r="G104" s="5">
        <f ca="1">OFFSET('42p stat'!$K$1,A104*20,0)</f>
        <v>2669.070522</v>
      </c>
      <c r="H104" s="5">
        <f ca="1">OFFSET('42p stat'!$N$1,A104*20,0)</f>
        <v>79.369389999999996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2130.1509999999998</v>
      </c>
      <c r="E105" s="5">
        <f ca="1">OFFSET('42p trace'!$S$56,(A105-1)*56,0)</f>
        <v>2130.077400000001</v>
      </c>
      <c r="F105" s="5">
        <f ca="1">OFFSET('42p stat'!$H$1,A105*20,0)</f>
        <v>2129.6379350000002</v>
      </c>
      <c r="G105" s="5">
        <f ca="1">OFFSET('42p stat'!$K$1,A105*20,0)</f>
        <v>2127.6647069999999</v>
      </c>
      <c r="H105" s="5">
        <f ca="1">OFFSET('42p stat'!$N$1,A105*20,0)</f>
        <v>77.981409999999997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3647.2123999999999</v>
      </c>
      <c r="E106" s="5">
        <f ca="1">OFFSET('42p trace'!$S$56,(A106-1)*56,0)</f>
        <v>3528.7682000000004</v>
      </c>
      <c r="F106" s="5">
        <f ca="1">OFFSET('42p stat'!$H$1,A106*20,0)</f>
        <v>3528.3138330000002</v>
      </c>
      <c r="G106" s="5">
        <f ca="1">OFFSET('42p stat'!$K$1,A106*20,0)</f>
        <v>3526.038086</v>
      </c>
      <c r="H106" s="5">
        <f ca="1">OFFSET('42p stat'!$N$1,A106*20,0)</f>
        <v>77.658878999999999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1990.5539999999994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2171.0687999999996</v>
      </c>
      <c r="E108" s="5">
        <f ca="1">OFFSET('42p trace'!$S$56,(A108-1)*56,0)</f>
        <v>2170.9916000000003</v>
      </c>
      <c r="F108" s="5">
        <f ca="1">OFFSET('42p stat'!$H$1,A108*20,0)</f>
        <v>2170.5430419999998</v>
      </c>
      <c r="G108" s="5">
        <f ca="1">OFFSET('42p stat'!$K$1,A108*20,0)</f>
        <v>2168.2451099999998</v>
      </c>
      <c r="H108" s="5">
        <f ca="1">OFFSET('42p stat'!$N$1,A108*20,0)</f>
        <v>79.174025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>
        <f ca="1">OFFSET('42p trace'!$R$56,(A129-1)*56,0)</f>
        <v>0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78</v>
      </c>
    </row>
    <row r="137" spans="1:10" x14ac:dyDescent="0.25">
      <c r="D137" t="s">
        <v>58</v>
      </c>
      <c r="E137" t="s">
        <v>54</v>
      </c>
      <c r="F137" t="s">
        <v>55</v>
      </c>
      <c r="G137" t="s">
        <v>56</v>
      </c>
      <c r="H137" t="s">
        <v>57</v>
      </c>
      <c r="J137" t="s">
        <v>77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1391895.9074573636</v>
      </c>
      <c r="E138" s="5">
        <f ca="1">OFFSET('42p trace'!$V$56,(A31-1)*56,0)</f>
        <v>10.738514702399993</v>
      </c>
      <c r="F138" s="5">
        <f ca="1">OFFSET('42p stat'!$H$1,A138*20,1)</f>
        <v>5.0628869999999999</v>
      </c>
      <c r="G138" s="5">
        <f ca="1">OFFSET('42p stat'!$K$1,A138*20,1)</f>
        <v>4.4757850000000001</v>
      </c>
      <c r="H138" s="5">
        <f ca="1">OFFSET('42p stat'!$N$1,A138*20,1)</f>
        <v>4.0145879999999998</v>
      </c>
      <c r="J138" s="5">
        <f ca="1">SUM(E138:H138)</f>
        <v>24.291774702399994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2122122.1561616175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1189198.5545638427</v>
      </c>
      <c r="E140" s="5">
        <f ca="1">OFFSET('42p trace'!$V$56,(A33-1)*56,0)</f>
        <v>8219.8760638399963</v>
      </c>
      <c r="F140" s="5">
        <f ca="1">OFFSET('42p stat'!$H$1,A140*20,1)</f>
        <v>8112.9010909999997</v>
      </c>
      <c r="G140" s="5">
        <f ca="1">OFFSET('42p stat'!$K$1,A140*20,1)</f>
        <v>8101.0020619999996</v>
      </c>
      <c r="H140" s="5">
        <f ca="1">OFFSET('42p stat'!$N$1,A140*20,1)</f>
        <v>1.719E-3</v>
      </c>
      <c r="J140" s="5">
        <f t="shared" ca="1" si="9"/>
        <v>24433.780935839997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1662678.1756827305</v>
      </c>
      <c r="E141" s="5">
        <f ca="1">OFFSET('42p trace'!$V$56,(A34-1)*56,0)</f>
        <v>4.8110593523999965</v>
      </c>
      <c r="F141" s="5">
        <f ca="1">OFFSET('42p stat'!$H$1,A141*20,1)</f>
        <v>0.34821099999999999</v>
      </c>
      <c r="G141" s="5">
        <f ca="1">OFFSET('42p stat'!$K$1,A141*20,1)</f>
        <v>0.314913</v>
      </c>
      <c r="H141" s="5">
        <f ca="1">OFFSET('42p stat'!$N$1,A141*20,1)</f>
        <v>0.157611</v>
      </c>
      <c r="J141" s="5">
        <f t="shared" ca="1" si="9"/>
        <v>5.6317943523999965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1925416.225672679</v>
      </c>
      <c r="E142" s="5">
        <f ca="1">OFFSET('42p trace'!$V$56,(A35-1)*56,0)</f>
        <v>12.624521454400011</v>
      </c>
      <c r="F142" s="5">
        <f ca="1">OFFSET('42p stat'!$H$1,A142*20,1)</f>
        <v>5.4904799999999998</v>
      </c>
      <c r="G142" s="5">
        <f ca="1">OFFSET('42p stat'!$K$1,A142*20,1)</f>
        <v>5.0112759999999996</v>
      </c>
      <c r="H142" s="5">
        <f ca="1">OFFSET('42p stat'!$N$1,A142*20,1)</f>
        <v>2.4783210000000002</v>
      </c>
      <c r="J142" s="5">
        <f t="shared" ca="1" si="9"/>
        <v>25.604598454400008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1657808.0516633978</v>
      </c>
      <c r="E143" s="5">
        <f ca="1">OFFSET('42p trace'!$V$56,(A36-1)*56,0)</f>
        <v>17.968932507600002</v>
      </c>
      <c r="F143" s="5">
        <f ca="1">OFFSET('42p stat'!$H$1,A143*20,1)</f>
        <v>8.0530729999999995</v>
      </c>
      <c r="G143" s="5">
        <f ca="1">OFFSET('42p stat'!$K$1,A143*20,1)</f>
        <v>7.38469</v>
      </c>
      <c r="H143" s="5">
        <f ca="1">OFFSET('42p stat'!$N$1,A143*20,1)</f>
        <v>4.3156819999999998</v>
      </c>
      <c r="J143" s="5">
        <f t="shared" ca="1" si="9"/>
        <v>37.722377507600001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2140570.4185538497</v>
      </c>
      <c r="E144" s="5">
        <f ca="1">OFFSET('42p trace'!$V$56,(A37-1)*56,0)</f>
        <v>371.46747270438073</v>
      </c>
      <c r="F144" s="5">
        <f ca="1">OFFSET('42p stat'!$H$1,A144*20,1)</f>
        <v>329.13652300000001</v>
      </c>
      <c r="G144" s="5">
        <f ca="1">OFFSET('42p stat'!$K$1,A144*20,1)</f>
        <v>315.185946</v>
      </c>
      <c r="H144" s="5">
        <f ca="1">OFFSET('42p stat'!$N$1,A144*20,1)</f>
        <v>232.38698199999999</v>
      </c>
      <c r="J144" s="5">
        <f t="shared" ca="1" si="9"/>
        <v>1248.1769237043807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2156497.8264723234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2157415.6284188731</v>
      </c>
      <c r="E146" s="5">
        <f ca="1">OFFSET('42p trace'!$V$56,(A39-1)*56,0)</f>
        <v>267.02028937</v>
      </c>
      <c r="F146" s="5">
        <f ca="1">OFFSET('42p stat'!$H$1,A146*20,1)</f>
        <v>234.50053700000001</v>
      </c>
      <c r="G146" s="5">
        <f ca="1">OFFSET('42p stat'!$K$1,A146*20,1)</f>
        <v>224.01966999999999</v>
      </c>
      <c r="H146" s="5">
        <f ca="1">OFFSET('42p stat'!$N$1,A146*20,1)</f>
        <v>178.71157400000001</v>
      </c>
      <c r="J146" s="5">
        <f t="shared" ca="1" si="9"/>
        <v>904.25207037000007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15926587.57917683</v>
      </c>
      <c r="E147" s="5">
        <f ca="1">OFFSET('42p trace'!$V$56,(A40-1)*56,0)</f>
        <v>149374.5832239975</v>
      </c>
      <c r="F147" s="5">
        <f ca="1">OFFSET('42p stat'!$H$1,A147*20,1)</f>
        <v>149337.83854</v>
      </c>
      <c r="G147" s="5">
        <f ca="1">OFFSET('42p stat'!$K$1,A147*20,1)</f>
        <v>149309.258076</v>
      </c>
      <c r="H147" s="5">
        <f ca="1">OFFSET('42p stat'!$N$1,A147*20,1)</f>
        <v>1.9075000000000002E-2</v>
      </c>
      <c r="J147" s="5">
        <f t="shared" ca="1" si="9"/>
        <v>448021.69891499757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3525744.3827068247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3568152.0242596962</v>
      </c>
      <c r="E149" s="5">
        <f ca="1">OFFSET('42p trace'!$V$56,(A42-1)*56,0)</f>
        <v>14.056043609600009</v>
      </c>
      <c r="F149" s="5">
        <f ca="1">OFFSET('42p stat'!$H$1,A149*20,1)</f>
        <v>4.0053169999999998</v>
      </c>
      <c r="G149" s="5">
        <f ca="1">OFFSET('42p stat'!$K$1,A149*20,1)</f>
        <v>1.4119E-2</v>
      </c>
      <c r="H149" s="5">
        <f ca="1">OFFSET('42p stat'!$N$1,A149*20,1)</f>
        <v>0</v>
      </c>
      <c r="J149" s="5">
        <f t="shared" ca="1" si="9"/>
        <v>18.075479609600009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4618481.2311210865</v>
      </c>
      <c r="E150" s="5">
        <f ca="1">OFFSET('42p trace'!$V$56,(A43-1)*56,0)</f>
        <v>16.076179240000013</v>
      </c>
      <c r="F150" s="5">
        <f ca="1">OFFSET('42p stat'!$H$1,A150*20,1)</f>
        <v>6.2499409999999997</v>
      </c>
      <c r="G150" s="5">
        <f ca="1">OFFSET('42p stat'!$K$1,A150*20,1)</f>
        <v>9.2809999999999993E-3</v>
      </c>
      <c r="H150" s="5">
        <f ca="1">OFFSET('42p stat'!$N$1,A150*20,1)</f>
        <v>0</v>
      </c>
      <c r="J150" s="5">
        <f t="shared" ca="1" si="9"/>
        <v>22.335401240000014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4014763.5561937704</v>
      </c>
      <c r="E151" s="5">
        <f ca="1">OFFSET('42p trace'!$V$56,(A44-1)*56,0)</f>
        <v>13.49157607840001</v>
      </c>
      <c r="F151" s="5">
        <f ca="1">OFFSET('42p stat'!$H$1,A151*20,1)</f>
        <v>5.4057490000000001</v>
      </c>
      <c r="G151" s="5">
        <f ca="1">OFFSET('42p stat'!$K$1,A151*20,1)</f>
        <v>0.475165</v>
      </c>
      <c r="H151" s="5">
        <f ca="1">OFFSET('42p stat'!$N$1,A151*20,1)</f>
        <v>0</v>
      </c>
      <c r="J151" s="5">
        <f t="shared" ca="1" si="9"/>
        <v>19.372490078400009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4040018.7041174811</v>
      </c>
      <c r="E152" s="5">
        <f ca="1">OFFSET('42p trace'!$V$56,(A45-1)*56,0)</f>
        <v>3.9331824403999978</v>
      </c>
      <c r="F152" s="5">
        <f ca="1">OFFSET('42p stat'!$H$1,A152*20,1)</f>
        <v>0.16267000000000001</v>
      </c>
      <c r="G152" s="5">
        <f ca="1">OFFSET('42p stat'!$K$1,A152*20,1)</f>
        <v>2.7446000000000002E-2</v>
      </c>
      <c r="H152" s="5">
        <f ca="1">OFFSET('42p stat'!$N$1,A152*20,1)</f>
        <v>0</v>
      </c>
      <c r="J152" s="5">
        <f t="shared" ca="1" si="9"/>
        <v>4.1232984403999984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4035548.9275498795</v>
      </c>
      <c r="E153" s="5">
        <f ca="1">OFFSET('42p trace'!$V$56,(A46-1)*56,0)</f>
        <v>15.991322490000005</v>
      </c>
      <c r="F153" s="5">
        <f ca="1">OFFSET('42p stat'!$H$1,A153*20,1)</f>
        <v>0.160079</v>
      </c>
      <c r="G153" s="5">
        <f ca="1">OFFSET('42p stat'!$K$1,A153*20,1)</f>
        <v>1.4068000000000001E-2</v>
      </c>
      <c r="H153" s="5">
        <f ca="1">OFFSET('42p stat'!$N$1,A153*20,1)</f>
        <v>0</v>
      </c>
      <c r="J153" s="5">
        <f t="shared" ca="1" si="9"/>
        <v>16.165469490000007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21537.931223157015</v>
      </c>
      <c r="E154" s="5">
        <f ca="1">OFFSET('42p trace'!$V$56,(A47-1)*56,0)</f>
        <v>21278.943319200331</v>
      </c>
      <c r="F154" s="5">
        <f ca="1">OFFSET('42p stat'!$H$1,A154*20,1)</f>
        <v>20480.550955999999</v>
      </c>
      <c r="G154" s="5">
        <f ca="1">OFFSET('42p stat'!$K$1,A154*20,1)</f>
        <v>20457.562539999999</v>
      </c>
      <c r="H154" s="5">
        <f ca="1">OFFSET('42p stat'!$N$1,A154*20,1)</f>
        <v>10.221692000000001</v>
      </c>
      <c r="J154" s="5">
        <f t="shared" ca="1" si="9"/>
        <v>62227.278507200324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9113.7693776399992</v>
      </c>
      <c r="E155" s="5">
        <f ca="1">OFFSET('42p trace'!$V$56,(A48-1)*56,0)</f>
        <v>9113.5263662400012</v>
      </c>
      <c r="F155" s="5">
        <f ca="1">OFFSET('42p stat'!$H$1,A155*20,1)</f>
        <v>9109.7246329999998</v>
      </c>
      <c r="G155" s="5">
        <f ca="1">OFFSET('42p stat'!$K$1,A155*20,1)</f>
        <v>9114.0601459999998</v>
      </c>
      <c r="H155" s="5">
        <f ca="1">OFFSET('42p stat'!$N$1,A155*20,1)</f>
        <v>12.464213000000001</v>
      </c>
      <c r="J155" s="5">
        <f t="shared" ca="1" si="9"/>
        <v>27349.77535824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49153.50166496</v>
      </c>
      <c r="E156" s="5">
        <f ca="1">OFFSET('42p trace'!$V$56,(A49-1)*56,0)</f>
        <v>33068.044448639972</v>
      </c>
      <c r="F156" s="5">
        <f ca="1">OFFSET('42p stat'!$H$1,A156*20,1)</f>
        <v>32942.027219000003</v>
      </c>
      <c r="G156" s="5">
        <f ca="1">OFFSET('42p stat'!$K$1,A156*20,1)</f>
        <v>32901.623504000003</v>
      </c>
      <c r="H156" s="5">
        <f ca="1">OFFSET('42p stat'!$N$1,A156*20,1)</f>
        <v>49.228754000000002</v>
      </c>
      <c r="J156" s="5">
        <f t="shared" ca="1" si="9"/>
        <v>98960.923925639974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26704.944508039993</v>
      </c>
      <c r="E157" s="5">
        <f ca="1">OFFSET('42p trace'!$V$56,(A50-1)*56,0)</f>
        <v>26703.670299560003</v>
      </c>
      <c r="F157" s="5">
        <f ca="1">OFFSET('42p stat'!$H$1,A157*20,1)</f>
        <v>26630.444417999999</v>
      </c>
      <c r="G157" s="5">
        <f ca="1">OFFSET('42p stat'!$K$1,A157*20,1)</f>
        <v>26594.060335999999</v>
      </c>
      <c r="H157" s="5">
        <f ca="1">OFFSET('42p stat'!$N$1,A157*20,1)</f>
        <v>49.176718000000001</v>
      </c>
      <c r="J157" s="5">
        <f t="shared" ca="1" si="9"/>
        <v>79977.351771560003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25411.14894624001</v>
      </c>
      <c r="E158" s="5">
        <f ca="1">OFFSET('42p trace'!$V$56,(A51-1)*56,0)</f>
        <v>24271.987448360003</v>
      </c>
      <c r="F158" s="5">
        <f ca="1">OFFSET('42p stat'!$H$1,A158*20,1)</f>
        <v>24264.458953000001</v>
      </c>
      <c r="G158" s="5">
        <f ca="1">OFFSET('42p stat'!$K$1,A158*20,1)</f>
        <v>24228.485884999998</v>
      </c>
      <c r="H158" s="5">
        <f ca="1">OFFSET('42p stat'!$N$1,A158*20,1)</f>
        <v>21.635178</v>
      </c>
      <c r="J158" s="5">
        <f t="shared" ca="1" si="9"/>
        <v>72786.567464360007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9881.5918130000009</v>
      </c>
      <c r="E159" s="5">
        <f ca="1">OFFSET('42p trace'!$V$56,(A52-1)*56,0)</f>
        <v>9881.5000752400028</v>
      </c>
      <c r="F159" s="5">
        <f ca="1">OFFSET('42p stat'!$H$1,A159*20,1)</f>
        <v>9877.7064279999995</v>
      </c>
      <c r="G159" s="5">
        <f ca="1">OFFSET('42p stat'!$K$1,A159*20,1)</f>
        <v>9859.3990730000005</v>
      </c>
      <c r="H159" s="5">
        <f ca="1">OFFSET('42p stat'!$N$1,A159*20,1)</f>
        <v>12.473801999999999</v>
      </c>
      <c r="J159" s="5">
        <f t="shared" ca="1" si="9"/>
        <v>29631.079378240003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15468.520898240009</v>
      </c>
      <c r="E160" s="5">
        <f ca="1">OFFSET('42p trace'!$V$56,(A53-1)*56,0)</f>
        <v>15068.003442759997</v>
      </c>
      <c r="F160" s="5">
        <f ca="1">OFFSET('42p stat'!$H$1,A160*20,1)</f>
        <v>15064.595558000001</v>
      </c>
      <c r="G160" s="5">
        <f ca="1">OFFSET('42p stat'!$K$1,A160*20,1)</f>
        <v>15045.291682999999</v>
      </c>
      <c r="H160" s="5">
        <f ca="1">OFFSET('42p stat'!$N$1,A160*20,1)</f>
        <v>20.462686999999999</v>
      </c>
      <c r="J160" s="5">
        <f t="shared" ca="1" si="9"/>
        <v>45198.353370759993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10335.710843999999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12248.749710559998</v>
      </c>
      <c r="E162" s="5">
        <f ca="1">OFFSET('42p trace'!$V$56,(A55-1)*56,0)</f>
        <v>12249.298625440004</v>
      </c>
      <c r="F162" s="5">
        <f ca="1">OFFSET('42p stat'!$H$1,A162*20,1)</f>
        <v>12244.271718</v>
      </c>
      <c r="G162" s="5">
        <f ca="1">OFFSET('42p stat'!$K$1,A162*20,1)</f>
        <v>12218.413192</v>
      </c>
      <c r="H162" s="5">
        <f ca="1">OFFSET('42p stat'!$N$1,A162*20,1)</f>
        <v>29.431789999999999</v>
      </c>
      <c r="J162" s="5">
        <f t="shared" ca="1" si="9"/>
        <v>36741.415325440008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9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9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9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9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9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9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9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9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9"/>
        <v>#DIV/0!</v>
      </c>
    </row>
    <row r="183" spans="1:10" x14ac:dyDescent="0.25">
      <c r="A183">
        <v>46</v>
      </c>
      <c r="C183">
        <f ca="1">OFFSET('42p stat'!$A$1,A183*20,0)</f>
        <v>0</v>
      </c>
      <c r="D183" s="5">
        <f ca="1">OFFSET('42p trace'!$U$56,(A76-1)*56,0)</f>
        <v>0</v>
      </c>
      <c r="E183" s="5">
        <f ca="1">OFFSET('42p trace'!$V$56,(A76-1)*56,0)</f>
        <v>0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327.02010085278266</v>
      </c>
      <c r="E194" s="8">
        <f ca="1">$D$192*SQRT(E138)/$E$192</f>
        <v>0.90832899415068558</v>
      </c>
      <c r="F194" s="8">
        <f ca="1">$D$192*SQRT(F138)/$E$192</f>
        <v>0.62369201853478928</v>
      </c>
      <c r="G194" s="8">
        <f ca="1">$D$192*SQRT(G138)/$E$192</f>
        <v>0.58641581929548925</v>
      </c>
      <c r="H194" s="8">
        <f ca="1">$D$192*SQRT(H138)/$E$192</f>
        <v>0.55538169326689191</v>
      </c>
      <c r="J194" s="8">
        <f ca="1">$D$192*SQRT(J138)/$E$192</f>
        <v>1.3661572508078257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0">$D$192*SQRT(D139)/$E$192</f>
        <v>403.79065058791218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1">$D$192*SQRT(D140)/$E$192</f>
        <v>302.27223382945573</v>
      </c>
      <c r="E196" s="8">
        <f t="shared" ca="1" si="11"/>
        <v>25.130648971663163</v>
      </c>
      <c r="F196" s="8">
        <f t="shared" ca="1" si="11"/>
        <v>24.966586002569755</v>
      </c>
      <c r="G196" s="8">
        <f t="shared" ca="1" si="11"/>
        <v>24.948270289292282</v>
      </c>
      <c r="H196" s="8">
        <f t="shared" ca="1" si="11"/>
        <v>1.1492354327986933E-2</v>
      </c>
      <c r="J196" s="8">
        <f t="shared" ref="J196:J243" ca="1" si="12">$D$192*SQRT(J140)/$E$192</f>
        <v>43.327776966542586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3">$D$192*SQRT(D141)/$E$192</f>
        <v>357.41696881101706</v>
      </c>
      <c r="E197" s="8">
        <f t="shared" ca="1" si="13"/>
        <v>0.60798298673860651</v>
      </c>
      <c r="F197" s="8">
        <f t="shared" ca="1" si="13"/>
        <v>0.16356572853749041</v>
      </c>
      <c r="G197" s="8">
        <f t="shared" ca="1" si="13"/>
        <v>0.1555486921063626</v>
      </c>
      <c r="H197" s="8">
        <f t="shared" ca="1" si="13"/>
        <v>0.11004348391431452</v>
      </c>
      <c r="J197" s="8">
        <f t="shared" ca="1" si="12"/>
        <v>0.6578008997284791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4">$D$192*SQRT(D142)/$E$192</f>
        <v>384.62134554764799</v>
      </c>
      <c r="E198" s="8">
        <f t="shared" ca="1" si="14"/>
        <v>0.98486914480273025</v>
      </c>
      <c r="F198" s="8">
        <f t="shared" ca="1" si="14"/>
        <v>0.64949561920000654</v>
      </c>
      <c r="G198" s="8">
        <f t="shared" ca="1" si="14"/>
        <v>0.62050492152117531</v>
      </c>
      <c r="H198" s="8">
        <f t="shared" ca="1" si="14"/>
        <v>0.43636493794987702</v>
      </c>
      <c r="J198" s="8">
        <f t="shared" ca="1" si="12"/>
        <v>1.4025877899256294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5">$D$192*SQRT(D143)/$E$192</f>
        <v>356.89313277983109</v>
      </c>
      <c r="E199" s="8">
        <f t="shared" ca="1" si="15"/>
        <v>1.1749846902934196</v>
      </c>
      <c r="F199" s="8">
        <f t="shared" ca="1" si="15"/>
        <v>0.78659627810967925</v>
      </c>
      <c r="G199" s="8">
        <f t="shared" ca="1" si="15"/>
        <v>0.75324664093509242</v>
      </c>
      <c r="H199" s="8">
        <f t="shared" ca="1" si="15"/>
        <v>0.57583198888564702</v>
      </c>
      <c r="J199" s="8">
        <f t="shared" ca="1" si="12"/>
        <v>1.7024352289188338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6">$D$192*SQRT(D144)/$E$192</f>
        <v>405.54199091873255</v>
      </c>
      <c r="E200" s="8">
        <f t="shared" ca="1" si="16"/>
        <v>5.3423392687869393</v>
      </c>
      <c r="F200" s="8">
        <f t="shared" ca="1" si="16"/>
        <v>5.0287391396985388</v>
      </c>
      <c r="G200" s="8">
        <f t="shared" ca="1" si="16"/>
        <v>4.921012761929398</v>
      </c>
      <c r="H200" s="8">
        <f t="shared" ca="1" si="16"/>
        <v>4.2254889185778248</v>
      </c>
      <c r="J200" s="8">
        <f t="shared" ca="1" si="12"/>
        <v>9.7928509333112466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7">$D$192*SQRT(D145)/$E$192</f>
        <v>407.04795909514343</v>
      </c>
      <c r="E201" s="8">
        <f t="shared" ca="1" si="17"/>
        <v>0</v>
      </c>
      <c r="F201" s="8">
        <f t="shared" ca="1" si="17"/>
        <v>0</v>
      </c>
      <c r="G201" s="8">
        <f t="shared" ca="1" si="17"/>
        <v>0</v>
      </c>
      <c r="H201" s="8">
        <f t="shared" ca="1" si="17"/>
        <v>0</v>
      </c>
      <c r="J201" s="8">
        <f t="shared" ca="1" si="12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18">$D$192*SQRT(D146)/$E$192</f>
        <v>407.13456935352326</v>
      </c>
      <c r="E202" s="8">
        <f t="shared" ca="1" si="18"/>
        <v>4.5294263293352985</v>
      </c>
      <c r="F202" s="8">
        <f t="shared" ca="1" si="18"/>
        <v>4.244660794313722</v>
      </c>
      <c r="G202" s="8">
        <f t="shared" ca="1" si="18"/>
        <v>4.1487201984997739</v>
      </c>
      <c r="H202" s="8">
        <f t="shared" ca="1" si="18"/>
        <v>3.7055050470304312</v>
      </c>
      <c r="J202" s="8">
        <f t="shared" ca="1" si="12"/>
        <v>8.3351961626987432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19">$D$192*SQRT(D147)/$E$192</f>
        <v>1106.1968978817986</v>
      </c>
      <c r="E203" s="8">
        <f t="shared" ca="1" si="19"/>
        <v>107.12958498130278</v>
      </c>
      <c r="F203" s="8">
        <f t="shared" ca="1" si="19"/>
        <v>107.11640775672642</v>
      </c>
      <c r="G203" s="8">
        <f t="shared" ca="1" si="19"/>
        <v>107.10615722961603</v>
      </c>
      <c r="H203" s="8">
        <f t="shared" ca="1" si="19"/>
        <v>3.8282768969864232E-2</v>
      </c>
      <c r="J203" s="8">
        <f t="shared" ca="1" si="12"/>
        <v>185.53275498153172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0">$D$192*SQRT(D148)/$E$192</f>
        <v>520.47093330188068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1">$D$192*SQRT(D149)/$E$192</f>
        <v>523.59168855886264</v>
      </c>
      <c r="E205" s="8">
        <f t="shared" ca="1" si="21"/>
        <v>1.0392083249343165</v>
      </c>
      <c r="F205" s="8">
        <f t="shared" ca="1" si="21"/>
        <v>0.55474004339329963</v>
      </c>
      <c r="G205" s="8">
        <f t="shared" ca="1" si="21"/>
        <v>3.2936165654186278E-2</v>
      </c>
      <c r="H205" s="8">
        <f t="shared" ca="1" si="21"/>
        <v>0</v>
      </c>
      <c r="J205" s="8">
        <f t="shared" ca="1" si="12"/>
        <v>1.1784630878244713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2">$D$192*SQRT(D150)/$E$192</f>
        <v>595.69048166769903</v>
      </c>
      <c r="E206" s="8">
        <f t="shared" ca="1" si="22"/>
        <v>1.1113797745899827</v>
      </c>
      <c r="F206" s="8">
        <f t="shared" ca="1" si="22"/>
        <v>0.69296137476197039</v>
      </c>
      <c r="G206" s="8">
        <f t="shared" ca="1" si="22"/>
        <v>2.670351647255469E-2</v>
      </c>
      <c r="H206" s="8">
        <f t="shared" ca="1" si="22"/>
        <v>0</v>
      </c>
      <c r="J206" s="8">
        <f t="shared" ca="1" si="12"/>
        <v>1.3099899038052469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3">$D$192*SQRT(D151)/$E$192</f>
        <v>555.39383643454289</v>
      </c>
      <c r="E207" s="8">
        <f t="shared" ca="1" si="23"/>
        <v>1.0181280731104656</v>
      </c>
      <c r="F207" s="8">
        <f t="shared" ca="1" si="23"/>
        <v>0.64446451195391663</v>
      </c>
      <c r="G207" s="8">
        <f t="shared" ca="1" si="23"/>
        <v>0.19107034641722925</v>
      </c>
      <c r="H207" s="8">
        <f t="shared" ca="1" si="23"/>
        <v>0</v>
      </c>
      <c r="J207" s="8">
        <f t="shared" ca="1" si="12"/>
        <v>1.2200111301556347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4">$D$192*SQRT(D152)/$E$192</f>
        <v>557.13796951451286</v>
      </c>
      <c r="E208" s="8">
        <f t="shared" ca="1" si="24"/>
        <v>0.54972199634070729</v>
      </c>
      <c r="F208" s="8">
        <f t="shared" ca="1" si="24"/>
        <v>0.11179562352793601</v>
      </c>
      <c r="G208" s="8">
        <f t="shared" ca="1" si="24"/>
        <v>4.5920921941964538E-2</v>
      </c>
      <c r="H208" s="8">
        <f t="shared" ca="1" si="24"/>
        <v>0</v>
      </c>
      <c r="J208" s="8">
        <f t="shared" ca="1" si="12"/>
        <v>0.56285101560964834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5">$D$192*SQRT(D153)/$E$192</f>
        <v>556.82968239984507</v>
      </c>
      <c r="E209" s="8">
        <f t="shared" ca="1" si="25"/>
        <v>1.1084427317420058</v>
      </c>
      <c r="F209" s="8">
        <f t="shared" ca="1" si="25"/>
        <v>0.11090171201564021</v>
      </c>
      <c r="G209" s="8">
        <f t="shared" ca="1" si="25"/>
        <v>3.2876626590938436E-2</v>
      </c>
      <c r="H209" s="8">
        <f t="shared" ca="1" si="25"/>
        <v>0</v>
      </c>
      <c r="J209" s="8">
        <f t="shared" ca="1" si="12"/>
        <v>1.1144619113525955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26">$D$192*SQRT(D154)/$E$192</f>
        <v>40.679261691156583</v>
      </c>
      <c r="E210" s="8">
        <f t="shared" ca="1" si="26"/>
        <v>40.433943328604492</v>
      </c>
      <c r="F210" s="8">
        <f t="shared" ca="1" si="26"/>
        <v>39.668144537542858</v>
      </c>
      <c r="G210" s="8">
        <f t="shared" ca="1" si="26"/>
        <v>39.645875511499042</v>
      </c>
      <c r="H210" s="8">
        <f t="shared" ca="1" si="26"/>
        <v>0.88620146679183509</v>
      </c>
      <c r="J210" s="8">
        <f t="shared" ca="1" si="12"/>
        <v>69.145110183332676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ref="D211:H211" ca="1" si="27">$D$192*SQRT(D155)/$E$192</f>
        <v>26.461842884100804</v>
      </c>
      <c r="E211" s="8">
        <f t="shared" ca="1" si="27"/>
        <v>26.461490089769164</v>
      </c>
      <c r="F211" s="8">
        <f t="shared" ca="1" si="27"/>
        <v>26.455970271427507</v>
      </c>
      <c r="G211" s="8">
        <f t="shared" ca="1" si="27"/>
        <v>26.462265003915896</v>
      </c>
      <c r="H211" s="8">
        <f t="shared" ca="1" si="27"/>
        <v>0.97859614408396278</v>
      </c>
      <c r="J211" s="8">
        <f t="shared" ca="1" si="12"/>
        <v>45.840352750871091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ref="D212:H212" ca="1" si="28">$D$192*SQRT(D156)/$E$192</f>
        <v>61.453737395883472</v>
      </c>
      <c r="E212" s="8">
        <f t="shared" ca="1" si="28"/>
        <v>50.405198056132129</v>
      </c>
      <c r="F212" s="8">
        <f t="shared" ca="1" si="28"/>
        <v>50.309063152579256</v>
      </c>
      <c r="G212" s="8">
        <f t="shared" ca="1" si="28"/>
        <v>50.278201410346085</v>
      </c>
      <c r="H212" s="8">
        <f t="shared" ca="1" si="28"/>
        <v>1.9448248320422072</v>
      </c>
      <c r="J212" s="8">
        <f t="shared" ca="1" si="12"/>
        <v>87.197280387950002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ref="D213:H213" ca="1" si="29">$D$192*SQRT(D157)/$E$192</f>
        <v>45.296736046228858</v>
      </c>
      <c r="E213" s="8">
        <f t="shared" ca="1" si="29"/>
        <v>45.295655381678657</v>
      </c>
      <c r="F213" s="8">
        <f t="shared" ca="1" si="29"/>
        <v>45.23350865811512</v>
      </c>
      <c r="G213" s="8">
        <f t="shared" ca="1" si="29"/>
        <v>45.202597754283453</v>
      </c>
      <c r="H213" s="8">
        <f t="shared" ca="1" si="29"/>
        <v>1.9437966965132953</v>
      </c>
      <c r="J213" s="8">
        <f t="shared" ca="1" si="12"/>
        <v>78.388901582510371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14" ca="1" si="30">$D$192*SQRT(D158)/$E$192</f>
        <v>44.185850629330567</v>
      </c>
      <c r="E214" s="8">
        <f t="shared" ca="1" si="30"/>
        <v>43.18408664812069</v>
      </c>
      <c r="F214" s="8">
        <f t="shared" ca="1" si="30"/>
        <v>43.177388877477249</v>
      </c>
      <c r="G214" s="8">
        <f t="shared" ca="1" si="30"/>
        <v>43.145370870075041</v>
      </c>
      <c r="H214" s="8">
        <f t="shared" ca="1" si="30"/>
        <v>1.2892920522891622</v>
      </c>
      <c r="J214" s="8">
        <f t="shared" ca="1" si="12"/>
        <v>74.78193332230525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ref="D215:H215" ca="1" si="31">$D$192*SQRT(D159)/$E$192</f>
        <v>27.55399176483175</v>
      </c>
      <c r="E215" s="8">
        <f t="shared" ca="1" si="31"/>
        <v>27.553863863001858</v>
      </c>
      <c r="F215" s="8">
        <f t="shared" ca="1" si="31"/>
        <v>27.548574196790941</v>
      </c>
      <c r="G215" s="8">
        <f t="shared" ca="1" si="31"/>
        <v>27.523033073713659</v>
      </c>
      <c r="H215" s="8">
        <f t="shared" ca="1" si="31"/>
        <v>0.97897249974858846</v>
      </c>
      <c r="J215" s="8">
        <f t="shared" ca="1" si="12"/>
        <v>47.713887818840917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ref="D216:H216" ca="1" si="32">$D$192*SQRT(D160)/$E$192</f>
        <v>34.474300539004069</v>
      </c>
      <c r="E216" s="8">
        <f t="shared" ca="1" si="32"/>
        <v>34.025061947249057</v>
      </c>
      <c r="F216" s="8">
        <f t="shared" ca="1" si="32"/>
        <v>34.021214057000613</v>
      </c>
      <c r="G216" s="8">
        <f t="shared" ca="1" si="32"/>
        <v>33.999409562347637</v>
      </c>
      <c r="H216" s="8">
        <f t="shared" ca="1" si="32"/>
        <v>1.253869677272722</v>
      </c>
      <c r="J216" s="8">
        <f t="shared" ca="1" si="12"/>
        <v>58.92944837839763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ref="D217:H217" ca="1" si="33">$D$192*SQRT(D161)/$E$192</f>
        <v>28.180016599821368</v>
      </c>
      <c r="E217" s="8">
        <f t="shared" ca="1" si="33"/>
        <v>0</v>
      </c>
      <c r="F217" s="8">
        <f t="shared" ca="1" si="33"/>
        <v>0</v>
      </c>
      <c r="G217" s="8">
        <f t="shared" ca="1" si="33"/>
        <v>0</v>
      </c>
      <c r="H217" s="8">
        <f t="shared" ca="1" si="33"/>
        <v>0</v>
      </c>
      <c r="J217" s="8">
        <f t="shared" ca="1" si="12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ref="D218:H218" ca="1" si="34">$D$192*SQRT(D162)/$E$192</f>
        <v>30.677287001326334</v>
      </c>
      <c r="E218" s="8">
        <f t="shared" ca="1" si="34"/>
        <v>30.677974378856998</v>
      </c>
      <c r="F218" s="8">
        <f t="shared" ca="1" si="34"/>
        <v>30.671678868907321</v>
      </c>
      <c r="G218" s="8">
        <f t="shared" ca="1" si="34"/>
        <v>30.63927418147734</v>
      </c>
      <c r="H218" s="8">
        <f t="shared" ca="1" si="34"/>
        <v>1.5037630429293041</v>
      </c>
      <c r="J218" s="8">
        <f t="shared" ca="1" si="12"/>
        <v>53.131124797845253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ref="D219:H219" ca="1" si="35">$D$192*SQRT(D163)/$E$192</f>
        <v>#DIV/0!</v>
      </c>
      <c r="E219" s="8" t="e">
        <f t="shared" ca="1" si="35"/>
        <v>#DIV/0!</v>
      </c>
      <c r="F219" s="8">
        <f t="shared" ca="1" si="35"/>
        <v>0</v>
      </c>
      <c r="G219" s="8">
        <f t="shared" ca="1" si="35"/>
        <v>0</v>
      </c>
      <c r="H219" s="8">
        <f t="shared" ca="1" si="35"/>
        <v>0</v>
      </c>
      <c r="J219" s="8" t="e">
        <f t="shared" ca="1" si="12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36">$D$192*SQRT(D164)/$E$192</f>
        <v>#DIV/0!</v>
      </c>
      <c r="E220" s="8" t="e">
        <f t="shared" ca="1" si="36"/>
        <v>#DIV/0!</v>
      </c>
      <c r="F220" s="8">
        <f t="shared" ca="1" si="36"/>
        <v>0</v>
      </c>
      <c r="G220" s="8">
        <f t="shared" ca="1" si="36"/>
        <v>0</v>
      </c>
      <c r="H220" s="8">
        <f t="shared" ca="1" si="36"/>
        <v>0</v>
      </c>
      <c r="J220" s="8" t="e">
        <f t="shared" ca="1" si="12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37">$D$192*SQRT(D165)/$E$192</f>
        <v>#DIV/0!</v>
      </c>
      <c r="E221" s="8" t="e">
        <f t="shared" ca="1" si="37"/>
        <v>#DIV/0!</v>
      </c>
      <c r="F221" s="8">
        <f t="shared" ca="1" si="37"/>
        <v>0</v>
      </c>
      <c r="G221" s="8">
        <f t="shared" ca="1" si="37"/>
        <v>0</v>
      </c>
      <c r="H221" s="8">
        <f t="shared" ca="1" si="37"/>
        <v>0</v>
      </c>
      <c r="J221" s="8" t="e">
        <f t="shared" ca="1" si="12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38">$D$192*SQRT(D166)/$E$192</f>
        <v>#DIV/0!</v>
      </c>
      <c r="E222" s="8" t="e">
        <f t="shared" ca="1" si="38"/>
        <v>#DIV/0!</v>
      </c>
      <c r="F222" s="8">
        <f t="shared" ca="1" si="38"/>
        <v>0</v>
      </c>
      <c r="G222" s="8">
        <f t="shared" ca="1" si="38"/>
        <v>0</v>
      </c>
      <c r="H222" s="8">
        <f t="shared" ca="1" si="38"/>
        <v>0</v>
      </c>
      <c r="J222" s="8" t="e">
        <f t="shared" ca="1" si="12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39">$D$192*SQRT(D167)/$E$192</f>
        <v>#DIV/0!</v>
      </c>
      <c r="E223" s="8" t="e">
        <f t="shared" ca="1" si="39"/>
        <v>#DIV/0!</v>
      </c>
      <c r="F223" s="8">
        <f t="shared" ca="1" si="39"/>
        <v>0</v>
      </c>
      <c r="G223" s="8">
        <f t="shared" ca="1" si="39"/>
        <v>0</v>
      </c>
      <c r="H223" s="8">
        <f t="shared" ca="1" si="39"/>
        <v>0</v>
      </c>
      <c r="J223" s="8" t="e">
        <f t="shared" ca="1" si="12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0">$D$192*SQRT(D168)/$E$192</f>
        <v>#DIV/0!</v>
      </c>
      <c r="E224" s="8" t="e">
        <f t="shared" ca="1" si="40"/>
        <v>#DIV/0!</v>
      </c>
      <c r="F224" s="8">
        <f t="shared" ca="1" si="40"/>
        <v>0</v>
      </c>
      <c r="G224" s="8">
        <f t="shared" ca="1" si="40"/>
        <v>0</v>
      </c>
      <c r="H224" s="8">
        <f t="shared" ca="1" si="40"/>
        <v>0</v>
      </c>
      <c r="J224" s="8" t="e">
        <f t="shared" ca="1" si="12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1">$D$192*SQRT(D169)/$E$192</f>
        <v>#DIV/0!</v>
      </c>
      <c r="E225" s="8" t="e">
        <f t="shared" ca="1" si="41"/>
        <v>#DIV/0!</v>
      </c>
      <c r="F225" s="8">
        <f t="shared" ca="1" si="41"/>
        <v>0</v>
      </c>
      <c r="G225" s="8">
        <f t="shared" ca="1" si="41"/>
        <v>0</v>
      </c>
      <c r="H225" s="8">
        <f t="shared" ca="1" si="41"/>
        <v>0</v>
      </c>
      <c r="J225" s="8" t="e">
        <f t="shared" ca="1" si="12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2">$D$192*SQRT(D170)/$E$192</f>
        <v>#DIV/0!</v>
      </c>
      <c r="E226" s="8" t="e">
        <f t="shared" ca="1" si="42"/>
        <v>#DIV/0!</v>
      </c>
      <c r="F226" s="8">
        <f t="shared" ca="1" si="42"/>
        <v>0</v>
      </c>
      <c r="G226" s="8">
        <f t="shared" ca="1" si="42"/>
        <v>0</v>
      </c>
      <c r="H226" s="8">
        <f t="shared" ca="1" si="42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3">$D$192*SQRT(D171)/$E$192</f>
        <v>#DIV/0!</v>
      </c>
      <c r="E227" s="8" t="e">
        <f t="shared" ca="1" si="43"/>
        <v>#DIV/0!</v>
      </c>
      <c r="F227" s="8">
        <f t="shared" ca="1" si="43"/>
        <v>0</v>
      </c>
      <c r="G227" s="8">
        <f t="shared" ca="1" si="43"/>
        <v>0</v>
      </c>
      <c r="H227" s="8">
        <f t="shared" ca="1" si="43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4">$D$192*SQRT(D172)/$E$192</f>
        <v>#DIV/0!</v>
      </c>
      <c r="E228" s="8" t="e">
        <f t="shared" ca="1" si="44"/>
        <v>#DIV/0!</v>
      </c>
      <c r="F228" s="8">
        <f t="shared" ca="1" si="44"/>
        <v>0</v>
      </c>
      <c r="G228" s="8">
        <f t="shared" ca="1" si="44"/>
        <v>0</v>
      </c>
      <c r="H228" s="8">
        <f t="shared" ca="1" si="44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45">$D$192*SQRT(D173)/$E$192</f>
        <v>#DIV/0!</v>
      </c>
      <c r="E229" s="8" t="e">
        <f t="shared" ca="1" si="45"/>
        <v>#DIV/0!</v>
      </c>
      <c r="F229" s="8">
        <f t="shared" ca="1" si="45"/>
        <v>0</v>
      </c>
      <c r="G229" s="8">
        <f t="shared" ca="1" si="45"/>
        <v>0</v>
      </c>
      <c r="H229" s="8">
        <f t="shared" ca="1" si="45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6">$D$192*SQRT(D174)/$E$192</f>
        <v>#DIV/0!</v>
      </c>
      <c r="E230" s="8" t="e">
        <f t="shared" ca="1" si="46"/>
        <v>#DIV/0!</v>
      </c>
      <c r="F230" s="8">
        <f t="shared" ca="1" si="46"/>
        <v>0</v>
      </c>
      <c r="G230" s="8">
        <f t="shared" ca="1" si="46"/>
        <v>0</v>
      </c>
      <c r="H230" s="8">
        <f t="shared" ca="1" si="46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7">$D$192*SQRT(D175)/$E$192</f>
        <v>#DIV/0!</v>
      </c>
      <c r="E231" s="8" t="e">
        <f t="shared" ca="1" si="47"/>
        <v>#DIV/0!</v>
      </c>
      <c r="F231" s="8">
        <f t="shared" ca="1" si="47"/>
        <v>0</v>
      </c>
      <c r="G231" s="8">
        <f t="shared" ca="1" si="47"/>
        <v>0</v>
      </c>
      <c r="H231" s="8">
        <f t="shared" ca="1" si="47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48">$D$192*SQRT(D176)/$E$192</f>
        <v>#DIV/0!</v>
      </c>
      <c r="E232" s="8" t="e">
        <f t="shared" ca="1" si="48"/>
        <v>#DIV/0!</v>
      </c>
      <c r="F232" s="8">
        <f t="shared" ca="1" si="48"/>
        <v>0</v>
      </c>
      <c r="G232" s="8">
        <f t="shared" ca="1" si="48"/>
        <v>0</v>
      </c>
      <c r="H232" s="8">
        <f t="shared" ca="1" si="48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49">$D$192*SQRT(D177)/$E$192</f>
        <v>#DIV/0!</v>
      </c>
      <c r="E233" s="8" t="e">
        <f t="shared" ca="1" si="49"/>
        <v>#DIV/0!</v>
      </c>
      <c r="F233" s="8">
        <f t="shared" ca="1" si="49"/>
        <v>0</v>
      </c>
      <c r="G233" s="8">
        <f t="shared" ca="1" si="49"/>
        <v>0</v>
      </c>
      <c r="H233" s="8">
        <f t="shared" ca="1" si="49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0">$D$192*SQRT(D178)/$E$192</f>
        <v>#DIV/0!</v>
      </c>
      <c r="E234" s="8" t="e">
        <f t="shared" ca="1" si="50"/>
        <v>#DIV/0!</v>
      </c>
      <c r="F234" s="8">
        <f t="shared" ca="1" si="50"/>
        <v>0</v>
      </c>
      <c r="G234" s="8">
        <f t="shared" ca="1" si="50"/>
        <v>0</v>
      </c>
      <c r="H234" s="8">
        <f t="shared" ca="1" si="50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1">$D$192*SQRT(D179)/$E$192</f>
        <v>#DIV/0!</v>
      </c>
      <c r="E235" s="8" t="e">
        <f t="shared" ca="1" si="51"/>
        <v>#DIV/0!</v>
      </c>
      <c r="F235" s="8">
        <f t="shared" ca="1" si="51"/>
        <v>0</v>
      </c>
      <c r="G235" s="8">
        <f t="shared" ca="1" si="51"/>
        <v>0</v>
      </c>
      <c r="H235" s="8">
        <f t="shared" ca="1" si="51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2">$D$192*SQRT(D180)/$E$192</f>
        <v>#DIV/0!</v>
      </c>
      <c r="E236" s="8" t="e">
        <f t="shared" ca="1" si="52"/>
        <v>#DIV/0!</v>
      </c>
      <c r="F236" s="8">
        <f t="shared" ca="1" si="52"/>
        <v>0</v>
      </c>
      <c r="G236" s="8">
        <f t="shared" ca="1" si="52"/>
        <v>0</v>
      </c>
      <c r="H236" s="8">
        <f t="shared" ca="1" si="52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3">$D$192*SQRT(D181)/$E$192</f>
        <v>#DIV/0!</v>
      </c>
      <c r="E237" s="8" t="e">
        <f t="shared" ca="1" si="53"/>
        <v>#DIV/0!</v>
      </c>
      <c r="F237" s="8">
        <f t="shared" ca="1" si="53"/>
        <v>0</v>
      </c>
      <c r="G237" s="8">
        <f t="shared" ca="1" si="53"/>
        <v>0</v>
      </c>
      <c r="H237" s="8">
        <f t="shared" ca="1" si="53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4">$D$192*SQRT(D182)/$E$192</f>
        <v>#DIV/0!</v>
      </c>
      <c r="E238" s="8" t="e">
        <f t="shared" ca="1" si="54"/>
        <v>#DIV/0!</v>
      </c>
      <c r="F238" s="8">
        <f t="shared" ca="1" si="54"/>
        <v>0</v>
      </c>
      <c r="G238" s="8">
        <f t="shared" ca="1" si="54"/>
        <v>0</v>
      </c>
      <c r="H238" s="8">
        <f t="shared" ca="1" si="54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OFFSET('42p stat'!$A$1,A239*20,0)</f>
        <v>0</v>
      </c>
      <c r="D239" s="8">
        <f t="shared" ref="D239:H239" ca="1" si="55">$D$192*SQRT(D183)/$E$192</f>
        <v>0</v>
      </c>
      <c r="E239" s="8">
        <f t="shared" ca="1" si="55"/>
        <v>0</v>
      </c>
      <c r="F239" s="8">
        <f t="shared" ca="1" si="55"/>
        <v>0</v>
      </c>
      <c r="G239" s="8">
        <f t="shared" ca="1" si="55"/>
        <v>0</v>
      </c>
      <c r="H239" s="8">
        <f t="shared" ca="1" si="55"/>
        <v>0</v>
      </c>
      <c r="J239" s="8">
        <f t="shared" ca="1" si="12"/>
        <v>0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6">$D$192*SQRT(D184)/$E$192</f>
        <v>0</v>
      </c>
      <c r="E240" s="8">
        <f t="shared" ca="1" si="56"/>
        <v>0</v>
      </c>
      <c r="F240" s="8">
        <f t="shared" ca="1" si="56"/>
        <v>0</v>
      </c>
      <c r="G240" s="8">
        <f t="shared" ca="1" si="56"/>
        <v>0</v>
      </c>
      <c r="H240" s="8">
        <f t="shared" ca="1" si="56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7">$D$192*SQRT(D185)/$E$192</f>
        <v>0</v>
      </c>
      <c r="E241" s="8">
        <f t="shared" ca="1" si="57"/>
        <v>0</v>
      </c>
      <c r="F241" s="8">
        <f t="shared" ca="1" si="57"/>
        <v>0</v>
      </c>
      <c r="G241" s="8">
        <f t="shared" ca="1" si="57"/>
        <v>0</v>
      </c>
      <c r="H241" s="8">
        <f t="shared" ca="1" si="57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58">$D$192*SQRT(D186)/$E$192</f>
        <v>0</v>
      </c>
      <c r="E242" s="8">
        <f t="shared" ca="1" si="58"/>
        <v>0</v>
      </c>
      <c r="F242" s="8">
        <f t="shared" ca="1" si="58"/>
        <v>0</v>
      </c>
      <c r="G242" s="8">
        <f t="shared" ca="1" si="58"/>
        <v>0</v>
      </c>
      <c r="H242" s="8">
        <f t="shared" ca="1" si="58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59">$D$192*SQRT(D187)/$E$192</f>
        <v>0</v>
      </c>
      <c r="E243" s="8">
        <f t="shared" ca="1" si="59"/>
        <v>0</v>
      </c>
      <c r="F243" s="8">
        <f t="shared" ca="1" si="59"/>
        <v>0</v>
      </c>
      <c r="G243" s="8">
        <f t="shared" ca="1" si="59"/>
        <v>0</v>
      </c>
      <c r="H243" s="8">
        <f t="shared" ca="1" si="59"/>
        <v>0</v>
      </c>
      <c r="J243" s="8">
        <f t="shared" ca="1" si="12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65</v>
      </c>
      <c r="D249">
        <v>1.96</v>
      </c>
      <c r="E249">
        <v>50</v>
      </c>
    </row>
    <row r="250" spans="1:10" x14ac:dyDescent="0.25">
      <c r="D250" t="s">
        <v>58</v>
      </c>
      <c r="E250" t="s">
        <v>54</v>
      </c>
      <c r="F250" t="s">
        <v>55</v>
      </c>
      <c r="G250" t="s">
        <v>56</v>
      </c>
      <c r="H250" t="s">
        <v>57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0">POWER(SQRT(D138)/D84,2)</f>
        <v>13.987642950497145</v>
      </c>
      <c r="E251" s="9">
        <f t="shared" ca="1" si="60"/>
        <v>5.0654733448513055E-4</v>
      </c>
      <c r="F251" s="9">
        <f t="shared" ca="1" si="60"/>
        <v>3.2552513315180833E-4</v>
      </c>
      <c r="G251" s="9">
        <f t="shared" ca="1" si="60"/>
        <v>3.0612367924648127E-4</v>
      </c>
      <c r="H251" s="9">
        <f t="shared" ca="1" si="60"/>
        <v>3.4124786363545539E-4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0"/>
        <v>3.5485424765543683</v>
      </c>
      <c r="E252" s="9" t="e">
        <f t="shared" ca="1" si="60"/>
        <v>#DIV/0!</v>
      </c>
      <c r="F252" s="9" t="e">
        <f t="shared" ca="1" si="60"/>
        <v>#DIV/0!</v>
      </c>
      <c r="G252" s="9" t="e">
        <f t="shared" ca="1" si="60"/>
        <v>#DIV/0!</v>
      </c>
      <c r="H252" s="9" t="e">
        <f t="shared" ca="1" si="60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0"/>
        <v>5.6201052590845575E-2</v>
      </c>
      <c r="E253" s="9">
        <f t="shared" ca="1" si="60"/>
        <v>3.1509763160787615E-3</v>
      </c>
      <c r="F253" s="9">
        <f t="shared" ca="1" si="60"/>
        <v>3.1976294486390322E-3</v>
      </c>
      <c r="G253" s="9">
        <f t="shared" ca="1" si="60"/>
        <v>3.2096974229084592E-3</v>
      </c>
      <c r="H253" s="9">
        <f t="shared" ca="1" si="60"/>
        <v>1.0061246168524492E-7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0"/>
        <v>4.2452453658804883</v>
      </c>
      <c r="E254" s="9">
        <f t="shared" ca="1" si="60"/>
        <v>2.1752647568430212E-4</v>
      </c>
      <c r="F254" s="9">
        <f t="shared" ca="1" si="60"/>
        <v>2.1824750191126721E-5</v>
      </c>
      <c r="G254" s="9">
        <f t="shared" ca="1" si="60"/>
        <v>2.0864086123192842E-5</v>
      </c>
      <c r="H254" s="9">
        <f t="shared" ca="1" si="60"/>
        <v>2.158811489574657E-5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0"/>
        <v>3.7818096471635769</v>
      </c>
      <c r="E255" s="9">
        <f t="shared" ca="1" si="60"/>
        <v>5.3888043332023629E-4</v>
      </c>
      <c r="F255" s="9">
        <f t="shared" ca="1" si="60"/>
        <v>3.1559436784025499E-4</v>
      </c>
      <c r="G255" s="9">
        <f t="shared" ca="1" si="60"/>
        <v>3.0466553512492443E-4</v>
      </c>
      <c r="H255" s="9">
        <f t="shared" ca="1" si="60"/>
        <v>3.0076743465742319E-4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0"/>
        <v>4.4003241006564648</v>
      </c>
      <c r="E256" s="9">
        <f t="shared" ca="1" si="60"/>
        <v>9.4657512190121564E-4</v>
      </c>
      <c r="F256" s="9">
        <f t="shared" ca="1" si="60"/>
        <v>5.9926367610107459E-4</v>
      </c>
      <c r="G256" s="9">
        <f t="shared" ca="1" si="60"/>
        <v>5.8367639796900019E-4</v>
      </c>
      <c r="H256" s="9">
        <f t="shared" ca="1" si="60"/>
        <v>5.8869821625218513E-4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0"/>
        <v>3.2557395530097626</v>
      </c>
      <c r="E257" s="9">
        <f t="shared" ca="1" si="60"/>
        <v>1.1854527908781951E-2</v>
      </c>
      <c r="F257" s="9">
        <f t="shared" ca="1" si="60"/>
        <v>1.3060652701216147E-2</v>
      </c>
      <c r="G257" s="9">
        <f t="shared" ca="1" si="60"/>
        <v>1.2802575528271916E-2</v>
      </c>
      <c r="H257" s="9">
        <f t="shared" ca="1" si="60"/>
        <v>3.6208239579189117E-2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0"/>
        <v>3.4051677673440213</v>
      </c>
      <c r="E258" s="9" t="e">
        <f t="shared" ca="1" si="60"/>
        <v>#DIV/0!</v>
      </c>
      <c r="F258" s="9" t="e">
        <f t="shared" ca="1" si="60"/>
        <v>#DIV/0!</v>
      </c>
      <c r="G258" s="9" t="e">
        <f t="shared" ca="1" si="60"/>
        <v>#DIV/0!</v>
      </c>
      <c r="H258" s="9" t="e">
        <f t="shared" ca="1" si="60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0"/>
        <v>3.3214942653455908</v>
      </c>
      <c r="E259" s="9">
        <f t="shared" ca="1" si="60"/>
        <v>9.4246914485791675E-3</v>
      </c>
      <c r="F259" s="9">
        <f t="shared" ca="1" si="60"/>
        <v>1.0434611055041934E-2</v>
      </c>
      <c r="G259" s="9">
        <f t="shared" ca="1" si="60"/>
        <v>1.0218305965900587E-2</v>
      </c>
      <c r="H259" s="9">
        <f t="shared" ca="1" si="60"/>
        <v>2.8084551719719384E-2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0"/>
        <v>0.26429620676244725</v>
      </c>
      <c r="E260" s="9">
        <f t="shared" ca="1" si="60"/>
        <v>3.8367348364222773E-2</v>
      </c>
      <c r="F260" s="9">
        <f t="shared" ca="1" si="60"/>
        <v>3.867040569174586E-2</v>
      </c>
      <c r="G260" s="9">
        <f t="shared" ca="1" si="60"/>
        <v>3.8822174318450565E-2</v>
      </c>
      <c r="H260" s="9">
        <f t="shared" ca="1" si="60"/>
        <v>1.7183793333562737E-6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1">POWER(SQRT(D148)/D94,2)</f>
        <v>9.3707048050752935</v>
      </c>
      <c r="E261" s="9" t="e">
        <f t="shared" ca="1" si="61"/>
        <v>#DIV/0!</v>
      </c>
      <c r="F261" s="9" t="e">
        <f t="shared" ca="1" si="61"/>
        <v>#DIV/0!</v>
      </c>
      <c r="G261" s="9" t="e">
        <f t="shared" ca="1" si="61"/>
        <v>#DIV/0!</v>
      </c>
      <c r="H261" s="9" t="e">
        <f t="shared" ca="1" si="61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1"/>
        <v>9.1871921902419018</v>
      </c>
      <c r="E262" s="9">
        <f t="shared" ca="1" si="61"/>
        <v>6.7775838626976106E-4</v>
      </c>
      <c r="F262" s="9">
        <f t="shared" ca="1" si="61"/>
        <v>2.6626534733705231E-4</v>
      </c>
      <c r="G262" s="9">
        <f t="shared" ca="1" si="61"/>
        <v>9.0907926068096409E-5</v>
      </c>
      <c r="H262" s="9" t="e">
        <f t="shared" ca="1" si="61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1"/>
        <v>7.4797429672864366</v>
      </c>
      <c r="E263" s="9">
        <f t="shared" ca="1" si="61"/>
        <v>7.0135882937280168E-4</v>
      </c>
      <c r="F263" s="9">
        <f t="shared" ca="1" si="61"/>
        <v>3.695618196141448E-4</v>
      </c>
      <c r="G263" s="9">
        <f t="shared" ca="1" si="61"/>
        <v>8.7965025858844636E-5</v>
      </c>
      <c r="H263" s="9" t="e">
        <f t="shared" ca="1" si="61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1"/>
        <v>6.5598710719412221</v>
      </c>
      <c r="E264" s="9">
        <f t="shared" ca="1" si="61"/>
        <v>6.4005814445215129E-4</v>
      </c>
      <c r="F264" s="9">
        <f t="shared" ca="1" si="61"/>
        <v>3.4831186326315987E-4</v>
      </c>
      <c r="G264" s="9">
        <f t="shared" ca="1" si="61"/>
        <v>3.3928506100352443E-4</v>
      </c>
      <c r="H264" s="9" t="e">
        <f t="shared" ca="1" si="61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1"/>
        <v>6.7482852923416008</v>
      </c>
      <c r="E265" s="9">
        <f t="shared" ca="1" si="61"/>
        <v>2.1759425042014658E-4</v>
      </c>
      <c r="F265" s="9">
        <f t="shared" ca="1" si="61"/>
        <v>1.2507650716533983E-5</v>
      </c>
      <c r="G265" s="9">
        <f t="shared" ca="1" si="61"/>
        <v>3.8142530836684181E-5</v>
      </c>
      <c r="H265" s="9" t="e">
        <f t="shared" ca="1" si="61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1"/>
        <v>6.4828021584823299</v>
      </c>
      <c r="E266" s="9">
        <f t="shared" ca="1" si="61"/>
        <v>6.9988040000302891E-4</v>
      </c>
      <c r="F266" s="9">
        <f t="shared" ca="1" si="61"/>
        <v>9.5087456623780545E-6</v>
      </c>
      <c r="G266" s="9">
        <f t="shared" ca="1" si="61"/>
        <v>1.0009606968106949E-5</v>
      </c>
      <c r="H266" s="9" t="e">
        <f t="shared" ca="1" si="61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1"/>
        <v>1.6041771321368551E-3</v>
      </c>
      <c r="E267" s="9">
        <f t="shared" ca="1" si="61"/>
        <v>1.6916296794684911E-3</v>
      </c>
      <c r="F267" s="9">
        <f t="shared" ca="1" si="61"/>
        <v>1.6170255542825938E-3</v>
      </c>
      <c r="G267" s="9">
        <f t="shared" ca="1" si="61"/>
        <v>1.6169905349029572E-3</v>
      </c>
      <c r="H267" s="9">
        <f t="shared" ca="1" si="61"/>
        <v>1.6600127476303714E-3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61"/>
        <v>1.9393842214376175E-3</v>
      </c>
      <c r="E268" s="9">
        <f t="shared" ca="1" si="61"/>
        <v>1.9394609821073163E-3</v>
      </c>
      <c r="F268" s="9">
        <f t="shared" ca="1" si="61"/>
        <v>1.9394431991495698E-3</v>
      </c>
      <c r="G268" s="9">
        <f t="shared" ca="1" si="61"/>
        <v>1.9441681743972976E-3</v>
      </c>
      <c r="H268" s="9">
        <f t="shared" ca="1" si="61"/>
        <v>2.0132917673195273E-3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61"/>
        <v>8.7100517142300947E-4</v>
      </c>
      <c r="E269" s="9">
        <f t="shared" ca="1" si="61"/>
        <v>1.3221587956992894E-3</v>
      </c>
      <c r="F269" s="9">
        <f t="shared" ca="1" si="61"/>
        <v>1.323869445766464E-3</v>
      </c>
      <c r="G269" s="9">
        <f t="shared" ca="1" si="61"/>
        <v>1.3240854201870245E-3</v>
      </c>
      <c r="H269" s="9">
        <f t="shared" ca="1" si="61"/>
        <v>1.2870301198769326E-3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0" ca="1" si="62">POWER(SQRT(D157)/D103,2)</f>
        <v>1.4628142958990752E-3</v>
      </c>
      <c r="E270" s="9">
        <f t="shared" ca="1" si="62"/>
        <v>1.462855699524033E-3</v>
      </c>
      <c r="F270" s="9">
        <f t="shared" ca="1" si="62"/>
        <v>1.4675081723354627E-3</v>
      </c>
      <c r="G270" s="9">
        <f t="shared" ca="1" si="62"/>
        <v>1.4675605700531658E-3</v>
      </c>
      <c r="H270" s="9">
        <f t="shared" ca="1" si="62"/>
        <v>1.7550124108196476E-3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ref="D271:H271" ca="1" si="63">POWER(SQRT(D158)/D104,2)</f>
        <v>3.2596498479971576E-3</v>
      </c>
      <c r="E271" s="9">
        <f t="shared" ca="1" si="63"/>
        <v>3.4008176207641289E-3</v>
      </c>
      <c r="F271" s="9">
        <f t="shared" ca="1" si="63"/>
        <v>3.4009272844735669E-3</v>
      </c>
      <c r="G271" s="9">
        <f t="shared" ca="1" si="63"/>
        <v>3.4009964363467004E-3</v>
      </c>
      <c r="H271" s="9">
        <f t="shared" ca="1" si="63"/>
        <v>3.4344277741281538E-3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ref="D272:H272" ca="1" si="64">POWER(SQRT(D159)/D105,2)</f>
        <v>2.1777405078327208E-3</v>
      </c>
      <c r="E272" s="9">
        <f t="shared" ca="1" si="64"/>
        <v>2.1778707853217115E-3</v>
      </c>
      <c r="F272" s="9">
        <f t="shared" ca="1" si="64"/>
        <v>2.1779332539821807E-3</v>
      </c>
      <c r="G272" s="9">
        <f t="shared" ca="1" si="64"/>
        <v>2.1779307476119001E-3</v>
      </c>
      <c r="H272" s="9">
        <f t="shared" ca="1" si="64"/>
        <v>2.0512409552819679E-3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ref="D273:H273" ca="1" si="65">POWER(SQRT(D160)/D106,2)</f>
        <v>1.1628579783957756E-3</v>
      </c>
      <c r="E273" s="9">
        <f t="shared" ca="1" si="65"/>
        <v>1.2100670870314586E-3</v>
      </c>
      <c r="F273" s="9">
        <f t="shared" ca="1" si="65"/>
        <v>1.2101050179250314E-3</v>
      </c>
      <c r="G273" s="9">
        <f t="shared" ca="1" si="65"/>
        <v>1.2101149153721455E-3</v>
      </c>
      <c r="H273" s="9">
        <f t="shared" ca="1" si="65"/>
        <v>3.3929731802596749E-3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ref="D274:H274" ca="1" si="66">POWER(SQRT(D161)/D107,2)</f>
        <v>2.6085095044645636E-3</v>
      </c>
      <c r="E274" s="9" t="e">
        <f t="shared" ca="1" si="66"/>
        <v>#DIV/0!</v>
      </c>
      <c r="F274" s="9" t="e">
        <f t="shared" ca="1" si="66"/>
        <v>#DIV/0!</v>
      </c>
      <c r="G274" s="9" t="e">
        <f t="shared" ca="1" si="66"/>
        <v>#DIV/0!</v>
      </c>
      <c r="H274" s="9" t="e">
        <f t="shared" ca="1" si="66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ref="D275:H275" ca="1" si="67">POWER(SQRT(D162)/D108,2)</f>
        <v>2.5986308381660745E-3</v>
      </c>
      <c r="E275" s="9">
        <f t="shared" ca="1" si="67"/>
        <v>2.5989321181726075E-3</v>
      </c>
      <c r="F275" s="9">
        <f t="shared" ca="1" si="67"/>
        <v>2.5989394052264754E-3</v>
      </c>
      <c r="G275" s="9">
        <f t="shared" ca="1" si="67"/>
        <v>2.5989507901876302E-3</v>
      </c>
      <c r="H275" s="9">
        <f t="shared" ca="1" si="67"/>
        <v>4.695168991568497E-3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ref="D276:H276" ca="1" si="68">POWER(SQRT(D163)/D109,2)</f>
        <v>#DIV/0!</v>
      </c>
      <c r="E276" s="9" t="e">
        <f t="shared" ca="1" si="68"/>
        <v>#DIV/0!</v>
      </c>
      <c r="F276" s="9" t="e">
        <f t="shared" ca="1" si="68"/>
        <v>#DIV/0!</v>
      </c>
      <c r="G276" s="9" t="e">
        <f t="shared" ca="1" si="68"/>
        <v>#DIV/0!</v>
      </c>
      <c r="H276" s="9" t="e">
        <f t="shared" ca="1" si="68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69">POWER(SQRT(D164)/D110,2)</f>
        <v>#DIV/0!</v>
      </c>
      <c r="E277" s="9" t="e">
        <f t="shared" ca="1" si="69"/>
        <v>#DIV/0!</v>
      </c>
      <c r="F277" s="9" t="e">
        <f t="shared" ca="1" si="69"/>
        <v>#DIV/0!</v>
      </c>
      <c r="G277" s="9" t="e">
        <f t="shared" ca="1" si="69"/>
        <v>#DIV/0!</v>
      </c>
      <c r="H277" s="9" t="e">
        <f t="shared" ca="1" si="69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0">POWER(SQRT(D165)/D111,2)</f>
        <v>#DIV/0!</v>
      </c>
      <c r="E278" s="9" t="e">
        <f t="shared" ca="1" si="70"/>
        <v>#DIV/0!</v>
      </c>
      <c r="F278" s="9" t="e">
        <f t="shared" ca="1" si="70"/>
        <v>#DIV/0!</v>
      </c>
      <c r="G278" s="9" t="e">
        <f t="shared" ca="1" si="70"/>
        <v>#DIV/0!</v>
      </c>
      <c r="H278" s="9" t="e">
        <f t="shared" ca="1" si="70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1">POWER(SQRT(D166)/D112,2)</f>
        <v>#DIV/0!</v>
      </c>
      <c r="E279" s="9" t="e">
        <f t="shared" ca="1" si="71"/>
        <v>#DIV/0!</v>
      </c>
      <c r="F279" s="9" t="e">
        <f t="shared" ca="1" si="71"/>
        <v>#DIV/0!</v>
      </c>
      <c r="G279" s="9" t="e">
        <f t="shared" ca="1" si="71"/>
        <v>#DIV/0!</v>
      </c>
      <c r="H279" s="9" t="e">
        <f t="shared" ca="1" si="71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1"/>
  <sheetViews>
    <sheetView topLeftCell="A485" workbookViewId="0">
      <selection activeCell="A508" sqref="A508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8.4293630000000004</v>
      </c>
      <c r="I2">
        <v>1.2505E-2</v>
      </c>
      <c r="J2" t="s">
        <v>3</v>
      </c>
      <c r="K2">
        <v>8.2290880000000008</v>
      </c>
      <c r="L2">
        <v>1.1853000000000001E-2</v>
      </c>
      <c r="M2" t="s">
        <v>4</v>
      </c>
      <c r="N2">
        <v>6.2879750000000003</v>
      </c>
      <c r="O2">
        <v>1.0952E-2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16.641044000000001</v>
      </c>
      <c r="I3">
        <v>5.6876999999999997E-2</v>
      </c>
      <c r="J3" t="s">
        <v>3</v>
      </c>
      <c r="K3">
        <v>16.245633999999999</v>
      </c>
      <c r="L3">
        <v>4.7996999999999998E-2</v>
      </c>
      <c r="M3" t="s">
        <v>4</v>
      </c>
      <c r="N3">
        <v>12.476215</v>
      </c>
      <c r="O3">
        <v>4.5716E-2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24.853529000000002</v>
      </c>
      <c r="I4">
        <v>0.13706599999999999</v>
      </c>
      <c r="J4" t="s">
        <v>3</v>
      </c>
      <c r="K4">
        <v>24.264050000000001</v>
      </c>
      <c r="L4">
        <v>0.112805</v>
      </c>
      <c r="M4" t="s">
        <v>4</v>
      </c>
      <c r="N4">
        <v>18.66423</v>
      </c>
      <c r="O4">
        <v>0.105568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33.062142000000001</v>
      </c>
      <c r="I5">
        <v>0.25099300000000002</v>
      </c>
      <c r="J5" t="s">
        <v>3</v>
      </c>
      <c r="K5">
        <v>32.279905999999997</v>
      </c>
      <c r="L5">
        <v>0.20633699999999999</v>
      </c>
      <c r="M5" t="s">
        <v>4</v>
      </c>
      <c r="N5">
        <v>24.851652000000001</v>
      </c>
      <c r="O5">
        <v>0.19075900000000001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41.271889000000002</v>
      </c>
      <c r="I6">
        <v>0.39513999999999999</v>
      </c>
      <c r="J6" t="s">
        <v>3</v>
      </c>
      <c r="K6">
        <v>40.296612000000003</v>
      </c>
      <c r="L6">
        <v>0.32504300000000003</v>
      </c>
      <c r="M6" t="s">
        <v>4</v>
      </c>
      <c r="N6">
        <v>31.038623000000001</v>
      </c>
      <c r="O6">
        <v>0.30113699999999999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49.475695999999999</v>
      </c>
      <c r="I7">
        <v>0.56671199999999999</v>
      </c>
      <c r="J7" t="s">
        <v>3</v>
      </c>
      <c r="K7">
        <v>48.308810000000001</v>
      </c>
      <c r="L7">
        <v>0.46708499999999997</v>
      </c>
      <c r="M7" t="s">
        <v>4</v>
      </c>
      <c r="N7">
        <v>37.223179999999999</v>
      </c>
      <c r="O7">
        <v>0.42904100000000001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57.677312000000001</v>
      </c>
      <c r="I8">
        <v>0.75439699999999998</v>
      </c>
      <c r="J8" t="s">
        <v>3</v>
      </c>
      <c r="K8">
        <v>56.318797000000004</v>
      </c>
      <c r="L8">
        <v>0.623367</v>
      </c>
      <c r="M8" t="s">
        <v>4</v>
      </c>
      <c r="N8">
        <v>43.404482999999999</v>
      </c>
      <c r="O8">
        <v>0.57084400000000002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65.877718999999999</v>
      </c>
      <c r="I9">
        <v>0.97050400000000003</v>
      </c>
      <c r="J9" t="s">
        <v>3</v>
      </c>
      <c r="K9">
        <v>64.328498999999994</v>
      </c>
      <c r="L9">
        <v>0.80551700000000004</v>
      </c>
      <c r="M9" t="s">
        <v>4</v>
      </c>
      <c r="N9">
        <v>49.586319000000003</v>
      </c>
      <c r="O9">
        <v>0.73496099999999998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74.073637000000005</v>
      </c>
      <c r="I10">
        <v>1.1452389999999999</v>
      </c>
      <c r="J10" t="s">
        <v>3</v>
      </c>
      <c r="K10">
        <v>72.334579000000005</v>
      </c>
      <c r="L10">
        <v>0.94839300000000004</v>
      </c>
      <c r="M10" t="s">
        <v>4</v>
      </c>
      <c r="N10">
        <v>55.764223000000001</v>
      </c>
      <c r="O10">
        <v>0.86382300000000001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82.261876999999998</v>
      </c>
      <c r="I11">
        <v>1.2461979999999999</v>
      </c>
      <c r="J11" t="s">
        <v>3</v>
      </c>
      <c r="K11">
        <v>80.334248000000002</v>
      </c>
      <c r="L11">
        <v>1.027571</v>
      </c>
      <c r="M11" t="s">
        <v>4</v>
      </c>
      <c r="N11">
        <v>61.936391999999998</v>
      </c>
      <c r="O11">
        <v>0.93592799999999998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90.450462999999999</v>
      </c>
      <c r="I12">
        <v>1.348041</v>
      </c>
      <c r="J12" t="s">
        <v>3</v>
      </c>
      <c r="K12">
        <v>88.334018</v>
      </c>
      <c r="L12">
        <v>1.107246</v>
      </c>
      <c r="M12" t="s">
        <v>4</v>
      </c>
      <c r="N12">
        <v>68.108407</v>
      </c>
      <c r="O12">
        <v>1.0093240000000001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98.640158999999997</v>
      </c>
      <c r="I13">
        <v>1.457848</v>
      </c>
      <c r="J13" t="s">
        <v>3</v>
      </c>
      <c r="K13">
        <v>96.335037999999997</v>
      </c>
      <c r="L13">
        <v>1.1934659999999999</v>
      </c>
      <c r="M13" t="s">
        <v>4</v>
      </c>
      <c r="N13">
        <v>74.281572999999995</v>
      </c>
      <c r="O13">
        <v>1.088776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106.828356</v>
      </c>
      <c r="I14">
        <v>1.574357</v>
      </c>
      <c r="J14" t="s">
        <v>3</v>
      </c>
      <c r="K14">
        <v>104.335688</v>
      </c>
      <c r="L14">
        <v>1.2851999999999999</v>
      </c>
      <c r="M14" t="s">
        <v>4</v>
      </c>
      <c r="N14">
        <v>80.453653000000003</v>
      </c>
      <c r="O14">
        <v>1.169478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115.017393</v>
      </c>
      <c r="I15">
        <v>1.690296</v>
      </c>
      <c r="J15" t="s">
        <v>3</v>
      </c>
      <c r="K15">
        <v>112.336995</v>
      </c>
      <c r="L15">
        <v>1.378044</v>
      </c>
      <c r="M15" t="s">
        <v>4</v>
      </c>
      <c r="N15">
        <v>86.625611000000006</v>
      </c>
      <c r="O15">
        <v>1.2512669999999999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123.207865</v>
      </c>
      <c r="I16">
        <v>1.8055319999999999</v>
      </c>
      <c r="J16" t="s">
        <v>3</v>
      </c>
      <c r="K16">
        <v>120.339939</v>
      </c>
      <c r="L16">
        <v>1.4699880000000001</v>
      </c>
      <c r="M16" t="s">
        <v>4</v>
      </c>
      <c r="N16">
        <v>92.799086000000003</v>
      </c>
      <c r="O16">
        <v>1.3392820000000001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131.39756399999999</v>
      </c>
      <c r="I17">
        <v>1.9299109999999999</v>
      </c>
      <c r="J17" t="s">
        <v>3</v>
      </c>
      <c r="K17">
        <v>128.341284</v>
      </c>
      <c r="L17">
        <v>1.5692820000000001</v>
      </c>
      <c r="M17" t="s">
        <v>4</v>
      </c>
      <c r="N17">
        <v>98.971514999999997</v>
      </c>
      <c r="O17">
        <v>1.425583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139.58455699999999</v>
      </c>
      <c r="I18">
        <v>2.0624889999999998</v>
      </c>
      <c r="J18" t="s">
        <v>3</v>
      </c>
      <c r="K18">
        <v>136.34134900000001</v>
      </c>
      <c r="L18">
        <v>1.675592</v>
      </c>
      <c r="M18" t="s">
        <v>4</v>
      </c>
      <c r="N18">
        <v>105.143737</v>
      </c>
      <c r="O18">
        <v>1.517355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147.77097800000001</v>
      </c>
      <c r="I19">
        <v>2.1911969999999998</v>
      </c>
      <c r="J19" t="s">
        <v>3</v>
      </c>
      <c r="K19">
        <v>144.34094400000001</v>
      </c>
      <c r="L19">
        <v>1.780972</v>
      </c>
      <c r="M19" t="s">
        <v>4</v>
      </c>
      <c r="N19">
        <v>111.314978</v>
      </c>
      <c r="O19">
        <v>1.609847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155.95811499999999</v>
      </c>
      <c r="I20">
        <v>2.3281700000000001</v>
      </c>
      <c r="J20" t="s">
        <v>3</v>
      </c>
      <c r="K20">
        <v>152.34092999999999</v>
      </c>
      <c r="L20">
        <v>1.890447</v>
      </c>
      <c r="M20" t="s">
        <v>4</v>
      </c>
      <c r="N20">
        <v>117.486177</v>
      </c>
      <c r="O20">
        <v>1.707859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164.14478</v>
      </c>
      <c r="I21">
        <v>2.4725229999999998</v>
      </c>
      <c r="J21" t="s">
        <v>3</v>
      </c>
      <c r="K21">
        <v>160.340566</v>
      </c>
      <c r="L21">
        <v>2.0073639999999999</v>
      </c>
      <c r="M21" t="s">
        <v>4</v>
      </c>
      <c r="N21">
        <v>123.657068</v>
      </c>
      <c r="O21">
        <v>1.8078799999999999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239.55799999999999</v>
      </c>
      <c r="I42">
        <v>269.604668</v>
      </c>
      <c r="J42" t="s">
        <v>3</v>
      </c>
      <c r="K42">
        <v>239.30568600000001</v>
      </c>
      <c r="L42">
        <v>269.37928299999999</v>
      </c>
      <c r="M42" t="s">
        <v>4</v>
      </c>
      <c r="N42">
        <v>6.9708189999999997</v>
      </c>
      <c r="O42">
        <v>2.5999999999999998E-5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404.43327499999998</v>
      </c>
      <c r="I43">
        <v>895.36210300000005</v>
      </c>
      <c r="J43" t="s">
        <v>3</v>
      </c>
      <c r="K43">
        <v>403.971497</v>
      </c>
      <c r="L43">
        <v>895.17978300000004</v>
      </c>
      <c r="M43" t="s">
        <v>4</v>
      </c>
      <c r="N43">
        <v>13.941027999999999</v>
      </c>
      <c r="O43">
        <v>5.5000000000000002E-5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596.34684500000003</v>
      </c>
      <c r="I44">
        <v>2953.1836979999998</v>
      </c>
      <c r="J44" t="s">
        <v>3</v>
      </c>
      <c r="K44">
        <v>595.65592700000002</v>
      </c>
      <c r="L44">
        <v>2951.9385320000001</v>
      </c>
      <c r="M44" t="s">
        <v>4</v>
      </c>
      <c r="N44">
        <v>20.908964000000001</v>
      </c>
      <c r="O44">
        <v>7.4999999999999993E-5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756.42695800000001</v>
      </c>
      <c r="I45">
        <v>4690.744291</v>
      </c>
      <c r="J45" t="s">
        <v>3</v>
      </c>
      <c r="K45">
        <v>755.51965900000005</v>
      </c>
      <c r="L45">
        <v>4688.3014069999999</v>
      </c>
      <c r="M45" t="s">
        <v>4</v>
      </c>
      <c r="N45">
        <v>27.880752000000001</v>
      </c>
      <c r="O45">
        <v>9.5000000000000005E-5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921.70515699999999</v>
      </c>
      <c r="I46">
        <v>7454.517124</v>
      </c>
      <c r="J46" t="s">
        <v>3</v>
      </c>
      <c r="K46">
        <v>920.58255499999996</v>
      </c>
      <c r="L46">
        <v>7450.2091309999996</v>
      </c>
      <c r="M46" t="s">
        <v>4</v>
      </c>
      <c r="N46">
        <v>34.851014999999997</v>
      </c>
      <c r="O46">
        <v>1.16E-4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1082.5255480000001</v>
      </c>
      <c r="I47">
        <v>9955.0632320000004</v>
      </c>
      <c r="J47" t="s">
        <v>3</v>
      </c>
      <c r="K47">
        <v>1081.190509</v>
      </c>
      <c r="L47">
        <v>9949.2418990000006</v>
      </c>
      <c r="M47" t="s">
        <v>4</v>
      </c>
      <c r="N47">
        <v>41.820608999999997</v>
      </c>
      <c r="O47">
        <v>1.27E-4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1248.4159030000001</v>
      </c>
      <c r="I48">
        <v>14489.721592</v>
      </c>
      <c r="J48" t="s">
        <v>3</v>
      </c>
      <c r="K48">
        <v>1246.865818</v>
      </c>
      <c r="L48">
        <v>14480.961944999999</v>
      </c>
      <c r="M48" t="s">
        <v>4</v>
      </c>
      <c r="N48">
        <v>48.790101999999997</v>
      </c>
      <c r="O48">
        <v>1.6000000000000001E-4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1416.3085719999999</v>
      </c>
      <c r="I49">
        <v>20388.982900999999</v>
      </c>
      <c r="J49" t="s">
        <v>3</v>
      </c>
      <c r="K49">
        <v>1414.540667</v>
      </c>
      <c r="L49">
        <v>20376.226443</v>
      </c>
      <c r="M49" t="s">
        <v>4</v>
      </c>
      <c r="N49">
        <v>55.760455</v>
      </c>
      <c r="O49">
        <v>1.7899999999999999E-4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1576.539792</v>
      </c>
      <c r="I50">
        <v>22743.663423000002</v>
      </c>
      <c r="J50" t="s">
        <v>3</v>
      </c>
      <c r="K50">
        <v>1574.557695</v>
      </c>
      <c r="L50">
        <v>22728.770873000001</v>
      </c>
      <c r="M50" t="s">
        <v>4</v>
      </c>
      <c r="N50">
        <v>62.729314000000002</v>
      </c>
      <c r="O50">
        <v>2.0100000000000001E-4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1730.0940869999999</v>
      </c>
      <c r="I51">
        <v>24658.327653</v>
      </c>
      <c r="J51" t="s">
        <v>3</v>
      </c>
      <c r="K51">
        <v>1727.8995560000001</v>
      </c>
      <c r="L51">
        <v>24640.295667999999</v>
      </c>
      <c r="M51" t="s">
        <v>4</v>
      </c>
      <c r="N51">
        <v>69.699060000000003</v>
      </c>
      <c r="O51">
        <v>2.4699999999999999E-4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1880.6167989999999</v>
      </c>
      <c r="I52">
        <v>27097.499054</v>
      </c>
      <c r="J52" t="s">
        <v>3</v>
      </c>
      <c r="K52">
        <v>1878.211787</v>
      </c>
      <c r="L52">
        <v>27076.593215000001</v>
      </c>
      <c r="M52" t="s">
        <v>4</v>
      </c>
      <c r="N52">
        <v>76.669375000000002</v>
      </c>
      <c r="O52">
        <v>2.61E-4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2035.9347310000001</v>
      </c>
      <c r="I53">
        <v>29062.895463000001</v>
      </c>
      <c r="J53" t="s">
        <v>3</v>
      </c>
      <c r="K53">
        <v>2033.3190259999999</v>
      </c>
      <c r="L53">
        <v>29038.220883999998</v>
      </c>
      <c r="M53" t="s">
        <v>4</v>
      </c>
      <c r="N53">
        <v>83.638052000000002</v>
      </c>
      <c r="O53">
        <v>2.8800000000000001E-4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2198.0283450000002</v>
      </c>
      <c r="I54">
        <v>33259.849472000002</v>
      </c>
      <c r="J54" t="s">
        <v>3</v>
      </c>
      <c r="K54">
        <v>2195.2038309999998</v>
      </c>
      <c r="L54">
        <v>33232.223294000003</v>
      </c>
      <c r="M54" t="s">
        <v>4</v>
      </c>
      <c r="N54">
        <v>90.606787999999995</v>
      </c>
      <c r="O54">
        <v>3.2899999999999997E-4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2350.825347</v>
      </c>
      <c r="I55">
        <v>34184.004639999999</v>
      </c>
      <c r="J55" t="s">
        <v>3</v>
      </c>
      <c r="K55">
        <v>2347.7946579999998</v>
      </c>
      <c r="L55">
        <v>34155.713710000004</v>
      </c>
      <c r="M55" t="s">
        <v>4</v>
      </c>
      <c r="N55">
        <v>97.576671000000005</v>
      </c>
      <c r="O55">
        <v>3.48E-4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2504.9042530000002</v>
      </c>
      <c r="I56">
        <v>34881.165365000001</v>
      </c>
      <c r="J56" t="s">
        <v>3</v>
      </c>
      <c r="K56">
        <v>2501.6673489999998</v>
      </c>
      <c r="L56">
        <v>34852.129177000003</v>
      </c>
      <c r="M56" t="s">
        <v>4</v>
      </c>
      <c r="N56">
        <v>104.545777</v>
      </c>
      <c r="O56">
        <v>3.5300000000000002E-4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2658.2368459999998</v>
      </c>
      <c r="I57">
        <v>35344.435546000001</v>
      </c>
      <c r="J57" t="s">
        <v>3</v>
      </c>
      <c r="K57">
        <v>2654.7948729999998</v>
      </c>
      <c r="L57">
        <v>35315.162551000001</v>
      </c>
      <c r="M57" t="s">
        <v>4</v>
      </c>
      <c r="N57">
        <v>111.516335</v>
      </c>
      <c r="O57">
        <v>3.77E-4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2810.3481740000002</v>
      </c>
      <c r="I58">
        <v>35572.600894000003</v>
      </c>
      <c r="J58" t="s">
        <v>3</v>
      </c>
      <c r="K58">
        <v>2806.7006200000001</v>
      </c>
      <c r="L58">
        <v>35543.217641000003</v>
      </c>
      <c r="M58" t="s">
        <v>4</v>
      </c>
      <c r="N58">
        <v>118.48683200000001</v>
      </c>
      <c r="O58">
        <v>4.2499999999999998E-4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2962.6825100000001</v>
      </c>
      <c r="I59">
        <v>35738.374158999999</v>
      </c>
      <c r="J59" t="s">
        <v>3</v>
      </c>
      <c r="K59">
        <v>2958.8295699999999</v>
      </c>
      <c r="L59">
        <v>35708.874623000003</v>
      </c>
      <c r="M59" t="s">
        <v>4</v>
      </c>
      <c r="N59">
        <v>125.457718</v>
      </c>
      <c r="O59">
        <v>4.1399999999999998E-4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3116.1397219999999</v>
      </c>
      <c r="I60">
        <v>35785.813052999998</v>
      </c>
      <c r="J60" t="s">
        <v>3</v>
      </c>
      <c r="K60">
        <v>3112.0818509999999</v>
      </c>
      <c r="L60">
        <v>35756.241908999997</v>
      </c>
      <c r="M60" t="s">
        <v>4</v>
      </c>
      <c r="N60">
        <v>132.42813200000001</v>
      </c>
      <c r="O60">
        <v>4.4900000000000002E-4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3269.8299320000001</v>
      </c>
      <c r="I61">
        <v>36028.873985999999</v>
      </c>
      <c r="J61" t="s">
        <v>3</v>
      </c>
      <c r="K61">
        <v>3265.5668649999998</v>
      </c>
      <c r="L61">
        <v>35999.151814999997</v>
      </c>
      <c r="M61" t="s">
        <v>4</v>
      </c>
      <c r="N61">
        <v>139.39848699999999</v>
      </c>
      <c r="O61">
        <v>5.3899999999999998E-4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8.3008310000000005</v>
      </c>
      <c r="I62">
        <v>3.3474999999999998E-2</v>
      </c>
      <c r="J62" t="s">
        <v>3</v>
      </c>
      <c r="K62">
        <v>8.1206479999999992</v>
      </c>
      <c r="L62">
        <v>3.0374999999999999E-2</v>
      </c>
      <c r="M62" t="s">
        <v>4</v>
      </c>
      <c r="N62">
        <v>4.4330400000000001</v>
      </c>
      <c r="O62">
        <v>8.6549999999999995E-3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16.386111</v>
      </c>
      <c r="I63">
        <v>0.15107400000000001</v>
      </c>
      <c r="J63" t="s">
        <v>3</v>
      </c>
      <c r="K63">
        <v>16.030246999999999</v>
      </c>
      <c r="L63">
        <v>0.134103</v>
      </c>
      <c r="M63" t="s">
        <v>4</v>
      </c>
      <c r="N63">
        <v>8.7056989999999992</v>
      </c>
      <c r="O63">
        <v>3.6957999999999998E-2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24.470392</v>
      </c>
      <c r="I64">
        <v>0.35118899999999997</v>
      </c>
      <c r="J64" t="s">
        <v>3</v>
      </c>
      <c r="K64">
        <v>23.939056999999998</v>
      </c>
      <c r="L64">
        <v>0.31282900000000002</v>
      </c>
      <c r="M64" t="s">
        <v>4</v>
      </c>
      <c r="N64">
        <v>12.976862000000001</v>
      </c>
      <c r="O64">
        <v>8.6341000000000001E-2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32.55406</v>
      </c>
      <c r="I65">
        <v>0.63396399999999997</v>
      </c>
      <c r="J65" t="s">
        <v>3</v>
      </c>
      <c r="K65">
        <v>31.847846000000001</v>
      </c>
      <c r="L65">
        <v>0.56667100000000004</v>
      </c>
      <c r="M65" t="s">
        <v>4</v>
      </c>
      <c r="N65">
        <v>17.248335999999998</v>
      </c>
      <c r="O65">
        <v>0.15711600000000001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40.637403999999997</v>
      </c>
      <c r="I66">
        <v>0.99795199999999995</v>
      </c>
      <c r="J66" t="s">
        <v>3</v>
      </c>
      <c r="K66">
        <v>39.757517</v>
      </c>
      <c r="L66">
        <v>0.89649900000000005</v>
      </c>
      <c r="M66" t="s">
        <v>4</v>
      </c>
      <c r="N66">
        <v>21.519759000000001</v>
      </c>
      <c r="O66">
        <v>0.24918999999999999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48.720030999999999</v>
      </c>
      <c r="I67">
        <v>1.4420310000000001</v>
      </c>
      <c r="J67" t="s">
        <v>3</v>
      </c>
      <c r="K67">
        <v>47.666901000000003</v>
      </c>
      <c r="L67">
        <v>1.3006390000000001</v>
      </c>
      <c r="M67" t="s">
        <v>4</v>
      </c>
      <c r="N67">
        <v>25.791346000000001</v>
      </c>
      <c r="O67">
        <v>0.36340800000000001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56.803762999999996</v>
      </c>
      <c r="I68">
        <v>1.96648</v>
      </c>
      <c r="J68" t="s">
        <v>3</v>
      </c>
      <c r="K68">
        <v>55.576858000000001</v>
      </c>
      <c r="L68">
        <v>1.7816620000000001</v>
      </c>
      <c r="M68" t="s">
        <v>4</v>
      </c>
      <c r="N68">
        <v>30.063116999999998</v>
      </c>
      <c r="O68">
        <v>0.49880000000000002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64.886347999999998</v>
      </c>
      <c r="I69">
        <v>2.569286</v>
      </c>
      <c r="J69" t="s">
        <v>3</v>
      </c>
      <c r="K69">
        <v>63.486936999999998</v>
      </c>
      <c r="L69">
        <v>2.3353790000000001</v>
      </c>
      <c r="M69" t="s">
        <v>4</v>
      </c>
      <c r="N69">
        <v>34.334814000000001</v>
      </c>
      <c r="O69">
        <v>0.65575600000000001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72.970133000000004</v>
      </c>
      <c r="I70">
        <v>3.2551589999999999</v>
      </c>
      <c r="J70" t="s">
        <v>3</v>
      </c>
      <c r="K70">
        <v>71.397525999999999</v>
      </c>
      <c r="L70">
        <v>2.9697779999999998</v>
      </c>
      <c r="M70" t="s">
        <v>4</v>
      </c>
      <c r="N70">
        <v>38.606619999999999</v>
      </c>
      <c r="O70">
        <v>0.83451299999999995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81.054041999999995</v>
      </c>
      <c r="I71">
        <v>4.0234110000000003</v>
      </c>
      <c r="J71" t="s">
        <v>3</v>
      </c>
      <c r="K71">
        <v>79.308584999999994</v>
      </c>
      <c r="L71">
        <v>3.6818740000000001</v>
      </c>
      <c r="M71" t="s">
        <v>4</v>
      </c>
      <c r="N71">
        <v>42.878487999999997</v>
      </c>
      <c r="O71">
        <v>1.0340320000000001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89.136191999999994</v>
      </c>
      <c r="I72">
        <v>4.8637899999999998</v>
      </c>
      <c r="J72" t="s">
        <v>3</v>
      </c>
      <c r="K72">
        <v>87.218867000000003</v>
      </c>
      <c r="L72">
        <v>4.4658990000000003</v>
      </c>
      <c r="M72" t="s">
        <v>4</v>
      </c>
      <c r="N72">
        <v>47.150089000000001</v>
      </c>
      <c r="O72">
        <v>1.2558279999999999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97.219262999999998</v>
      </c>
      <c r="I73">
        <v>5.7826110000000002</v>
      </c>
      <c r="J73" t="s">
        <v>3</v>
      </c>
      <c r="K73">
        <v>95.129558000000003</v>
      </c>
      <c r="L73">
        <v>5.3249870000000001</v>
      </c>
      <c r="M73" t="s">
        <v>4</v>
      </c>
      <c r="N73">
        <v>51.421484999999997</v>
      </c>
      <c r="O73">
        <v>1.4993609999999999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105.30209000000001</v>
      </c>
      <c r="I74">
        <v>6.7770080000000004</v>
      </c>
      <c r="J74" t="s">
        <v>3</v>
      </c>
      <c r="K74">
        <v>103.040801</v>
      </c>
      <c r="L74">
        <v>6.2586880000000003</v>
      </c>
      <c r="M74" t="s">
        <v>4</v>
      </c>
      <c r="N74">
        <v>55.693272</v>
      </c>
      <c r="O74">
        <v>1.7634749999999999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113.385407</v>
      </c>
      <c r="I75">
        <v>7.8457410000000003</v>
      </c>
      <c r="J75" t="s">
        <v>3</v>
      </c>
      <c r="K75">
        <v>110.952821</v>
      </c>
      <c r="L75">
        <v>7.267404</v>
      </c>
      <c r="M75" t="s">
        <v>4</v>
      </c>
      <c r="N75">
        <v>59.965077999999998</v>
      </c>
      <c r="O75">
        <v>2.0482719999999999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121.46880899999999</v>
      </c>
      <c r="I76">
        <v>8.9922819999999994</v>
      </c>
      <c r="J76" t="s">
        <v>3</v>
      </c>
      <c r="K76">
        <v>118.865189</v>
      </c>
      <c r="L76">
        <v>8.3513570000000001</v>
      </c>
      <c r="M76" t="s">
        <v>4</v>
      </c>
      <c r="N76">
        <v>64.237048999999999</v>
      </c>
      <c r="O76">
        <v>2.3553769999999998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129.55228500000001</v>
      </c>
      <c r="I77">
        <v>10.222246</v>
      </c>
      <c r="J77" t="s">
        <v>3</v>
      </c>
      <c r="K77">
        <v>126.777248</v>
      </c>
      <c r="L77">
        <v>9.5132259999999995</v>
      </c>
      <c r="M77" t="s">
        <v>4</v>
      </c>
      <c r="N77">
        <v>68.508613999999994</v>
      </c>
      <c r="O77">
        <v>2.6844640000000002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137.63603000000001</v>
      </c>
      <c r="I78">
        <v>11.535548</v>
      </c>
      <c r="J78" t="s">
        <v>3</v>
      </c>
      <c r="K78">
        <v>134.690541</v>
      </c>
      <c r="L78">
        <v>10.751064</v>
      </c>
      <c r="M78" t="s">
        <v>4</v>
      </c>
      <c r="N78">
        <v>72.780647999999999</v>
      </c>
      <c r="O78">
        <v>3.0368970000000002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145.712852</v>
      </c>
      <c r="I79">
        <v>12.822448</v>
      </c>
      <c r="J79" t="s">
        <v>3</v>
      </c>
      <c r="K79">
        <v>142.59702200000001</v>
      </c>
      <c r="L79">
        <v>11.969147</v>
      </c>
      <c r="M79" t="s">
        <v>4</v>
      </c>
      <c r="N79">
        <v>77.048832000000004</v>
      </c>
      <c r="O79">
        <v>3.3819629999999998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153.787892</v>
      </c>
      <c r="I80">
        <v>14.136151</v>
      </c>
      <c r="J80" t="s">
        <v>3</v>
      </c>
      <c r="K80">
        <v>150.50118000000001</v>
      </c>
      <c r="L80">
        <v>13.214979</v>
      </c>
      <c r="M80" t="s">
        <v>4</v>
      </c>
      <c r="N80">
        <v>81.316033000000004</v>
      </c>
      <c r="O80">
        <v>3.7325490000000001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161.86154099999999</v>
      </c>
      <c r="I81">
        <v>15.517194999999999</v>
      </c>
      <c r="J81" t="s">
        <v>3</v>
      </c>
      <c r="K81">
        <v>158.405</v>
      </c>
      <c r="L81">
        <v>14.531233</v>
      </c>
      <c r="M81" t="s">
        <v>4</v>
      </c>
      <c r="N81">
        <v>85.58305</v>
      </c>
      <c r="O81">
        <v>4.1047120000000001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9.162096</v>
      </c>
      <c r="I82">
        <v>4.1827000000000003E-2</v>
      </c>
      <c r="J82" t="s">
        <v>3</v>
      </c>
      <c r="K82">
        <v>8.9628069999999997</v>
      </c>
      <c r="L82">
        <v>4.0620000000000003E-2</v>
      </c>
      <c r="M82" t="s">
        <v>4</v>
      </c>
      <c r="N82">
        <v>5.267989</v>
      </c>
      <c r="O82">
        <v>2.053E-2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17.958072999999999</v>
      </c>
      <c r="I83">
        <v>0.16852700000000001</v>
      </c>
      <c r="J83" t="s">
        <v>3</v>
      </c>
      <c r="K83">
        <v>17.563942999999998</v>
      </c>
      <c r="L83">
        <v>0.155863</v>
      </c>
      <c r="M83" t="s">
        <v>4</v>
      </c>
      <c r="N83">
        <v>10.231273</v>
      </c>
      <c r="O83">
        <v>5.7403999999999997E-2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26.752088000000001</v>
      </c>
      <c r="I84">
        <v>0.39476499999999998</v>
      </c>
      <c r="J84" t="s">
        <v>3</v>
      </c>
      <c r="K84">
        <v>26.164629000000001</v>
      </c>
      <c r="L84">
        <v>0.36233700000000002</v>
      </c>
      <c r="M84" t="s">
        <v>4</v>
      </c>
      <c r="N84">
        <v>15.194986</v>
      </c>
      <c r="O84">
        <v>0.125277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35.549739000000002</v>
      </c>
      <c r="I85">
        <v>0.71579199999999998</v>
      </c>
      <c r="J85" t="s">
        <v>3</v>
      </c>
      <c r="K85">
        <v>34.766843000000001</v>
      </c>
      <c r="L85">
        <v>0.65593999999999997</v>
      </c>
      <c r="M85" t="s">
        <v>4</v>
      </c>
      <c r="N85">
        <v>20.158414</v>
      </c>
      <c r="O85">
        <v>0.223218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44.345658999999998</v>
      </c>
      <c r="I86">
        <v>1.1318870000000001</v>
      </c>
      <c r="J86" t="s">
        <v>3</v>
      </c>
      <c r="K86">
        <v>43.369494000000003</v>
      </c>
      <c r="L86">
        <v>1.038319</v>
      </c>
      <c r="M86" t="s">
        <v>4</v>
      </c>
      <c r="N86">
        <v>25.122004</v>
      </c>
      <c r="O86">
        <v>0.35116199999999997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53.140554999999999</v>
      </c>
      <c r="I87">
        <v>1.6482079999999999</v>
      </c>
      <c r="J87" t="s">
        <v>3</v>
      </c>
      <c r="K87">
        <v>51.971775000000001</v>
      </c>
      <c r="L87">
        <v>1.5125729999999999</v>
      </c>
      <c r="M87" t="s">
        <v>4</v>
      </c>
      <c r="N87">
        <v>30.085411000000001</v>
      </c>
      <c r="O87">
        <v>0.51094700000000004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61.934570000000001</v>
      </c>
      <c r="I88">
        <v>2.261209</v>
      </c>
      <c r="J88" t="s">
        <v>3</v>
      </c>
      <c r="K88">
        <v>60.573645999999997</v>
      </c>
      <c r="L88">
        <v>2.0752329999999999</v>
      </c>
      <c r="M88" t="s">
        <v>4</v>
      </c>
      <c r="N88">
        <v>35.048304999999999</v>
      </c>
      <c r="O88">
        <v>0.70109699999999997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70.727110999999994</v>
      </c>
      <c r="I89">
        <v>2.9650509999999999</v>
      </c>
      <c r="J89" t="s">
        <v>3</v>
      </c>
      <c r="K89">
        <v>69.175747000000001</v>
      </c>
      <c r="L89">
        <v>2.728907</v>
      </c>
      <c r="M89" t="s">
        <v>4</v>
      </c>
      <c r="N89">
        <v>40.011403999999999</v>
      </c>
      <c r="O89">
        <v>0.92125100000000004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79.518963999999997</v>
      </c>
      <c r="I90">
        <v>3.7641079999999998</v>
      </c>
      <c r="J90" t="s">
        <v>3</v>
      </c>
      <c r="K90">
        <v>77.777828</v>
      </c>
      <c r="L90">
        <v>3.4751310000000002</v>
      </c>
      <c r="M90" t="s">
        <v>4</v>
      </c>
      <c r="N90">
        <v>44.973624000000001</v>
      </c>
      <c r="O90">
        <v>1.173327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88.310512000000003</v>
      </c>
      <c r="I91">
        <v>4.6497979999999997</v>
      </c>
      <c r="J91" t="s">
        <v>3</v>
      </c>
      <c r="K91">
        <v>86.380358999999999</v>
      </c>
      <c r="L91">
        <v>4.3067169999999999</v>
      </c>
      <c r="M91" t="s">
        <v>4</v>
      </c>
      <c r="N91">
        <v>49.936763999999997</v>
      </c>
      <c r="O91">
        <v>1.4535290000000001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97.101935999999995</v>
      </c>
      <c r="I92">
        <v>5.6324059999999996</v>
      </c>
      <c r="J92" t="s">
        <v>3</v>
      </c>
      <c r="K92">
        <v>94.983401000000001</v>
      </c>
      <c r="L92">
        <v>5.2281959999999996</v>
      </c>
      <c r="M92" t="s">
        <v>4</v>
      </c>
      <c r="N92">
        <v>54.899943999999998</v>
      </c>
      <c r="O92">
        <v>1.763922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105.89667900000001</v>
      </c>
      <c r="I93">
        <v>6.7004159999999997</v>
      </c>
      <c r="J93" t="s">
        <v>3</v>
      </c>
      <c r="K93">
        <v>103.587672</v>
      </c>
      <c r="L93">
        <v>6.2404909999999996</v>
      </c>
      <c r="M93" t="s">
        <v>4</v>
      </c>
      <c r="N93">
        <v>59.863289000000002</v>
      </c>
      <c r="O93">
        <v>2.1060460000000001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114.691585</v>
      </c>
      <c r="I94">
        <v>7.8593359999999999</v>
      </c>
      <c r="J94" t="s">
        <v>3</v>
      </c>
      <c r="K94">
        <v>112.192842</v>
      </c>
      <c r="L94">
        <v>7.3377169999999996</v>
      </c>
      <c r="M94" t="s">
        <v>4</v>
      </c>
      <c r="N94">
        <v>64.827023999999994</v>
      </c>
      <c r="O94">
        <v>2.479047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123.485567</v>
      </c>
      <c r="I95">
        <v>9.1091689999999996</v>
      </c>
      <c r="J95" t="s">
        <v>3</v>
      </c>
      <c r="K95">
        <v>120.79782899999999</v>
      </c>
      <c r="L95">
        <v>8.52407</v>
      </c>
      <c r="M95" t="s">
        <v>4</v>
      </c>
      <c r="N95">
        <v>69.790531999999999</v>
      </c>
      <c r="O95">
        <v>2.8819819999999998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132.27888200000001</v>
      </c>
      <c r="I96">
        <v>10.451188</v>
      </c>
      <c r="J96" t="s">
        <v>3</v>
      </c>
      <c r="K96">
        <v>129.40219099999999</v>
      </c>
      <c r="L96">
        <v>9.8045109999999998</v>
      </c>
      <c r="M96" t="s">
        <v>4</v>
      </c>
      <c r="N96">
        <v>74.753611000000006</v>
      </c>
      <c r="O96">
        <v>3.3171409999999999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141.06249299999999</v>
      </c>
      <c r="I97">
        <v>11.755117</v>
      </c>
      <c r="J97" t="s">
        <v>3</v>
      </c>
      <c r="K97">
        <v>137.99737500000001</v>
      </c>
      <c r="L97">
        <v>11.043164000000001</v>
      </c>
      <c r="M97" t="s">
        <v>4</v>
      </c>
      <c r="N97">
        <v>79.71163</v>
      </c>
      <c r="O97">
        <v>3.7382610000000001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149.845223</v>
      </c>
      <c r="I98">
        <v>13.126856999999999</v>
      </c>
      <c r="J98" t="s">
        <v>3</v>
      </c>
      <c r="K98">
        <v>146.59266199999999</v>
      </c>
      <c r="L98">
        <v>12.3475</v>
      </c>
      <c r="M98" t="s">
        <v>4</v>
      </c>
      <c r="N98">
        <v>84.669690000000003</v>
      </c>
      <c r="O98">
        <v>4.1789930000000002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158.62715299999999</v>
      </c>
      <c r="I99">
        <v>14.589433</v>
      </c>
      <c r="J99" t="s">
        <v>3</v>
      </c>
      <c r="K99">
        <v>155.18727100000001</v>
      </c>
      <c r="L99">
        <v>13.738591</v>
      </c>
      <c r="M99" t="s">
        <v>4</v>
      </c>
      <c r="N99">
        <v>89.627831</v>
      </c>
      <c r="O99">
        <v>4.6471590000000003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167.41084799999999</v>
      </c>
      <c r="I100">
        <v>16.127016000000001</v>
      </c>
      <c r="J100" t="s">
        <v>3</v>
      </c>
      <c r="K100">
        <v>163.78334000000001</v>
      </c>
      <c r="L100">
        <v>15.21069</v>
      </c>
      <c r="M100" t="s">
        <v>4</v>
      </c>
      <c r="N100">
        <v>94.585564000000005</v>
      </c>
      <c r="O100">
        <v>5.1453990000000003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176.17680799999999</v>
      </c>
      <c r="I101">
        <v>16.743514000000001</v>
      </c>
      <c r="J101" t="s">
        <v>3</v>
      </c>
      <c r="K101">
        <v>172.36066700000001</v>
      </c>
      <c r="L101">
        <v>15.798207</v>
      </c>
      <c r="M101" t="s">
        <v>4</v>
      </c>
      <c r="N101">
        <v>99.532791000000003</v>
      </c>
      <c r="O101">
        <v>5.3504459999999998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7.2419529999999996</v>
      </c>
      <c r="I102">
        <v>1.1490000000000001E-3</v>
      </c>
      <c r="J102" t="s">
        <v>3</v>
      </c>
      <c r="K102">
        <v>7.0501379999999996</v>
      </c>
      <c r="L102">
        <v>2.287E-3</v>
      </c>
      <c r="M102" t="s">
        <v>4</v>
      </c>
      <c r="N102">
        <v>4.4178850000000001</v>
      </c>
      <c r="O102">
        <v>1.9819999999999998E-3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14.251440000000001</v>
      </c>
      <c r="I103">
        <v>1.2160000000000001E-3</v>
      </c>
      <c r="J103" t="s">
        <v>3</v>
      </c>
      <c r="K103">
        <v>13.872329000000001</v>
      </c>
      <c r="L103">
        <v>2.101E-3</v>
      </c>
      <c r="M103" t="s">
        <v>4</v>
      </c>
      <c r="N103">
        <v>8.6701049999999995</v>
      </c>
      <c r="O103">
        <v>2.127E-3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21.259049999999998</v>
      </c>
      <c r="I104">
        <v>2.4489999999999998E-3</v>
      </c>
      <c r="J104" t="s">
        <v>3</v>
      </c>
      <c r="K104">
        <v>20.694617999999998</v>
      </c>
      <c r="L104">
        <v>1.9740000000000001E-3</v>
      </c>
      <c r="M104" t="s">
        <v>4</v>
      </c>
      <c r="N104">
        <v>12.922815</v>
      </c>
      <c r="O104">
        <v>2.3310000000000002E-3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28.264389000000001</v>
      </c>
      <c r="I105">
        <v>4.3759999999999997E-3</v>
      </c>
      <c r="J105" t="s">
        <v>3</v>
      </c>
      <c r="K105">
        <v>27.515294999999998</v>
      </c>
      <c r="L105">
        <v>1.9580000000000001E-3</v>
      </c>
      <c r="M105" t="s">
        <v>4</v>
      </c>
      <c r="N105">
        <v>17.174914999999999</v>
      </c>
      <c r="O105">
        <v>2.6649999999999998E-3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35.269105000000003</v>
      </c>
      <c r="I106">
        <v>6.9119999999999997E-3</v>
      </c>
      <c r="J106" t="s">
        <v>3</v>
      </c>
      <c r="K106">
        <v>34.336272999999998</v>
      </c>
      <c r="L106">
        <v>1.8580000000000001E-3</v>
      </c>
      <c r="M106" t="s">
        <v>4</v>
      </c>
      <c r="N106">
        <v>21.426924</v>
      </c>
      <c r="O106">
        <v>2.9819999999999998E-3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42.271275000000003</v>
      </c>
      <c r="I107">
        <v>9.8110000000000003E-3</v>
      </c>
      <c r="J107" t="s">
        <v>3</v>
      </c>
      <c r="K107">
        <v>41.157259000000003</v>
      </c>
      <c r="L107">
        <v>1.8469999999999999E-3</v>
      </c>
      <c r="M107" t="s">
        <v>4</v>
      </c>
      <c r="N107">
        <v>25.679894999999998</v>
      </c>
      <c r="O107">
        <v>3.467E-3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49.271766</v>
      </c>
      <c r="I108">
        <v>1.2964E-2</v>
      </c>
      <c r="J108" t="s">
        <v>3</v>
      </c>
      <c r="K108">
        <v>47.977854999999998</v>
      </c>
      <c r="L108">
        <v>1.841E-3</v>
      </c>
      <c r="M108" t="s">
        <v>4</v>
      </c>
      <c r="N108">
        <v>29.931678999999999</v>
      </c>
      <c r="O108">
        <v>4.006E-3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56.272421000000001</v>
      </c>
      <c r="I109">
        <v>1.6088000000000002E-2</v>
      </c>
      <c r="J109" t="s">
        <v>3</v>
      </c>
      <c r="K109">
        <v>54.799292000000001</v>
      </c>
      <c r="L109">
        <v>1.897E-3</v>
      </c>
      <c r="M109" t="s">
        <v>4</v>
      </c>
      <c r="N109">
        <v>34.184514</v>
      </c>
      <c r="O109">
        <v>4.6540000000000002E-3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63.271642999999997</v>
      </c>
      <c r="I110">
        <v>1.9532000000000001E-2</v>
      </c>
      <c r="J110" t="s">
        <v>3</v>
      </c>
      <c r="K110">
        <v>61.619335999999997</v>
      </c>
      <c r="L110">
        <v>1.9269999999999999E-3</v>
      </c>
      <c r="M110" t="s">
        <v>4</v>
      </c>
      <c r="N110">
        <v>38.436905000000003</v>
      </c>
      <c r="O110">
        <v>5.3449999999999999E-3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70.269729999999996</v>
      </c>
      <c r="I111">
        <v>2.2855E-2</v>
      </c>
      <c r="J111" t="s">
        <v>3</v>
      </c>
      <c r="K111">
        <v>68.439361000000005</v>
      </c>
      <c r="L111">
        <v>1.918E-3</v>
      </c>
      <c r="M111" t="s">
        <v>4</v>
      </c>
      <c r="N111">
        <v>42.689112000000002</v>
      </c>
      <c r="O111">
        <v>6.1669999999999997E-3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77.267528999999996</v>
      </c>
      <c r="I112">
        <v>2.6003999999999999E-2</v>
      </c>
      <c r="J112" t="s">
        <v>3</v>
      </c>
      <c r="K112">
        <v>75.259528000000003</v>
      </c>
      <c r="L112">
        <v>1.9729999999999999E-3</v>
      </c>
      <c r="M112" t="s">
        <v>4</v>
      </c>
      <c r="N112">
        <v>46.941892000000003</v>
      </c>
      <c r="O112">
        <v>7.0609999999999996E-3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84.265450999999999</v>
      </c>
      <c r="I113">
        <v>2.9499999999999998E-2</v>
      </c>
      <c r="J113" t="s">
        <v>3</v>
      </c>
      <c r="K113">
        <v>82.079735999999997</v>
      </c>
      <c r="L113">
        <v>1.9680000000000001E-3</v>
      </c>
      <c r="M113" t="s">
        <v>4</v>
      </c>
      <c r="N113">
        <v>51.193874000000001</v>
      </c>
      <c r="O113">
        <v>8.0990000000000003E-3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91.263373999999999</v>
      </c>
      <c r="I114">
        <v>3.3286000000000003E-2</v>
      </c>
      <c r="J114" t="s">
        <v>3</v>
      </c>
      <c r="K114">
        <v>88.899882000000005</v>
      </c>
      <c r="L114">
        <v>1.9919999999999998E-3</v>
      </c>
      <c r="M114" t="s">
        <v>4</v>
      </c>
      <c r="N114">
        <v>55.446040000000004</v>
      </c>
      <c r="O114">
        <v>9.162E-3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98.261728000000005</v>
      </c>
      <c r="I115">
        <v>3.6665000000000003E-2</v>
      </c>
      <c r="J115" t="s">
        <v>3</v>
      </c>
      <c r="K115">
        <v>95.720560000000006</v>
      </c>
      <c r="L115">
        <v>2.0209999999999998E-3</v>
      </c>
      <c r="M115" t="s">
        <v>4</v>
      </c>
      <c r="N115">
        <v>59.698430000000002</v>
      </c>
      <c r="O115">
        <v>1.0302E-2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105.26212700000001</v>
      </c>
      <c r="I116">
        <v>3.9217000000000002E-2</v>
      </c>
      <c r="J116" t="s">
        <v>3</v>
      </c>
      <c r="K116">
        <v>102.541752</v>
      </c>
      <c r="L116">
        <v>2.1029999999999998E-3</v>
      </c>
      <c r="M116" t="s">
        <v>4</v>
      </c>
      <c r="N116">
        <v>63.950924000000001</v>
      </c>
      <c r="O116">
        <v>1.1653E-2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112.264</v>
      </c>
      <c r="I117">
        <v>4.3529999999999999E-2</v>
      </c>
      <c r="J117" t="s">
        <v>3</v>
      </c>
      <c r="K117">
        <v>109.363559</v>
      </c>
      <c r="L117">
        <v>2.4320000000000001E-3</v>
      </c>
      <c r="M117" t="s">
        <v>4</v>
      </c>
      <c r="N117">
        <v>68.202931000000007</v>
      </c>
      <c r="O117">
        <v>1.2964E-2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119.26495</v>
      </c>
      <c r="I118">
        <v>4.8932000000000003E-2</v>
      </c>
      <c r="J118" t="s">
        <v>3</v>
      </c>
      <c r="K118">
        <v>116.185305</v>
      </c>
      <c r="L118">
        <v>3.0270000000000002E-3</v>
      </c>
      <c r="M118" t="s">
        <v>4</v>
      </c>
      <c r="N118">
        <v>72.455060000000003</v>
      </c>
      <c r="O118">
        <v>1.421E-2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126.265759</v>
      </c>
      <c r="I119">
        <v>5.5377999999999997E-2</v>
      </c>
      <c r="J119" t="s">
        <v>3</v>
      </c>
      <c r="K119">
        <v>123.007172</v>
      </c>
      <c r="L119">
        <v>3.6110000000000001E-3</v>
      </c>
      <c r="M119" t="s">
        <v>4</v>
      </c>
      <c r="N119">
        <v>76.707271000000006</v>
      </c>
      <c r="O119">
        <v>1.558E-2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133.265592</v>
      </c>
      <c r="I120">
        <v>6.2345999999999999E-2</v>
      </c>
      <c r="J120" t="s">
        <v>3</v>
      </c>
      <c r="K120">
        <v>129.82885300000001</v>
      </c>
      <c r="L120">
        <v>4.3779999999999999E-3</v>
      </c>
      <c r="M120" t="s">
        <v>4</v>
      </c>
      <c r="N120">
        <v>80.959073000000004</v>
      </c>
      <c r="O120">
        <v>1.7069000000000001E-2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140.26496800000001</v>
      </c>
      <c r="I121">
        <v>6.9903999999999994E-2</v>
      </c>
      <c r="J121" t="s">
        <v>3</v>
      </c>
      <c r="K121">
        <v>136.650431</v>
      </c>
      <c r="L121">
        <v>5.1399999999999996E-3</v>
      </c>
      <c r="M121" t="s">
        <v>4</v>
      </c>
      <c r="N121">
        <v>85.211284000000006</v>
      </c>
      <c r="O121">
        <v>1.8609000000000001E-2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18.506491</v>
      </c>
      <c r="I122">
        <v>37.594996000000002</v>
      </c>
      <c r="J122" t="s">
        <v>3</v>
      </c>
      <c r="K122">
        <v>18.298154</v>
      </c>
      <c r="L122">
        <v>36.074649000000001</v>
      </c>
      <c r="M122" t="s">
        <v>4</v>
      </c>
      <c r="N122">
        <v>10.969177999999999</v>
      </c>
      <c r="O122">
        <v>30.321292</v>
      </c>
      <c r="P122" t="s">
        <v>5</v>
      </c>
      <c r="Q122">
        <v>0.218975</v>
      </c>
      <c r="R122">
        <v>1.7198000000000001E-2</v>
      </c>
      <c r="S122" t="s">
        <v>6</v>
      </c>
      <c r="T122">
        <v>4.3094830000000002</v>
      </c>
      <c r="U122">
        <v>1.884E-3</v>
      </c>
      <c r="V122" t="s">
        <v>7</v>
      </c>
      <c r="W122">
        <v>0.115145</v>
      </c>
      <c r="X122">
        <v>2.421E-3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6.0179999999999999E-3</v>
      </c>
      <c r="AG122">
        <v>1.8E-5</v>
      </c>
      <c r="AH122" t="s">
        <v>11</v>
      </c>
      <c r="AI122">
        <v>0.99484799999999995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36.248435999999998</v>
      </c>
      <c r="I123">
        <v>114.937076</v>
      </c>
      <c r="J123" t="s">
        <v>3</v>
      </c>
      <c r="K123">
        <v>35.848674000000003</v>
      </c>
      <c r="L123">
        <v>110.442532</v>
      </c>
      <c r="M123" t="s">
        <v>4</v>
      </c>
      <c r="N123">
        <v>21.332093</v>
      </c>
      <c r="O123">
        <v>93.181815</v>
      </c>
      <c r="P123" t="s">
        <v>5</v>
      </c>
      <c r="Q123">
        <v>0.422373</v>
      </c>
      <c r="R123">
        <v>5.2241999999999997E-2</v>
      </c>
      <c r="S123" t="s">
        <v>6</v>
      </c>
      <c r="T123">
        <v>8.5742999999999991</v>
      </c>
      <c r="U123">
        <v>7.9249999999999998E-3</v>
      </c>
      <c r="V123" t="s">
        <v>7</v>
      </c>
      <c r="W123">
        <v>0.22108800000000001</v>
      </c>
      <c r="X123">
        <v>7.7619999999999998E-3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4.1869999999999997E-3</v>
      </c>
      <c r="AG123">
        <v>1.4E-5</v>
      </c>
      <c r="AH123" t="s">
        <v>11</v>
      </c>
      <c r="AI123">
        <v>0.99504599999999999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53.682482</v>
      </c>
      <c r="I124">
        <v>212.09246400000001</v>
      </c>
      <c r="J124" t="s">
        <v>3</v>
      </c>
      <c r="K124">
        <v>53.095948</v>
      </c>
      <c r="L124">
        <v>203.77524299999999</v>
      </c>
      <c r="M124" t="s">
        <v>4</v>
      </c>
      <c r="N124">
        <v>31.415617999999998</v>
      </c>
      <c r="O124">
        <v>171.70864800000001</v>
      </c>
      <c r="P124" t="s">
        <v>5</v>
      </c>
      <c r="Q124">
        <v>0.61815699999999996</v>
      </c>
      <c r="R124">
        <v>9.6032999999999993E-2</v>
      </c>
      <c r="S124" t="s">
        <v>6</v>
      </c>
      <c r="T124">
        <v>12.837618000000001</v>
      </c>
      <c r="U124">
        <v>1.712E-2</v>
      </c>
      <c r="V124" t="s">
        <v>7</v>
      </c>
      <c r="W124">
        <v>0.32487199999999999</v>
      </c>
      <c r="X124">
        <v>1.5247E-2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2.9420000000000002E-3</v>
      </c>
      <c r="AG124">
        <v>6.9999999999999999E-6</v>
      </c>
      <c r="AH124" t="s">
        <v>11</v>
      </c>
      <c r="AI124">
        <v>0.99506600000000001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70.721682999999999</v>
      </c>
      <c r="I125">
        <v>306.29776600000002</v>
      </c>
      <c r="J125" t="s">
        <v>3</v>
      </c>
      <c r="K125">
        <v>69.955940999999996</v>
      </c>
      <c r="L125">
        <v>294.29171000000002</v>
      </c>
      <c r="M125" t="s">
        <v>4</v>
      </c>
      <c r="N125">
        <v>41.149298999999999</v>
      </c>
      <c r="O125">
        <v>247.92682099999999</v>
      </c>
      <c r="P125" t="s">
        <v>5</v>
      </c>
      <c r="Q125">
        <v>0.80606500000000003</v>
      </c>
      <c r="R125">
        <v>0.138326</v>
      </c>
      <c r="S125" t="s">
        <v>6</v>
      </c>
      <c r="T125">
        <v>17.096495999999998</v>
      </c>
      <c r="U125">
        <v>2.6971999999999999E-2</v>
      </c>
      <c r="V125" t="s">
        <v>7</v>
      </c>
      <c r="W125">
        <v>0.42433599999999999</v>
      </c>
      <c r="X125">
        <v>2.2682999999999998E-2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2.4229999999999998E-3</v>
      </c>
      <c r="AG125">
        <v>5.0000000000000004E-6</v>
      </c>
      <c r="AH125" t="s">
        <v>11</v>
      </c>
      <c r="AI125">
        <v>0.995085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87.479797000000005</v>
      </c>
      <c r="I126">
        <v>392.73953599999999</v>
      </c>
      <c r="J126" t="s">
        <v>3</v>
      </c>
      <c r="K126">
        <v>86.540173999999993</v>
      </c>
      <c r="L126">
        <v>377.39320500000002</v>
      </c>
      <c r="M126" t="s">
        <v>4</v>
      </c>
      <c r="N126">
        <v>50.627172000000002</v>
      </c>
      <c r="O126">
        <v>317.65721400000001</v>
      </c>
      <c r="P126" t="s">
        <v>5</v>
      </c>
      <c r="Q126">
        <v>0.98810399999999998</v>
      </c>
      <c r="R126">
        <v>0.177312</v>
      </c>
      <c r="S126" t="s">
        <v>6</v>
      </c>
      <c r="T126">
        <v>21.353943000000001</v>
      </c>
      <c r="U126">
        <v>3.7645999999999999E-2</v>
      </c>
      <c r="V126" t="s">
        <v>7</v>
      </c>
      <c r="W126">
        <v>0.52181299999999997</v>
      </c>
      <c r="X126">
        <v>3.0228000000000001E-2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1.9300000000000001E-3</v>
      </c>
      <c r="AG126">
        <v>1.9999999999999999E-6</v>
      </c>
      <c r="AH126" t="s">
        <v>11</v>
      </c>
      <c r="AI126">
        <v>0.99510699999999996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104.05690199999999</v>
      </c>
      <c r="I127">
        <v>469.67786599999999</v>
      </c>
      <c r="J127" t="s">
        <v>3</v>
      </c>
      <c r="K127">
        <v>102.94759999999999</v>
      </c>
      <c r="L127">
        <v>451.42471899999998</v>
      </c>
      <c r="M127" t="s">
        <v>4</v>
      </c>
      <c r="N127">
        <v>59.946108000000002</v>
      </c>
      <c r="O127">
        <v>379.36242600000003</v>
      </c>
      <c r="P127" t="s">
        <v>5</v>
      </c>
      <c r="Q127">
        <v>1.16567</v>
      </c>
      <c r="R127">
        <v>0.211092</v>
      </c>
      <c r="S127" t="s">
        <v>6</v>
      </c>
      <c r="T127">
        <v>25.609074</v>
      </c>
      <c r="U127">
        <v>4.7771000000000001E-2</v>
      </c>
      <c r="V127" t="s">
        <v>7</v>
      </c>
      <c r="W127">
        <v>0.61663599999999996</v>
      </c>
      <c r="X127">
        <v>3.6990000000000002E-2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1.843E-3</v>
      </c>
      <c r="AG127">
        <v>1.9999999999999999E-6</v>
      </c>
      <c r="AH127" t="s">
        <v>11</v>
      </c>
      <c r="AI127">
        <v>0.99511099999999997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120.45250900000001</v>
      </c>
      <c r="I128">
        <v>536.40851799999996</v>
      </c>
      <c r="J128" t="s">
        <v>3</v>
      </c>
      <c r="K128">
        <v>119.177674</v>
      </c>
      <c r="L128">
        <v>515.62849400000005</v>
      </c>
      <c r="M128" t="s">
        <v>4</v>
      </c>
      <c r="N128">
        <v>69.088746</v>
      </c>
      <c r="O128">
        <v>432.74917900000003</v>
      </c>
      <c r="P128" t="s">
        <v>5</v>
      </c>
      <c r="Q128">
        <v>1.3395280000000001</v>
      </c>
      <c r="R128">
        <v>0.24082700000000001</v>
      </c>
      <c r="S128" t="s">
        <v>6</v>
      </c>
      <c r="T128">
        <v>29.862919999999999</v>
      </c>
      <c r="U128">
        <v>5.7904999999999998E-2</v>
      </c>
      <c r="V128" t="s">
        <v>7</v>
      </c>
      <c r="W128">
        <v>0.71060500000000004</v>
      </c>
      <c r="X128">
        <v>4.3483000000000001E-2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1.5659999999999999E-3</v>
      </c>
      <c r="AG128">
        <v>0</v>
      </c>
      <c r="AH128" t="s">
        <v>11</v>
      </c>
      <c r="AI128">
        <v>0.995112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136.702922</v>
      </c>
      <c r="I129">
        <v>593.24358500000005</v>
      </c>
      <c r="J129" t="s">
        <v>3</v>
      </c>
      <c r="K129">
        <v>135.26522800000001</v>
      </c>
      <c r="L129">
        <v>570.33633299999997</v>
      </c>
      <c r="M129" t="s">
        <v>4</v>
      </c>
      <c r="N129">
        <v>78.109379000000004</v>
      </c>
      <c r="O129">
        <v>477.00437099999999</v>
      </c>
      <c r="P129" t="s">
        <v>5</v>
      </c>
      <c r="Q129">
        <v>1.5104439999999999</v>
      </c>
      <c r="R129">
        <v>0.26642900000000003</v>
      </c>
      <c r="S129" t="s">
        <v>6</v>
      </c>
      <c r="T129">
        <v>34.115245999999999</v>
      </c>
      <c r="U129">
        <v>6.7602999999999996E-2</v>
      </c>
      <c r="V129" t="s">
        <v>7</v>
      </c>
      <c r="W129">
        <v>0.80341799999999997</v>
      </c>
      <c r="X129">
        <v>4.9472000000000002E-2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1.482E-3</v>
      </c>
      <c r="AG129">
        <v>0</v>
      </c>
      <c r="AH129" t="s">
        <v>11</v>
      </c>
      <c r="AI129">
        <v>0.99511300000000003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152.84781599999999</v>
      </c>
      <c r="I130">
        <v>641.49639000000002</v>
      </c>
      <c r="J130" t="s">
        <v>3</v>
      </c>
      <c r="K130">
        <v>151.249617</v>
      </c>
      <c r="L130">
        <v>616.88451299999997</v>
      </c>
      <c r="M130" t="s">
        <v>4</v>
      </c>
      <c r="N130">
        <v>87.037456000000006</v>
      </c>
      <c r="O130">
        <v>513.80663200000004</v>
      </c>
      <c r="P130" t="s">
        <v>5</v>
      </c>
      <c r="Q130">
        <v>1.6790039999999999</v>
      </c>
      <c r="R130">
        <v>0.286692</v>
      </c>
      <c r="S130" t="s">
        <v>6</v>
      </c>
      <c r="T130">
        <v>38.366362000000002</v>
      </c>
      <c r="U130">
        <v>7.7989000000000003E-2</v>
      </c>
      <c r="V130" t="s">
        <v>7</v>
      </c>
      <c r="W130">
        <v>0.89523200000000003</v>
      </c>
      <c r="X130">
        <v>5.5281999999999998E-2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1.4599999999999999E-3</v>
      </c>
      <c r="AG130">
        <v>0</v>
      </c>
      <c r="AH130" t="s">
        <v>11</v>
      </c>
      <c r="AI130">
        <v>0.99511300000000003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168.937318</v>
      </c>
      <c r="I131">
        <v>682.17542200000003</v>
      </c>
      <c r="J131" t="s">
        <v>3</v>
      </c>
      <c r="K131">
        <v>167.17954399999999</v>
      </c>
      <c r="L131">
        <v>656.213481</v>
      </c>
      <c r="M131" t="s">
        <v>4</v>
      </c>
      <c r="N131">
        <v>95.904961</v>
      </c>
      <c r="O131">
        <v>544.22789999999998</v>
      </c>
      <c r="P131" t="s">
        <v>5</v>
      </c>
      <c r="Q131">
        <v>1.846123</v>
      </c>
      <c r="R131">
        <v>0.303309</v>
      </c>
      <c r="S131" t="s">
        <v>6</v>
      </c>
      <c r="T131">
        <v>42.618049999999997</v>
      </c>
      <c r="U131">
        <v>8.7808999999999998E-2</v>
      </c>
      <c r="V131" t="s">
        <v>7</v>
      </c>
      <c r="W131">
        <v>0.98641900000000005</v>
      </c>
      <c r="X131">
        <v>6.0685999999999997E-2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1.4109999999999999E-3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184.93459200000001</v>
      </c>
      <c r="I132">
        <v>716.84044100000006</v>
      </c>
      <c r="J132" t="s">
        <v>3</v>
      </c>
      <c r="K132">
        <v>183.019294</v>
      </c>
      <c r="L132">
        <v>689.81855099999996</v>
      </c>
      <c r="M132" t="s">
        <v>4</v>
      </c>
      <c r="N132">
        <v>104.697352</v>
      </c>
      <c r="O132">
        <v>568.94903499999998</v>
      </c>
      <c r="P132" t="s">
        <v>5</v>
      </c>
      <c r="Q132">
        <v>2.0114000000000001</v>
      </c>
      <c r="R132">
        <v>0.31635799999999997</v>
      </c>
      <c r="S132" t="s">
        <v>6</v>
      </c>
      <c r="T132">
        <v>46.869326999999998</v>
      </c>
      <c r="U132">
        <v>9.8281999999999994E-2</v>
      </c>
      <c r="V132" t="s">
        <v>7</v>
      </c>
      <c r="W132">
        <v>1.0768960000000001</v>
      </c>
      <c r="X132">
        <v>6.6184000000000007E-2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1.374E-3</v>
      </c>
      <c r="AG132">
        <v>0</v>
      </c>
      <c r="AH132" t="s">
        <v>11</v>
      </c>
      <c r="AI132">
        <v>0.99511400000000005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200.84649200000001</v>
      </c>
      <c r="I133">
        <v>744.91439300000002</v>
      </c>
      <c r="J133" t="s">
        <v>3</v>
      </c>
      <c r="K133">
        <v>198.77465900000001</v>
      </c>
      <c r="L133">
        <v>717.10287300000005</v>
      </c>
      <c r="M133" t="s">
        <v>4</v>
      </c>
      <c r="N133">
        <v>113.406469</v>
      </c>
      <c r="O133">
        <v>588.09966799999995</v>
      </c>
      <c r="P133" t="s">
        <v>5</v>
      </c>
      <c r="Q133">
        <v>2.1754739999999999</v>
      </c>
      <c r="R133">
        <v>0.326318</v>
      </c>
      <c r="S133" t="s">
        <v>6</v>
      </c>
      <c r="T133">
        <v>51.119993000000001</v>
      </c>
      <c r="U133">
        <v>0.10877100000000001</v>
      </c>
      <c r="V133" t="s">
        <v>7</v>
      </c>
      <c r="W133">
        <v>1.1671229999999999</v>
      </c>
      <c r="X133">
        <v>7.1498999999999993E-2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1.3600000000000001E-3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216.76557199999999</v>
      </c>
      <c r="I134">
        <v>767.20052899999996</v>
      </c>
      <c r="J134" t="s">
        <v>3</v>
      </c>
      <c r="K134">
        <v>214.53785999999999</v>
      </c>
      <c r="L134">
        <v>738.88992699999994</v>
      </c>
      <c r="M134" t="s">
        <v>4</v>
      </c>
      <c r="N134">
        <v>122.128868</v>
      </c>
      <c r="O134">
        <v>602.19437300000004</v>
      </c>
      <c r="P134" t="s">
        <v>5</v>
      </c>
      <c r="Q134">
        <v>2.3385229999999999</v>
      </c>
      <c r="R134">
        <v>0.33358500000000002</v>
      </c>
      <c r="S134" t="s">
        <v>6</v>
      </c>
      <c r="T134">
        <v>55.370942999999997</v>
      </c>
      <c r="U134">
        <v>0.119292</v>
      </c>
      <c r="V134" t="s">
        <v>7</v>
      </c>
      <c r="W134">
        <v>1.2570140000000001</v>
      </c>
      <c r="X134">
        <v>7.6689999999999994E-2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1.353E-3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232.643179</v>
      </c>
      <c r="I135">
        <v>785.369102</v>
      </c>
      <c r="J135" t="s">
        <v>3</v>
      </c>
      <c r="K135">
        <v>230.260345</v>
      </c>
      <c r="L135">
        <v>756.71928500000001</v>
      </c>
      <c r="M135" t="s">
        <v>4</v>
      </c>
      <c r="N135">
        <v>130.811239</v>
      </c>
      <c r="O135">
        <v>612.712581</v>
      </c>
      <c r="P135" t="s">
        <v>5</v>
      </c>
      <c r="Q135">
        <v>2.5011869999999998</v>
      </c>
      <c r="R135">
        <v>0.33918300000000001</v>
      </c>
      <c r="S135" t="s">
        <v>6</v>
      </c>
      <c r="T135">
        <v>59.621954000000002</v>
      </c>
      <c r="U135">
        <v>0.130102</v>
      </c>
      <c r="V135" t="s">
        <v>7</v>
      </c>
      <c r="W135">
        <v>1.347402</v>
      </c>
      <c r="X135">
        <v>8.2126000000000005E-2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1.2899999999999999E-3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248.49058600000001</v>
      </c>
      <c r="I136">
        <v>801.10709999999995</v>
      </c>
      <c r="J136" t="s">
        <v>3</v>
      </c>
      <c r="K136">
        <v>245.953531</v>
      </c>
      <c r="L136">
        <v>772.24521500000003</v>
      </c>
      <c r="M136" t="s">
        <v>4</v>
      </c>
      <c r="N136">
        <v>139.46829399999999</v>
      </c>
      <c r="O136">
        <v>621.03339700000004</v>
      </c>
      <c r="P136" t="s">
        <v>5</v>
      </c>
      <c r="Q136">
        <v>2.662515</v>
      </c>
      <c r="R136">
        <v>0.34305600000000003</v>
      </c>
      <c r="S136" t="s">
        <v>6</v>
      </c>
      <c r="T136">
        <v>63.872535999999997</v>
      </c>
      <c r="U136">
        <v>0.14139599999999999</v>
      </c>
      <c r="V136" t="s">
        <v>7</v>
      </c>
      <c r="W136">
        <v>1.436329</v>
      </c>
      <c r="X136">
        <v>8.7442000000000006E-2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1.2849999999999999E-3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264.37918200000001</v>
      </c>
      <c r="I137">
        <v>813.72113200000001</v>
      </c>
      <c r="J137" t="s">
        <v>3</v>
      </c>
      <c r="K137">
        <v>261.68725899999998</v>
      </c>
      <c r="L137">
        <v>784.720145</v>
      </c>
      <c r="M137" t="s">
        <v>4</v>
      </c>
      <c r="N137">
        <v>148.160774</v>
      </c>
      <c r="O137">
        <v>626.86299099999997</v>
      </c>
      <c r="P137" t="s">
        <v>5</v>
      </c>
      <c r="Q137">
        <v>2.8250540000000002</v>
      </c>
      <c r="R137">
        <v>0.34590199999999999</v>
      </c>
      <c r="S137" t="s">
        <v>6</v>
      </c>
      <c r="T137">
        <v>68.124229</v>
      </c>
      <c r="U137">
        <v>0.15290000000000001</v>
      </c>
      <c r="V137" t="s">
        <v>7</v>
      </c>
      <c r="W137">
        <v>1.5260579999999999</v>
      </c>
      <c r="X137">
        <v>9.3205999999999997E-2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1.284E-3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280.30228799999998</v>
      </c>
      <c r="I138">
        <v>826.35071400000004</v>
      </c>
      <c r="J138" t="s">
        <v>3</v>
      </c>
      <c r="K138">
        <v>277.45571200000001</v>
      </c>
      <c r="L138">
        <v>797.27722500000004</v>
      </c>
      <c r="M138" t="s">
        <v>4</v>
      </c>
      <c r="N138">
        <v>156.884849</v>
      </c>
      <c r="O138">
        <v>632.25152100000003</v>
      </c>
      <c r="P138" t="s">
        <v>5</v>
      </c>
      <c r="Q138">
        <v>2.9877280000000002</v>
      </c>
      <c r="R138">
        <v>0.34855799999999998</v>
      </c>
      <c r="S138" t="s">
        <v>6</v>
      </c>
      <c r="T138">
        <v>72.375022000000001</v>
      </c>
      <c r="U138">
        <v>0.16499900000000001</v>
      </c>
      <c r="V138" t="s">
        <v>7</v>
      </c>
      <c r="W138">
        <v>1.615494</v>
      </c>
      <c r="X138">
        <v>9.8906999999999995E-2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1.276E-3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296.34063500000002</v>
      </c>
      <c r="I139">
        <v>850.186104</v>
      </c>
      <c r="J139" t="s">
        <v>3</v>
      </c>
      <c r="K139">
        <v>293.33862499999998</v>
      </c>
      <c r="L139">
        <v>820.94758000000002</v>
      </c>
      <c r="M139" t="s">
        <v>4</v>
      </c>
      <c r="N139">
        <v>165.72091499999999</v>
      </c>
      <c r="O139">
        <v>646.58765400000004</v>
      </c>
      <c r="P139" t="s">
        <v>5</v>
      </c>
      <c r="Q139">
        <v>3.1510150000000001</v>
      </c>
      <c r="R139">
        <v>0.35092299999999998</v>
      </c>
      <c r="S139" t="s">
        <v>6</v>
      </c>
      <c r="T139">
        <v>76.626570000000001</v>
      </c>
      <c r="U139">
        <v>0.17790600000000001</v>
      </c>
      <c r="V139" t="s">
        <v>7</v>
      </c>
      <c r="W139">
        <v>1.705055</v>
      </c>
      <c r="X139">
        <v>0.104919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1.276E-3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312.35504700000001</v>
      </c>
      <c r="I140">
        <v>877.34582599999999</v>
      </c>
      <c r="J140" t="s">
        <v>3</v>
      </c>
      <c r="K140">
        <v>309.19790799999998</v>
      </c>
      <c r="L140">
        <v>847.86875399999997</v>
      </c>
      <c r="M140" t="s">
        <v>4</v>
      </c>
      <c r="N140">
        <v>174.53659999999999</v>
      </c>
      <c r="O140">
        <v>662.93222600000001</v>
      </c>
      <c r="P140" t="s">
        <v>5</v>
      </c>
      <c r="Q140">
        <v>3.3138990000000002</v>
      </c>
      <c r="R140">
        <v>0.35399399999999998</v>
      </c>
      <c r="S140" t="s">
        <v>6</v>
      </c>
      <c r="T140">
        <v>80.878344999999996</v>
      </c>
      <c r="U140">
        <v>0.19090399999999999</v>
      </c>
      <c r="V140" t="s">
        <v>7</v>
      </c>
      <c r="W140">
        <v>1.794335</v>
      </c>
      <c r="X140">
        <v>0.11102099999999999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1.2689999999999999E-3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328.340934</v>
      </c>
      <c r="I141">
        <v>906.53547300000002</v>
      </c>
      <c r="J141" t="s">
        <v>3</v>
      </c>
      <c r="K141">
        <v>325.02929</v>
      </c>
      <c r="L141">
        <v>876.78312600000004</v>
      </c>
      <c r="M141" t="s">
        <v>4</v>
      </c>
      <c r="N141">
        <v>183.32541699999999</v>
      </c>
      <c r="O141">
        <v>681.12283000000002</v>
      </c>
      <c r="P141" t="s">
        <v>5</v>
      </c>
      <c r="Q141">
        <v>3.4762279999999999</v>
      </c>
      <c r="R141">
        <v>0.35713099999999998</v>
      </c>
      <c r="S141" t="s">
        <v>6</v>
      </c>
      <c r="T141">
        <v>85.129893999999993</v>
      </c>
      <c r="U141">
        <v>0.20493600000000001</v>
      </c>
      <c r="V141" t="s">
        <v>7</v>
      </c>
      <c r="W141">
        <v>1.8833629999999999</v>
      </c>
      <c r="X141">
        <v>0.11747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1.268E-3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16.647615999999999</v>
      </c>
      <c r="I162">
        <v>35.126108000000002</v>
      </c>
      <c r="J162" t="s">
        <v>3</v>
      </c>
      <c r="K162">
        <v>16.441195</v>
      </c>
      <c r="L162">
        <v>33.702565</v>
      </c>
      <c r="M162" t="s">
        <v>4</v>
      </c>
      <c r="N162">
        <v>10.564932000000001</v>
      </c>
      <c r="O162">
        <v>28.343453</v>
      </c>
      <c r="P162" t="s">
        <v>5</v>
      </c>
      <c r="Q162">
        <v>0.21607399999999999</v>
      </c>
      <c r="R162">
        <v>1.5661999999999999E-2</v>
      </c>
      <c r="S162" t="s">
        <v>6</v>
      </c>
      <c r="T162">
        <v>3.0546120000000001</v>
      </c>
      <c r="U162">
        <v>5.4100000000000003E-4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6.1739999999999998E-3</v>
      </c>
      <c r="AG162">
        <v>1.5999999999999999E-5</v>
      </c>
      <c r="AH162" t="s">
        <v>11</v>
      </c>
      <c r="AI162">
        <v>0.99491799999999997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32.425637000000002</v>
      </c>
      <c r="I163">
        <v>103.75420699999999</v>
      </c>
      <c r="J163" t="s">
        <v>3</v>
      </c>
      <c r="K163">
        <v>32.028078000000001</v>
      </c>
      <c r="L163">
        <v>99.587329999999994</v>
      </c>
      <c r="M163" t="s">
        <v>4</v>
      </c>
      <c r="N163">
        <v>20.426200999999999</v>
      </c>
      <c r="O163">
        <v>84.182750999999996</v>
      </c>
      <c r="P163" t="s">
        <v>5</v>
      </c>
      <c r="Q163">
        <v>0.41442200000000001</v>
      </c>
      <c r="R163">
        <v>4.5816000000000003E-2</v>
      </c>
      <c r="S163" t="s">
        <v>6</v>
      </c>
      <c r="T163">
        <v>6.0618569999999998</v>
      </c>
      <c r="U163">
        <v>2.2980000000000001E-3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3.82E-3</v>
      </c>
      <c r="AG163">
        <v>1.0000000000000001E-5</v>
      </c>
      <c r="AH163" t="s">
        <v>11</v>
      </c>
      <c r="AI163">
        <v>0.99504800000000004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47.822837</v>
      </c>
      <c r="I164">
        <v>180.10150899999999</v>
      </c>
      <c r="J164" t="s">
        <v>3</v>
      </c>
      <c r="K164">
        <v>47.241396999999999</v>
      </c>
      <c r="L164">
        <v>172.87439499999999</v>
      </c>
      <c r="M164" t="s">
        <v>4</v>
      </c>
      <c r="N164">
        <v>29.940460000000002</v>
      </c>
      <c r="O164">
        <v>146.15528</v>
      </c>
      <c r="P164" t="s">
        <v>5</v>
      </c>
      <c r="Q164">
        <v>0.60534299999999996</v>
      </c>
      <c r="R164">
        <v>7.9524999999999998E-2</v>
      </c>
      <c r="S164" t="s">
        <v>6</v>
      </c>
      <c r="T164">
        <v>9.0659080000000003</v>
      </c>
      <c r="U164">
        <v>4.5199999999999997E-3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2.6689999999999999E-3</v>
      </c>
      <c r="AG164">
        <v>5.0000000000000004E-6</v>
      </c>
      <c r="AH164" t="s">
        <v>11</v>
      </c>
      <c r="AI164">
        <v>0.99508399999999997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62.884078000000002</v>
      </c>
      <c r="I165">
        <v>255.34497099999999</v>
      </c>
      <c r="J165" t="s">
        <v>3</v>
      </c>
      <c r="K165">
        <v>62.125442</v>
      </c>
      <c r="L165">
        <v>245.07839000000001</v>
      </c>
      <c r="M165" t="s">
        <v>4</v>
      </c>
      <c r="N165">
        <v>39.158580999999998</v>
      </c>
      <c r="O165">
        <v>207.686824</v>
      </c>
      <c r="P165" t="s">
        <v>5</v>
      </c>
      <c r="Q165">
        <v>0.78940299999999997</v>
      </c>
      <c r="R165">
        <v>0.112762</v>
      </c>
      <c r="S165" t="s">
        <v>6</v>
      </c>
      <c r="T165">
        <v>12.067871</v>
      </c>
      <c r="U165">
        <v>6.5430000000000002E-3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2.196E-3</v>
      </c>
      <c r="AG165">
        <v>3.0000000000000001E-6</v>
      </c>
      <c r="AH165" t="s">
        <v>11</v>
      </c>
      <c r="AI165">
        <v>0.99510299999999996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77.762080999999995</v>
      </c>
      <c r="I166">
        <v>324.70829700000002</v>
      </c>
      <c r="J166" t="s">
        <v>3</v>
      </c>
      <c r="K166">
        <v>76.829977999999997</v>
      </c>
      <c r="L166">
        <v>311.622388</v>
      </c>
      <c r="M166" t="s">
        <v>4</v>
      </c>
      <c r="N166">
        <v>48.214049000000003</v>
      </c>
      <c r="O166">
        <v>264.62290999999999</v>
      </c>
      <c r="P166" t="s">
        <v>5</v>
      </c>
      <c r="Q166">
        <v>0.96960900000000005</v>
      </c>
      <c r="R166">
        <v>0.143956</v>
      </c>
      <c r="S166" t="s">
        <v>6</v>
      </c>
      <c r="T166">
        <v>15.068564</v>
      </c>
      <c r="U166">
        <v>8.5800000000000008E-3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1.8109999999999999E-3</v>
      </c>
      <c r="AG166">
        <v>9.9999999999999995E-7</v>
      </c>
      <c r="AH166" t="s">
        <v>11</v>
      </c>
      <c r="AI166">
        <v>0.99511000000000005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92.553563999999994</v>
      </c>
      <c r="I167">
        <v>385.59944999999999</v>
      </c>
      <c r="J167" t="s">
        <v>3</v>
      </c>
      <c r="K167">
        <v>91.450399000000004</v>
      </c>
      <c r="L167">
        <v>370.04898800000001</v>
      </c>
      <c r="M167" t="s">
        <v>4</v>
      </c>
      <c r="N167">
        <v>57.184308999999999</v>
      </c>
      <c r="O167">
        <v>314.63158600000003</v>
      </c>
      <c r="P167" t="s">
        <v>5</v>
      </c>
      <c r="Q167">
        <v>1.1475759999999999</v>
      </c>
      <c r="R167">
        <v>0.17110700000000001</v>
      </c>
      <c r="S167" t="s">
        <v>6</v>
      </c>
      <c r="T167">
        <v>18.068379</v>
      </c>
      <c r="U167">
        <v>1.0130999999999999E-2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1.727E-3</v>
      </c>
      <c r="AG167">
        <v>9.9999999999999995E-7</v>
      </c>
      <c r="AH167" t="s">
        <v>11</v>
      </c>
      <c r="AI167">
        <v>0.99511099999999997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107.249208</v>
      </c>
      <c r="I168">
        <v>437.89480200000003</v>
      </c>
      <c r="J168" t="s">
        <v>3</v>
      </c>
      <c r="K168">
        <v>105.976507</v>
      </c>
      <c r="L168">
        <v>420.21444300000002</v>
      </c>
      <c r="M168" t="s">
        <v>4</v>
      </c>
      <c r="N168">
        <v>66.075845999999999</v>
      </c>
      <c r="O168">
        <v>357.698239</v>
      </c>
      <c r="P168" t="s">
        <v>5</v>
      </c>
      <c r="Q168">
        <v>1.3236460000000001</v>
      </c>
      <c r="R168">
        <v>0.194442</v>
      </c>
      <c r="S168" t="s">
        <v>6</v>
      </c>
      <c r="T168">
        <v>21.067927000000001</v>
      </c>
      <c r="U168">
        <v>1.1382E-2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1.6739999999999999E-3</v>
      </c>
      <c r="AG168">
        <v>9.9999999999999995E-7</v>
      </c>
      <c r="AH168" t="s">
        <v>11</v>
      </c>
      <c r="AI168">
        <v>0.995112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121.800505</v>
      </c>
      <c r="I169">
        <v>483.24834299999998</v>
      </c>
      <c r="J169" t="s">
        <v>3</v>
      </c>
      <c r="K169">
        <v>120.36342500000001</v>
      </c>
      <c r="L169">
        <v>463.708324</v>
      </c>
      <c r="M169" t="s">
        <v>4</v>
      </c>
      <c r="N169">
        <v>74.837083000000007</v>
      </c>
      <c r="O169">
        <v>395.06872700000002</v>
      </c>
      <c r="P169" t="s">
        <v>5</v>
      </c>
      <c r="Q169">
        <v>1.4961279999999999</v>
      </c>
      <c r="R169">
        <v>0.21445600000000001</v>
      </c>
      <c r="S169" t="s">
        <v>6</v>
      </c>
      <c r="T169">
        <v>24.066756999999999</v>
      </c>
      <c r="U169">
        <v>1.2645999999999999E-2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1.58E-3</v>
      </c>
      <c r="AG169">
        <v>9.9999999999999995E-7</v>
      </c>
      <c r="AH169" t="s">
        <v>11</v>
      </c>
      <c r="AI169">
        <v>0.99511300000000003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136.209552</v>
      </c>
      <c r="I170">
        <v>521.01149099999998</v>
      </c>
      <c r="J170" t="s">
        <v>3</v>
      </c>
      <c r="K170">
        <v>134.608667</v>
      </c>
      <c r="L170">
        <v>499.989125</v>
      </c>
      <c r="M170" t="s">
        <v>4</v>
      </c>
      <c r="N170">
        <v>83.467043000000004</v>
      </c>
      <c r="O170">
        <v>426.238651</v>
      </c>
      <c r="P170" t="s">
        <v>5</v>
      </c>
      <c r="Q170">
        <v>1.6660189999999999</v>
      </c>
      <c r="R170">
        <v>0.230796</v>
      </c>
      <c r="S170" t="s">
        <v>6</v>
      </c>
      <c r="T170">
        <v>27.064357999999999</v>
      </c>
      <c r="U170">
        <v>1.3767E-2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1.4779999999999999E-3</v>
      </c>
      <c r="AG170">
        <v>0</v>
      </c>
      <c r="AH170" t="s">
        <v>11</v>
      </c>
      <c r="AI170">
        <v>0.99511400000000005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150.54101700000001</v>
      </c>
      <c r="I171">
        <v>551.67001200000004</v>
      </c>
      <c r="J171" t="s">
        <v>3</v>
      </c>
      <c r="K171">
        <v>148.779042</v>
      </c>
      <c r="L171">
        <v>529.39840600000002</v>
      </c>
      <c r="M171" t="s">
        <v>4</v>
      </c>
      <c r="N171">
        <v>92.023757000000003</v>
      </c>
      <c r="O171">
        <v>451.47770400000002</v>
      </c>
      <c r="P171" t="s">
        <v>5</v>
      </c>
      <c r="Q171">
        <v>1.833655</v>
      </c>
      <c r="R171">
        <v>0.24424899999999999</v>
      </c>
      <c r="S171" t="s">
        <v>6</v>
      </c>
      <c r="T171">
        <v>30.062269000000001</v>
      </c>
      <c r="U171">
        <v>1.4786000000000001E-2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1.4549999999999999E-3</v>
      </c>
      <c r="AG171">
        <v>0</v>
      </c>
      <c r="AH171" t="s">
        <v>11</v>
      </c>
      <c r="AI171">
        <v>0.99511400000000005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164.78036800000001</v>
      </c>
      <c r="I172">
        <v>575.40247699999998</v>
      </c>
      <c r="J172" t="s">
        <v>3</v>
      </c>
      <c r="K172">
        <v>162.8571</v>
      </c>
      <c r="L172">
        <v>552.17437299999995</v>
      </c>
      <c r="M172" t="s">
        <v>4</v>
      </c>
      <c r="N172">
        <v>100.49632099999999</v>
      </c>
      <c r="O172">
        <v>471.062434</v>
      </c>
      <c r="P172" t="s">
        <v>5</v>
      </c>
      <c r="Q172">
        <v>2.0008729999999999</v>
      </c>
      <c r="R172">
        <v>0.25467200000000001</v>
      </c>
      <c r="S172" t="s">
        <v>6</v>
      </c>
      <c r="T172">
        <v>33.059641999999997</v>
      </c>
      <c r="U172">
        <v>1.5842999999999999E-2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1.451E-3</v>
      </c>
      <c r="AG172">
        <v>0</v>
      </c>
      <c r="AH172" t="s">
        <v>11</v>
      </c>
      <c r="AI172">
        <v>0.99511400000000005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178.967975</v>
      </c>
      <c r="I173">
        <v>592.74214800000004</v>
      </c>
      <c r="J173" t="s">
        <v>3</v>
      </c>
      <c r="K173">
        <v>176.886596</v>
      </c>
      <c r="L173">
        <v>568.79060300000003</v>
      </c>
      <c r="M173" t="s">
        <v>4</v>
      </c>
      <c r="N173">
        <v>108.925513</v>
      </c>
      <c r="O173">
        <v>485.31661800000001</v>
      </c>
      <c r="P173" t="s">
        <v>5</v>
      </c>
      <c r="Q173">
        <v>2.1657500000000001</v>
      </c>
      <c r="R173">
        <v>0.26251400000000003</v>
      </c>
      <c r="S173" t="s">
        <v>6</v>
      </c>
      <c r="T173">
        <v>36.057219000000003</v>
      </c>
      <c r="U173">
        <v>1.7045999999999999E-2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1.444E-3</v>
      </c>
      <c r="AG173">
        <v>0</v>
      </c>
      <c r="AH173" t="s">
        <v>11</v>
      </c>
      <c r="AI173">
        <v>0.99511400000000005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193.10711499999999</v>
      </c>
      <c r="I174">
        <v>603.90000699999996</v>
      </c>
      <c r="J174" t="s">
        <v>3</v>
      </c>
      <c r="K174">
        <v>190.86822900000001</v>
      </c>
      <c r="L174">
        <v>579.50439600000004</v>
      </c>
      <c r="M174" t="s">
        <v>4</v>
      </c>
      <c r="N174">
        <v>117.305357</v>
      </c>
      <c r="O174">
        <v>494.300635</v>
      </c>
      <c r="P174" t="s">
        <v>5</v>
      </c>
      <c r="Q174">
        <v>2.3297029999999999</v>
      </c>
      <c r="R174">
        <v>0.26695099999999999</v>
      </c>
      <c r="S174" t="s">
        <v>6</v>
      </c>
      <c r="T174">
        <v>39.055062999999997</v>
      </c>
      <c r="U174">
        <v>1.8266999999999999E-2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1.4350000000000001E-3</v>
      </c>
      <c r="AG174">
        <v>0</v>
      </c>
      <c r="AH174" t="s">
        <v>11</v>
      </c>
      <c r="AI174">
        <v>0.99511499999999997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207.187186</v>
      </c>
      <c r="I175">
        <v>609.65513599999997</v>
      </c>
      <c r="J175" t="s">
        <v>3</v>
      </c>
      <c r="K175">
        <v>204.79164</v>
      </c>
      <c r="L175">
        <v>585.02633200000002</v>
      </c>
      <c r="M175" t="s">
        <v>4</v>
      </c>
      <c r="N175">
        <v>125.629942</v>
      </c>
      <c r="O175">
        <v>499.01624299999997</v>
      </c>
      <c r="P175" t="s">
        <v>5</v>
      </c>
      <c r="Q175">
        <v>2.492715</v>
      </c>
      <c r="R175">
        <v>0.269372</v>
      </c>
      <c r="S175" t="s">
        <v>6</v>
      </c>
      <c r="T175">
        <v>42.053009000000003</v>
      </c>
      <c r="U175">
        <v>1.9507E-2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1.366E-3</v>
      </c>
      <c r="AG175">
        <v>0</v>
      </c>
      <c r="AH175" t="s">
        <v>11</v>
      </c>
      <c r="AI175">
        <v>0.99511499999999997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221.22365199999999</v>
      </c>
      <c r="I176">
        <v>611.00675000000001</v>
      </c>
      <c r="J176" t="s">
        <v>3</v>
      </c>
      <c r="K176">
        <v>218.672032</v>
      </c>
      <c r="L176">
        <v>586.28550099999995</v>
      </c>
      <c r="M176" t="s">
        <v>4</v>
      </c>
      <c r="N176">
        <v>133.91891799999999</v>
      </c>
      <c r="O176">
        <v>499.930588</v>
      </c>
      <c r="P176" t="s">
        <v>5</v>
      </c>
      <c r="Q176">
        <v>2.6552699999999998</v>
      </c>
      <c r="R176">
        <v>0.27044099999999999</v>
      </c>
      <c r="S176" t="s">
        <v>6</v>
      </c>
      <c r="T176">
        <v>45.051242999999999</v>
      </c>
      <c r="U176">
        <v>2.1062999999999998E-2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1.335E-3</v>
      </c>
      <c r="AG176">
        <v>0</v>
      </c>
      <c r="AH176" t="s">
        <v>11</v>
      </c>
      <c r="AI176">
        <v>0.99511499999999997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235.288071</v>
      </c>
      <c r="I177">
        <v>611.08278099999995</v>
      </c>
      <c r="J177" t="s">
        <v>3</v>
      </c>
      <c r="K177">
        <v>232.57971000000001</v>
      </c>
      <c r="L177">
        <v>586.39980700000001</v>
      </c>
      <c r="M177" t="s">
        <v>4</v>
      </c>
      <c r="N177">
        <v>142.23114000000001</v>
      </c>
      <c r="O177">
        <v>500.02693499999998</v>
      </c>
      <c r="P177" t="s">
        <v>5</v>
      </c>
      <c r="Q177">
        <v>2.818676</v>
      </c>
      <c r="R177">
        <v>0.26949099999999998</v>
      </c>
      <c r="S177" t="s">
        <v>6</v>
      </c>
      <c r="T177">
        <v>48.048718000000001</v>
      </c>
      <c r="U177">
        <v>2.2542E-2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1.328E-3</v>
      </c>
      <c r="AG177">
        <v>0</v>
      </c>
      <c r="AH177" t="s">
        <v>11</v>
      </c>
      <c r="AI177">
        <v>0.99511499999999997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249.35873599999999</v>
      </c>
      <c r="I178">
        <v>612.20772699999998</v>
      </c>
      <c r="J178" t="s">
        <v>3</v>
      </c>
      <c r="K178">
        <v>246.49386699999999</v>
      </c>
      <c r="L178">
        <v>587.47360900000001</v>
      </c>
      <c r="M178" t="s">
        <v>4</v>
      </c>
      <c r="N178">
        <v>150.55392499999999</v>
      </c>
      <c r="O178">
        <v>500.77786200000003</v>
      </c>
      <c r="P178" t="s">
        <v>5</v>
      </c>
      <c r="Q178">
        <v>2.980829</v>
      </c>
      <c r="R178">
        <v>0.27018599999999998</v>
      </c>
      <c r="S178" t="s">
        <v>6</v>
      </c>
      <c r="T178">
        <v>51.046191999999998</v>
      </c>
      <c r="U178">
        <v>2.4119999999999999E-2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1.3140000000000001E-3</v>
      </c>
      <c r="AG178">
        <v>0</v>
      </c>
      <c r="AH178" t="s">
        <v>11</v>
      </c>
      <c r="AI178">
        <v>0.99511499999999997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263.41541799999999</v>
      </c>
      <c r="I179">
        <v>613.20214499999997</v>
      </c>
      <c r="J179" t="s">
        <v>3</v>
      </c>
      <c r="K179">
        <v>260.39585499999998</v>
      </c>
      <c r="L179">
        <v>588.42913499999997</v>
      </c>
      <c r="M179" t="s">
        <v>4</v>
      </c>
      <c r="N179">
        <v>158.86308500000001</v>
      </c>
      <c r="O179">
        <v>501.40391599999998</v>
      </c>
      <c r="P179" t="s">
        <v>5</v>
      </c>
      <c r="Q179">
        <v>3.1426440000000002</v>
      </c>
      <c r="R179">
        <v>0.27111299999999999</v>
      </c>
      <c r="S179" t="s">
        <v>6</v>
      </c>
      <c r="T179">
        <v>54.043318999999997</v>
      </c>
      <c r="U179">
        <v>2.5742999999999999E-2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1.312E-3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277.48687100000001</v>
      </c>
      <c r="I180">
        <v>613.89976200000001</v>
      </c>
      <c r="J180" t="s">
        <v>3</v>
      </c>
      <c r="K180">
        <v>274.31101200000001</v>
      </c>
      <c r="L180">
        <v>589.09793300000001</v>
      </c>
      <c r="M180" t="s">
        <v>4</v>
      </c>
      <c r="N180">
        <v>167.187667</v>
      </c>
      <c r="O180">
        <v>501.86957100000001</v>
      </c>
      <c r="P180" t="s">
        <v>5</v>
      </c>
      <c r="Q180">
        <v>3.3049439999999999</v>
      </c>
      <c r="R180">
        <v>0.27180199999999999</v>
      </c>
      <c r="S180" t="s">
        <v>6</v>
      </c>
      <c r="T180">
        <v>57.040833999999997</v>
      </c>
      <c r="U180">
        <v>2.7216000000000001E-2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1.2979999999999999E-3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291.59225600000002</v>
      </c>
      <c r="I181">
        <v>613.98223599999994</v>
      </c>
      <c r="J181" t="s">
        <v>3</v>
      </c>
      <c r="K181">
        <v>288.260784</v>
      </c>
      <c r="L181">
        <v>589.18955300000005</v>
      </c>
      <c r="M181" t="s">
        <v>4</v>
      </c>
      <c r="N181">
        <v>175.54145600000001</v>
      </c>
      <c r="O181">
        <v>501.94490999999999</v>
      </c>
      <c r="P181" t="s">
        <v>5</v>
      </c>
      <c r="Q181">
        <v>3.4674459999999998</v>
      </c>
      <c r="R181">
        <v>0.27158399999999999</v>
      </c>
      <c r="S181" t="s">
        <v>6</v>
      </c>
      <c r="T181">
        <v>60.037941000000004</v>
      </c>
      <c r="U181">
        <v>2.8969000000000002E-2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1.2979999999999999E-3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268.527107</v>
      </c>
      <c r="I182">
        <v>601.71914400000003</v>
      </c>
      <c r="J182" t="s">
        <v>3</v>
      </c>
      <c r="K182">
        <v>268.29236500000002</v>
      </c>
      <c r="L182">
        <v>601.41517599999997</v>
      </c>
      <c r="M182" t="s">
        <v>4</v>
      </c>
      <c r="N182">
        <v>5.8106470000000003</v>
      </c>
      <c r="O182">
        <v>1.18E-4</v>
      </c>
      <c r="P182" t="s">
        <v>5</v>
      </c>
      <c r="Q182">
        <v>259.26298400000002</v>
      </c>
      <c r="R182">
        <v>597.904404</v>
      </c>
      <c r="S182" t="s">
        <v>6</v>
      </c>
      <c r="T182">
        <v>268.21017799999998</v>
      </c>
      <c r="U182">
        <v>601.18323999999996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6.5459999999999997E-3</v>
      </c>
      <c r="AG182">
        <v>1.7E-5</v>
      </c>
      <c r="AH182" t="s">
        <v>11</v>
      </c>
      <c r="AI182">
        <v>0.99480400000000002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445.76573400000001</v>
      </c>
      <c r="I183">
        <v>769.89065000000005</v>
      </c>
      <c r="J183" t="s">
        <v>3</v>
      </c>
      <c r="K183">
        <v>445.33028899999999</v>
      </c>
      <c r="L183">
        <v>769.58860300000003</v>
      </c>
      <c r="M183" t="s">
        <v>4</v>
      </c>
      <c r="N183">
        <v>11.591131000000001</v>
      </c>
      <c r="O183">
        <v>1.25E-4</v>
      </c>
      <c r="P183" t="s">
        <v>5</v>
      </c>
      <c r="Q183">
        <v>427.55315100000001</v>
      </c>
      <c r="R183">
        <v>765.36507600000004</v>
      </c>
      <c r="S183" t="s">
        <v>6</v>
      </c>
      <c r="T183">
        <v>445.18821700000001</v>
      </c>
      <c r="U183">
        <v>769.13587299999995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4.7530000000000003E-3</v>
      </c>
      <c r="AG183">
        <v>1.5999999999999999E-5</v>
      </c>
      <c r="AH183" t="s">
        <v>11</v>
      </c>
      <c r="AI183">
        <v>0.99506000000000006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621.027871</v>
      </c>
      <c r="I184">
        <v>1333.6818960000001</v>
      </c>
      <c r="J184" t="s">
        <v>3</v>
      </c>
      <c r="K184">
        <v>620.39166399999999</v>
      </c>
      <c r="L184">
        <v>1333.413818</v>
      </c>
      <c r="M184" t="s">
        <v>4</v>
      </c>
      <c r="N184">
        <v>17.37096</v>
      </c>
      <c r="O184">
        <v>1.5200000000000001E-4</v>
      </c>
      <c r="P184" t="s">
        <v>5</v>
      </c>
      <c r="Q184">
        <v>593.87484600000005</v>
      </c>
      <c r="R184">
        <v>1326.037689</v>
      </c>
      <c r="S184" t="s">
        <v>6</v>
      </c>
      <c r="T184">
        <v>620.191506</v>
      </c>
      <c r="U184">
        <v>1332.4658669999999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3.4610000000000001E-3</v>
      </c>
      <c r="AG184">
        <v>1.0000000000000001E-5</v>
      </c>
      <c r="AH184" t="s">
        <v>11</v>
      </c>
      <c r="AI184">
        <v>0.99507800000000002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795.68904299999997</v>
      </c>
      <c r="I185">
        <v>2171.5821409999999</v>
      </c>
      <c r="J185" t="s">
        <v>3</v>
      </c>
      <c r="K185">
        <v>794.85292200000004</v>
      </c>
      <c r="L185">
        <v>2171.2733349999999</v>
      </c>
      <c r="M185" t="s">
        <v>4</v>
      </c>
      <c r="N185">
        <v>23.150485</v>
      </c>
      <c r="O185">
        <v>1.7899999999999999E-4</v>
      </c>
      <c r="P185" t="s">
        <v>5</v>
      </c>
      <c r="Q185">
        <v>759.59626700000001</v>
      </c>
      <c r="R185">
        <v>2158.9621189999998</v>
      </c>
      <c r="S185" t="s">
        <v>6</v>
      </c>
      <c r="T185">
        <v>794.59487300000001</v>
      </c>
      <c r="U185">
        <v>2169.6134459999998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2.6909999999999998E-3</v>
      </c>
      <c r="AG185">
        <v>5.0000000000000004E-6</v>
      </c>
      <c r="AH185" t="s">
        <v>11</v>
      </c>
      <c r="AI185">
        <v>0.99509999999999998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969.32328500000006</v>
      </c>
      <c r="I186">
        <v>3252.732931</v>
      </c>
      <c r="J186" t="s">
        <v>3</v>
      </c>
      <c r="K186">
        <v>968.28666499999997</v>
      </c>
      <c r="L186">
        <v>3252.3925439999998</v>
      </c>
      <c r="M186" t="s">
        <v>4</v>
      </c>
      <c r="N186">
        <v>28.929455999999998</v>
      </c>
      <c r="O186">
        <v>2.2699999999999999E-4</v>
      </c>
      <c r="P186" t="s">
        <v>5</v>
      </c>
      <c r="Q186">
        <v>924.29838099999995</v>
      </c>
      <c r="R186">
        <v>3233.4284130000001</v>
      </c>
      <c r="S186" t="s">
        <v>6</v>
      </c>
      <c r="T186">
        <v>967.97176999999999</v>
      </c>
      <c r="U186">
        <v>3249.6667510000002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2.4250000000000001E-3</v>
      </c>
      <c r="AG186">
        <v>3.9999999999999998E-6</v>
      </c>
      <c r="AH186" t="s">
        <v>11</v>
      </c>
      <c r="AI186">
        <v>0.99510399999999999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1142.0563340000001</v>
      </c>
      <c r="I187">
        <v>4153.5326500000001</v>
      </c>
      <c r="J187" t="s">
        <v>3</v>
      </c>
      <c r="K187">
        <v>1140.819205</v>
      </c>
      <c r="L187">
        <v>4153.2409230000003</v>
      </c>
      <c r="M187" t="s">
        <v>4</v>
      </c>
      <c r="N187">
        <v>34.710051999999997</v>
      </c>
      <c r="O187">
        <v>2.6699999999999998E-4</v>
      </c>
      <c r="P187" t="s">
        <v>5</v>
      </c>
      <c r="Q187">
        <v>1088.0914789999999</v>
      </c>
      <c r="R187">
        <v>4129.3032380000004</v>
      </c>
      <c r="S187" t="s">
        <v>6</v>
      </c>
      <c r="T187">
        <v>1140.4665010000001</v>
      </c>
      <c r="U187">
        <v>4148.5631810000004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1.8500000000000001E-3</v>
      </c>
      <c r="AG187">
        <v>9.9999999999999995E-7</v>
      </c>
      <c r="AH187" t="s">
        <v>11</v>
      </c>
      <c r="AI187">
        <v>0.99510699999999996</v>
      </c>
      <c r="AJ187">
        <v>0</v>
      </c>
      <c r="AK187" t="s">
        <v>12</v>
      </c>
      <c r="AL187">
        <v>1.62</v>
      </c>
      <c r="AM187">
        <v>128.59559999999999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1313.5403080000001</v>
      </c>
      <c r="I188">
        <v>5112.987024</v>
      </c>
      <c r="J188" t="s">
        <v>3</v>
      </c>
      <c r="K188">
        <v>1312.1030880000001</v>
      </c>
      <c r="L188">
        <v>5112.645039</v>
      </c>
      <c r="M188" t="s">
        <v>4</v>
      </c>
      <c r="N188">
        <v>40.488442999999997</v>
      </c>
      <c r="O188">
        <v>3.0400000000000002E-4</v>
      </c>
      <c r="P188" t="s">
        <v>5</v>
      </c>
      <c r="Q188">
        <v>1250.645696</v>
      </c>
      <c r="R188">
        <v>5083.5516589999997</v>
      </c>
      <c r="S188" t="s">
        <v>6</v>
      </c>
      <c r="T188">
        <v>1311.6950589999999</v>
      </c>
      <c r="U188">
        <v>5106.9608959999996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1.7309999999999999E-3</v>
      </c>
      <c r="AG188">
        <v>9.9999999999999995E-7</v>
      </c>
      <c r="AH188" t="s">
        <v>11</v>
      </c>
      <c r="AI188">
        <v>0.995112</v>
      </c>
      <c r="AJ188">
        <v>0</v>
      </c>
      <c r="AK188" t="s">
        <v>12</v>
      </c>
      <c r="AL188">
        <v>2.52</v>
      </c>
      <c r="AM188">
        <v>165.36959999999999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1482.348921</v>
      </c>
      <c r="I189">
        <v>5438.1486560000003</v>
      </c>
      <c r="J189" t="s">
        <v>3</v>
      </c>
      <c r="K189">
        <v>1480.7123120000001</v>
      </c>
      <c r="L189">
        <v>5437.7624290000003</v>
      </c>
      <c r="M189" t="s">
        <v>4</v>
      </c>
      <c r="N189">
        <v>46.267142</v>
      </c>
      <c r="O189">
        <v>3.8299999999999999E-4</v>
      </c>
      <c r="P189" t="s">
        <v>5</v>
      </c>
      <c r="Q189">
        <v>1410.532561</v>
      </c>
      <c r="R189">
        <v>5406.4845050000004</v>
      </c>
      <c r="S189" t="s">
        <v>6</v>
      </c>
      <c r="T189">
        <v>1480.2504610000001</v>
      </c>
      <c r="U189">
        <v>5431.8007310000003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1.725E-3</v>
      </c>
      <c r="AG189">
        <v>9.9999999999999995E-7</v>
      </c>
      <c r="AH189" t="s">
        <v>11</v>
      </c>
      <c r="AI189">
        <v>0.99511300000000003</v>
      </c>
      <c r="AJ189">
        <v>0</v>
      </c>
      <c r="AK189" t="s">
        <v>12</v>
      </c>
      <c r="AL189">
        <v>2.52</v>
      </c>
      <c r="AM189">
        <v>165.36959999999999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1650.663706</v>
      </c>
      <c r="I190">
        <v>5640.159353</v>
      </c>
      <c r="J190" t="s">
        <v>3</v>
      </c>
      <c r="K190">
        <v>1648.8270729999999</v>
      </c>
      <c r="L190">
        <v>5639.7114000000001</v>
      </c>
      <c r="M190" t="s">
        <v>4</v>
      </c>
      <c r="N190">
        <v>52.046394999999997</v>
      </c>
      <c r="O190">
        <v>4.3800000000000002E-4</v>
      </c>
      <c r="P190" t="s">
        <v>5</v>
      </c>
      <c r="Q190">
        <v>1569.927361</v>
      </c>
      <c r="R190">
        <v>5607.4966539999996</v>
      </c>
      <c r="S190" t="s">
        <v>6</v>
      </c>
      <c r="T190">
        <v>1648.3109300000001</v>
      </c>
      <c r="U190">
        <v>5633.4602269999996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1.537E-3</v>
      </c>
      <c r="AG190">
        <v>0</v>
      </c>
      <c r="AH190" t="s">
        <v>11</v>
      </c>
      <c r="AI190">
        <v>0.99511400000000005</v>
      </c>
      <c r="AJ190">
        <v>0</v>
      </c>
      <c r="AK190" t="s">
        <v>12</v>
      </c>
      <c r="AL190">
        <v>2.52</v>
      </c>
      <c r="AM190">
        <v>165.36959999999999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1819.1063569999999</v>
      </c>
      <c r="I191">
        <v>5910.3600040000001</v>
      </c>
      <c r="J191" t="s">
        <v>3</v>
      </c>
      <c r="K191">
        <v>1817.0702120000001</v>
      </c>
      <c r="L191">
        <v>5909.8973770000002</v>
      </c>
      <c r="M191" t="s">
        <v>4</v>
      </c>
      <c r="N191">
        <v>57.825462000000002</v>
      </c>
      <c r="O191">
        <v>5.1400000000000003E-4</v>
      </c>
      <c r="P191" t="s">
        <v>5</v>
      </c>
      <c r="Q191">
        <v>1729.4472270000001</v>
      </c>
      <c r="R191">
        <v>5876.3911619999999</v>
      </c>
      <c r="S191" t="s">
        <v>6</v>
      </c>
      <c r="T191">
        <v>1816.501086</v>
      </c>
      <c r="U191">
        <v>5903.5164999999997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1.487E-3</v>
      </c>
      <c r="AG191">
        <v>0</v>
      </c>
      <c r="AH191" t="s">
        <v>11</v>
      </c>
      <c r="AI191">
        <v>0.99511400000000005</v>
      </c>
      <c r="AJ191">
        <v>0</v>
      </c>
      <c r="AK191" t="s">
        <v>12</v>
      </c>
      <c r="AL191">
        <v>2.52</v>
      </c>
      <c r="AM191">
        <v>165.36959999999999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1989.545662</v>
      </c>
      <c r="I192">
        <v>6366.309456</v>
      </c>
      <c r="J192" t="s">
        <v>3</v>
      </c>
      <c r="K192">
        <v>1987.3091039999999</v>
      </c>
      <c r="L192">
        <v>6365.8047319999996</v>
      </c>
      <c r="M192" t="s">
        <v>4</v>
      </c>
      <c r="N192">
        <v>63.605635999999997</v>
      </c>
      <c r="O192">
        <v>5.9100000000000005E-4</v>
      </c>
      <c r="P192" t="s">
        <v>5</v>
      </c>
      <c r="Q192">
        <v>1890.9598880000001</v>
      </c>
      <c r="R192">
        <v>6328.7585900000004</v>
      </c>
      <c r="S192" t="s">
        <v>6</v>
      </c>
      <c r="T192">
        <v>1986.6863960000001</v>
      </c>
      <c r="U192">
        <v>6358.9556570000004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1.467E-3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2.52</v>
      </c>
      <c r="AM192">
        <v>165.36959999999999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2168.5258229999999</v>
      </c>
      <c r="I193">
        <v>6370.7038730000004</v>
      </c>
      <c r="J193" t="s">
        <v>3</v>
      </c>
      <c r="K193">
        <v>2166.08853</v>
      </c>
      <c r="L193">
        <v>6370.2073440000004</v>
      </c>
      <c r="M193" t="s">
        <v>4</v>
      </c>
      <c r="N193">
        <v>69.386171000000004</v>
      </c>
      <c r="O193">
        <v>7.2099999999999996E-4</v>
      </c>
      <c r="P193" t="s">
        <v>5</v>
      </c>
      <c r="Q193">
        <v>2060.9696140000001</v>
      </c>
      <c r="R193">
        <v>6334.1882640000003</v>
      </c>
      <c r="S193" t="s">
        <v>6</v>
      </c>
      <c r="T193">
        <v>2165.4066459999999</v>
      </c>
      <c r="U193">
        <v>6363.4169140000004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1.4530000000000001E-3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2.52</v>
      </c>
      <c r="AM193">
        <v>165.36959999999999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2346.645708</v>
      </c>
      <c r="I194">
        <v>6443.9695780000002</v>
      </c>
      <c r="J194" t="s">
        <v>3</v>
      </c>
      <c r="K194">
        <v>2344.0077150000002</v>
      </c>
      <c r="L194">
        <v>6443.5256820000004</v>
      </c>
      <c r="M194" t="s">
        <v>4</v>
      </c>
      <c r="N194">
        <v>75.164513999999997</v>
      </c>
      <c r="O194">
        <v>7.5699999999999997E-4</v>
      </c>
      <c r="P194" t="s">
        <v>5</v>
      </c>
      <c r="Q194">
        <v>2230.136724</v>
      </c>
      <c r="R194">
        <v>6407.5737150000004</v>
      </c>
      <c r="S194" t="s">
        <v>6</v>
      </c>
      <c r="T194">
        <v>2343.2678420000002</v>
      </c>
      <c r="U194">
        <v>6436.368915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1.431E-3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2.52</v>
      </c>
      <c r="AM194">
        <v>165.36959999999999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2525.8263179999999</v>
      </c>
      <c r="I195">
        <v>6526.1753140000001</v>
      </c>
      <c r="J195" t="s">
        <v>3</v>
      </c>
      <c r="K195">
        <v>2522.9887060000001</v>
      </c>
      <c r="L195">
        <v>6525.6968660000002</v>
      </c>
      <c r="M195" t="s">
        <v>4</v>
      </c>
      <c r="N195">
        <v>80.942879000000005</v>
      </c>
      <c r="O195">
        <v>8.3900000000000001E-4</v>
      </c>
      <c r="P195" t="s">
        <v>5</v>
      </c>
      <c r="Q195">
        <v>2400.3628170000002</v>
      </c>
      <c r="R195">
        <v>6489.3688929999998</v>
      </c>
      <c r="S195" t="s">
        <v>6</v>
      </c>
      <c r="T195">
        <v>2522.1896780000002</v>
      </c>
      <c r="U195">
        <v>6518.2136330000003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1.382E-3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9.5</v>
      </c>
      <c r="AM195">
        <v>3145.69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2705.6077730000002</v>
      </c>
      <c r="I196">
        <v>6567.6810059999998</v>
      </c>
      <c r="J196" t="s">
        <v>3</v>
      </c>
      <c r="K196">
        <v>2702.5698000000002</v>
      </c>
      <c r="L196">
        <v>6567.2822420000002</v>
      </c>
      <c r="M196" t="s">
        <v>4</v>
      </c>
      <c r="N196">
        <v>86.720669999999998</v>
      </c>
      <c r="O196">
        <v>9.3099999999999997E-4</v>
      </c>
      <c r="P196" t="s">
        <v>5</v>
      </c>
      <c r="Q196">
        <v>2571.1912739999998</v>
      </c>
      <c r="R196">
        <v>6530.7128519999997</v>
      </c>
      <c r="S196" t="s">
        <v>6</v>
      </c>
      <c r="T196">
        <v>2701.7129690000002</v>
      </c>
      <c r="U196">
        <v>6559.8538619999999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1.3780000000000001E-3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9.5</v>
      </c>
      <c r="AM196">
        <v>3145.69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2885.788384</v>
      </c>
      <c r="I197">
        <v>6605.4336999999996</v>
      </c>
      <c r="J197" t="s">
        <v>3</v>
      </c>
      <c r="K197">
        <v>2882.5498579999999</v>
      </c>
      <c r="L197">
        <v>6605.030111</v>
      </c>
      <c r="M197" t="s">
        <v>4</v>
      </c>
      <c r="N197">
        <v>92.500263000000004</v>
      </c>
      <c r="O197">
        <v>9.8999999999999999E-4</v>
      </c>
      <c r="P197" t="s">
        <v>5</v>
      </c>
      <c r="Q197">
        <v>2742.4178999999999</v>
      </c>
      <c r="R197">
        <v>6567.8626569999997</v>
      </c>
      <c r="S197" t="s">
        <v>6</v>
      </c>
      <c r="T197">
        <v>2881.634395</v>
      </c>
      <c r="U197">
        <v>6597.6038749999998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1.366E-3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9.5</v>
      </c>
      <c r="AM197">
        <v>3145.69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3066.3646239999998</v>
      </c>
      <c r="I198">
        <v>6764.4791939999996</v>
      </c>
      <c r="J198" t="s">
        <v>3</v>
      </c>
      <c r="K198">
        <v>3062.925483</v>
      </c>
      <c r="L198">
        <v>6764.0977370000001</v>
      </c>
      <c r="M198" t="s">
        <v>4</v>
      </c>
      <c r="N198">
        <v>98.280344999999997</v>
      </c>
      <c r="O198">
        <v>1.1039999999999999E-3</v>
      </c>
      <c r="P198" t="s">
        <v>5</v>
      </c>
      <c r="Q198">
        <v>2914.0365619999998</v>
      </c>
      <c r="R198">
        <v>6725.6546930000004</v>
      </c>
      <c r="S198" t="s">
        <v>6</v>
      </c>
      <c r="T198">
        <v>3061.95165</v>
      </c>
      <c r="U198">
        <v>6756.5632079999996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1.354E-3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9.5</v>
      </c>
      <c r="AM198">
        <v>3145.69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3248.393149</v>
      </c>
      <c r="I199">
        <v>6929.2066539999996</v>
      </c>
      <c r="J199" t="s">
        <v>3</v>
      </c>
      <c r="K199">
        <v>3244.7533349999999</v>
      </c>
      <c r="L199">
        <v>6928.8096079999996</v>
      </c>
      <c r="M199" t="s">
        <v>4</v>
      </c>
      <c r="N199">
        <v>104.060039</v>
      </c>
      <c r="O199">
        <v>1.194E-3</v>
      </c>
      <c r="P199" t="s">
        <v>5</v>
      </c>
      <c r="Q199">
        <v>3087.1027640000002</v>
      </c>
      <c r="R199">
        <v>6888.98164</v>
      </c>
      <c r="S199" t="s">
        <v>6</v>
      </c>
      <c r="T199">
        <v>3243.7203519999998</v>
      </c>
      <c r="U199">
        <v>6920.522226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1.3370000000000001E-3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9.5</v>
      </c>
      <c r="AM199">
        <v>3145.69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3431.498501</v>
      </c>
      <c r="I200">
        <v>7068.4018189999997</v>
      </c>
      <c r="J200" t="s">
        <v>3</v>
      </c>
      <c r="K200">
        <v>3427.6589359999998</v>
      </c>
      <c r="L200">
        <v>7068.0370700000003</v>
      </c>
      <c r="M200" t="s">
        <v>4</v>
      </c>
      <c r="N200">
        <v>109.83999900000001</v>
      </c>
      <c r="O200">
        <v>1.297E-3</v>
      </c>
      <c r="P200" t="s">
        <v>5</v>
      </c>
      <c r="Q200">
        <v>3261.240718</v>
      </c>
      <c r="R200">
        <v>7026.9864630000002</v>
      </c>
      <c r="S200" t="s">
        <v>6</v>
      </c>
      <c r="T200">
        <v>3426.5637259999999</v>
      </c>
      <c r="U200">
        <v>7059.0797119999997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1.312E-3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9.5</v>
      </c>
      <c r="AM200">
        <v>3145.69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3615.281602</v>
      </c>
      <c r="I201">
        <v>7373.0983150000002</v>
      </c>
      <c r="J201" t="s">
        <v>3</v>
      </c>
      <c r="K201">
        <v>3611.241763</v>
      </c>
      <c r="L201">
        <v>7372.7190270000001</v>
      </c>
      <c r="M201" t="s">
        <v>4</v>
      </c>
      <c r="N201">
        <v>115.619242</v>
      </c>
      <c r="O201">
        <v>1.472E-3</v>
      </c>
      <c r="P201" t="s">
        <v>5</v>
      </c>
      <c r="Q201">
        <v>3436.0530370000001</v>
      </c>
      <c r="R201">
        <v>7330.0429860000004</v>
      </c>
      <c r="S201" t="s">
        <v>6</v>
      </c>
      <c r="T201">
        <v>3610.0860250000001</v>
      </c>
      <c r="U201">
        <v>7362.9517539999997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1.268E-3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9.5</v>
      </c>
      <c r="AM201">
        <v>3145.69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8.2508800000000004</v>
      </c>
      <c r="I222">
        <v>2.8656000000000001E-2</v>
      </c>
      <c r="J222" t="s">
        <v>3</v>
      </c>
      <c r="K222">
        <v>1.9042509999999999</v>
      </c>
      <c r="L222">
        <v>4.2900000000000002E-4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16.378243999999999</v>
      </c>
      <c r="I223">
        <v>0.112147</v>
      </c>
      <c r="J223" t="s">
        <v>3</v>
      </c>
      <c r="K223">
        <v>3.7347959999999998</v>
      </c>
      <c r="L223">
        <v>1.23E-3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24.505603000000001</v>
      </c>
      <c r="I224">
        <v>0.25068499999999999</v>
      </c>
      <c r="J224" t="s">
        <v>3</v>
      </c>
      <c r="K224">
        <v>5.5660959999999999</v>
      </c>
      <c r="L224">
        <v>2.568E-3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32.622864999999997</v>
      </c>
      <c r="I225">
        <v>0.39885300000000001</v>
      </c>
      <c r="J225" t="s">
        <v>3</v>
      </c>
      <c r="K225">
        <v>7.3947139999999996</v>
      </c>
      <c r="L225">
        <v>4.019E-3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40.736552000000003</v>
      </c>
      <c r="I226">
        <v>0.56445699999999999</v>
      </c>
      <c r="J226" t="s">
        <v>3</v>
      </c>
      <c r="K226">
        <v>9.223516</v>
      </c>
      <c r="L226">
        <v>5.8650000000000004E-3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48.850729999999999</v>
      </c>
      <c r="I227">
        <v>0.76164699999999996</v>
      </c>
      <c r="J227" t="s">
        <v>3</v>
      </c>
      <c r="K227">
        <v>11.053649999999999</v>
      </c>
      <c r="L227">
        <v>8.1209999999999997E-3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56.965994000000002</v>
      </c>
      <c r="I228">
        <v>0.98741199999999996</v>
      </c>
      <c r="J228" t="s">
        <v>3</v>
      </c>
      <c r="K228">
        <v>12.883988</v>
      </c>
      <c r="L228">
        <v>1.1011E-2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65.078658000000004</v>
      </c>
      <c r="I229">
        <v>1.24655</v>
      </c>
      <c r="J229" t="s">
        <v>3</v>
      </c>
      <c r="K229">
        <v>14.713201</v>
      </c>
      <c r="L229">
        <v>1.4009000000000001E-2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73.191468999999998</v>
      </c>
      <c r="I230">
        <v>1.5381260000000001</v>
      </c>
      <c r="J230" t="s">
        <v>3</v>
      </c>
      <c r="K230">
        <v>16.542742000000001</v>
      </c>
      <c r="L230">
        <v>1.7809999999999999E-2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81.303666000000007</v>
      </c>
      <c r="I231">
        <v>1.8497110000000001</v>
      </c>
      <c r="J231" t="s">
        <v>3</v>
      </c>
      <c r="K231">
        <v>18.371898999999999</v>
      </c>
      <c r="L231">
        <v>2.1589000000000001E-2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89.415453999999997</v>
      </c>
      <c r="I232">
        <v>2.1914940000000001</v>
      </c>
      <c r="J232" t="s">
        <v>3</v>
      </c>
      <c r="K232">
        <v>20.200831000000001</v>
      </c>
      <c r="L232">
        <v>2.5839000000000001E-2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97.528346999999997</v>
      </c>
      <c r="I233">
        <v>2.5674350000000001</v>
      </c>
      <c r="J233" t="s">
        <v>3</v>
      </c>
      <c r="K233">
        <v>22.031770000000002</v>
      </c>
      <c r="L233">
        <v>3.0616999999999998E-2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105.639217</v>
      </c>
      <c r="I234">
        <v>2.9696259999999999</v>
      </c>
      <c r="J234" t="s">
        <v>3</v>
      </c>
      <c r="K234">
        <v>23.860824999999998</v>
      </c>
      <c r="L234">
        <v>3.5534000000000003E-2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113.751575</v>
      </c>
      <c r="I235">
        <v>3.4022399999999999</v>
      </c>
      <c r="J235" t="s">
        <v>3</v>
      </c>
      <c r="K235">
        <v>25.690843000000001</v>
      </c>
      <c r="L235">
        <v>4.0814999999999997E-2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121.86528800000001</v>
      </c>
      <c r="I236">
        <v>3.8605149999999999</v>
      </c>
      <c r="J236" t="s">
        <v>3</v>
      </c>
      <c r="K236">
        <v>27.521229000000002</v>
      </c>
      <c r="L236">
        <v>4.7393999999999999E-2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129.975559</v>
      </c>
      <c r="I237">
        <v>4.3485379999999996</v>
      </c>
      <c r="J237" t="s">
        <v>3</v>
      </c>
      <c r="K237">
        <v>29.349402999999999</v>
      </c>
      <c r="L237">
        <v>5.4052999999999997E-2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138.08789400000001</v>
      </c>
      <c r="I238">
        <v>4.8763629999999996</v>
      </c>
      <c r="J238" t="s">
        <v>3</v>
      </c>
      <c r="K238">
        <v>31.179912000000002</v>
      </c>
      <c r="L238">
        <v>6.0761000000000003E-2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146.19861</v>
      </c>
      <c r="I239">
        <v>5.4255300000000002</v>
      </c>
      <c r="J239" t="s">
        <v>3</v>
      </c>
      <c r="K239">
        <v>33.009776000000002</v>
      </c>
      <c r="L239">
        <v>6.8270999999999998E-2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154.310655</v>
      </c>
      <c r="I240">
        <v>6.0061850000000003</v>
      </c>
      <c r="J240" t="s">
        <v>3</v>
      </c>
      <c r="K240">
        <v>34.840471000000001</v>
      </c>
      <c r="L240">
        <v>7.5225E-2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162.420965</v>
      </c>
      <c r="I241">
        <v>6.6035149999999998</v>
      </c>
      <c r="J241" t="s">
        <v>3</v>
      </c>
      <c r="K241">
        <v>36.670468999999997</v>
      </c>
      <c r="L241">
        <v>8.2556000000000004E-2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7.8630909999999998</v>
      </c>
      <c r="I242">
        <v>1.6768000000000002E-2</v>
      </c>
      <c r="J242" t="s">
        <v>3</v>
      </c>
      <c r="K242">
        <v>1.6209100000000001</v>
      </c>
      <c r="L242">
        <v>6.9999999999999994E-5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15.794767</v>
      </c>
      <c r="I243">
        <v>6.3672999999999993E-2</v>
      </c>
      <c r="J243" t="s">
        <v>3</v>
      </c>
      <c r="K243">
        <v>3.2355330000000002</v>
      </c>
      <c r="L243">
        <v>1.6799999999999999E-4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23.724966999999999</v>
      </c>
      <c r="I244">
        <v>0.143347</v>
      </c>
      <c r="J244" t="s">
        <v>3</v>
      </c>
      <c r="K244">
        <v>4.8501339999999997</v>
      </c>
      <c r="L244">
        <v>3.2899999999999997E-4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31.654326999999999</v>
      </c>
      <c r="I245">
        <v>0.251168</v>
      </c>
      <c r="J245" t="s">
        <v>3</v>
      </c>
      <c r="K245">
        <v>6.4655740000000002</v>
      </c>
      <c r="L245">
        <v>5.5000000000000003E-4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39.583841999999997</v>
      </c>
      <c r="I246">
        <v>0.387179</v>
      </c>
      <c r="J246" t="s">
        <v>3</v>
      </c>
      <c r="K246">
        <v>8.0814029999999999</v>
      </c>
      <c r="L246">
        <v>8.0599999999999997E-4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47.513722999999999</v>
      </c>
      <c r="I247">
        <v>0.550153</v>
      </c>
      <c r="J247" t="s">
        <v>3</v>
      </c>
      <c r="K247">
        <v>9.6979699999999998</v>
      </c>
      <c r="L247">
        <v>1.1349999999999999E-3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55.440268000000003</v>
      </c>
      <c r="I248">
        <v>0.73757300000000003</v>
      </c>
      <c r="J248" t="s">
        <v>3</v>
      </c>
      <c r="K248">
        <v>11.312243</v>
      </c>
      <c r="L248">
        <v>1.361E-3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63.366771999999997</v>
      </c>
      <c r="I249">
        <v>0.95694500000000005</v>
      </c>
      <c r="J249" t="s">
        <v>3</v>
      </c>
      <c r="K249">
        <v>12.926864999999999</v>
      </c>
      <c r="L249">
        <v>1.838E-3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71.291735000000003</v>
      </c>
      <c r="I250">
        <v>1.203676</v>
      </c>
      <c r="J250" t="s">
        <v>3</v>
      </c>
      <c r="K250">
        <v>14.541180000000001</v>
      </c>
      <c r="L250">
        <v>2.3679999999999999E-3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79.217248999999995</v>
      </c>
      <c r="I251">
        <v>1.4748030000000001</v>
      </c>
      <c r="J251" t="s">
        <v>3</v>
      </c>
      <c r="K251">
        <v>16.156517999999998</v>
      </c>
      <c r="L251">
        <v>2.9009999999999999E-3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87.143907999999996</v>
      </c>
      <c r="I252">
        <v>1.7739579999999999</v>
      </c>
      <c r="J252" t="s">
        <v>3</v>
      </c>
      <c r="K252">
        <v>17.772210999999999</v>
      </c>
      <c r="L252">
        <v>3.4680000000000002E-3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95.064893999999995</v>
      </c>
      <c r="I253">
        <v>1.9966569999999999</v>
      </c>
      <c r="J253" t="s">
        <v>3</v>
      </c>
      <c r="K253">
        <v>19.388047</v>
      </c>
      <c r="L253">
        <v>3.8189999999999999E-3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102.978835</v>
      </c>
      <c r="I254">
        <v>2.1259809999999999</v>
      </c>
      <c r="J254" t="s">
        <v>3</v>
      </c>
      <c r="K254">
        <v>21.002265000000001</v>
      </c>
      <c r="L254">
        <v>3.9699999999999996E-3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110.894375</v>
      </c>
      <c r="I255">
        <v>2.2626170000000001</v>
      </c>
      <c r="J255" t="s">
        <v>3</v>
      </c>
      <c r="K255">
        <v>22.61853</v>
      </c>
      <c r="L255">
        <v>4.3740000000000003E-3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118.809892</v>
      </c>
      <c r="I256">
        <v>2.4043269999999999</v>
      </c>
      <c r="J256" t="s">
        <v>3</v>
      </c>
      <c r="K256">
        <v>24.234632999999999</v>
      </c>
      <c r="L256">
        <v>4.764E-3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126.724532</v>
      </c>
      <c r="I257">
        <v>2.5511539999999999</v>
      </c>
      <c r="J257" t="s">
        <v>3</v>
      </c>
      <c r="K257">
        <v>25.850694000000001</v>
      </c>
      <c r="L257">
        <v>5.267E-3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134.63799700000001</v>
      </c>
      <c r="I258">
        <v>2.691068</v>
      </c>
      <c r="J258" t="s">
        <v>3</v>
      </c>
      <c r="K258">
        <v>27.466325000000001</v>
      </c>
      <c r="L258">
        <v>5.5199999999999997E-3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142.55109100000001</v>
      </c>
      <c r="I259">
        <v>2.836951</v>
      </c>
      <c r="J259" t="s">
        <v>3</v>
      </c>
      <c r="K259">
        <v>29.081648000000001</v>
      </c>
      <c r="L259">
        <v>5.8450000000000004E-3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150.46352999999999</v>
      </c>
      <c r="I260">
        <v>2.984578</v>
      </c>
      <c r="J260" t="s">
        <v>3</v>
      </c>
      <c r="K260">
        <v>30.695578999999999</v>
      </c>
      <c r="L260">
        <v>6.2139999999999999E-3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158.37443099999999</v>
      </c>
      <c r="I261">
        <v>3.140676</v>
      </c>
      <c r="J261" t="s">
        <v>3</v>
      </c>
      <c r="K261">
        <v>32.310327000000001</v>
      </c>
      <c r="L261">
        <v>6.6309999999999997E-3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8.1910369999999997</v>
      </c>
      <c r="I262">
        <v>3.9648999999999997E-2</v>
      </c>
      <c r="J262" t="s">
        <v>3</v>
      </c>
      <c r="K262">
        <v>3.660164</v>
      </c>
      <c r="L262">
        <v>7.8740000000000008E-3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16.159557</v>
      </c>
      <c r="I263">
        <v>0.162102</v>
      </c>
      <c r="J263" t="s">
        <v>3</v>
      </c>
      <c r="K263">
        <v>7.2845500000000003</v>
      </c>
      <c r="L263">
        <v>3.1739999999999997E-2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24.128160000000001</v>
      </c>
      <c r="I264">
        <v>0.36711500000000002</v>
      </c>
      <c r="J264" t="s">
        <v>3</v>
      </c>
      <c r="K264">
        <v>10.909207</v>
      </c>
      <c r="L264">
        <v>7.1632000000000001E-2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32.096456000000003</v>
      </c>
      <c r="I265">
        <v>0.65332100000000004</v>
      </c>
      <c r="J265" t="s">
        <v>3</v>
      </c>
      <c r="K265">
        <v>14.533211</v>
      </c>
      <c r="L265">
        <v>0.127887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40.064129999999999</v>
      </c>
      <c r="I266">
        <v>1.017269</v>
      </c>
      <c r="J266" t="s">
        <v>3</v>
      </c>
      <c r="K266">
        <v>18.159284</v>
      </c>
      <c r="L266">
        <v>0.199597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48.031005</v>
      </c>
      <c r="I267">
        <v>1.461659</v>
      </c>
      <c r="J267" t="s">
        <v>3</v>
      </c>
      <c r="K267">
        <v>21.784580999999999</v>
      </c>
      <c r="L267">
        <v>0.287962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55.997960999999997</v>
      </c>
      <c r="I268">
        <v>1.983479</v>
      </c>
      <c r="J268" t="s">
        <v>3</v>
      </c>
      <c r="K268">
        <v>25.409673999999999</v>
      </c>
      <c r="L268">
        <v>0.39158999999999999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63.964998999999999</v>
      </c>
      <c r="I269">
        <v>2.5830739999999999</v>
      </c>
      <c r="J269" t="s">
        <v>3</v>
      </c>
      <c r="K269">
        <v>29.035647000000001</v>
      </c>
      <c r="L269">
        <v>0.51137600000000005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71.931782999999996</v>
      </c>
      <c r="I270">
        <v>3.2583950000000002</v>
      </c>
      <c r="J270" t="s">
        <v>3</v>
      </c>
      <c r="K270">
        <v>32.661881000000001</v>
      </c>
      <c r="L270">
        <v>0.64617999999999998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79.898318000000003</v>
      </c>
      <c r="I271">
        <v>4.0102260000000003</v>
      </c>
      <c r="J271" t="s">
        <v>3</v>
      </c>
      <c r="K271">
        <v>36.287596999999998</v>
      </c>
      <c r="L271">
        <v>0.79739199999999999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87.863969999999995</v>
      </c>
      <c r="I272">
        <v>4.8406789999999997</v>
      </c>
      <c r="J272" t="s">
        <v>3</v>
      </c>
      <c r="K272">
        <v>39.913764</v>
      </c>
      <c r="L272">
        <v>0.96486799999999995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95.830667000000005</v>
      </c>
      <c r="I273">
        <v>5.7515070000000001</v>
      </c>
      <c r="J273" t="s">
        <v>3</v>
      </c>
      <c r="K273">
        <v>43.540832999999999</v>
      </c>
      <c r="L273">
        <v>1.1489149999999999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103.794904</v>
      </c>
      <c r="I274">
        <v>6.7136570000000004</v>
      </c>
      <c r="J274" t="s">
        <v>3</v>
      </c>
      <c r="K274">
        <v>47.167040999999998</v>
      </c>
      <c r="L274">
        <v>1.343021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111.75209700000001</v>
      </c>
      <c r="I275">
        <v>7.6726939999999999</v>
      </c>
      <c r="J275" t="s">
        <v>3</v>
      </c>
      <c r="K275">
        <v>50.790013999999999</v>
      </c>
      <c r="L275">
        <v>1.5355989999999999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119.708814</v>
      </c>
      <c r="I276">
        <v>8.6916189999999993</v>
      </c>
      <c r="J276" t="s">
        <v>3</v>
      </c>
      <c r="K276">
        <v>54.413395999999999</v>
      </c>
      <c r="L276">
        <v>1.742294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127.65986100000001</v>
      </c>
      <c r="I277">
        <v>9.5160119999999999</v>
      </c>
      <c r="J277" t="s">
        <v>3</v>
      </c>
      <c r="K277">
        <v>58.033993000000002</v>
      </c>
      <c r="L277">
        <v>1.907864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135.60037</v>
      </c>
      <c r="I278">
        <v>9.9243880000000004</v>
      </c>
      <c r="J278" t="s">
        <v>3</v>
      </c>
      <c r="K278">
        <v>61.650413999999998</v>
      </c>
      <c r="L278">
        <v>1.991601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143.540019</v>
      </c>
      <c r="I279">
        <v>10.327705999999999</v>
      </c>
      <c r="J279" t="s">
        <v>3</v>
      </c>
      <c r="K279">
        <v>65.265781000000004</v>
      </c>
      <c r="L279">
        <v>2.0737670000000001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151.479443</v>
      </c>
      <c r="I280">
        <v>10.752148</v>
      </c>
      <c r="J280" t="s">
        <v>3</v>
      </c>
      <c r="K280">
        <v>68.881614999999996</v>
      </c>
      <c r="L280">
        <v>2.1594159999999998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159.41990999999999</v>
      </c>
      <c r="I281">
        <v>11.178262999999999</v>
      </c>
      <c r="J281" t="s">
        <v>3</v>
      </c>
      <c r="K281">
        <v>72.497776999999999</v>
      </c>
      <c r="L281">
        <v>2.245555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7.1562650000000003</v>
      </c>
      <c r="I282">
        <v>5.6154999999999997E-2</v>
      </c>
      <c r="J282" t="s">
        <v>3</v>
      </c>
      <c r="K282">
        <v>2.6275629999999999</v>
      </c>
      <c r="L282">
        <v>7.378E-3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14.096595000000001</v>
      </c>
      <c r="I283">
        <v>0.223528</v>
      </c>
      <c r="J283" t="s">
        <v>3</v>
      </c>
      <c r="K283">
        <v>5.210439</v>
      </c>
      <c r="L283">
        <v>2.9468999999999999E-2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21.018191999999999</v>
      </c>
      <c r="I284">
        <v>0.42797600000000002</v>
      </c>
      <c r="J284" t="s">
        <v>3</v>
      </c>
      <c r="K284">
        <v>7.7864930000000001</v>
      </c>
      <c r="L284">
        <v>5.6041000000000001E-2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27.934418000000001</v>
      </c>
      <c r="I285">
        <v>0.67048700000000006</v>
      </c>
      <c r="J285" t="s">
        <v>3</v>
      </c>
      <c r="K285">
        <v>10.360353999999999</v>
      </c>
      <c r="L285">
        <v>8.7253999999999998E-2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34.850608000000001</v>
      </c>
      <c r="I286">
        <v>0.97314800000000001</v>
      </c>
      <c r="J286" t="s">
        <v>3</v>
      </c>
      <c r="K286">
        <v>12.934625</v>
      </c>
      <c r="L286">
        <v>0.12631100000000001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41.766191999999997</v>
      </c>
      <c r="I287">
        <v>1.336565</v>
      </c>
      <c r="J287" t="s">
        <v>3</v>
      </c>
      <c r="K287">
        <v>15.508876000000001</v>
      </c>
      <c r="L287">
        <v>0.17325099999999999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48.680568999999998</v>
      </c>
      <c r="I288">
        <v>1.758621</v>
      </c>
      <c r="J288" t="s">
        <v>3</v>
      </c>
      <c r="K288">
        <v>18.082512000000001</v>
      </c>
      <c r="L288">
        <v>0.227747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55.594780999999998</v>
      </c>
      <c r="I289">
        <v>2.2382409999999999</v>
      </c>
      <c r="J289" t="s">
        <v>3</v>
      </c>
      <c r="K289">
        <v>20.656434999999998</v>
      </c>
      <c r="L289">
        <v>0.29009099999999999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62.508584999999997</v>
      </c>
      <c r="I290">
        <v>2.7781280000000002</v>
      </c>
      <c r="J290" t="s">
        <v>3</v>
      </c>
      <c r="K290">
        <v>23.230685000000001</v>
      </c>
      <c r="L290">
        <v>0.36044799999999999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69.421965</v>
      </c>
      <c r="I291">
        <v>3.3762080000000001</v>
      </c>
      <c r="J291" t="s">
        <v>3</v>
      </c>
      <c r="K291">
        <v>25.804198</v>
      </c>
      <c r="L291">
        <v>0.43937300000000001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76.335621000000003</v>
      </c>
      <c r="I292">
        <v>4.0295649999999998</v>
      </c>
      <c r="J292" t="s">
        <v>3</v>
      </c>
      <c r="K292">
        <v>28.377772</v>
      </c>
      <c r="L292">
        <v>0.52615999999999996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83.249093999999999</v>
      </c>
      <c r="I293">
        <v>4.7415880000000001</v>
      </c>
      <c r="J293" t="s">
        <v>3</v>
      </c>
      <c r="K293">
        <v>30.952126</v>
      </c>
      <c r="L293">
        <v>0.62093200000000004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90.162220000000005</v>
      </c>
      <c r="I294">
        <v>5.5114369999999999</v>
      </c>
      <c r="J294" t="s">
        <v>3</v>
      </c>
      <c r="K294">
        <v>33.525821999999998</v>
      </c>
      <c r="L294">
        <v>0.72311400000000003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97.075402999999994</v>
      </c>
      <c r="I295">
        <v>6.3371570000000004</v>
      </c>
      <c r="J295" t="s">
        <v>3</v>
      </c>
      <c r="K295">
        <v>36.099635999999997</v>
      </c>
      <c r="L295">
        <v>0.83355699999999999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103.98858799999999</v>
      </c>
      <c r="I296">
        <v>7.2219360000000004</v>
      </c>
      <c r="J296" t="s">
        <v>3</v>
      </c>
      <c r="K296">
        <v>38.673594000000001</v>
      </c>
      <c r="L296">
        <v>0.95333900000000005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110.901281</v>
      </c>
      <c r="I297">
        <v>8.1598380000000006</v>
      </c>
      <c r="J297" t="s">
        <v>3</v>
      </c>
      <c r="K297">
        <v>41.247551000000001</v>
      </c>
      <c r="L297">
        <v>1.0780989999999999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117.81426399999999</v>
      </c>
      <c r="I298">
        <v>9.1530480000000001</v>
      </c>
      <c r="J298" t="s">
        <v>3</v>
      </c>
      <c r="K298">
        <v>43.822266999999997</v>
      </c>
      <c r="L298">
        <v>1.2119800000000001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124.727349</v>
      </c>
      <c r="I299">
        <v>10.207062000000001</v>
      </c>
      <c r="J299" t="s">
        <v>3</v>
      </c>
      <c r="K299">
        <v>46.396839</v>
      </c>
      <c r="L299">
        <v>1.3542780000000001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131.63994500000001</v>
      </c>
      <c r="I300">
        <v>11.317989000000001</v>
      </c>
      <c r="J300" t="s">
        <v>3</v>
      </c>
      <c r="K300">
        <v>48.970796999999997</v>
      </c>
      <c r="L300">
        <v>1.5054890000000001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138.55160599999999</v>
      </c>
      <c r="I301">
        <v>12.484996000000001</v>
      </c>
      <c r="J301" t="s">
        <v>3</v>
      </c>
      <c r="K301">
        <v>51.545001999999997</v>
      </c>
      <c r="L301">
        <v>1.6640440000000001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8.9936070000000008</v>
      </c>
      <c r="I302">
        <v>4.5594999999999997E-2</v>
      </c>
      <c r="J302" t="s">
        <v>3</v>
      </c>
      <c r="K302">
        <v>3.6589360000000002</v>
      </c>
      <c r="L302">
        <v>7.8230000000000001E-3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17.646775000000002</v>
      </c>
      <c r="I303">
        <v>0.186498</v>
      </c>
      <c r="J303" t="s">
        <v>3</v>
      </c>
      <c r="K303">
        <v>7.2837319999999997</v>
      </c>
      <c r="L303">
        <v>3.1659E-2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26.298397000000001</v>
      </c>
      <c r="I304">
        <v>0.42396600000000001</v>
      </c>
      <c r="J304" t="s">
        <v>3</v>
      </c>
      <c r="K304">
        <v>10.907795</v>
      </c>
      <c r="L304">
        <v>7.1596999999999994E-2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34.949604000000001</v>
      </c>
      <c r="I305">
        <v>0.75782300000000002</v>
      </c>
      <c r="J305" t="s">
        <v>3</v>
      </c>
      <c r="K305">
        <v>14.532085</v>
      </c>
      <c r="L305">
        <v>0.12725500000000001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43.600859999999997</v>
      </c>
      <c r="I306">
        <v>1.1861889999999999</v>
      </c>
      <c r="J306" t="s">
        <v>3</v>
      </c>
      <c r="K306">
        <v>18.157094000000001</v>
      </c>
      <c r="L306">
        <v>0.19816700000000001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52.251359000000001</v>
      </c>
      <c r="I307">
        <v>1.709538</v>
      </c>
      <c r="J307" t="s">
        <v>3</v>
      </c>
      <c r="K307">
        <v>21.782616999999998</v>
      </c>
      <c r="L307">
        <v>0.28608899999999998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60.900854000000002</v>
      </c>
      <c r="I308">
        <v>2.326692</v>
      </c>
      <c r="J308" t="s">
        <v>3</v>
      </c>
      <c r="K308">
        <v>25.406931</v>
      </c>
      <c r="L308">
        <v>0.39062200000000002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69.551278999999994</v>
      </c>
      <c r="I309">
        <v>3.0359699999999998</v>
      </c>
      <c r="J309" t="s">
        <v>3</v>
      </c>
      <c r="K309">
        <v>29.032247999999999</v>
      </c>
      <c r="L309">
        <v>0.51154100000000002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78.201365999999993</v>
      </c>
      <c r="I310">
        <v>3.8345400000000001</v>
      </c>
      <c r="J310" t="s">
        <v>3</v>
      </c>
      <c r="K310">
        <v>32.657929000000003</v>
      </c>
      <c r="L310">
        <v>0.64735500000000001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86.851327999999995</v>
      </c>
      <c r="I311">
        <v>4.7269649999999999</v>
      </c>
      <c r="J311" t="s">
        <v>3</v>
      </c>
      <c r="K311">
        <v>36.284260000000003</v>
      </c>
      <c r="L311">
        <v>0.79848699999999995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95.500530999999995</v>
      </c>
      <c r="I312">
        <v>5.7114940000000001</v>
      </c>
      <c r="J312" t="s">
        <v>3</v>
      </c>
      <c r="K312">
        <v>39.910223000000002</v>
      </c>
      <c r="L312">
        <v>0.96633599999999997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104.15034900000001</v>
      </c>
      <c r="I313">
        <v>6.7851309999999998</v>
      </c>
      <c r="J313" t="s">
        <v>3</v>
      </c>
      <c r="K313">
        <v>43.536963</v>
      </c>
      <c r="L313">
        <v>1.1495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112.800493</v>
      </c>
      <c r="I314">
        <v>7.9479980000000001</v>
      </c>
      <c r="J314" t="s">
        <v>3</v>
      </c>
      <c r="K314">
        <v>47.163314999999997</v>
      </c>
      <c r="L314">
        <v>1.3483050000000001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121.4422</v>
      </c>
      <c r="I315">
        <v>9.1093379999999993</v>
      </c>
      <c r="J315" t="s">
        <v>3</v>
      </c>
      <c r="K315">
        <v>50.786389999999997</v>
      </c>
      <c r="L315">
        <v>1.5464599999999999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130.081704</v>
      </c>
      <c r="I316">
        <v>10.322965</v>
      </c>
      <c r="J316" t="s">
        <v>3</v>
      </c>
      <c r="K316">
        <v>54.409261000000001</v>
      </c>
      <c r="L316">
        <v>1.7541679999999999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138.72171800000001</v>
      </c>
      <c r="I317">
        <v>11.614815999999999</v>
      </c>
      <c r="J317" t="s">
        <v>3</v>
      </c>
      <c r="K317">
        <v>58.031906999999997</v>
      </c>
      <c r="L317">
        <v>1.9755100000000001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147.36183299999999</v>
      </c>
      <c r="I318">
        <v>12.988821</v>
      </c>
      <c r="J318" t="s">
        <v>3</v>
      </c>
      <c r="K318">
        <v>61.654758999999999</v>
      </c>
      <c r="L318">
        <v>2.2115300000000002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155.98599400000001</v>
      </c>
      <c r="I319">
        <v>13.593508999999999</v>
      </c>
      <c r="J319" t="s">
        <v>3</v>
      </c>
      <c r="K319">
        <v>65.271417999999997</v>
      </c>
      <c r="L319">
        <v>2.3125420000000001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164.60718399999999</v>
      </c>
      <c r="I320">
        <v>14.138680000000001</v>
      </c>
      <c r="J320" t="s">
        <v>3</v>
      </c>
      <c r="K320">
        <v>68.887208000000001</v>
      </c>
      <c r="L320">
        <v>2.4049290000000001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173.22958299999999</v>
      </c>
      <c r="I321">
        <v>14.692112</v>
      </c>
      <c r="J321" t="s">
        <v>3</v>
      </c>
      <c r="K321">
        <v>72.503879999999995</v>
      </c>
      <c r="L321">
        <v>2.4974530000000001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269.287601</v>
      </c>
      <c r="I322">
        <v>1209.7552029999999</v>
      </c>
      <c r="J322" t="s">
        <v>3</v>
      </c>
      <c r="K322">
        <v>269.109283</v>
      </c>
      <c r="L322">
        <v>1208.247359</v>
      </c>
      <c r="M322" t="s">
        <v>4</v>
      </c>
      <c r="N322">
        <v>7.6021650000000003</v>
      </c>
      <c r="O322">
        <v>0.92084200000000005</v>
      </c>
      <c r="P322" t="s">
        <v>5</v>
      </c>
      <c r="Q322">
        <v>68.434396000000007</v>
      </c>
      <c r="R322">
        <v>149.12847400000001</v>
      </c>
      <c r="S322" t="s">
        <v>6</v>
      </c>
      <c r="T322">
        <v>12.794739999999999</v>
      </c>
      <c r="U322">
        <v>2.2908379999999999</v>
      </c>
      <c r="V322" t="s">
        <v>7</v>
      </c>
      <c r="W322">
        <v>12.330178</v>
      </c>
      <c r="X322">
        <v>2.4120370000000002</v>
      </c>
      <c r="Y322" t="s">
        <v>8</v>
      </c>
      <c r="Z322">
        <v>15.11233</v>
      </c>
      <c r="AA322">
        <v>63.020141000000002</v>
      </c>
      <c r="AB322" t="s">
        <v>9</v>
      </c>
      <c r="AC322">
        <v>174.194591</v>
      </c>
      <c r="AD322">
        <v>446.28186699999998</v>
      </c>
      <c r="AE322" t="s">
        <v>10</v>
      </c>
      <c r="AF322">
        <v>6.1130000000000004E-3</v>
      </c>
      <c r="AG322">
        <v>1.7E-5</v>
      </c>
      <c r="AH322" t="s">
        <v>11</v>
      </c>
      <c r="AI322">
        <v>0.99491700000000005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537.78299400000003</v>
      </c>
      <c r="I323">
        <v>4755.1239690000002</v>
      </c>
      <c r="J323" t="s">
        <v>3</v>
      </c>
      <c r="K323">
        <v>537.42743800000005</v>
      </c>
      <c r="L323">
        <v>4749.3339859999996</v>
      </c>
      <c r="M323" t="s">
        <v>4</v>
      </c>
      <c r="N323">
        <v>15.182663</v>
      </c>
      <c r="O323">
        <v>3.2774640000000002</v>
      </c>
      <c r="P323" t="s">
        <v>5</v>
      </c>
      <c r="Q323">
        <v>136.66487900000001</v>
      </c>
      <c r="R323">
        <v>579.41182800000001</v>
      </c>
      <c r="S323" t="s">
        <v>6</v>
      </c>
      <c r="T323">
        <v>25.568003000000001</v>
      </c>
      <c r="U323">
        <v>8.7402650000000008</v>
      </c>
      <c r="V323" t="s">
        <v>7</v>
      </c>
      <c r="W323">
        <v>24.642004</v>
      </c>
      <c r="X323">
        <v>9.3995149999999992</v>
      </c>
      <c r="Y323" t="s">
        <v>8</v>
      </c>
      <c r="Z323">
        <v>30.070982000000001</v>
      </c>
      <c r="AA323">
        <v>212.53850199999999</v>
      </c>
      <c r="AB323" t="s">
        <v>9</v>
      </c>
      <c r="AC323">
        <v>347.80289399999998</v>
      </c>
      <c r="AD323">
        <v>1690.5684699999999</v>
      </c>
      <c r="AE323" t="s">
        <v>10</v>
      </c>
      <c r="AF323">
        <v>3.787E-3</v>
      </c>
      <c r="AG323">
        <v>9.0000000000000002E-6</v>
      </c>
      <c r="AH323" t="s">
        <v>11</v>
      </c>
      <c r="AI323">
        <v>0.99504999999999999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804.66276000000005</v>
      </c>
      <c r="I324">
        <v>8899.5950709999997</v>
      </c>
      <c r="J324" t="s">
        <v>3</v>
      </c>
      <c r="K324">
        <v>804.13079700000003</v>
      </c>
      <c r="L324">
        <v>8888.7465169999996</v>
      </c>
      <c r="M324" t="s">
        <v>4</v>
      </c>
      <c r="N324">
        <v>22.706987999999999</v>
      </c>
      <c r="O324">
        <v>6.3293569999999999</v>
      </c>
      <c r="P324" t="s">
        <v>5</v>
      </c>
      <c r="Q324">
        <v>204.48312999999999</v>
      </c>
      <c r="R324">
        <v>1054.850046</v>
      </c>
      <c r="S324" t="s">
        <v>6</v>
      </c>
      <c r="T324">
        <v>38.261550999999997</v>
      </c>
      <c r="U324">
        <v>16.714911000000001</v>
      </c>
      <c r="V324" t="s">
        <v>7</v>
      </c>
      <c r="W324">
        <v>36.886051000000002</v>
      </c>
      <c r="X324">
        <v>18.01971</v>
      </c>
      <c r="Y324" t="s">
        <v>8</v>
      </c>
      <c r="Z324">
        <v>44.937511999999998</v>
      </c>
      <c r="AA324">
        <v>383.06213300000002</v>
      </c>
      <c r="AB324" t="s">
        <v>9</v>
      </c>
      <c r="AC324">
        <v>520.40599099999997</v>
      </c>
      <c r="AD324">
        <v>3215.9382580000001</v>
      </c>
      <c r="AE324" t="s">
        <v>10</v>
      </c>
      <c r="AF324">
        <v>2.4559999999999998E-3</v>
      </c>
      <c r="AG324">
        <v>3.9999999999999998E-6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1073.2344450000001</v>
      </c>
      <c r="I325">
        <v>13915.444068999999</v>
      </c>
      <c r="J325" t="s">
        <v>3</v>
      </c>
      <c r="K325">
        <v>1072.526809</v>
      </c>
      <c r="L325">
        <v>13898.516075</v>
      </c>
      <c r="M325" t="s">
        <v>4</v>
      </c>
      <c r="N325">
        <v>30.223020999999999</v>
      </c>
      <c r="O325">
        <v>10.112030000000001</v>
      </c>
      <c r="P325" t="s">
        <v>5</v>
      </c>
      <c r="Q325">
        <v>274.30387000000002</v>
      </c>
      <c r="R325">
        <v>1747.0251060000001</v>
      </c>
      <c r="S325" t="s">
        <v>6</v>
      </c>
      <c r="T325">
        <v>50.938236000000003</v>
      </c>
      <c r="U325">
        <v>26.864536000000001</v>
      </c>
      <c r="V325" t="s">
        <v>7</v>
      </c>
      <c r="W325">
        <v>51.295800999999997</v>
      </c>
      <c r="X325">
        <v>253.331109</v>
      </c>
      <c r="Y325" t="s">
        <v>8</v>
      </c>
      <c r="Z325">
        <v>59.698011000000001</v>
      </c>
      <c r="AA325">
        <v>556.33628899999997</v>
      </c>
      <c r="AB325" t="s">
        <v>9</v>
      </c>
      <c r="AC325">
        <v>692.73146099999997</v>
      </c>
      <c r="AD325">
        <v>5150.1282119999996</v>
      </c>
      <c r="AE325" t="s">
        <v>10</v>
      </c>
      <c r="AF325">
        <v>1.9689999999999998E-3</v>
      </c>
      <c r="AG325">
        <v>1.9999999999999999E-6</v>
      </c>
      <c r="AH325" t="s">
        <v>11</v>
      </c>
      <c r="AI325">
        <v>0.99509300000000001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1340.8619040000001</v>
      </c>
      <c r="I326">
        <v>20519.385471000001</v>
      </c>
      <c r="J326" t="s">
        <v>3</v>
      </c>
      <c r="K326">
        <v>1339.9771459999999</v>
      </c>
      <c r="L326">
        <v>20494.004836</v>
      </c>
      <c r="M326" t="s">
        <v>4</v>
      </c>
      <c r="N326">
        <v>37.768149000000001</v>
      </c>
      <c r="O326">
        <v>15.197585</v>
      </c>
      <c r="P326" t="s">
        <v>5</v>
      </c>
      <c r="Q326">
        <v>342.85434099999998</v>
      </c>
      <c r="R326">
        <v>2426.2871359999999</v>
      </c>
      <c r="S326" t="s">
        <v>6</v>
      </c>
      <c r="T326">
        <v>63.630803</v>
      </c>
      <c r="U326">
        <v>40.036355999999998</v>
      </c>
      <c r="V326" t="s">
        <v>7</v>
      </c>
      <c r="W326">
        <v>63.522325000000002</v>
      </c>
      <c r="X326">
        <v>264.68000599999999</v>
      </c>
      <c r="Y326" t="s">
        <v>8</v>
      </c>
      <c r="Z326">
        <v>75.297746000000004</v>
      </c>
      <c r="AA326">
        <v>743.48218699999995</v>
      </c>
      <c r="AB326" t="s">
        <v>9</v>
      </c>
      <c r="AC326">
        <v>865.32813599999997</v>
      </c>
      <c r="AD326">
        <v>7666.7725810000002</v>
      </c>
      <c r="AE326" t="s">
        <v>10</v>
      </c>
      <c r="AF326">
        <v>1.902E-3</v>
      </c>
      <c r="AG326">
        <v>1.9999999999999999E-6</v>
      </c>
      <c r="AH326" t="s">
        <v>11</v>
      </c>
      <c r="AI326">
        <v>0.99510299999999996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1603.160386</v>
      </c>
      <c r="I327">
        <v>25953.655408999999</v>
      </c>
      <c r="J327" t="s">
        <v>3</v>
      </c>
      <c r="K327">
        <v>1602.103269</v>
      </c>
      <c r="L327">
        <v>25921.477923999999</v>
      </c>
      <c r="M327" t="s">
        <v>4</v>
      </c>
      <c r="N327">
        <v>45.142398</v>
      </c>
      <c r="O327">
        <v>19.402474000000002</v>
      </c>
      <c r="P327" t="s">
        <v>5</v>
      </c>
      <c r="Q327">
        <v>410.276658</v>
      </c>
      <c r="R327">
        <v>3001.147168</v>
      </c>
      <c r="S327" t="s">
        <v>6</v>
      </c>
      <c r="T327">
        <v>76.053903000000005</v>
      </c>
      <c r="U327">
        <v>51.228037999999998</v>
      </c>
      <c r="V327" t="s">
        <v>7</v>
      </c>
      <c r="W327">
        <v>75.482011</v>
      </c>
      <c r="X327">
        <v>272.44902200000001</v>
      </c>
      <c r="Y327" t="s">
        <v>8</v>
      </c>
      <c r="Z327">
        <v>90.901623999999998</v>
      </c>
      <c r="AA327">
        <v>954.40617299999997</v>
      </c>
      <c r="AB327" t="s">
        <v>9</v>
      </c>
      <c r="AC327">
        <v>1034.2466910000001</v>
      </c>
      <c r="AD327">
        <v>9789.5866260000003</v>
      </c>
      <c r="AE327" t="s">
        <v>10</v>
      </c>
      <c r="AF327">
        <v>1.8140000000000001E-3</v>
      </c>
      <c r="AG327">
        <v>1.9999999999999999E-6</v>
      </c>
      <c r="AH327" t="s">
        <v>11</v>
      </c>
      <c r="AI327">
        <v>0.99510600000000005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1866.8301220000001</v>
      </c>
      <c r="I328">
        <v>32037.433487999999</v>
      </c>
      <c r="J328" t="s">
        <v>3</v>
      </c>
      <c r="K328">
        <v>1865.5997050000001</v>
      </c>
      <c r="L328">
        <v>31997.536332</v>
      </c>
      <c r="M328" t="s">
        <v>4</v>
      </c>
      <c r="N328">
        <v>52.543236999999998</v>
      </c>
      <c r="O328">
        <v>24.183807000000002</v>
      </c>
      <c r="P328" t="s">
        <v>5</v>
      </c>
      <c r="Q328">
        <v>478.42245100000002</v>
      </c>
      <c r="R328">
        <v>3629.4333190000002</v>
      </c>
      <c r="S328" t="s">
        <v>6</v>
      </c>
      <c r="T328">
        <v>88.522927999999993</v>
      </c>
      <c r="U328">
        <v>63.629800000000003</v>
      </c>
      <c r="V328" t="s">
        <v>7</v>
      </c>
      <c r="W328">
        <v>87.474519000000001</v>
      </c>
      <c r="X328">
        <v>280.75226600000002</v>
      </c>
      <c r="Y328" t="s">
        <v>8</v>
      </c>
      <c r="Z328">
        <v>107.058638</v>
      </c>
      <c r="AA328">
        <v>1191.853402</v>
      </c>
      <c r="AB328" t="s">
        <v>9</v>
      </c>
      <c r="AC328">
        <v>1203.756682</v>
      </c>
      <c r="AD328">
        <v>12182.620208</v>
      </c>
      <c r="AE328" t="s">
        <v>10</v>
      </c>
      <c r="AF328">
        <v>1.6299999999999999E-3</v>
      </c>
      <c r="AG328">
        <v>9.9999999999999995E-7</v>
      </c>
      <c r="AH328" t="s">
        <v>11</v>
      </c>
      <c r="AI328">
        <v>0.99510799999999999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2126.7786230000002</v>
      </c>
      <c r="I329">
        <v>37027.767253999999</v>
      </c>
      <c r="J329" t="s">
        <v>3</v>
      </c>
      <c r="K329">
        <v>2125.3769600000001</v>
      </c>
      <c r="L329">
        <v>36981.783737999998</v>
      </c>
      <c r="M329" t="s">
        <v>4</v>
      </c>
      <c r="N329">
        <v>59.848537</v>
      </c>
      <c r="O329">
        <v>27.894525999999999</v>
      </c>
      <c r="P329" t="s">
        <v>5</v>
      </c>
      <c r="Q329">
        <v>545.68999799999995</v>
      </c>
      <c r="R329">
        <v>4145.1466259999997</v>
      </c>
      <c r="S329" t="s">
        <v>6</v>
      </c>
      <c r="T329">
        <v>100.821381</v>
      </c>
      <c r="U329">
        <v>74.195640999999995</v>
      </c>
      <c r="V329" t="s">
        <v>7</v>
      </c>
      <c r="W329">
        <v>99.318022999999997</v>
      </c>
      <c r="X329">
        <v>287.70678199999998</v>
      </c>
      <c r="Y329" t="s">
        <v>8</v>
      </c>
      <c r="Z329">
        <v>123.02286700000001</v>
      </c>
      <c r="AA329">
        <v>1398.659122</v>
      </c>
      <c r="AB329" t="s">
        <v>9</v>
      </c>
      <c r="AC329">
        <v>1370.763289</v>
      </c>
      <c r="AD329">
        <v>14177.481964000001</v>
      </c>
      <c r="AE329" t="s">
        <v>10</v>
      </c>
      <c r="AF329">
        <v>1.5430000000000001E-3</v>
      </c>
      <c r="AG329">
        <v>0</v>
      </c>
      <c r="AH329" t="s">
        <v>11</v>
      </c>
      <c r="AI329">
        <v>0.99511099999999997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2389.0049119999999</v>
      </c>
      <c r="I330">
        <v>41937.603600000002</v>
      </c>
      <c r="J330" t="s">
        <v>3</v>
      </c>
      <c r="K330">
        <v>2387.4304299999999</v>
      </c>
      <c r="L330">
        <v>41885.504231999999</v>
      </c>
      <c r="M330" t="s">
        <v>4</v>
      </c>
      <c r="N330">
        <v>67.208023999999995</v>
      </c>
      <c r="O330">
        <v>31.947336</v>
      </c>
      <c r="P330" t="s">
        <v>5</v>
      </c>
      <c r="Q330">
        <v>613.34905800000001</v>
      </c>
      <c r="R330">
        <v>4606.0636709999999</v>
      </c>
      <c r="S330" t="s">
        <v>6</v>
      </c>
      <c r="T330">
        <v>113.236869</v>
      </c>
      <c r="U330">
        <v>85.279382999999996</v>
      </c>
      <c r="V330" t="s">
        <v>7</v>
      </c>
      <c r="W330">
        <v>111.269372</v>
      </c>
      <c r="X330">
        <v>294.78165799999999</v>
      </c>
      <c r="Y330" t="s">
        <v>8</v>
      </c>
      <c r="Z330">
        <v>138.79030499999999</v>
      </c>
      <c r="AA330">
        <v>1584.4023589999999</v>
      </c>
      <c r="AB330" t="s">
        <v>9</v>
      </c>
      <c r="AC330">
        <v>1539.5175389999999</v>
      </c>
      <c r="AD330">
        <v>16242.864804000001</v>
      </c>
      <c r="AE330" t="s">
        <v>10</v>
      </c>
      <c r="AF330">
        <v>1.5280000000000001E-3</v>
      </c>
      <c r="AG330">
        <v>0</v>
      </c>
      <c r="AH330" t="s">
        <v>11</v>
      </c>
      <c r="AI330">
        <v>0.995112</v>
      </c>
      <c r="AJ330">
        <v>0</v>
      </c>
      <c r="AK330" t="s">
        <v>12</v>
      </c>
      <c r="AL330">
        <v>6.9</v>
      </c>
      <c r="AM330">
        <v>2332.89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2652.898228</v>
      </c>
      <c r="I331">
        <v>49402.006325000002</v>
      </c>
      <c r="J331" t="s">
        <v>3</v>
      </c>
      <c r="K331">
        <v>2651.1511569999998</v>
      </c>
      <c r="L331">
        <v>49340.431650999999</v>
      </c>
      <c r="M331" t="s">
        <v>4</v>
      </c>
      <c r="N331">
        <v>74.619928000000002</v>
      </c>
      <c r="O331">
        <v>37.636384999999997</v>
      </c>
      <c r="P331" t="s">
        <v>5</v>
      </c>
      <c r="Q331">
        <v>681.18381099999999</v>
      </c>
      <c r="R331">
        <v>5264.6000290000002</v>
      </c>
      <c r="S331" t="s">
        <v>6</v>
      </c>
      <c r="T331">
        <v>125.740915</v>
      </c>
      <c r="U331">
        <v>101.13919199999999</v>
      </c>
      <c r="V331" t="s">
        <v>7</v>
      </c>
      <c r="W331">
        <v>123.30441399999999</v>
      </c>
      <c r="X331">
        <v>305.73954900000001</v>
      </c>
      <c r="Y331" t="s">
        <v>8</v>
      </c>
      <c r="Z331">
        <v>154.34212400000001</v>
      </c>
      <c r="AA331">
        <v>1774.983741</v>
      </c>
      <c r="AB331" t="s">
        <v>9</v>
      </c>
      <c r="AC331">
        <v>1709.6017919999999</v>
      </c>
      <c r="AD331">
        <v>19288.507243</v>
      </c>
      <c r="AE331" t="s">
        <v>10</v>
      </c>
      <c r="AF331">
        <v>1.459E-3</v>
      </c>
      <c r="AG331">
        <v>0</v>
      </c>
      <c r="AH331" t="s">
        <v>11</v>
      </c>
      <c r="AI331">
        <v>0.995112</v>
      </c>
      <c r="AJ331">
        <v>0</v>
      </c>
      <c r="AK331" t="s">
        <v>12</v>
      </c>
      <c r="AL331">
        <v>15.86</v>
      </c>
      <c r="AM331">
        <v>6143.0403999999999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2917.2840970000002</v>
      </c>
      <c r="I332">
        <v>55592.452106999997</v>
      </c>
      <c r="J332" t="s">
        <v>3</v>
      </c>
      <c r="K332">
        <v>2915.3638089999999</v>
      </c>
      <c r="L332">
        <v>55522.519085</v>
      </c>
      <c r="M332" t="s">
        <v>4</v>
      </c>
      <c r="N332">
        <v>82.055578999999994</v>
      </c>
      <c r="O332">
        <v>42.815210999999998</v>
      </c>
      <c r="P332" t="s">
        <v>5</v>
      </c>
      <c r="Q332">
        <v>749.38054199999999</v>
      </c>
      <c r="R332">
        <v>5726.6125039999997</v>
      </c>
      <c r="S332" t="s">
        <v>6</v>
      </c>
      <c r="T332">
        <v>138.258441</v>
      </c>
      <c r="U332">
        <v>115.33194399999999</v>
      </c>
      <c r="V332" t="s">
        <v>7</v>
      </c>
      <c r="W332">
        <v>135.38155</v>
      </c>
      <c r="X332">
        <v>314.71141799999998</v>
      </c>
      <c r="Y332" t="s">
        <v>8</v>
      </c>
      <c r="Z332">
        <v>170.29337599999999</v>
      </c>
      <c r="AA332">
        <v>1925.33979</v>
      </c>
      <c r="AB332" t="s">
        <v>9</v>
      </c>
      <c r="AC332">
        <v>1879.671589</v>
      </c>
      <c r="AD332">
        <v>22002.929649999998</v>
      </c>
      <c r="AE332" t="s">
        <v>10</v>
      </c>
      <c r="AF332">
        <v>1.423E-3</v>
      </c>
      <c r="AG332">
        <v>0</v>
      </c>
      <c r="AH332" t="s">
        <v>11</v>
      </c>
      <c r="AI332">
        <v>0.99511300000000003</v>
      </c>
      <c r="AJ332">
        <v>0</v>
      </c>
      <c r="AK332" t="s">
        <v>12</v>
      </c>
      <c r="AL332">
        <v>15.86</v>
      </c>
      <c r="AM332">
        <v>6143.0403999999999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3186.7125930000002</v>
      </c>
      <c r="I333">
        <v>65747.553258</v>
      </c>
      <c r="J333" t="s">
        <v>3</v>
      </c>
      <c r="K333">
        <v>3184.6178369999998</v>
      </c>
      <c r="L333">
        <v>65666.087530000004</v>
      </c>
      <c r="M333" t="s">
        <v>4</v>
      </c>
      <c r="N333">
        <v>89.538882000000001</v>
      </c>
      <c r="O333">
        <v>49.524264000000002</v>
      </c>
      <c r="P333" t="s">
        <v>5</v>
      </c>
      <c r="Q333">
        <v>821.17645300000004</v>
      </c>
      <c r="R333">
        <v>7596.5206129999997</v>
      </c>
      <c r="S333" t="s">
        <v>6</v>
      </c>
      <c r="T333">
        <v>150.86680799999999</v>
      </c>
      <c r="U333">
        <v>132.699389</v>
      </c>
      <c r="V333" t="s">
        <v>7</v>
      </c>
      <c r="W333">
        <v>147.548294</v>
      </c>
      <c r="X333">
        <v>326.91721899999999</v>
      </c>
      <c r="Y333" t="s">
        <v>8</v>
      </c>
      <c r="Z333">
        <v>189.31004999999999</v>
      </c>
      <c r="AA333">
        <v>3138.5087010000002</v>
      </c>
      <c r="AB333" t="s">
        <v>9</v>
      </c>
      <c r="AC333">
        <v>2051.1376030000001</v>
      </c>
      <c r="AD333">
        <v>25534.315371000001</v>
      </c>
      <c r="AE333" t="s">
        <v>10</v>
      </c>
      <c r="AF333">
        <v>1.3749999999999999E-3</v>
      </c>
      <c r="AG333">
        <v>0</v>
      </c>
      <c r="AH333" t="s">
        <v>11</v>
      </c>
      <c r="AI333">
        <v>0.99511300000000003</v>
      </c>
      <c r="AJ333">
        <v>0</v>
      </c>
      <c r="AK333" t="s">
        <v>12</v>
      </c>
      <c r="AL333">
        <v>25.24</v>
      </c>
      <c r="AM333">
        <v>10156.742399999999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3452.230728</v>
      </c>
      <c r="I334">
        <v>73307.046900999994</v>
      </c>
      <c r="J334" t="s">
        <v>3</v>
      </c>
      <c r="K334">
        <v>3449.9616850000002</v>
      </c>
      <c r="L334">
        <v>73215.949158999996</v>
      </c>
      <c r="M334" t="s">
        <v>4</v>
      </c>
      <c r="N334">
        <v>96.996077999999997</v>
      </c>
      <c r="O334">
        <v>55.274137000000003</v>
      </c>
      <c r="P334" t="s">
        <v>5</v>
      </c>
      <c r="Q334">
        <v>889.49041999999997</v>
      </c>
      <c r="R334">
        <v>8398.0023490000003</v>
      </c>
      <c r="S334" t="s">
        <v>6</v>
      </c>
      <c r="T334">
        <v>163.44989799999999</v>
      </c>
      <c r="U334">
        <v>147.968524</v>
      </c>
      <c r="V334" t="s">
        <v>7</v>
      </c>
      <c r="W334">
        <v>159.679892</v>
      </c>
      <c r="X334">
        <v>336.822968</v>
      </c>
      <c r="Y334" t="s">
        <v>8</v>
      </c>
      <c r="Z334">
        <v>205.09152399999999</v>
      </c>
      <c r="AA334">
        <v>3509.0434</v>
      </c>
      <c r="AB334" t="s">
        <v>9</v>
      </c>
      <c r="AC334">
        <v>2222.1192380000002</v>
      </c>
      <c r="AD334">
        <v>28570.076981999999</v>
      </c>
      <c r="AE334" t="s">
        <v>10</v>
      </c>
      <c r="AF334">
        <v>1.3359999999999999E-3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25.24</v>
      </c>
      <c r="AM334">
        <v>10156.742399999999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3722.1691460000002</v>
      </c>
      <c r="I335">
        <v>82188.902480000004</v>
      </c>
      <c r="J335" t="s">
        <v>3</v>
      </c>
      <c r="K335">
        <v>3719.7242630000001</v>
      </c>
      <c r="L335">
        <v>82087.700962999996</v>
      </c>
      <c r="M335" t="s">
        <v>4</v>
      </c>
      <c r="N335">
        <v>104.557382</v>
      </c>
      <c r="O335">
        <v>61.168225999999997</v>
      </c>
      <c r="P335" t="s">
        <v>5</v>
      </c>
      <c r="Q335">
        <v>960.00878699999998</v>
      </c>
      <c r="R335">
        <v>9925.3537359999991</v>
      </c>
      <c r="S335" t="s">
        <v>6</v>
      </c>
      <c r="T335">
        <v>176.16340400000001</v>
      </c>
      <c r="U335">
        <v>163.52269799999999</v>
      </c>
      <c r="V335" t="s">
        <v>7</v>
      </c>
      <c r="W335">
        <v>171.91717</v>
      </c>
      <c r="X335">
        <v>366.58509900000001</v>
      </c>
      <c r="Y335" t="s">
        <v>8</v>
      </c>
      <c r="Z335">
        <v>222.57706200000001</v>
      </c>
      <c r="AA335">
        <v>4420.9354350000003</v>
      </c>
      <c r="AB335" t="s">
        <v>9</v>
      </c>
      <c r="AC335">
        <v>2395.039209</v>
      </c>
      <c r="AD335">
        <v>31588.612599</v>
      </c>
      <c r="AE335" t="s">
        <v>10</v>
      </c>
      <c r="AF335">
        <v>1.333E-3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25.24</v>
      </c>
      <c r="AM335">
        <v>10156.742399999999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3984.7829200000001</v>
      </c>
      <c r="I336">
        <v>89272.118505999999</v>
      </c>
      <c r="J336" t="s">
        <v>3</v>
      </c>
      <c r="K336">
        <v>3982.1654830000002</v>
      </c>
      <c r="L336">
        <v>89162.293281000006</v>
      </c>
      <c r="M336" t="s">
        <v>4</v>
      </c>
      <c r="N336">
        <v>111.95028000000001</v>
      </c>
      <c r="O336">
        <v>66.423805000000002</v>
      </c>
      <c r="P336" t="s">
        <v>5</v>
      </c>
      <c r="Q336">
        <v>1027.1155859999999</v>
      </c>
      <c r="R336">
        <v>10687.806059</v>
      </c>
      <c r="S336" t="s">
        <v>6</v>
      </c>
      <c r="T336">
        <v>188.63667100000001</v>
      </c>
      <c r="U336">
        <v>177.71437499999999</v>
      </c>
      <c r="V336" t="s">
        <v>7</v>
      </c>
      <c r="W336">
        <v>183.919984</v>
      </c>
      <c r="X336">
        <v>380.043137</v>
      </c>
      <c r="Y336" t="s">
        <v>8</v>
      </c>
      <c r="Z336">
        <v>237.633319</v>
      </c>
      <c r="AA336">
        <v>4691.8198839999995</v>
      </c>
      <c r="AB336" t="s">
        <v>9</v>
      </c>
      <c r="AC336">
        <v>2564.5773239999999</v>
      </c>
      <c r="AD336">
        <v>34357.919543999997</v>
      </c>
      <c r="AE336" t="s">
        <v>10</v>
      </c>
      <c r="AF336">
        <v>1.3240000000000001E-3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25.24</v>
      </c>
      <c r="AM336">
        <v>10156.742399999999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4247.5853610000004</v>
      </c>
      <c r="I337">
        <v>96915.979049000001</v>
      </c>
      <c r="J337" t="s">
        <v>3</v>
      </c>
      <c r="K337">
        <v>4244.794629</v>
      </c>
      <c r="L337">
        <v>96796.473616999996</v>
      </c>
      <c r="M337" t="s">
        <v>4</v>
      </c>
      <c r="N337">
        <v>119.33695</v>
      </c>
      <c r="O337">
        <v>72.536263000000005</v>
      </c>
      <c r="P337" t="s">
        <v>5</v>
      </c>
      <c r="Q337">
        <v>1094.3318360000001</v>
      </c>
      <c r="R337">
        <v>11374.962414</v>
      </c>
      <c r="S337" t="s">
        <v>6</v>
      </c>
      <c r="T337">
        <v>201.149945</v>
      </c>
      <c r="U337">
        <v>193.47081299999999</v>
      </c>
      <c r="V337" t="s">
        <v>7</v>
      </c>
      <c r="W337">
        <v>195.921841</v>
      </c>
      <c r="X337">
        <v>392.27857699999998</v>
      </c>
      <c r="Y337" t="s">
        <v>8</v>
      </c>
      <c r="Z337">
        <v>252.742321</v>
      </c>
      <c r="AA337">
        <v>4922.3312990000004</v>
      </c>
      <c r="AB337" t="s">
        <v>9</v>
      </c>
      <c r="AC337">
        <v>2734.193135</v>
      </c>
      <c r="AD337">
        <v>37524.874369999998</v>
      </c>
      <c r="AE337" t="s">
        <v>10</v>
      </c>
      <c r="AF337">
        <v>1.3090000000000001E-3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25.24</v>
      </c>
      <c r="AM337">
        <v>10156.742399999999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4509.5935939999999</v>
      </c>
      <c r="I338">
        <v>100314.02957699999</v>
      </c>
      <c r="J338" t="s">
        <v>3</v>
      </c>
      <c r="K338">
        <v>4506.6303710000002</v>
      </c>
      <c r="L338">
        <v>100190.27680199999</v>
      </c>
      <c r="M338" t="s">
        <v>4</v>
      </c>
      <c r="N338">
        <v>126.71504899999999</v>
      </c>
      <c r="O338">
        <v>75.258993000000004</v>
      </c>
      <c r="P338" t="s">
        <v>5</v>
      </c>
      <c r="Q338">
        <v>1161.2937079999999</v>
      </c>
      <c r="R338">
        <v>11717.851790000001</v>
      </c>
      <c r="S338" t="s">
        <v>6</v>
      </c>
      <c r="T338">
        <v>213.59361899999999</v>
      </c>
      <c r="U338">
        <v>201.33242899999999</v>
      </c>
      <c r="V338" t="s">
        <v>7</v>
      </c>
      <c r="W338">
        <v>207.89340799999999</v>
      </c>
      <c r="X338">
        <v>396.96914500000003</v>
      </c>
      <c r="Y338" t="s">
        <v>8</v>
      </c>
      <c r="Z338">
        <v>267.78914200000003</v>
      </c>
      <c r="AA338">
        <v>5117.5131430000001</v>
      </c>
      <c r="AB338" t="s">
        <v>9</v>
      </c>
      <c r="AC338">
        <v>2903.326411</v>
      </c>
      <c r="AD338">
        <v>39028.798959</v>
      </c>
      <c r="AE338" t="s">
        <v>10</v>
      </c>
      <c r="AF338">
        <v>1.291E-3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25.24</v>
      </c>
      <c r="AM338">
        <v>10156.742399999999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4777.8848440000002</v>
      </c>
      <c r="I339">
        <v>102944.317129</v>
      </c>
      <c r="J339" t="s">
        <v>3</v>
      </c>
      <c r="K339">
        <v>4774.7466800000002</v>
      </c>
      <c r="L339">
        <v>102817.85481400001</v>
      </c>
      <c r="M339" t="s">
        <v>4</v>
      </c>
      <c r="N339">
        <v>134.228812</v>
      </c>
      <c r="O339">
        <v>76.963142000000005</v>
      </c>
      <c r="P339" t="s">
        <v>5</v>
      </c>
      <c r="Q339">
        <v>1231.607896</v>
      </c>
      <c r="R339">
        <v>12632.858410000001</v>
      </c>
      <c r="S339" t="s">
        <v>6</v>
      </c>
      <c r="T339">
        <v>226.216049</v>
      </c>
      <c r="U339">
        <v>206.218028</v>
      </c>
      <c r="V339" t="s">
        <v>7</v>
      </c>
      <c r="W339">
        <v>220.03335300000001</v>
      </c>
      <c r="X339">
        <v>397.38583</v>
      </c>
      <c r="Y339" t="s">
        <v>8</v>
      </c>
      <c r="Z339">
        <v>285.45681100000002</v>
      </c>
      <c r="AA339">
        <v>6006.0906709999999</v>
      </c>
      <c r="AB339" t="s">
        <v>9</v>
      </c>
      <c r="AC339">
        <v>3074.994741</v>
      </c>
      <c r="AD339">
        <v>39909.610884000002</v>
      </c>
      <c r="AE339" t="s">
        <v>10</v>
      </c>
      <c r="AF339">
        <v>1.2880000000000001E-3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25.24</v>
      </c>
      <c r="AM339">
        <v>10156.742399999999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5044.7158300000001</v>
      </c>
      <c r="I340">
        <v>103642.168691</v>
      </c>
      <c r="J340" t="s">
        <v>3</v>
      </c>
      <c r="K340">
        <v>5041.4018649999998</v>
      </c>
      <c r="L340">
        <v>103515.61062799999</v>
      </c>
      <c r="M340" t="s">
        <v>4</v>
      </c>
      <c r="N340">
        <v>141.75141099999999</v>
      </c>
      <c r="O340">
        <v>77.146117000000004</v>
      </c>
      <c r="P340" t="s">
        <v>5</v>
      </c>
      <c r="Q340">
        <v>1299.811985</v>
      </c>
      <c r="R340">
        <v>13089.598276999999</v>
      </c>
      <c r="S340" t="s">
        <v>6</v>
      </c>
      <c r="T340">
        <v>238.88116600000001</v>
      </c>
      <c r="U340">
        <v>207.260141</v>
      </c>
      <c r="V340" t="s">
        <v>7</v>
      </c>
      <c r="W340">
        <v>232.25433799999999</v>
      </c>
      <c r="X340">
        <v>394.39843400000001</v>
      </c>
      <c r="Y340" t="s">
        <v>8</v>
      </c>
      <c r="Z340">
        <v>300.82096300000001</v>
      </c>
      <c r="AA340">
        <v>6479.1471929999998</v>
      </c>
      <c r="AB340" t="s">
        <v>9</v>
      </c>
      <c r="AC340">
        <v>3247.2472170000001</v>
      </c>
      <c r="AD340">
        <v>40075.727595999997</v>
      </c>
      <c r="AE340" t="s">
        <v>10</v>
      </c>
      <c r="AF340">
        <v>1.2880000000000001E-3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25.24</v>
      </c>
      <c r="AM340">
        <v>10156.742399999999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5310.5188280000002</v>
      </c>
      <c r="I341">
        <v>104739.876042</v>
      </c>
      <c r="J341" t="s">
        <v>3</v>
      </c>
      <c r="K341">
        <v>5307.0298629999998</v>
      </c>
      <c r="L341">
        <v>104612.364078</v>
      </c>
      <c r="M341" t="s">
        <v>4</v>
      </c>
      <c r="N341">
        <v>149.22238300000001</v>
      </c>
      <c r="O341">
        <v>78.206453999999994</v>
      </c>
      <c r="P341" t="s">
        <v>5</v>
      </c>
      <c r="Q341">
        <v>1367.7755219999999</v>
      </c>
      <c r="R341">
        <v>13502.238933000001</v>
      </c>
      <c r="S341" t="s">
        <v>6</v>
      </c>
      <c r="T341">
        <v>251.499548</v>
      </c>
      <c r="U341">
        <v>210.24895100000001</v>
      </c>
      <c r="V341" t="s">
        <v>7</v>
      </c>
      <c r="W341">
        <v>244.411765</v>
      </c>
      <c r="X341">
        <v>392.38504899999998</v>
      </c>
      <c r="Y341" t="s">
        <v>8</v>
      </c>
      <c r="Z341">
        <v>316.12970899999999</v>
      </c>
      <c r="AA341">
        <v>6959.06754</v>
      </c>
      <c r="AB341" t="s">
        <v>9</v>
      </c>
      <c r="AC341">
        <v>3418.8313619999999</v>
      </c>
      <c r="AD341">
        <v>40616.098480000001</v>
      </c>
      <c r="AE341" t="s">
        <v>10</v>
      </c>
      <c r="AF341">
        <v>1.2880000000000001E-3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25.24</v>
      </c>
      <c r="AM341">
        <v>10156.742399999999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193.80009000000001</v>
      </c>
      <c r="I342">
        <v>395.79314099999999</v>
      </c>
      <c r="J342" t="s">
        <v>3</v>
      </c>
      <c r="K342">
        <v>193.623009</v>
      </c>
      <c r="L342">
        <v>395.07418899999999</v>
      </c>
      <c r="M342" t="s">
        <v>4</v>
      </c>
      <c r="N342">
        <v>7.5499090000000004</v>
      </c>
      <c r="O342">
        <v>0.62419899999999995</v>
      </c>
      <c r="P342" t="s">
        <v>5</v>
      </c>
      <c r="Q342">
        <v>0</v>
      </c>
      <c r="R342">
        <v>0</v>
      </c>
      <c r="S342" t="s">
        <v>6</v>
      </c>
      <c r="T342">
        <v>12.818472999999999</v>
      </c>
      <c r="U342">
        <v>1.585305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7.0790000000000002E-3</v>
      </c>
      <c r="AD342">
        <v>1.7E-5</v>
      </c>
      <c r="AE342" t="s">
        <v>10</v>
      </c>
      <c r="AF342">
        <v>0</v>
      </c>
      <c r="AG342">
        <v>0</v>
      </c>
      <c r="AH342" t="s">
        <v>11</v>
      </c>
      <c r="AI342">
        <v>0.99488200000000004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387.49167199999999</v>
      </c>
      <c r="I343">
        <v>1564.940439</v>
      </c>
      <c r="J343" t="s">
        <v>3</v>
      </c>
      <c r="K343">
        <v>387.13752399999998</v>
      </c>
      <c r="L343">
        <v>1562.11105</v>
      </c>
      <c r="M343" t="s">
        <v>4</v>
      </c>
      <c r="N343">
        <v>15.108243</v>
      </c>
      <c r="O343">
        <v>2.4245429999999999</v>
      </c>
      <c r="P343" t="s">
        <v>5</v>
      </c>
      <c r="Q343">
        <v>0</v>
      </c>
      <c r="R343">
        <v>0</v>
      </c>
      <c r="S343" t="s">
        <v>6</v>
      </c>
      <c r="T343">
        <v>25.63701</v>
      </c>
      <c r="U343">
        <v>6.2961320000000001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4.0000000000000001E-3</v>
      </c>
      <c r="AD343">
        <v>1.0000000000000001E-5</v>
      </c>
      <c r="AE343" t="s">
        <v>10</v>
      </c>
      <c r="AF343">
        <v>0</v>
      </c>
      <c r="AG343">
        <v>0</v>
      </c>
      <c r="AH343" t="s">
        <v>11</v>
      </c>
      <c r="AI343">
        <v>0.99500599999999995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581.51906699999995</v>
      </c>
      <c r="I344">
        <v>3398.1877020000002</v>
      </c>
      <c r="J344" t="s">
        <v>3</v>
      </c>
      <c r="K344">
        <v>580.98792100000003</v>
      </c>
      <c r="L344">
        <v>3392.0287950000002</v>
      </c>
      <c r="M344" t="s">
        <v>4</v>
      </c>
      <c r="N344">
        <v>22.685071000000001</v>
      </c>
      <c r="O344">
        <v>5.2158300000000004</v>
      </c>
      <c r="P344" t="s">
        <v>5</v>
      </c>
      <c r="Q344">
        <v>0</v>
      </c>
      <c r="R344">
        <v>0</v>
      </c>
      <c r="S344" t="s">
        <v>6</v>
      </c>
      <c r="T344">
        <v>38.481025000000002</v>
      </c>
      <c r="U344">
        <v>13.666574000000001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2.65E-3</v>
      </c>
      <c r="AD344">
        <v>5.0000000000000004E-6</v>
      </c>
      <c r="AE344" t="s">
        <v>10</v>
      </c>
      <c r="AF344">
        <v>0</v>
      </c>
      <c r="AG344">
        <v>0</v>
      </c>
      <c r="AH344" t="s">
        <v>11</v>
      </c>
      <c r="AI344">
        <v>0.99509199999999998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775.20050300000003</v>
      </c>
      <c r="I345">
        <v>5763.1084279999995</v>
      </c>
      <c r="J345" t="s">
        <v>3</v>
      </c>
      <c r="K345">
        <v>774.49192100000005</v>
      </c>
      <c r="L345">
        <v>5752.6766479999997</v>
      </c>
      <c r="M345" t="s">
        <v>4</v>
      </c>
      <c r="N345">
        <v>30.244088999999999</v>
      </c>
      <c r="O345">
        <v>8.8851630000000004</v>
      </c>
      <c r="P345" t="s">
        <v>5</v>
      </c>
      <c r="Q345">
        <v>0</v>
      </c>
      <c r="R345">
        <v>0</v>
      </c>
      <c r="S345" t="s">
        <v>6</v>
      </c>
      <c r="T345">
        <v>51.300652999999997</v>
      </c>
      <c r="U345">
        <v>23.193940999999999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2.2169999999999998E-3</v>
      </c>
      <c r="AD345">
        <v>3.0000000000000001E-6</v>
      </c>
      <c r="AE345" t="s">
        <v>10</v>
      </c>
      <c r="AF345">
        <v>0</v>
      </c>
      <c r="AG345">
        <v>0</v>
      </c>
      <c r="AH345" t="s">
        <v>11</v>
      </c>
      <c r="AI345">
        <v>0.99510299999999996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968.17552499999999</v>
      </c>
      <c r="I346">
        <v>8563.5312940000003</v>
      </c>
      <c r="J346" t="s">
        <v>3</v>
      </c>
      <c r="K346">
        <v>967.29045900000006</v>
      </c>
      <c r="L346">
        <v>8547.9699349999992</v>
      </c>
      <c r="M346" t="s">
        <v>4</v>
      </c>
      <c r="N346">
        <v>37.785913000000001</v>
      </c>
      <c r="O346">
        <v>13.187028</v>
      </c>
      <c r="P346" t="s">
        <v>5</v>
      </c>
      <c r="Q346">
        <v>0</v>
      </c>
      <c r="R346">
        <v>0</v>
      </c>
      <c r="S346" t="s">
        <v>6</v>
      </c>
      <c r="T346">
        <v>64.081807999999995</v>
      </c>
      <c r="U346">
        <v>34.433137000000002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1.89E-3</v>
      </c>
      <c r="AD346">
        <v>9.9999999999999995E-7</v>
      </c>
      <c r="AE346" t="s">
        <v>10</v>
      </c>
      <c r="AF346">
        <v>0</v>
      </c>
      <c r="AG346">
        <v>0</v>
      </c>
      <c r="AH346" t="s">
        <v>11</v>
      </c>
      <c r="AI346">
        <v>0.99511099999999997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1160.467991</v>
      </c>
      <c r="I347">
        <v>11688.428485</v>
      </c>
      <c r="J347" t="s">
        <v>3</v>
      </c>
      <c r="K347">
        <v>1159.4076930000001</v>
      </c>
      <c r="L347">
        <v>11667.083898000001</v>
      </c>
      <c r="M347" t="s">
        <v>4</v>
      </c>
      <c r="N347">
        <v>45.291969999999999</v>
      </c>
      <c r="O347">
        <v>18.028457</v>
      </c>
      <c r="P347" t="s">
        <v>5</v>
      </c>
      <c r="Q347">
        <v>0</v>
      </c>
      <c r="R347">
        <v>0</v>
      </c>
      <c r="S347" t="s">
        <v>6</v>
      </c>
      <c r="T347">
        <v>76.811718999999997</v>
      </c>
      <c r="U347">
        <v>46.951881999999998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1.6689999999999999E-3</v>
      </c>
      <c r="AD347">
        <v>9.9999999999999995E-7</v>
      </c>
      <c r="AE347" t="s">
        <v>10</v>
      </c>
      <c r="AF347">
        <v>0</v>
      </c>
      <c r="AG347">
        <v>0</v>
      </c>
      <c r="AH347" t="s">
        <v>11</v>
      </c>
      <c r="AI347">
        <v>0.99511099999999997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1353.5226929999999</v>
      </c>
      <c r="I348">
        <v>15237.047046</v>
      </c>
      <c r="J348" t="s">
        <v>3</v>
      </c>
      <c r="K348">
        <v>1352.2860229999999</v>
      </c>
      <c r="L348">
        <v>15209.168667</v>
      </c>
      <c r="M348" t="s">
        <v>4</v>
      </c>
      <c r="N348">
        <v>52.829517000000003</v>
      </c>
      <c r="O348">
        <v>23.583411000000002</v>
      </c>
      <c r="P348" t="s">
        <v>5</v>
      </c>
      <c r="Q348">
        <v>0</v>
      </c>
      <c r="R348">
        <v>0</v>
      </c>
      <c r="S348" t="s">
        <v>6</v>
      </c>
      <c r="T348">
        <v>89.590470999999994</v>
      </c>
      <c r="U348">
        <v>61.150162999999999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1.441E-3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0.995112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1546.8785620000001</v>
      </c>
      <c r="I349">
        <v>19241.567276000002</v>
      </c>
      <c r="J349" t="s">
        <v>3</v>
      </c>
      <c r="K349">
        <v>1545.4654880000001</v>
      </c>
      <c r="L349">
        <v>19206.290933</v>
      </c>
      <c r="M349" t="s">
        <v>4</v>
      </c>
      <c r="N349">
        <v>60.375042999999998</v>
      </c>
      <c r="O349">
        <v>29.739882999999999</v>
      </c>
      <c r="P349" t="s">
        <v>5</v>
      </c>
      <c r="Q349">
        <v>0</v>
      </c>
      <c r="R349">
        <v>0</v>
      </c>
      <c r="S349" t="s">
        <v>6</v>
      </c>
      <c r="T349">
        <v>102.384271</v>
      </c>
      <c r="U349">
        <v>77.292766999999998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1.4239999999999999E-3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0.99511300000000003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1740.693276</v>
      </c>
      <c r="I350">
        <v>23108.697972000002</v>
      </c>
      <c r="J350" t="s">
        <v>3</v>
      </c>
      <c r="K350">
        <v>1739.102629</v>
      </c>
      <c r="L350">
        <v>23066.249929000001</v>
      </c>
      <c r="M350" t="s">
        <v>4</v>
      </c>
      <c r="N350">
        <v>67.945884000000007</v>
      </c>
      <c r="O350">
        <v>35.698644000000002</v>
      </c>
      <c r="P350" t="s">
        <v>5</v>
      </c>
      <c r="Q350">
        <v>0</v>
      </c>
      <c r="R350">
        <v>0</v>
      </c>
      <c r="S350" t="s">
        <v>6</v>
      </c>
      <c r="T350">
        <v>115.20819299999999</v>
      </c>
      <c r="U350">
        <v>92.876392999999993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1.415E-3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0.99511300000000003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1935.14957</v>
      </c>
      <c r="I351">
        <v>27313.539601</v>
      </c>
      <c r="J351" t="s">
        <v>3</v>
      </c>
      <c r="K351">
        <v>1933.38103</v>
      </c>
      <c r="L351">
        <v>27263.260601999998</v>
      </c>
      <c r="M351" t="s">
        <v>4</v>
      </c>
      <c r="N351">
        <v>75.548764000000006</v>
      </c>
      <c r="O351">
        <v>42.148654000000001</v>
      </c>
      <c r="P351" t="s">
        <v>5</v>
      </c>
      <c r="Q351">
        <v>0</v>
      </c>
      <c r="R351">
        <v>0</v>
      </c>
      <c r="S351" t="s">
        <v>6</v>
      </c>
      <c r="T351">
        <v>128.07824199999999</v>
      </c>
      <c r="U351">
        <v>109.739634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1.3979999999999999E-3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0.99511400000000005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2129.720808</v>
      </c>
      <c r="I352">
        <v>31768.892670000001</v>
      </c>
      <c r="J352" t="s">
        <v>3</v>
      </c>
      <c r="K352">
        <v>2127.7741310000001</v>
      </c>
      <c r="L352">
        <v>31710.39933</v>
      </c>
      <c r="M352" t="s">
        <v>4</v>
      </c>
      <c r="N352">
        <v>83.140759000000003</v>
      </c>
      <c r="O352">
        <v>49.038716000000001</v>
      </c>
      <c r="P352" t="s">
        <v>5</v>
      </c>
      <c r="Q352">
        <v>0</v>
      </c>
      <c r="R352">
        <v>0</v>
      </c>
      <c r="S352" t="s">
        <v>6</v>
      </c>
      <c r="T352">
        <v>140.95278200000001</v>
      </c>
      <c r="U352">
        <v>127.621549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1.358E-3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0.99511400000000005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2324.157017</v>
      </c>
      <c r="I353">
        <v>36654.595843000003</v>
      </c>
      <c r="J353" t="s">
        <v>3</v>
      </c>
      <c r="K353">
        <v>2322.0329929999998</v>
      </c>
      <c r="L353">
        <v>36587.158211000002</v>
      </c>
      <c r="M353" t="s">
        <v>4</v>
      </c>
      <c r="N353">
        <v>90.729062999999996</v>
      </c>
      <c r="O353">
        <v>56.597817999999997</v>
      </c>
      <c r="P353" t="s">
        <v>5</v>
      </c>
      <c r="Q353">
        <v>0</v>
      </c>
      <c r="R353">
        <v>0</v>
      </c>
      <c r="S353" t="s">
        <v>6</v>
      </c>
      <c r="T353">
        <v>153.82118700000001</v>
      </c>
      <c r="U353">
        <v>147.106292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1.343E-3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0.99511400000000005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2519.2368550000001</v>
      </c>
      <c r="I354">
        <v>41722.563021000002</v>
      </c>
      <c r="J354" t="s">
        <v>3</v>
      </c>
      <c r="K354">
        <v>2516.9345309999999</v>
      </c>
      <c r="L354">
        <v>41645.894822000002</v>
      </c>
      <c r="M354" t="s">
        <v>4</v>
      </c>
      <c r="N354">
        <v>98.357963999999996</v>
      </c>
      <c r="O354">
        <v>64.249921999999998</v>
      </c>
      <c r="P354" t="s">
        <v>5</v>
      </c>
      <c r="Q354">
        <v>0</v>
      </c>
      <c r="R354">
        <v>0</v>
      </c>
      <c r="S354" t="s">
        <v>6</v>
      </c>
      <c r="T354">
        <v>166.72431399999999</v>
      </c>
      <c r="U354">
        <v>167.46279799999999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1.3309999999999999E-3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0.99511400000000005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2713.7525730000002</v>
      </c>
      <c r="I355">
        <v>46996.152483999998</v>
      </c>
      <c r="J355" t="s">
        <v>3</v>
      </c>
      <c r="K355">
        <v>2711.2724320000002</v>
      </c>
      <c r="L355">
        <v>46910.027296</v>
      </c>
      <c r="M355" t="s">
        <v>4</v>
      </c>
      <c r="N355">
        <v>105.93993</v>
      </c>
      <c r="O355">
        <v>72.380350000000007</v>
      </c>
      <c r="P355" t="s">
        <v>5</v>
      </c>
      <c r="Q355">
        <v>0</v>
      </c>
      <c r="R355">
        <v>0</v>
      </c>
      <c r="S355" t="s">
        <v>6</v>
      </c>
      <c r="T355">
        <v>179.600561</v>
      </c>
      <c r="U355">
        <v>188.56942100000001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1.3159999999999999E-3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0.99511400000000005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2907.146538</v>
      </c>
      <c r="I356">
        <v>52818.153208000003</v>
      </c>
      <c r="J356" t="s">
        <v>3</v>
      </c>
      <c r="K356">
        <v>2904.4891550000002</v>
      </c>
      <c r="L356">
        <v>52721.653589000001</v>
      </c>
      <c r="M356" t="s">
        <v>4</v>
      </c>
      <c r="N356">
        <v>113.491784</v>
      </c>
      <c r="O356">
        <v>81.153384000000003</v>
      </c>
      <c r="P356" t="s">
        <v>5</v>
      </c>
      <c r="Q356">
        <v>0</v>
      </c>
      <c r="R356">
        <v>0</v>
      </c>
      <c r="S356" t="s">
        <v>6</v>
      </c>
      <c r="T356">
        <v>192.40577200000001</v>
      </c>
      <c r="U356">
        <v>211.97035399999999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1.3010000000000001E-3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0.99511400000000005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3100.4920750000001</v>
      </c>
      <c r="I357">
        <v>59074.867852000003</v>
      </c>
      <c r="J357" t="s">
        <v>3</v>
      </c>
      <c r="K357">
        <v>3097.657964</v>
      </c>
      <c r="L357">
        <v>58966.772273000002</v>
      </c>
      <c r="M357" t="s">
        <v>4</v>
      </c>
      <c r="N357">
        <v>121.039547</v>
      </c>
      <c r="O357">
        <v>90.634990000000002</v>
      </c>
      <c r="P357" t="s">
        <v>5</v>
      </c>
      <c r="Q357">
        <v>0</v>
      </c>
      <c r="R357">
        <v>0</v>
      </c>
      <c r="S357" t="s">
        <v>6</v>
      </c>
      <c r="T357">
        <v>205.204815</v>
      </c>
      <c r="U357">
        <v>236.89251400000001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1.2930000000000001E-3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0.99511400000000005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3293.2057669999999</v>
      </c>
      <c r="I358">
        <v>64861.206459000001</v>
      </c>
      <c r="J358" t="s">
        <v>3</v>
      </c>
      <c r="K358">
        <v>3290.19499</v>
      </c>
      <c r="L358">
        <v>64742.704807000002</v>
      </c>
      <c r="M358" t="s">
        <v>4</v>
      </c>
      <c r="N358">
        <v>128.568004</v>
      </c>
      <c r="O358">
        <v>99.465468000000001</v>
      </c>
      <c r="P358" t="s">
        <v>5</v>
      </c>
      <c r="Q358">
        <v>0</v>
      </c>
      <c r="R358">
        <v>0</v>
      </c>
      <c r="S358" t="s">
        <v>6</v>
      </c>
      <c r="T358">
        <v>217.96970200000001</v>
      </c>
      <c r="U358">
        <v>260.09362700000003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1.292E-3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0.99511400000000005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3486.2814749999998</v>
      </c>
      <c r="I359">
        <v>70397.01698</v>
      </c>
      <c r="J359" t="s">
        <v>3</v>
      </c>
      <c r="K359">
        <v>3483.0944340000001</v>
      </c>
      <c r="L359">
        <v>70268.260626000003</v>
      </c>
      <c r="M359" t="s">
        <v>4</v>
      </c>
      <c r="N359">
        <v>136.111402</v>
      </c>
      <c r="O359">
        <v>107.856655</v>
      </c>
      <c r="P359" t="s">
        <v>5</v>
      </c>
      <c r="Q359">
        <v>0</v>
      </c>
      <c r="R359">
        <v>0</v>
      </c>
      <c r="S359" t="s">
        <v>6</v>
      </c>
      <c r="T359">
        <v>230.75303700000001</v>
      </c>
      <c r="U359">
        <v>282.29554300000001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1.292E-3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0.99511400000000005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3678.7729639999998</v>
      </c>
      <c r="I360">
        <v>75887.119292000003</v>
      </c>
      <c r="J360" t="s">
        <v>3</v>
      </c>
      <c r="K360">
        <v>3675.410132</v>
      </c>
      <c r="L360">
        <v>75748.281023000003</v>
      </c>
      <c r="M360" t="s">
        <v>4</v>
      </c>
      <c r="N360">
        <v>143.629017</v>
      </c>
      <c r="O360">
        <v>116.248418</v>
      </c>
      <c r="P360" t="s">
        <v>5</v>
      </c>
      <c r="Q360">
        <v>0</v>
      </c>
      <c r="R360">
        <v>0</v>
      </c>
      <c r="S360" t="s">
        <v>6</v>
      </c>
      <c r="T360">
        <v>243.49765500000001</v>
      </c>
      <c r="U360">
        <v>304.11095699999998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1.292E-3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3872.0484230000002</v>
      </c>
      <c r="I361">
        <v>80909.432209999999</v>
      </c>
      <c r="J361" t="s">
        <v>3</v>
      </c>
      <c r="K361">
        <v>3868.5091160000002</v>
      </c>
      <c r="L361">
        <v>80761.292100999999</v>
      </c>
      <c r="M361" t="s">
        <v>4</v>
      </c>
      <c r="N361">
        <v>151.180364</v>
      </c>
      <c r="O361">
        <v>124.033306</v>
      </c>
      <c r="P361" t="s">
        <v>5</v>
      </c>
      <c r="Q361">
        <v>0</v>
      </c>
      <c r="R361">
        <v>0</v>
      </c>
      <c r="S361" t="s">
        <v>6</v>
      </c>
      <c r="T361">
        <v>256.29278499999998</v>
      </c>
      <c r="U361">
        <v>324.23657100000003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1.2869999999999999E-3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420.42697299999998</v>
      </c>
      <c r="I362">
        <v>1442.922579</v>
      </c>
      <c r="J362" t="s">
        <v>3</v>
      </c>
      <c r="K362">
        <v>420.09733</v>
      </c>
      <c r="L362">
        <v>1440.6399859999999</v>
      </c>
      <c r="M362" t="s">
        <v>4</v>
      </c>
      <c r="N362">
        <v>18.779696000000001</v>
      </c>
      <c r="O362">
        <v>2.8785790000000002</v>
      </c>
      <c r="P362" t="s">
        <v>5</v>
      </c>
      <c r="Q362">
        <v>67.523563999999993</v>
      </c>
      <c r="R362">
        <v>33.770425000000003</v>
      </c>
      <c r="S362" t="s">
        <v>6</v>
      </c>
      <c r="T362">
        <v>22.320270000000001</v>
      </c>
      <c r="U362">
        <v>3.9726089999999998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6.6439999999999997E-3</v>
      </c>
      <c r="AG362">
        <v>1.7E-5</v>
      </c>
      <c r="AH362" t="s">
        <v>11</v>
      </c>
      <c r="AI362">
        <v>0.99482099999999996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842.95737499999996</v>
      </c>
      <c r="I363">
        <v>5287.5398240000004</v>
      </c>
      <c r="J363" t="s">
        <v>3</v>
      </c>
      <c r="K363">
        <v>842.30037800000002</v>
      </c>
      <c r="L363">
        <v>5279.0907729999999</v>
      </c>
      <c r="M363" t="s">
        <v>4</v>
      </c>
      <c r="N363">
        <v>37.654913999999998</v>
      </c>
      <c r="O363">
        <v>10.734363</v>
      </c>
      <c r="P363" t="s">
        <v>5</v>
      </c>
      <c r="Q363">
        <v>135.145216</v>
      </c>
      <c r="R363">
        <v>123.66962599999999</v>
      </c>
      <c r="S363" t="s">
        <v>6</v>
      </c>
      <c r="T363">
        <v>44.748545999999997</v>
      </c>
      <c r="U363">
        <v>14.547909000000001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4.4520000000000002E-3</v>
      </c>
      <c r="AG363">
        <v>1.5E-5</v>
      </c>
      <c r="AH363" t="s">
        <v>11</v>
      </c>
      <c r="AI363">
        <v>0.99505100000000002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1269.6867850000001</v>
      </c>
      <c r="I364">
        <v>11375.399558999999</v>
      </c>
      <c r="J364" t="s">
        <v>3</v>
      </c>
      <c r="K364">
        <v>1268.7009720000001</v>
      </c>
      <c r="L364">
        <v>11357.200570000001</v>
      </c>
      <c r="M364" t="s">
        <v>4</v>
      </c>
      <c r="N364">
        <v>56.700181000000001</v>
      </c>
      <c r="O364">
        <v>23.288522</v>
      </c>
      <c r="P364" t="s">
        <v>5</v>
      </c>
      <c r="Q364">
        <v>203.40770800000001</v>
      </c>
      <c r="R364">
        <v>267.074793</v>
      </c>
      <c r="S364" t="s">
        <v>6</v>
      </c>
      <c r="T364">
        <v>67.384281999999999</v>
      </c>
      <c r="U364">
        <v>31.233787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2.562E-3</v>
      </c>
      <c r="AG364">
        <v>3.9999999999999998E-6</v>
      </c>
      <c r="AH364" t="s">
        <v>11</v>
      </c>
      <c r="AI364">
        <v>0.995085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1697.7767429999999</v>
      </c>
      <c r="I365">
        <v>18335.772663</v>
      </c>
      <c r="J365" t="s">
        <v>3</v>
      </c>
      <c r="K365">
        <v>1696.4608760000001</v>
      </c>
      <c r="L365">
        <v>18307.032472999999</v>
      </c>
      <c r="M365" t="s">
        <v>4</v>
      </c>
      <c r="N365">
        <v>75.795400999999998</v>
      </c>
      <c r="O365">
        <v>37.391952000000003</v>
      </c>
      <c r="P365" t="s">
        <v>5</v>
      </c>
      <c r="Q365">
        <v>272.0838</v>
      </c>
      <c r="R365">
        <v>441.72615999999999</v>
      </c>
      <c r="S365" t="s">
        <v>6</v>
      </c>
      <c r="T365">
        <v>90.072378999999998</v>
      </c>
      <c r="U365">
        <v>49.984403999999998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2.1280000000000001E-3</v>
      </c>
      <c r="AG365">
        <v>3.0000000000000001E-6</v>
      </c>
      <c r="AH365" t="s">
        <v>11</v>
      </c>
      <c r="AI365">
        <v>0.99509499999999995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2124.2644970000001</v>
      </c>
      <c r="I366">
        <v>27139.209342999999</v>
      </c>
      <c r="J366" t="s">
        <v>3</v>
      </c>
      <c r="K366">
        <v>2122.6212989999999</v>
      </c>
      <c r="L366">
        <v>27097.007644000001</v>
      </c>
      <c r="M366" t="s">
        <v>4</v>
      </c>
      <c r="N366">
        <v>94.797717000000006</v>
      </c>
      <c r="O366">
        <v>55.312156999999999</v>
      </c>
      <c r="P366" t="s">
        <v>5</v>
      </c>
      <c r="Q366">
        <v>340.60495200000003</v>
      </c>
      <c r="R366">
        <v>673.20377599999995</v>
      </c>
      <c r="S366" t="s">
        <v>6</v>
      </c>
      <c r="T366">
        <v>112.660724</v>
      </c>
      <c r="U366">
        <v>73.505668999999997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2.0179999999999998E-3</v>
      </c>
      <c r="AG366">
        <v>3.0000000000000001E-6</v>
      </c>
      <c r="AH366" t="s">
        <v>11</v>
      </c>
      <c r="AI366">
        <v>0.99510100000000001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2549.168623</v>
      </c>
      <c r="I367">
        <v>36853.549129999999</v>
      </c>
      <c r="J367" t="s">
        <v>3</v>
      </c>
      <c r="K367">
        <v>2547.1987060000001</v>
      </c>
      <c r="L367">
        <v>36797.425153999997</v>
      </c>
      <c r="M367" t="s">
        <v>4</v>
      </c>
      <c r="N367">
        <v>113.722736</v>
      </c>
      <c r="O367">
        <v>74.416139999999999</v>
      </c>
      <c r="P367" t="s">
        <v>5</v>
      </c>
      <c r="Q367">
        <v>408.941013</v>
      </c>
      <c r="R367">
        <v>940.37009699999999</v>
      </c>
      <c r="S367" t="s">
        <v>6</v>
      </c>
      <c r="T367">
        <v>135.15406400000001</v>
      </c>
      <c r="U367">
        <v>99.472605000000001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1.8829999999999999E-3</v>
      </c>
      <c r="AG367">
        <v>3.0000000000000001E-6</v>
      </c>
      <c r="AH367" t="s">
        <v>11</v>
      </c>
      <c r="AI367">
        <v>0.99510500000000002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2969.8803320000002</v>
      </c>
      <c r="I368">
        <v>46319.684956999998</v>
      </c>
      <c r="J368" t="s">
        <v>3</v>
      </c>
      <c r="K368">
        <v>2967.5874610000001</v>
      </c>
      <c r="L368">
        <v>46250.011791999998</v>
      </c>
      <c r="M368" t="s">
        <v>4</v>
      </c>
      <c r="N368">
        <v>132.458337</v>
      </c>
      <c r="O368">
        <v>93.397437999999994</v>
      </c>
      <c r="P368" t="s">
        <v>5</v>
      </c>
      <c r="Q368">
        <v>476.52203600000001</v>
      </c>
      <c r="R368">
        <v>1202.077378</v>
      </c>
      <c r="S368" t="s">
        <v>6</v>
      </c>
      <c r="T368">
        <v>157.424027</v>
      </c>
      <c r="U368">
        <v>124.94353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1.688E-3</v>
      </c>
      <c r="AG368">
        <v>9.9999999999999995E-7</v>
      </c>
      <c r="AH368" t="s">
        <v>11</v>
      </c>
      <c r="AI368">
        <v>0.99510799999999999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3392.8910249999999</v>
      </c>
      <c r="I369">
        <v>55757.672573999997</v>
      </c>
      <c r="J369" t="s">
        <v>3</v>
      </c>
      <c r="K369">
        <v>3390.2730219999999</v>
      </c>
      <c r="L369">
        <v>55674.635050999997</v>
      </c>
      <c r="M369" t="s">
        <v>4</v>
      </c>
      <c r="N369">
        <v>151.29405399999999</v>
      </c>
      <c r="O369">
        <v>112.90959100000001</v>
      </c>
      <c r="P369" t="s">
        <v>5</v>
      </c>
      <c r="Q369">
        <v>544.38416500000005</v>
      </c>
      <c r="R369">
        <v>1463.030524</v>
      </c>
      <c r="S369" t="s">
        <v>6</v>
      </c>
      <c r="T369">
        <v>179.80964599999999</v>
      </c>
      <c r="U369">
        <v>150.457369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1.619E-3</v>
      </c>
      <c r="AG369">
        <v>9.9999999999999995E-7</v>
      </c>
      <c r="AH369" t="s">
        <v>11</v>
      </c>
      <c r="AI369">
        <v>0.99511099999999997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3816.2431980000001</v>
      </c>
      <c r="I370">
        <v>63668.25662</v>
      </c>
      <c r="J370" t="s">
        <v>3</v>
      </c>
      <c r="K370">
        <v>3813.3007710000002</v>
      </c>
      <c r="L370">
        <v>63573.796802999997</v>
      </c>
      <c r="M370" t="s">
        <v>4</v>
      </c>
      <c r="N370">
        <v>170.16130000000001</v>
      </c>
      <c r="O370">
        <v>129.09921199999999</v>
      </c>
      <c r="P370" t="s">
        <v>5</v>
      </c>
      <c r="Q370">
        <v>612.26053100000001</v>
      </c>
      <c r="R370">
        <v>1664.0192400000001</v>
      </c>
      <c r="S370" t="s">
        <v>6</v>
      </c>
      <c r="T370">
        <v>202.216453</v>
      </c>
      <c r="U370">
        <v>172.01692700000001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1.529E-3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4238.2306689999996</v>
      </c>
      <c r="I371">
        <v>68967.736034999994</v>
      </c>
      <c r="J371" t="s">
        <v>3</v>
      </c>
      <c r="K371">
        <v>4234.96479</v>
      </c>
      <c r="L371">
        <v>68866.235463000005</v>
      </c>
      <c r="M371" t="s">
        <v>4</v>
      </c>
      <c r="N371">
        <v>188.97286399999999</v>
      </c>
      <c r="O371">
        <v>140.03781699999999</v>
      </c>
      <c r="P371" t="s">
        <v>5</v>
      </c>
      <c r="Q371">
        <v>679.98354200000006</v>
      </c>
      <c r="R371">
        <v>1798.675954</v>
      </c>
      <c r="S371" t="s">
        <v>6</v>
      </c>
      <c r="T371">
        <v>224.533592</v>
      </c>
      <c r="U371">
        <v>187.005348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1.441E-3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4660.0711430000001</v>
      </c>
      <c r="I372">
        <v>74410.926898999998</v>
      </c>
      <c r="J372" t="s">
        <v>3</v>
      </c>
      <c r="K372">
        <v>4656.4812599999996</v>
      </c>
      <c r="L372">
        <v>74302.223362000004</v>
      </c>
      <c r="M372" t="s">
        <v>4</v>
      </c>
      <c r="N372">
        <v>207.75433200000001</v>
      </c>
      <c r="O372">
        <v>150.913747</v>
      </c>
      <c r="P372" t="s">
        <v>5</v>
      </c>
      <c r="Q372">
        <v>747.61712299999999</v>
      </c>
      <c r="R372">
        <v>1937.084376</v>
      </c>
      <c r="S372" t="s">
        <v>6</v>
      </c>
      <c r="T372">
        <v>246.827358</v>
      </c>
      <c r="U372">
        <v>202.34535099999999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1.3669999999999999E-3</v>
      </c>
      <c r="AG372">
        <v>0</v>
      </c>
      <c r="AH372" t="s">
        <v>11</v>
      </c>
      <c r="AI372">
        <v>0.99511300000000003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5083.7822660000002</v>
      </c>
      <c r="I373">
        <v>79417.178824999995</v>
      </c>
      <c r="J373" t="s">
        <v>3</v>
      </c>
      <c r="K373">
        <v>5079.8675199999998</v>
      </c>
      <c r="L373">
        <v>79301.740575000003</v>
      </c>
      <c r="M373" t="s">
        <v>4</v>
      </c>
      <c r="N373">
        <v>226.58769599999999</v>
      </c>
      <c r="O373">
        <v>161.31534600000001</v>
      </c>
      <c r="P373" t="s">
        <v>5</v>
      </c>
      <c r="Q373">
        <v>815.59483599999999</v>
      </c>
      <c r="R373">
        <v>2067.2495600000002</v>
      </c>
      <c r="S373" t="s">
        <v>6</v>
      </c>
      <c r="T373">
        <v>269.21335099999999</v>
      </c>
      <c r="U373">
        <v>216.17377300000001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1.31E-3</v>
      </c>
      <c r="AG373">
        <v>0</v>
      </c>
      <c r="AH373" t="s">
        <v>11</v>
      </c>
      <c r="AI373">
        <v>0.99511300000000003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5508.8876270000001</v>
      </c>
      <c r="I374">
        <v>84680.169274999993</v>
      </c>
      <c r="J374" t="s">
        <v>3</v>
      </c>
      <c r="K374">
        <v>5504.6471089999995</v>
      </c>
      <c r="L374">
        <v>84557.574319000007</v>
      </c>
      <c r="M374" t="s">
        <v>4</v>
      </c>
      <c r="N374">
        <v>245.494134</v>
      </c>
      <c r="O374">
        <v>171.93052700000001</v>
      </c>
      <c r="P374" t="s">
        <v>5</v>
      </c>
      <c r="Q374">
        <v>883.80985399999997</v>
      </c>
      <c r="R374">
        <v>2206.9839240000001</v>
      </c>
      <c r="S374" t="s">
        <v>6</v>
      </c>
      <c r="T374">
        <v>291.67216200000001</v>
      </c>
      <c r="U374">
        <v>230.94117399999999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1.307E-3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5933.5888279999999</v>
      </c>
      <c r="I375">
        <v>90370.04376</v>
      </c>
      <c r="J375" t="s">
        <v>3</v>
      </c>
      <c r="K375">
        <v>5929.0224120000003</v>
      </c>
      <c r="L375">
        <v>90239.548131999996</v>
      </c>
      <c r="M375" t="s">
        <v>4</v>
      </c>
      <c r="N375">
        <v>264.382048</v>
      </c>
      <c r="O375">
        <v>183.786078</v>
      </c>
      <c r="P375" t="s">
        <v>5</v>
      </c>
      <c r="Q375">
        <v>951.910887</v>
      </c>
      <c r="R375">
        <v>2357.7071940000001</v>
      </c>
      <c r="S375" t="s">
        <v>6</v>
      </c>
      <c r="T375">
        <v>314.11224499999997</v>
      </c>
      <c r="U375">
        <v>246.87347299999999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1.2999999999999999E-3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6356.1202830000002</v>
      </c>
      <c r="I376">
        <v>92162.141889000006</v>
      </c>
      <c r="J376" t="s">
        <v>3</v>
      </c>
      <c r="K376">
        <v>6351.2302639999998</v>
      </c>
      <c r="L376">
        <v>92028.122287999999</v>
      </c>
      <c r="M376" t="s">
        <v>4</v>
      </c>
      <c r="N376">
        <v>283.177661</v>
      </c>
      <c r="O376">
        <v>187.38252199999999</v>
      </c>
      <c r="P376" t="s">
        <v>5</v>
      </c>
      <c r="Q376">
        <v>1019.614108</v>
      </c>
      <c r="R376">
        <v>2410.6091369999999</v>
      </c>
      <c r="S376" t="s">
        <v>6</v>
      </c>
      <c r="T376">
        <v>336.435473</v>
      </c>
      <c r="U376">
        <v>252.01045099999999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1.2979999999999999E-3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6780.7792579999996</v>
      </c>
      <c r="I377">
        <v>89651.024548000001</v>
      </c>
      <c r="J377" t="s">
        <v>3</v>
      </c>
      <c r="K377">
        <v>6775.56376</v>
      </c>
      <c r="L377">
        <v>89519.462635000004</v>
      </c>
      <c r="M377" t="s">
        <v>4</v>
      </c>
      <c r="N377">
        <v>302.06900100000001</v>
      </c>
      <c r="O377">
        <v>182.054609</v>
      </c>
      <c r="P377" t="s">
        <v>5</v>
      </c>
      <c r="Q377">
        <v>1087.6817739999999</v>
      </c>
      <c r="R377">
        <v>2363.5273320000001</v>
      </c>
      <c r="S377" t="s">
        <v>6</v>
      </c>
      <c r="T377">
        <v>358.857775</v>
      </c>
      <c r="U377">
        <v>244.78801100000001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1.292E-3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7205.4818459999997</v>
      </c>
      <c r="I378">
        <v>88202.965972999998</v>
      </c>
      <c r="J378" t="s">
        <v>3</v>
      </c>
      <c r="K378">
        <v>7199.9409370000003</v>
      </c>
      <c r="L378">
        <v>88072.404412999997</v>
      </c>
      <c r="M378" t="s">
        <v>4</v>
      </c>
      <c r="N378">
        <v>320.94512400000002</v>
      </c>
      <c r="O378">
        <v>179.186454</v>
      </c>
      <c r="P378" t="s">
        <v>5</v>
      </c>
      <c r="Q378">
        <v>1155.7292070000001</v>
      </c>
      <c r="R378">
        <v>2330.6678379999998</v>
      </c>
      <c r="S378" t="s">
        <v>6</v>
      </c>
      <c r="T378">
        <v>381.28943400000003</v>
      </c>
      <c r="U378">
        <v>240.88251199999999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1.284E-3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7628.5561520000001</v>
      </c>
      <c r="I379">
        <v>88191.091220999995</v>
      </c>
      <c r="J379" t="s">
        <v>3</v>
      </c>
      <c r="K379">
        <v>7622.6901459999999</v>
      </c>
      <c r="L379">
        <v>88059.994714999993</v>
      </c>
      <c r="M379" t="s">
        <v>4</v>
      </c>
      <c r="N379">
        <v>339.74883799999998</v>
      </c>
      <c r="O379">
        <v>179.14281299999999</v>
      </c>
      <c r="P379" t="s">
        <v>5</v>
      </c>
      <c r="Q379">
        <v>1223.5926979999999</v>
      </c>
      <c r="R379">
        <v>2329.4400099999998</v>
      </c>
      <c r="S379" t="s">
        <v>6</v>
      </c>
      <c r="T379">
        <v>403.62896599999999</v>
      </c>
      <c r="U379">
        <v>241.111952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1.2750000000000001E-3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8055.0232619999997</v>
      </c>
      <c r="I380">
        <v>87676.910161000007</v>
      </c>
      <c r="J380" t="s">
        <v>3</v>
      </c>
      <c r="K380">
        <v>8048.831475</v>
      </c>
      <c r="L380">
        <v>87546.455193999995</v>
      </c>
      <c r="M380" t="s">
        <v>4</v>
      </c>
      <c r="N380">
        <v>358.70673499999998</v>
      </c>
      <c r="O380">
        <v>177.74639999999999</v>
      </c>
      <c r="P380" t="s">
        <v>5</v>
      </c>
      <c r="Q380">
        <v>1291.9231540000001</v>
      </c>
      <c r="R380">
        <v>2337.904235</v>
      </c>
      <c r="S380" t="s">
        <v>6</v>
      </c>
      <c r="T380">
        <v>426.151116</v>
      </c>
      <c r="U380">
        <v>239.622072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1.2719999999999999E-3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8482.4102729999995</v>
      </c>
      <c r="I381">
        <v>85215.491238999995</v>
      </c>
      <c r="J381" t="s">
        <v>3</v>
      </c>
      <c r="K381">
        <v>8475.8909380000005</v>
      </c>
      <c r="L381">
        <v>85088.236770999996</v>
      </c>
      <c r="M381" t="s">
        <v>4</v>
      </c>
      <c r="N381">
        <v>377.71833800000002</v>
      </c>
      <c r="O381">
        <v>171.944219</v>
      </c>
      <c r="P381" t="s">
        <v>5</v>
      </c>
      <c r="Q381">
        <v>1360.3385029999999</v>
      </c>
      <c r="R381">
        <v>2306.0353439999999</v>
      </c>
      <c r="S381" t="s">
        <v>6</v>
      </c>
      <c r="T381">
        <v>448.72503</v>
      </c>
      <c r="U381">
        <v>232.716139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1.2700000000000001E-3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370.34409099999999</v>
      </c>
      <c r="I382">
        <v>1583.4467999999999</v>
      </c>
      <c r="J382" t="s">
        <v>3</v>
      </c>
      <c r="K382">
        <v>370.06267500000001</v>
      </c>
      <c r="L382">
        <v>1580.9624879999999</v>
      </c>
      <c r="M382" t="s">
        <v>4</v>
      </c>
      <c r="N382">
        <v>15.868631000000001</v>
      </c>
      <c r="O382">
        <v>2.9598089999999999</v>
      </c>
      <c r="P382" t="s">
        <v>5</v>
      </c>
      <c r="Q382">
        <v>0</v>
      </c>
      <c r="R382">
        <v>0</v>
      </c>
      <c r="S382" t="s">
        <v>6</v>
      </c>
      <c r="T382">
        <v>22.281200999999999</v>
      </c>
      <c r="U382">
        <v>5.4575480000000001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6.2310000000000004E-3</v>
      </c>
      <c r="AG382">
        <v>1.7E-5</v>
      </c>
      <c r="AH382" t="s">
        <v>11</v>
      </c>
      <c r="AI382">
        <v>0.99487999999999999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745.28005700000006</v>
      </c>
      <c r="I383">
        <v>6287.9446269999999</v>
      </c>
      <c r="J383" t="s">
        <v>3</v>
      </c>
      <c r="K383">
        <v>744.71605299999999</v>
      </c>
      <c r="L383">
        <v>6278.1391530000001</v>
      </c>
      <c r="M383" t="s">
        <v>4</v>
      </c>
      <c r="N383">
        <v>31.950841</v>
      </c>
      <c r="O383">
        <v>11.649504</v>
      </c>
      <c r="P383" t="s">
        <v>5</v>
      </c>
      <c r="Q383">
        <v>0</v>
      </c>
      <c r="R383">
        <v>0</v>
      </c>
      <c r="S383" t="s">
        <v>6</v>
      </c>
      <c r="T383">
        <v>44.839212000000003</v>
      </c>
      <c r="U383">
        <v>21.668839999999999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3.722E-3</v>
      </c>
      <c r="AG383">
        <v>1.0000000000000001E-5</v>
      </c>
      <c r="AH383" t="s">
        <v>11</v>
      </c>
      <c r="AI383">
        <v>0.99501700000000004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1126.5806009999999</v>
      </c>
      <c r="I384">
        <v>13990.815718</v>
      </c>
      <c r="J384" t="s">
        <v>3</v>
      </c>
      <c r="K384">
        <v>1125.7302729999999</v>
      </c>
      <c r="L384">
        <v>13968.964291</v>
      </c>
      <c r="M384" t="s">
        <v>4</v>
      </c>
      <c r="N384">
        <v>48.296025</v>
      </c>
      <c r="O384">
        <v>25.911546999999999</v>
      </c>
      <c r="P384" t="s">
        <v>5</v>
      </c>
      <c r="Q384">
        <v>0</v>
      </c>
      <c r="R384">
        <v>0</v>
      </c>
      <c r="S384" t="s">
        <v>6</v>
      </c>
      <c r="T384">
        <v>67.769065999999995</v>
      </c>
      <c r="U384">
        <v>48.293140999999999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3.0400000000000002E-3</v>
      </c>
      <c r="AG384">
        <v>7.9999999999999996E-6</v>
      </c>
      <c r="AH384" t="s">
        <v>11</v>
      </c>
      <c r="AI384">
        <v>0.99507500000000004</v>
      </c>
      <c r="AJ384">
        <v>0</v>
      </c>
      <c r="AK384" t="s">
        <v>12</v>
      </c>
      <c r="AL384">
        <v>0</v>
      </c>
      <c r="AM384">
        <v>0</v>
      </c>
    </row>
    <row r="385" spans="1:67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1506.6033809999999</v>
      </c>
      <c r="I385">
        <v>24562.321305000001</v>
      </c>
      <c r="J385" t="s">
        <v>3</v>
      </c>
      <c r="K385">
        <v>1505.4661739999999</v>
      </c>
      <c r="L385">
        <v>24523.958487</v>
      </c>
      <c r="M385" t="s">
        <v>4</v>
      </c>
      <c r="N385">
        <v>64.563059999999993</v>
      </c>
      <c r="O385">
        <v>45.570034</v>
      </c>
      <c r="P385" t="s">
        <v>5</v>
      </c>
      <c r="Q385">
        <v>0</v>
      </c>
      <c r="R385">
        <v>0</v>
      </c>
      <c r="S385" t="s">
        <v>6</v>
      </c>
      <c r="T385">
        <v>90.633167</v>
      </c>
      <c r="U385">
        <v>84.837387000000007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2.5070000000000001E-3</v>
      </c>
      <c r="AG385">
        <v>5.0000000000000004E-6</v>
      </c>
      <c r="AH385" t="s">
        <v>11</v>
      </c>
      <c r="AI385">
        <v>0.99510299999999996</v>
      </c>
      <c r="AJ385">
        <v>0</v>
      </c>
      <c r="AK385" t="s">
        <v>12</v>
      </c>
      <c r="AL385">
        <v>0</v>
      </c>
      <c r="AM385">
        <v>0</v>
      </c>
    </row>
    <row r="386" spans="1:67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1884.9777859999999</v>
      </c>
      <c r="I386">
        <v>37665.356886000001</v>
      </c>
      <c r="J386" t="s">
        <v>3</v>
      </c>
      <c r="K386">
        <v>1883.5569949999999</v>
      </c>
      <c r="L386">
        <v>37606.382443000002</v>
      </c>
      <c r="M386" t="s">
        <v>4</v>
      </c>
      <c r="N386">
        <v>80.788831000000002</v>
      </c>
      <c r="O386">
        <v>69.656604000000002</v>
      </c>
      <c r="P386" t="s">
        <v>5</v>
      </c>
      <c r="Q386">
        <v>0</v>
      </c>
      <c r="R386">
        <v>0</v>
      </c>
      <c r="S386" t="s">
        <v>6</v>
      </c>
      <c r="T386">
        <v>113.389922</v>
      </c>
      <c r="U386">
        <v>130.12908899999999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2.1549999999999998E-3</v>
      </c>
      <c r="AG386">
        <v>3.0000000000000001E-6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67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2266.7425509999998</v>
      </c>
      <c r="I387">
        <v>51401.115679000002</v>
      </c>
      <c r="J387" t="s">
        <v>3</v>
      </c>
      <c r="K387">
        <v>2265.0356419999998</v>
      </c>
      <c r="L387">
        <v>51320.381327000003</v>
      </c>
      <c r="M387" t="s">
        <v>4</v>
      </c>
      <c r="N387">
        <v>97.153251999999995</v>
      </c>
      <c r="O387">
        <v>95.033180000000002</v>
      </c>
      <c r="P387" t="s">
        <v>5</v>
      </c>
      <c r="Q387">
        <v>0</v>
      </c>
      <c r="R387">
        <v>0</v>
      </c>
      <c r="S387" t="s">
        <v>6</v>
      </c>
      <c r="T387">
        <v>136.347756</v>
      </c>
      <c r="U387">
        <v>177.65319500000001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1.9430000000000001E-3</v>
      </c>
      <c r="AG387">
        <v>3.0000000000000001E-6</v>
      </c>
      <c r="AH387" t="s">
        <v>11</v>
      </c>
      <c r="AI387">
        <v>0.99511000000000005</v>
      </c>
      <c r="AJ387">
        <v>0</v>
      </c>
      <c r="AK387" t="s">
        <v>12</v>
      </c>
      <c r="AL387">
        <v>0</v>
      </c>
      <c r="AM387">
        <v>0</v>
      </c>
    </row>
    <row r="388" spans="1:67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2649.906074</v>
      </c>
      <c r="I388">
        <v>64960.895571000001</v>
      </c>
      <c r="J388" t="s">
        <v>3</v>
      </c>
      <c r="K388">
        <v>2647.911294</v>
      </c>
      <c r="L388">
        <v>64858.761542</v>
      </c>
      <c r="M388" t="s">
        <v>4</v>
      </c>
      <c r="N388">
        <v>113.59661699999999</v>
      </c>
      <c r="O388">
        <v>119.99176199999999</v>
      </c>
      <c r="P388" t="s">
        <v>5</v>
      </c>
      <c r="Q388">
        <v>0</v>
      </c>
      <c r="R388">
        <v>0</v>
      </c>
      <c r="S388" t="s">
        <v>6</v>
      </c>
      <c r="T388">
        <v>159.38702900000001</v>
      </c>
      <c r="U388">
        <v>224.75795099999999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1.8959999999999999E-3</v>
      </c>
      <c r="AG388">
        <v>3.0000000000000001E-6</v>
      </c>
      <c r="AH388" t="s">
        <v>11</v>
      </c>
      <c r="AI388">
        <v>0.99511099999999997</v>
      </c>
      <c r="AJ388">
        <v>0</v>
      </c>
      <c r="AK388" t="s">
        <v>12</v>
      </c>
      <c r="AL388">
        <v>0</v>
      </c>
      <c r="AM388">
        <v>0</v>
      </c>
    </row>
    <row r="389" spans="1:67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3037.8994039999998</v>
      </c>
      <c r="I389">
        <v>78049.003547999993</v>
      </c>
      <c r="J389" t="s">
        <v>3</v>
      </c>
      <c r="K389">
        <v>3035.614243</v>
      </c>
      <c r="L389">
        <v>77926.515408000007</v>
      </c>
      <c r="M389" t="s">
        <v>4</v>
      </c>
      <c r="N389">
        <v>130.226764</v>
      </c>
      <c r="O389">
        <v>144.06497300000001</v>
      </c>
      <c r="P389" t="s">
        <v>5</v>
      </c>
      <c r="Q389">
        <v>0</v>
      </c>
      <c r="R389">
        <v>0</v>
      </c>
      <c r="S389" t="s">
        <v>6</v>
      </c>
      <c r="T389">
        <v>182.71265600000001</v>
      </c>
      <c r="U389">
        <v>269.96045199999998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1.7049999999999999E-3</v>
      </c>
      <c r="AG389">
        <v>1.9999999999999999E-6</v>
      </c>
      <c r="AH389" t="s">
        <v>11</v>
      </c>
      <c r="AI389">
        <v>0.99511099999999997</v>
      </c>
      <c r="AJ389">
        <v>0</v>
      </c>
      <c r="AK389" t="s">
        <v>12</v>
      </c>
      <c r="AL389">
        <v>0</v>
      </c>
      <c r="AM389">
        <v>0</v>
      </c>
    </row>
    <row r="390" spans="1:67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3422.90002</v>
      </c>
      <c r="I390">
        <v>89542.378544000007</v>
      </c>
      <c r="J390" t="s">
        <v>3</v>
      </c>
      <c r="K390">
        <v>3420.3257910000002</v>
      </c>
      <c r="L390">
        <v>89400.862582000002</v>
      </c>
      <c r="M390" t="s">
        <v>4</v>
      </c>
      <c r="N390">
        <v>146.72673599999999</v>
      </c>
      <c r="O390">
        <v>165.23532399999999</v>
      </c>
      <c r="P390" t="s">
        <v>5</v>
      </c>
      <c r="Q390">
        <v>0</v>
      </c>
      <c r="R390">
        <v>0</v>
      </c>
      <c r="S390" t="s">
        <v>6</v>
      </c>
      <c r="T390">
        <v>205.86094800000001</v>
      </c>
      <c r="U390">
        <v>309.84977800000001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1.652E-3</v>
      </c>
      <c r="AG390">
        <v>1.9999999999999999E-6</v>
      </c>
      <c r="AH390" t="s">
        <v>11</v>
      </c>
      <c r="AI390">
        <v>0.995112</v>
      </c>
      <c r="AJ390">
        <v>0</v>
      </c>
      <c r="AK390" t="s">
        <v>12</v>
      </c>
      <c r="AL390">
        <v>0</v>
      </c>
      <c r="AM390">
        <v>0</v>
      </c>
    </row>
    <row r="391" spans="1:67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3808.2855960000002</v>
      </c>
      <c r="I391">
        <v>104182.40684700001</v>
      </c>
      <c r="J391" t="s">
        <v>3</v>
      </c>
      <c r="K391">
        <v>3805.422861</v>
      </c>
      <c r="L391">
        <v>104016.701963</v>
      </c>
      <c r="M391" t="s">
        <v>4</v>
      </c>
      <c r="N391">
        <v>163.26109400000001</v>
      </c>
      <c r="O391">
        <v>192.30427800000001</v>
      </c>
      <c r="P391" t="s">
        <v>5</v>
      </c>
      <c r="Q391">
        <v>0</v>
      </c>
      <c r="R391">
        <v>0</v>
      </c>
      <c r="S391" t="s">
        <v>6</v>
      </c>
      <c r="T391">
        <v>229.02601200000001</v>
      </c>
      <c r="U391">
        <v>360.410685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1.645E-3</v>
      </c>
      <c r="AG391">
        <v>1.9999999999999999E-6</v>
      </c>
      <c r="AH391" t="s">
        <v>11</v>
      </c>
      <c r="AI391">
        <v>0.995112</v>
      </c>
      <c r="AJ391">
        <v>0</v>
      </c>
      <c r="AK391" t="s">
        <v>12</v>
      </c>
      <c r="AL391">
        <v>0</v>
      </c>
      <c r="AM391">
        <v>0</v>
      </c>
    </row>
    <row r="392" spans="1:67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4194.7786470000001</v>
      </c>
      <c r="I392">
        <v>121070.225158</v>
      </c>
      <c r="J392" t="s">
        <v>3</v>
      </c>
      <c r="K392">
        <v>4191.6268600000003</v>
      </c>
      <c r="L392">
        <v>120876.478322</v>
      </c>
      <c r="M392" t="s">
        <v>4</v>
      </c>
      <c r="N392">
        <v>179.81893600000001</v>
      </c>
      <c r="O392">
        <v>223.92717500000001</v>
      </c>
      <c r="P392" t="s">
        <v>5</v>
      </c>
      <c r="Q392">
        <v>0</v>
      </c>
      <c r="R392">
        <v>0</v>
      </c>
      <c r="S392" t="s">
        <v>6</v>
      </c>
      <c r="T392">
        <v>252.265389</v>
      </c>
      <c r="U392">
        <v>418.67848500000002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1.503E-3</v>
      </c>
      <c r="AG392">
        <v>0</v>
      </c>
      <c r="AH392" t="s">
        <v>11</v>
      </c>
      <c r="AI392">
        <v>0.99511300000000003</v>
      </c>
      <c r="AJ392">
        <v>0</v>
      </c>
      <c r="AK392" t="s">
        <v>12</v>
      </c>
      <c r="AL392">
        <v>0</v>
      </c>
      <c r="AM392">
        <v>0</v>
      </c>
    </row>
    <row r="393" spans="1:67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4579.6349019999998</v>
      </c>
      <c r="I393">
        <v>137146.44293799999</v>
      </c>
      <c r="J393" t="s">
        <v>3</v>
      </c>
      <c r="K393">
        <v>4576.1943119999996</v>
      </c>
      <c r="L393">
        <v>136926.54804200001</v>
      </c>
      <c r="M393" t="s">
        <v>4</v>
      </c>
      <c r="N393">
        <v>196.317386</v>
      </c>
      <c r="O393">
        <v>253.67235700000001</v>
      </c>
      <c r="P393" t="s">
        <v>5</v>
      </c>
      <c r="Q393">
        <v>0</v>
      </c>
      <c r="R393">
        <v>0</v>
      </c>
      <c r="S393" t="s">
        <v>6</v>
      </c>
      <c r="T393">
        <v>275.40680600000002</v>
      </c>
      <c r="U393">
        <v>473.90270800000002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1.3979999999999999E-3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67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4965.0564359999998</v>
      </c>
      <c r="I394">
        <v>149170.81052200001</v>
      </c>
      <c r="J394" t="s">
        <v>3</v>
      </c>
      <c r="K394">
        <v>4961.3270119999997</v>
      </c>
      <c r="L394">
        <v>148931.451539</v>
      </c>
      <c r="M394" t="s">
        <v>4</v>
      </c>
      <c r="N394">
        <v>212.85236599999999</v>
      </c>
      <c r="O394">
        <v>275.82653399999998</v>
      </c>
      <c r="P394" t="s">
        <v>5</v>
      </c>
      <c r="Q394">
        <v>0</v>
      </c>
      <c r="R394">
        <v>0</v>
      </c>
      <c r="S394" t="s">
        <v>6</v>
      </c>
      <c r="T394">
        <v>298.57622099999998</v>
      </c>
      <c r="U394">
        <v>515.76339499999995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1.3649999999999999E-3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0</v>
      </c>
      <c r="AM394">
        <v>0</v>
      </c>
    </row>
    <row r="395" spans="1:67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5355.4869040000003</v>
      </c>
      <c r="I395">
        <v>159244.78711800001</v>
      </c>
      <c r="J395" t="s">
        <v>3</v>
      </c>
      <c r="K395">
        <v>5351.4649509999999</v>
      </c>
      <c r="L395">
        <v>158988.62950499999</v>
      </c>
      <c r="M395" t="s">
        <v>4</v>
      </c>
      <c r="N395">
        <v>229.581695</v>
      </c>
      <c r="O395">
        <v>294.86335400000002</v>
      </c>
      <c r="P395" t="s">
        <v>5</v>
      </c>
      <c r="Q395">
        <v>0</v>
      </c>
      <c r="R395">
        <v>0</v>
      </c>
      <c r="S395" t="s">
        <v>6</v>
      </c>
      <c r="T395">
        <v>322.04147499999999</v>
      </c>
      <c r="U395">
        <v>550.39637500000003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1.3649999999999999E-3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67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5747.2891890000001</v>
      </c>
      <c r="I396">
        <v>165068.175502</v>
      </c>
      <c r="J396" t="s">
        <v>3</v>
      </c>
      <c r="K396">
        <v>5742.9741409999997</v>
      </c>
      <c r="L396">
        <v>164802.94221000001</v>
      </c>
      <c r="M396" t="s">
        <v>4</v>
      </c>
      <c r="N396">
        <v>246.36659800000001</v>
      </c>
      <c r="O396">
        <v>305.75147399999997</v>
      </c>
      <c r="P396" t="s">
        <v>5</v>
      </c>
      <c r="Q396">
        <v>0</v>
      </c>
      <c r="R396">
        <v>0</v>
      </c>
      <c r="S396" t="s">
        <v>6</v>
      </c>
      <c r="T396">
        <v>345.58469200000002</v>
      </c>
      <c r="U396">
        <v>571.00627399999996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1.3630000000000001E-3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67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6135.7910350000002</v>
      </c>
      <c r="I397">
        <v>170513.34359500001</v>
      </c>
      <c r="J397" t="s">
        <v>3</v>
      </c>
      <c r="K397">
        <v>6131.1850489999997</v>
      </c>
      <c r="L397">
        <v>170239.73469899999</v>
      </c>
      <c r="M397" t="s">
        <v>4</v>
      </c>
      <c r="N397">
        <v>263.01510100000002</v>
      </c>
      <c r="O397">
        <v>315.63032199999998</v>
      </c>
      <c r="P397" t="s">
        <v>5</v>
      </c>
      <c r="Q397">
        <v>0</v>
      </c>
      <c r="R397">
        <v>0</v>
      </c>
      <c r="S397" t="s">
        <v>6</v>
      </c>
      <c r="T397">
        <v>368.93950699999999</v>
      </c>
      <c r="U397">
        <v>590.48785099999998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1.356E-3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  <c r="AO397" t="s">
        <v>4</v>
      </c>
      <c r="AP397">
        <v>167.62382299999999</v>
      </c>
      <c r="AQ397">
        <v>45.570328000000003</v>
      </c>
      <c r="AR397" t="s">
        <v>5</v>
      </c>
      <c r="AS397">
        <v>892.49415299999998</v>
      </c>
      <c r="AT397">
        <v>1824.9937769999999</v>
      </c>
      <c r="AU397" t="s">
        <v>6</v>
      </c>
      <c r="AV397">
        <v>279.19800300000003</v>
      </c>
      <c r="AW397">
        <v>79.013907000000003</v>
      </c>
      <c r="AX397" t="s">
        <v>7</v>
      </c>
      <c r="AY397">
        <v>0</v>
      </c>
      <c r="AZ397">
        <v>0</v>
      </c>
      <c r="BA397" t="s">
        <v>8</v>
      </c>
      <c r="BB397">
        <v>0</v>
      </c>
      <c r="BC397">
        <v>0</v>
      </c>
      <c r="BD397" t="s">
        <v>9</v>
      </c>
      <c r="BE397">
        <v>0</v>
      </c>
      <c r="BF397">
        <v>0</v>
      </c>
      <c r="BG397" t="s">
        <v>10</v>
      </c>
      <c r="BH397">
        <v>1.23E-3</v>
      </c>
      <c r="BI397">
        <v>0</v>
      </c>
      <c r="BJ397" t="s">
        <v>11</v>
      </c>
      <c r="BK397">
        <v>0.99957499999999999</v>
      </c>
      <c r="BL397">
        <v>0</v>
      </c>
      <c r="BM397" t="s">
        <v>12</v>
      </c>
      <c r="BN397">
        <v>0</v>
      </c>
      <c r="BO397">
        <v>0</v>
      </c>
    </row>
    <row r="398" spans="1:67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6517.3476659999997</v>
      </c>
      <c r="I398">
        <v>171804.42563799999</v>
      </c>
      <c r="J398" t="s">
        <v>3</v>
      </c>
      <c r="K398">
        <v>6512.4559959999997</v>
      </c>
      <c r="L398">
        <v>171529.31742599999</v>
      </c>
      <c r="M398" t="s">
        <v>4</v>
      </c>
      <c r="N398">
        <v>279.36369400000001</v>
      </c>
      <c r="O398">
        <v>318.14533299999999</v>
      </c>
      <c r="P398" t="s">
        <v>5</v>
      </c>
      <c r="Q398">
        <v>0</v>
      </c>
      <c r="R398">
        <v>0</v>
      </c>
      <c r="S398" t="s">
        <v>6</v>
      </c>
      <c r="T398">
        <v>391.888057</v>
      </c>
      <c r="U398">
        <v>595.52187700000002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1.338E-3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67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6895.9628810000004</v>
      </c>
      <c r="I399">
        <v>170217.75547500001</v>
      </c>
      <c r="J399" t="s">
        <v>3</v>
      </c>
      <c r="K399">
        <v>6890.7888380000004</v>
      </c>
      <c r="L399">
        <v>169945.711897</v>
      </c>
      <c r="M399" t="s">
        <v>4</v>
      </c>
      <c r="N399">
        <v>295.58321799999999</v>
      </c>
      <c r="O399">
        <v>315.07478200000003</v>
      </c>
      <c r="P399" t="s">
        <v>5</v>
      </c>
      <c r="Q399">
        <v>0</v>
      </c>
      <c r="R399">
        <v>0</v>
      </c>
      <c r="S399" t="s">
        <v>6</v>
      </c>
      <c r="T399">
        <v>414.65906799999999</v>
      </c>
      <c r="U399">
        <v>590.12673500000005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1.3359999999999999E-3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67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7275.2725099999998</v>
      </c>
      <c r="I400">
        <v>167317.84612</v>
      </c>
      <c r="J400" t="s">
        <v>3</v>
      </c>
      <c r="K400">
        <v>7269.8151170000001</v>
      </c>
      <c r="L400">
        <v>167050.36806199999</v>
      </c>
      <c r="M400" t="s">
        <v>4</v>
      </c>
      <c r="N400">
        <v>311.83954899999998</v>
      </c>
      <c r="O400">
        <v>310.03098899999998</v>
      </c>
      <c r="P400" t="s">
        <v>5</v>
      </c>
      <c r="Q400">
        <v>0</v>
      </c>
      <c r="R400">
        <v>0</v>
      </c>
      <c r="S400" t="s">
        <v>6</v>
      </c>
      <c r="T400">
        <v>437.467602</v>
      </c>
      <c r="U400">
        <v>580.19562299999996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7648.321543</v>
      </c>
      <c r="I401">
        <v>162040.89649399999</v>
      </c>
      <c r="J401" t="s">
        <v>3</v>
      </c>
      <c r="K401">
        <v>7642.5858010000002</v>
      </c>
      <c r="L401">
        <v>161782.22868900001</v>
      </c>
      <c r="M401" t="s">
        <v>4</v>
      </c>
      <c r="N401">
        <v>327.81892299999998</v>
      </c>
      <c r="O401">
        <v>300.86713200000003</v>
      </c>
      <c r="P401" t="s">
        <v>5</v>
      </c>
      <c r="Q401">
        <v>0</v>
      </c>
      <c r="R401">
        <v>0</v>
      </c>
      <c r="S401" t="s">
        <v>6</v>
      </c>
      <c r="T401">
        <v>459.91452199999998</v>
      </c>
      <c r="U401">
        <v>562.12485300000003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1.317E-3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220.22547800000001</v>
      </c>
      <c r="I402">
        <v>495.959946</v>
      </c>
      <c r="J402" t="s">
        <v>3</v>
      </c>
      <c r="K402">
        <v>220.04629499999999</v>
      </c>
      <c r="L402">
        <v>495.15550000000002</v>
      </c>
      <c r="M402" t="s">
        <v>4</v>
      </c>
      <c r="N402">
        <v>7.6090369999999998</v>
      </c>
      <c r="O402">
        <v>0.61972899999999997</v>
      </c>
      <c r="P402" t="s">
        <v>5</v>
      </c>
      <c r="Q402">
        <v>39.520761</v>
      </c>
      <c r="R402">
        <v>14.193018</v>
      </c>
      <c r="S402" t="s">
        <v>6</v>
      </c>
      <c r="T402">
        <v>12.785185</v>
      </c>
      <c r="U402">
        <v>1.6003879999999999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5.3460000000000001E-3</v>
      </c>
      <c r="AG402">
        <v>1.5E-5</v>
      </c>
      <c r="AH402" t="s">
        <v>11</v>
      </c>
      <c r="AI402">
        <v>0.99471900000000002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441.20124600000003</v>
      </c>
      <c r="I403">
        <v>1981.9124810000001</v>
      </c>
      <c r="J403" t="s">
        <v>3</v>
      </c>
      <c r="K403">
        <v>440.843186</v>
      </c>
      <c r="L403">
        <v>1978.669461</v>
      </c>
      <c r="M403" t="s">
        <v>4</v>
      </c>
      <c r="N403">
        <v>15.248879000000001</v>
      </c>
      <c r="O403">
        <v>2.4830839999999998</v>
      </c>
      <c r="P403" t="s">
        <v>5</v>
      </c>
      <c r="Q403">
        <v>79.127396000000005</v>
      </c>
      <c r="R403">
        <v>57.244900000000001</v>
      </c>
      <c r="S403" t="s">
        <v>6</v>
      </c>
      <c r="T403">
        <v>25.621198</v>
      </c>
      <c r="U403">
        <v>6.4355019999999996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3.4120000000000001E-3</v>
      </c>
      <c r="AG403">
        <v>7.9999999999999996E-6</v>
      </c>
      <c r="AH403" t="s">
        <v>11</v>
      </c>
      <c r="AI403">
        <v>0.99499700000000002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662.92559700000004</v>
      </c>
      <c r="I404">
        <v>4469.6850000000004</v>
      </c>
      <c r="J404" t="s">
        <v>3</v>
      </c>
      <c r="K404">
        <v>662.38714700000003</v>
      </c>
      <c r="L404">
        <v>4462.3808820000004</v>
      </c>
      <c r="M404" t="s">
        <v>4</v>
      </c>
      <c r="N404">
        <v>22.917479</v>
      </c>
      <c r="O404">
        <v>5.5774410000000003</v>
      </c>
      <c r="P404" t="s">
        <v>5</v>
      </c>
      <c r="Q404">
        <v>118.79291000000001</v>
      </c>
      <c r="R404">
        <v>128.14346399999999</v>
      </c>
      <c r="S404" t="s">
        <v>6</v>
      </c>
      <c r="T404">
        <v>38.502361000000001</v>
      </c>
      <c r="U404">
        <v>14.52209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2.4429999999999999E-3</v>
      </c>
      <c r="AG404">
        <v>5.0000000000000004E-6</v>
      </c>
      <c r="AH404" t="s">
        <v>11</v>
      </c>
      <c r="AI404">
        <v>0.99509300000000001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885.88852799999995</v>
      </c>
      <c r="I405">
        <v>7839.4265070000001</v>
      </c>
      <c r="J405" t="s">
        <v>3</v>
      </c>
      <c r="K405">
        <v>885.168812</v>
      </c>
      <c r="L405">
        <v>7826.6860429999997</v>
      </c>
      <c r="M405" t="s">
        <v>4</v>
      </c>
      <c r="N405">
        <v>30.627946000000001</v>
      </c>
      <c r="O405">
        <v>9.7556560000000001</v>
      </c>
      <c r="P405" t="s">
        <v>5</v>
      </c>
      <c r="Q405">
        <v>158.65154100000001</v>
      </c>
      <c r="R405">
        <v>225.406633</v>
      </c>
      <c r="S405" t="s">
        <v>6</v>
      </c>
      <c r="T405">
        <v>51.457748000000002</v>
      </c>
      <c r="U405">
        <v>25.399864999999998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2.0110000000000002E-3</v>
      </c>
      <c r="AG405">
        <v>1.9999999999999999E-6</v>
      </c>
      <c r="AH405" t="s">
        <v>11</v>
      </c>
      <c r="AI405">
        <v>0.99510200000000004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1107.9824819999999</v>
      </c>
      <c r="I406">
        <v>11716.174998</v>
      </c>
      <c r="J406" t="s">
        <v>3</v>
      </c>
      <c r="K406">
        <v>1107.082639</v>
      </c>
      <c r="L406">
        <v>11697.003546</v>
      </c>
      <c r="M406" t="s">
        <v>4</v>
      </c>
      <c r="N406">
        <v>38.30292</v>
      </c>
      <c r="O406">
        <v>14.605641</v>
      </c>
      <c r="P406" t="s">
        <v>5</v>
      </c>
      <c r="Q406">
        <v>198.464471</v>
      </c>
      <c r="R406">
        <v>333.35069900000002</v>
      </c>
      <c r="S406" t="s">
        <v>6</v>
      </c>
      <c r="T406">
        <v>64.353635999999995</v>
      </c>
      <c r="U406">
        <v>37.997199000000002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1.9070000000000001E-3</v>
      </c>
      <c r="AG406">
        <v>1.9999999999999999E-6</v>
      </c>
      <c r="AH406" t="s">
        <v>11</v>
      </c>
      <c r="AI406">
        <v>0.99510799999999999</v>
      </c>
      <c r="AJ406">
        <v>0</v>
      </c>
      <c r="AK406" t="s">
        <v>12</v>
      </c>
      <c r="AL406">
        <v>9.34</v>
      </c>
      <c r="AM406">
        <v>4274.5443999999998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1330.5489399999999</v>
      </c>
      <c r="I407">
        <v>16487.777983</v>
      </c>
      <c r="J407" t="s">
        <v>3</v>
      </c>
      <c r="K407">
        <v>1329.4686400000001</v>
      </c>
      <c r="L407">
        <v>16460.799723</v>
      </c>
      <c r="M407" t="s">
        <v>4</v>
      </c>
      <c r="N407">
        <v>45.997160999999998</v>
      </c>
      <c r="O407">
        <v>20.588246000000002</v>
      </c>
      <c r="P407" t="s">
        <v>5</v>
      </c>
      <c r="Q407">
        <v>238.44755499999999</v>
      </c>
      <c r="R407">
        <v>459.502228</v>
      </c>
      <c r="S407" t="s">
        <v>6</v>
      </c>
      <c r="T407">
        <v>77.268254999999996</v>
      </c>
      <c r="U407">
        <v>53.720379000000001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1.7160000000000001E-3</v>
      </c>
      <c r="AG407">
        <v>9.9999999999999995E-7</v>
      </c>
      <c r="AH407" t="s">
        <v>11</v>
      </c>
      <c r="AI407">
        <v>0.99511000000000005</v>
      </c>
      <c r="AJ407">
        <v>0</v>
      </c>
      <c r="AK407" t="s">
        <v>12</v>
      </c>
      <c r="AL407">
        <v>9.34</v>
      </c>
      <c r="AM407">
        <v>4274.5443999999998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1554.6583230000001</v>
      </c>
      <c r="I408">
        <v>22127.242608</v>
      </c>
      <c r="J408" t="s">
        <v>3</v>
      </c>
      <c r="K408">
        <v>1553.396301</v>
      </c>
      <c r="L408">
        <v>22090.894821999998</v>
      </c>
      <c r="M408" t="s">
        <v>4</v>
      </c>
      <c r="N408">
        <v>53.734653999999999</v>
      </c>
      <c r="O408">
        <v>27.659284</v>
      </c>
      <c r="P408" t="s">
        <v>5</v>
      </c>
      <c r="Q408">
        <v>278.74398100000002</v>
      </c>
      <c r="R408">
        <v>619.01160100000004</v>
      </c>
      <c r="S408" t="s">
        <v>6</v>
      </c>
      <c r="T408">
        <v>90.267110000000002</v>
      </c>
      <c r="U408">
        <v>72.027163999999999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1.6429999999999999E-3</v>
      </c>
      <c r="AG408">
        <v>9.9999999999999995E-7</v>
      </c>
      <c r="AH408" t="s">
        <v>11</v>
      </c>
      <c r="AI408">
        <v>0.995112</v>
      </c>
      <c r="AJ408">
        <v>0</v>
      </c>
      <c r="AK408" t="s">
        <v>12</v>
      </c>
      <c r="AL408">
        <v>9.34</v>
      </c>
      <c r="AM408">
        <v>4274.5443999999998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1778.3821069999999</v>
      </c>
      <c r="I409">
        <v>28445.020786000001</v>
      </c>
      <c r="J409" t="s">
        <v>3</v>
      </c>
      <c r="K409">
        <v>1776.9383720000001</v>
      </c>
      <c r="L409">
        <v>28398.417517999998</v>
      </c>
      <c r="M409" t="s">
        <v>4</v>
      </c>
      <c r="N409">
        <v>61.473793999999998</v>
      </c>
      <c r="O409">
        <v>35.464942999999998</v>
      </c>
      <c r="P409" t="s">
        <v>5</v>
      </c>
      <c r="Q409">
        <v>318.89221500000002</v>
      </c>
      <c r="R409">
        <v>801.23239599999999</v>
      </c>
      <c r="S409" t="s">
        <v>6</v>
      </c>
      <c r="T409">
        <v>103.250818</v>
      </c>
      <c r="U409">
        <v>92.467952999999994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1.513E-3</v>
      </c>
      <c r="AG409">
        <v>0</v>
      </c>
      <c r="AH409" t="s">
        <v>11</v>
      </c>
      <c r="AI409">
        <v>0.995112</v>
      </c>
      <c r="AJ409">
        <v>0</v>
      </c>
      <c r="AK409" t="s">
        <v>12</v>
      </c>
      <c r="AL409">
        <v>9.34</v>
      </c>
      <c r="AM409">
        <v>4274.5443999999998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2002.660173</v>
      </c>
      <c r="I410">
        <v>35903.932831999999</v>
      </c>
      <c r="J410" t="s">
        <v>3</v>
      </c>
      <c r="K410">
        <v>2001.0343290000001</v>
      </c>
      <c r="L410">
        <v>35845.186546999998</v>
      </c>
      <c r="M410" t="s">
        <v>4</v>
      </c>
      <c r="N410">
        <v>69.226017999999996</v>
      </c>
      <c r="O410">
        <v>44.667839000000001</v>
      </c>
      <c r="P410" t="s">
        <v>5</v>
      </c>
      <c r="Q410">
        <v>359.07770599999998</v>
      </c>
      <c r="R410">
        <v>1019.056706</v>
      </c>
      <c r="S410" t="s">
        <v>6</v>
      </c>
      <c r="T410">
        <v>116.26978099999999</v>
      </c>
      <c r="U410">
        <v>116.411689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1.436E-3</v>
      </c>
      <c r="AG410">
        <v>0</v>
      </c>
      <c r="AH410" t="s">
        <v>11</v>
      </c>
      <c r="AI410">
        <v>0.99511300000000003</v>
      </c>
      <c r="AJ410">
        <v>0</v>
      </c>
      <c r="AK410" t="s">
        <v>12</v>
      </c>
      <c r="AL410">
        <v>9.34</v>
      </c>
      <c r="AM410">
        <v>4274.5443999999998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2227.9356010000001</v>
      </c>
      <c r="I411">
        <v>43823.231212999999</v>
      </c>
      <c r="J411" t="s">
        <v>3</v>
      </c>
      <c r="K411">
        <v>2226.126855</v>
      </c>
      <c r="L411">
        <v>43751.474477999996</v>
      </c>
      <c r="M411" t="s">
        <v>4</v>
      </c>
      <c r="N411">
        <v>77.007126999999997</v>
      </c>
      <c r="O411">
        <v>54.366678</v>
      </c>
      <c r="P411" t="s">
        <v>5</v>
      </c>
      <c r="Q411">
        <v>399.41739699999999</v>
      </c>
      <c r="R411">
        <v>1264.429864</v>
      </c>
      <c r="S411" t="s">
        <v>6</v>
      </c>
      <c r="T411">
        <v>129.34544</v>
      </c>
      <c r="U411">
        <v>141.52779200000001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1.4339999999999999E-3</v>
      </c>
      <c r="AG411">
        <v>0</v>
      </c>
      <c r="AH411" t="s">
        <v>11</v>
      </c>
      <c r="AI411">
        <v>0.99511300000000003</v>
      </c>
      <c r="AJ411">
        <v>0</v>
      </c>
      <c r="AK411" t="s">
        <v>12</v>
      </c>
      <c r="AL411">
        <v>9.34</v>
      </c>
      <c r="AM411">
        <v>4274.5443999999998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2451.12228</v>
      </c>
      <c r="I412">
        <v>51762.481964999999</v>
      </c>
      <c r="J412" t="s">
        <v>3</v>
      </c>
      <c r="K412">
        <v>2449.1324410000002</v>
      </c>
      <c r="L412">
        <v>51677.974283000003</v>
      </c>
      <c r="M412" t="s">
        <v>4</v>
      </c>
      <c r="N412">
        <v>84.722618999999995</v>
      </c>
      <c r="O412">
        <v>64.116468999999995</v>
      </c>
      <c r="P412" t="s">
        <v>5</v>
      </c>
      <c r="Q412">
        <v>439.36599200000001</v>
      </c>
      <c r="R412">
        <v>1512.7526419999999</v>
      </c>
      <c r="S412" t="s">
        <v>6</v>
      </c>
      <c r="T412">
        <v>142.30370400000001</v>
      </c>
      <c r="U412">
        <v>166.63942499999999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1.4220000000000001E-3</v>
      </c>
      <c r="AG412">
        <v>0</v>
      </c>
      <c r="AH412" t="s">
        <v>11</v>
      </c>
      <c r="AI412">
        <v>0.99511300000000003</v>
      </c>
      <c r="AJ412">
        <v>0</v>
      </c>
      <c r="AK412" t="s">
        <v>12</v>
      </c>
      <c r="AL412">
        <v>9.34</v>
      </c>
      <c r="AM412">
        <v>4274.5443999999998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2673.1384419999999</v>
      </c>
      <c r="I413">
        <v>60430.663005000002</v>
      </c>
      <c r="J413" t="s">
        <v>3</v>
      </c>
      <c r="K413">
        <v>2670.9683890000001</v>
      </c>
      <c r="L413">
        <v>60331.873321999999</v>
      </c>
      <c r="M413" t="s">
        <v>4</v>
      </c>
      <c r="N413">
        <v>92.398709999999994</v>
      </c>
      <c r="O413">
        <v>74.772649000000001</v>
      </c>
      <c r="P413" t="s">
        <v>5</v>
      </c>
      <c r="Q413">
        <v>479.08615800000001</v>
      </c>
      <c r="R413">
        <v>1780.2008639999999</v>
      </c>
      <c r="S413" t="s">
        <v>6</v>
      </c>
      <c r="T413">
        <v>155.19762800000001</v>
      </c>
      <c r="U413">
        <v>194.05472499999999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1.397E-3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9.34</v>
      </c>
      <c r="AM413">
        <v>4274.5443999999998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2893.0208149999999</v>
      </c>
      <c r="I414">
        <v>67415.882866</v>
      </c>
      <c r="J414" t="s">
        <v>3</v>
      </c>
      <c r="K414">
        <v>2890.6723139999999</v>
      </c>
      <c r="L414">
        <v>67305.664371999999</v>
      </c>
      <c r="M414" t="s">
        <v>4</v>
      </c>
      <c r="N414">
        <v>100.000668</v>
      </c>
      <c r="O414">
        <v>83.170012999999997</v>
      </c>
      <c r="P414" t="s">
        <v>5</v>
      </c>
      <c r="Q414">
        <v>518.434077</v>
      </c>
      <c r="R414">
        <v>2001.6743289999999</v>
      </c>
      <c r="S414" t="s">
        <v>6</v>
      </c>
      <c r="T414">
        <v>167.97340600000001</v>
      </c>
      <c r="U414">
        <v>215.93853799999999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1.3389999999999999E-3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9.34</v>
      </c>
      <c r="AM414">
        <v>4274.5443999999998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3112.4279150000002</v>
      </c>
      <c r="I415">
        <v>73333.143643000003</v>
      </c>
      <c r="J415" t="s">
        <v>3</v>
      </c>
      <c r="K415">
        <v>3109.9017090000002</v>
      </c>
      <c r="L415">
        <v>73213.216264999995</v>
      </c>
      <c r="M415" t="s">
        <v>4</v>
      </c>
      <c r="N415">
        <v>107.587243</v>
      </c>
      <c r="O415">
        <v>90.476611000000005</v>
      </c>
      <c r="P415" t="s">
        <v>5</v>
      </c>
      <c r="Q415">
        <v>557.72344199999998</v>
      </c>
      <c r="R415">
        <v>2193.2372209999999</v>
      </c>
      <c r="S415" t="s">
        <v>6</v>
      </c>
      <c r="T415">
        <v>180.72028900000001</v>
      </c>
      <c r="U415">
        <v>234.34755799999999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1.3240000000000001E-3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11.94</v>
      </c>
      <c r="AM415">
        <v>4557.2164000000002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3333.8091159999999</v>
      </c>
      <c r="I416">
        <v>79517.622336999993</v>
      </c>
      <c r="J416" t="s">
        <v>3</v>
      </c>
      <c r="K416">
        <v>3331.1033109999998</v>
      </c>
      <c r="L416">
        <v>79387.551034999997</v>
      </c>
      <c r="M416" t="s">
        <v>4</v>
      </c>
      <c r="N416">
        <v>115.24373</v>
      </c>
      <c r="O416">
        <v>98.125557999999998</v>
      </c>
      <c r="P416" t="s">
        <v>5</v>
      </c>
      <c r="Q416">
        <v>597.29947800000002</v>
      </c>
      <c r="R416">
        <v>2390.1477009999999</v>
      </c>
      <c r="S416" t="s">
        <v>6</v>
      </c>
      <c r="T416">
        <v>193.57934900000001</v>
      </c>
      <c r="U416">
        <v>253.61249900000001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1.31E-3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11.94</v>
      </c>
      <c r="AM416">
        <v>4557.2164000000002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3556.2393310000002</v>
      </c>
      <c r="I417">
        <v>86021.960646000007</v>
      </c>
      <c r="J417" t="s">
        <v>3</v>
      </c>
      <c r="K417">
        <v>3553.3527779999999</v>
      </c>
      <c r="L417">
        <v>85881.322322000007</v>
      </c>
      <c r="M417" t="s">
        <v>4</v>
      </c>
      <c r="N417">
        <v>122.932547</v>
      </c>
      <c r="O417">
        <v>106.22339599999999</v>
      </c>
      <c r="P417" t="s">
        <v>5</v>
      </c>
      <c r="Q417">
        <v>637.05535999999995</v>
      </c>
      <c r="R417">
        <v>2594.8169400000002</v>
      </c>
      <c r="S417" t="s">
        <v>6</v>
      </c>
      <c r="T417">
        <v>206.50311300000001</v>
      </c>
      <c r="U417">
        <v>274.00749200000001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1.31E-3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11.94</v>
      </c>
      <c r="AM417">
        <v>4557.2164000000002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3777.9128909999999</v>
      </c>
      <c r="I418">
        <v>92176.462392999994</v>
      </c>
      <c r="J418" t="s">
        <v>3</v>
      </c>
      <c r="K418">
        <v>3774.8462650000001</v>
      </c>
      <c r="L418">
        <v>92025.875652000002</v>
      </c>
      <c r="M418" t="s">
        <v>4</v>
      </c>
      <c r="N418">
        <v>130.592094</v>
      </c>
      <c r="O418">
        <v>113.85400799999999</v>
      </c>
      <c r="P418" t="s">
        <v>5</v>
      </c>
      <c r="Q418">
        <v>676.68365400000005</v>
      </c>
      <c r="R418">
        <v>2790.8548430000001</v>
      </c>
      <c r="S418" t="s">
        <v>6</v>
      </c>
      <c r="T418">
        <v>219.381317</v>
      </c>
      <c r="U418">
        <v>293.407262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1.3090000000000001E-3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11.94</v>
      </c>
      <c r="AM418">
        <v>4557.2164000000002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3998.825249</v>
      </c>
      <c r="I419">
        <v>97487.169995000004</v>
      </c>
      <c r="J419" t="s">
        <v>3</v>
      </c>
      <c r="K419">
        <v>3995.5784130000002</v>
      </c>
      <c r="L419">
        <v>97328.550193999996</v>
      </c>
      <c r="M419" t="s">
        <v>4</v>
      </c>
      <c r="N419">
        <v>138.23134400000001</v>
      </c>
      <c r="O419">
        <v>120.36536099999999</v>
      </c>
      <c r="P419" t="s">
        <v>5</v>
      </c>
      <c r="Q419">
        <v>716.17974900000002</v>
      </c>
      <c r="R419">
        <v>2962.620289</v>
      </c>
      <c r="S419" t="s">
        <v>6</v>
      </c>
      <c r="T419">
        <v>232.219143</v>
      </c>
      <c r="U419">
        <v>309.99025899999998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1.2979999999999999E-3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11.94</v>
      </c>
      <c r="AM419">
        <v>4557.2164000000002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4220.2368550000001</v>
      </c>
      <c r="I420">
        <v>102496.434498</v>
      </c>
      <c r="J420" t="s">
        <v>3</v>
      </c>
      <c r="K420">
        <v>4216.8109770000001</v>
      </c>
      <c r="L420">
        <v>102329.478217</v>
      </c>
      <c r="M420" t="s">
        <v>4</v>
      </c>
      <c r="N420">
        <v>145.88296099999999</v>
      </c>
      <c r="O420">
        <v>126.801408</v>
      </c>
      <c r="P420" t="s">
        <v>5</v>
      </c>
      <c r="Q420">
        <v>755.90112399999998</v>
      </c>
      <c r="R420">
        <v>3110.4225299999998</v>
      </c>
      <c r="S420" t="s">
        <v>6</v>
      </c>
      <c r="T420">
        <v>245.07387</v>
      </c>
      <c r="U420">
        <v>326.02085299999999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1.2880000000000001E-3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11.94</v>
      </c>
      <c r="AM420">
        <v>4557.2164000000002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4441.9778560000004</v>
      </c>
      <c r="I421">
        <v>108003.006718</v>
      </c>
      <c r="J421" t="s">
        <v>3</v>
      </c>
      <c r="K421">
        <v>4438.3714010000003</v>
      </c>
      <c r="L421">
        <v>107827.382759</v>
      </c>
      <c r="M421" t="s">
        <v>4</v>
      </c>
      <c r="N421">
        <v>153.54441600000001</v>
      </c>
      <c r="O421">
        <v>133.672945</v>
      </c>
      <c r="P421" t="s">
        <v>5</v>
      </c>
      <c r="Q421">
        <v>795.66970200000003</v>
      </c>
      <c r="R421">
        <v>3273.9015439999998</v>
      </c>
      <c r="S421" t="s">
        <v>6</v>
      </c>
      <c r="T421">
        <v>257.947183</v>
      </c>
      <c r="U421">
        <v>343.66417999999999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1.2869999999999999E-3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11.94</v>
      </c>
      <c r="AM421">
        <v>4557.2164000000002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196.958596</v>
      </c>
      <c r="I422">
        <v>459.03007700000001</v>
      </c>
      <c r="J422" t="s">
        <v>3</v>
      </c>
      <c r="K422">
        <v>196.77655200000001</v>
      </c>
      <c r="L422">
        <v>458.19528400000002</v>
      </c>
      <c r="M422" t="s">
        <v>4</v>
      </c>
      <c r="N422">
        <v>7.7671970000000004</v>
      </c>
      <c r="O422">
        <v>0.72762099999999996</v>
      </c>
      <c r="P422" t="s">
        <v>5</v>
      </c>
      <c r="Q422">
        <v>0</v>
      </c>
      <c r="R422">
        <v>0</v>
      </c>
      <c r="S422" t="s">
        <v>6</v>
      </c>
      <c r="T422">
        <v>13.044971</v>
      </c>
      <c r="U422">
        <v>1.858698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6.2230000000000002E-3</v>
      </c>
      <c r="AG422">
        <v>1.5E-5</v>
      </c>
      <c r="AH422" t="s">
        <v>11</v>
      </c>
      <c r="AI422">
        <v>0.99491499999999999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392.80607300000003</v>
      </c>
      <c r="I423">
        <v>1804.496762</v>
      </c>
      <c r="J423" t="s">
        <v>3</v>
      </c>
      <c r="K423">
        <v>392.44279</v>
      </c>
      <c r="L423">
        <v>1801.200607</v>
      </c>
      <c r="M423" t="s">
        <v>4</v>
      </c>
      <c r="N423">
        <v>15.495882999999999</v>
      </c>
      <c r="O423">
        <v>2.854752</v>
      </c>
      <c r="P423" t="s">
        <v>5</v>
      </c>
      <c r="Q423">
        <v>0</v>
      </c>
      <c r="R423">
        <v>0</v>
      </c>
      <c r="S423" t="s">
        <v>6</v>
      </c>
      <c r="T423">
        <v>26.028590000000001</v>
      </c>
      <c r="U423">
        <v>7.3294579999999998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4.6880000000000003E-3</v>
      </c>
      <c r="AG423">
        <v>1.2999999999999999E-5</v>
      </c>
      <c r="AH423" t="s">
        <v>11</v>
      </c>
      <c r="AI423">
        <v>0.99504700000000001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587.16740000000004</v>
      </c>
      <c r="I424">
        <v>3773.385855</v>
      </c>
      <c r="J424" t="s">
        <v>3</v>
      </c>
      <c r="K424">
        <v>586.62423200000001</v>
      </c>
      <c r="L424">
        <v>3766.465913</v>
      </c>
      <c r="M424" t="s">
        <v>4</v>
      </c>
      <c r="N424">
        <v>23.160049000000001</v>
      </c>
      <c r="O424">
        <v>5.9523700000000002</v>
      </c>
      <c r="P424" t="s">
        <v>5</v>
      </c>
      <c r="Q424">
        <v>0</v>
      </c>
      <c r="R424">
        <v>0</v>
      </c>
      <c r="S424" t="s">
        <v>6</v>
      </c>
      <c r="T424">
        <v>38.918782999999998</v>
      </c>
      <c r="U424">
        <v>15.307829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2.9369999999999999E-3</v>
      </c>
      <c r="AG424">
        <v>6.0000000000000002E-6</v>
      </c>
      <c r="AH424" t="s">
        <v>11</v>
      </c>
      <c r="AI424">
        <v>0.99508200000000002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781.60746099999994</v>
      </c>
      <c r="I425">
        <v>6372.2222540000002</v>
      </c>
      <c r="J425" t="s">
        <v>3</v>
      </c>
      <c r="K425">
        <v>780.88498700000002</v>
      </c>
      <c r="L425">
        <v>6360.5384910000002</v>
      </c>
      <c r="M425" t="s">
        <v>4</v>
      </c>
      <c r="N425">
        <v>30.830767000000002</v>
      </c>
      <c r="O425">
        <v>10.027423000000001</v>
      </c>
      <c r="P425" t="s">
        <v>5</v>
      </c>
      <c r="Q425">
        <v>0</v>
      </c>
      <c r="R425">
        <v>0</v>
      </c>
      <c r="S425" t="s">
        <v>6</v>
      </c>
      <c r="T425">
        <v>51.817431999999997</v>
      </c>
      <c r="U425">
        <v>25.832616000000002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2.4780000000000002E-3</v>
      </c>
      <c r="AG425">
        <v>3.0000000000000001E-6</v>
      </c>
      <c r="AH425" t="s">
        <v>11</v>
      </c>
      <c r="AI425">
        <v>0.99509700000000001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974.16554299999996</v>
      </c>
      <c r="I426">
        <v>9587.3260269999992</v>
      </c>
      <c r="J426" t="s">
        <v>3</v>
      </c>
      <c r="K426">
        <v>973.26542800000004</v>
      </c>
      <c r="L426">
        <v>9569.7651740000001</v>
      </c>
      <c r="M426" t="s">
        <v>4</v>
      </c>
      <c r="N426">
        <v>38.416488000000001</v>
      </c>
      <c r="O426">
        <v>15.113545</v>
      </c>
      <c r="P426" t="s">
        <v>5</v>
      </c>
      <c r="Q426">
        <v>0</v>
      </c>
      <c r="R426">
        <v>0</v>
      </c>
      <c r="S426" t="s">
        <v>6</v>
      </c>
      <c r="T426">
        <v>64.595900999999998</v>
      </c>
      <c r="U426">
        <v>38.862549999999999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2.0070000000000001E-3</v>
      </c>
      <c r="AG426">
        <v>9.9999999999999995E-7</v>
      </c>
      <c r="AH426" t="s">
        <v>11</v>
      </c>
      <c r="AI426">
        <v>0.99510299999999996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1167.8170560000001</v>
      </c>
      <c r="I427">
        <v>13407.967913</v>
      </c>
      <c r="J427" t="s">
        <v>3</v>
      </c>
      <c r="K427">
        <v>1166.7383500000001</v>
      </c>
      <c r="L427">
        <v>13383.314391</v>
      </c>
      <c r="M427" t="s">
        <v>4</v>
      </c>
      <c r="N427">
        <v>46.051245000000002</v>
      </c>
      <c r="O427">
        <v>21.176331999999999</v>
      </c>
      <c r="P427" t="s">
        <v>5</v>
      </c>
      <c r="Q427">
        <v>0</v>
      </c>
      <c r="R427">
        <v>0</v>
      </c>
      <c r="S427" t="s">
        <v>6</v>
      </c>
      <c r="T427">
        <v>77.447368999999995</v>
      </c>
      <c r="U427">
        <v>54.303503999999997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1.73E-3</v>
      </c>
      <c r="AG427">
        <v>0</v>
      </c>
      <c r="AH427" t="s">
        <v>11</v>
      </c>
      <c r="AI427">
        <v>0.99511000000000005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1361.140474</v>
      </c>
      <c r="I428">
        <v>17748.396059999999</v>
      </c>
      <c r="J428" t="s">
        <v>3</v>
      </c>
      <c r="K428">
        <v>1359.882891</v>
      </c>
      <c r="L428">
        <v>17715.941283</v>
      </c>
      <c r="M428" t="s">
        <v>4</v>
      </c>
      <c r="N428">
        <v>53.683608</v>
      </c>
      <c r="O428">
        <v>27.899405000000002</v>
      </c>
      <c r="P428" t="s">
        <v>5</v>
      </c>
      <c r="Q428">
        <v>0</v>
      </c>
      <c r="R428">
        <v>0</v>
      </c>
      <c r="S428" t="s">
        <v>6</v>
      </c>
      <c r="T428">
        <v>90.276122999999998</v>
      </c>
      <c r="U428">
        <v>71.882107000000005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1.696E-3</v>
      </c>
      <c r="AG428">
        <v>0</v>
      </c>
      <c r="AH428" t="s">
        <v>11</v>
      </c>
      <c r="AI428">
        <v>0.99511099999999997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1554.8422390000001</v>
      </c>
      <c r="I429">
        <v>22787.518839</v>
      </c>
      <c r="J429" t="s">
        <v>3</v>
      </c>
      <c r="K429">
        <v>1553.4057230000001</v>
      </c>
      <c r="L429">
        <v>22745.758592999999</v>
      </c>
      <c r="M429" t="s">
        <v>4</v>
      </c>
      <c r="N429">
        <v>61.328561999999998</v>
      </c>
      <c r="O429">
        <v>35.867654999999999</v>
      </c>
      <c r="P429" t="s">
        <v>5</v>
      </c>
      <c r="Q429">
        <v>0</v>
      </c>
      <c r="R429">
        <v>0</v>
      </c>
      <c r="S429" t="s">
        <v>6</v>
      </c>
      <c r="T429">
        <v>103.129063</v>
      </c>
      <c r="U429">
        <v>92.305726000000007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1.5640000000000001E-3</v>
      </c>
      <c r="AG429">
        <v>0</v>
      </c>
      <c r="AH429" t="s">
        <v>11</v>
      </c>
      <c r="AI429">
        <v>0.995112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1749.575413</v>
      </c>
      <c r="I430">
        <v>28591.875252000002</v>
      </c>
      <c r="J430" t="s">
        <v>3</v>
      </c>
      <c r="K430">
        <v>1747.958813</v>
      </c>
      <c r="L430">
        <v>28539.455623999998</v>
      </c>
      <c r="M430" t="s">
        <v>4</v>
      </c>
      <c r="N430">
        <v>69.006181999999995</v>
      </c>
      <c r="O430">
        <v>44.952354999999997</v>
      </c>
      <c r="P430" t="s">
        <v>5</v>
      </c>
      <c r="Q430">
        <v>0</v>
      </c>
      <c r="R430">
        <v>0</v>
      </c>
      <c r="S430" t="s">
        <v>6</v>
      </c>
      <c r="T430">
        <v>116.042461</v>
      </c>
      <c r="U430">
        <v>115.796007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1.4970000000000001E-3</v>
      </c>
      <c r="AG430">
        <v>0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1943.5215720000001</v>
      </c>
      <c r="I431">
        <v>33848.786039999999</v>
      </c>
      <c r="J431" t="s">
        <v>3</v>
      </c>
      <c r="K431">
        <v>1941.7260739999999</v>
      </c>
      <c r="L431">
        <v>33786.651658000002</v>
      </c>
      <c r="M431" t="s">
        <v>4</v>
      </c>
      <c r="N431">
        <v>76.653904999999995</v>
      </c>
      <c r="O431">
        <v>53.234153999999997</v>
      </c>
      <c r="P431" t="s">
        <v>5</v>
      </c>
      <c r="Q431">
        <v>0</v>
      </c>
      <c r="R431">
        <v>0</v>
      </c>
      <c r="S431" t="s">
        <v>6</v>
      </c>
      <c r="T431">
        <v>128.910428</v>
      </c>
      <c r="U431">
        <v>137.058832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1.418E-3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2138.4345039999998</v>
      </c>
      <c r="I432">
        <v>38422.842525</v>
      </c>
      <c r="J432" t="s">
        <v>3</v>
      </c>
      <c r="K432">
        <v>2136.45939</v>
      </c>
      <c r="L432">
        <v>38352.200223</v>
      </c>
      <c r="M432" t="s">
        <v>4</v>
      </c>
      <c r="N432">
        <v>84.341410999999994</v>
      </c>
      <c r="O432">
        <v>60.436998000000003</v>
      </c>
      <c r="P432" t="s">
        <v>5</v>
      </c>
      <c r="Q432">
        <v>0</v>
      </c>
      <c r="R432">
        <v>0</v>
      </c>
      <c r="S432" t="s">
        <v>6</v>
      </c>
      <c r="T432">
        <v>141.83720199999999</v>
      </c>
      <c r="U432">
        <v>155.60099600000001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1.3630000000000001E-3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2333.5849069999999</v>
      </c>
      <c r="I433">
        <v>42315.464434000001</v>
      </c>
      <c r="J433" t="s">
        <v>3</v>
      </c>
      <c r="K433">
        <v>2331.4291459999999</v>
      </c>
      <c r="L433">
        <v>42237.498498000001</v>
      </c>
      <c r="M433" t="s">
        <v>4</v>
      </c>
      <c r="N433">
        <v>92.036227999999994</v>
      </c>
      <c r="O433">
        <v>66.593629000000007</v>
      </c>
      <c r="P433" t="s">
        <v>5</v>
      </c>
      <c r="Q433">
        <v>0</v>
      </c>
      <c r="R433">
        <v>0</v>
      </c>
      <c r="S433" t="s">
        <v>6</v>
      </c>
      <c r="T433">
        <v>154.77744100000001</v>
      </c>
      <c r="U433">
        <v>171.46709200000001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1.3550000000000001E-3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2528.6749709999999</v>
      </c>
      <c r="I434">
        <v>46665.917890999997</v>
      </c>
      <c r="J434" t="s">
        <v>3</v>
      </c>
      <c r="K434">
        <v>2526.3395799999998</v>
      </c>
      <c r="L434">
        <v>46579.844576000003</v>
      </c>
      <c r="M434" t="s">
        <v>4</v>
      </c>
      <c r="N434">
        <v>99.728894999999994</v>
      </c>
      <c r="O434">
        <v>73.388997000000003</v>
      </c>
      <c r="P434" t="s">
        <v>5</v>
      </c>
      <c r="Q434">
        <v>0</v>
      </c>
      <c r="R434">
        <v>0</v>
      </c>
      <c r="S434" t="s">
        <v>6</v>
      </c>
      <c r="T434">
        <v>167.71834799999999</v>
      </c>
      <c r="U434">
        <v>188.993301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1.3500000000000001E-3</v>
      </c>
      <c r="AG434">
        <v>0</v>
      </c>
      <c r="AH434" t="s">
        <v>11</v>
      </c>
      <c r="AI434">
        <v>0.99511400000000005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2722.7337550000002</v>
      </c>
      <c r="I435">
        <v>51180.520229000002</v>
      </c>
      <c r="J435" t="s">
        <v>3</v>
      </c>
      <c r="K435">
        <v>2720.2187990000002</v>
      </c>
      <c r="L435">
        <v>51085.792203999998</v>
      </c>
      <c r="M435" t="s">
        <v>4</v>
      </c>
      <c r="N435">
        <v>107.378494</v>
      </c>
      <c r="O435">
        <v>80.552274999999995</v>
      </c>
      <c r="P435" t="s">
        <v>5</v>
      </c>
      <c r="Q435">
        <v>0</v>
      </c>
      <c r="R435">
        <v>0</v>
      </c>
      <c r="S435" t="s">
        <v>6</v>
      </c>
      <c r="T435">
        <v>180.592848</v>
      </c>
      <c r="U435">
        <v>207.14032700000001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1.3500000000000001E-3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2916.0223139999998</v>
      </c>
      <c r="I436">
        <v>56141.379694000003</v>
      </c>
      <c r="J436" t="s">
        <v>3</v>
      </c>
      <c r="K436">
        <v>2913.329307</v>
      </c>
      <c r="L436">
        <v>56037.476265999998</v>
      </c>
      <c r="M436" t="s">
        <v>4</v>
      </c>
      <c r="N436">
        <v>114.99830300000001</v>
      </c>
      <c r="O436">
        <v>88.347209000000007</v>
      </c>
      <c r="P436" t="s">
        <v>5</v>
      </c>
      <c r="Q436">
        <v>0</v>
      </c>
      <c r="R436">
        <v>0</v>
      </c>
      <c r="S436" t="s">
        <v>6</v>
      </c>
      <c r="T436">
        <v>193.41853599999999</v>
      </c>
      <c r="U436">
        <v>227.152447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1.3339999999999999E-3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3108.7126320000002</v>
      </c>
      <c r="I437">
        <v>61596.355557000003</v>
      </c>
      <c r="J437" t="s">
        <v>3</v>
      </c>
      <c r="K437">
        <v>3105.8415329999998</v>
      </c>
      <c r="L437">
        <v>61482.057690000001</v>
      </c>
      <c r="M437" t="s">
        <v>4</v>
      </c>
      <c r="N437">
        <v>122.59679</v>
      </c>
      <c r="O437">
        <v>97.080169999999995</v>
      </c>
      <c r="P437" t="s">
        <v>5</v>
      </c>
      <c r="Q437">
        <v>0</v>
      </c>
      <c r="R437">
        <v>0</v>
      </c>
      <c r="S437" t="s">
        <v>6</v>
      </c>
      <c r="T437">
        <v>206.20580699999999</v>
      </c>
      <c r="U437">
        <v>249.098658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1.333E-3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3301.8810159999998</v>
      </c>
      <c r="I438">
        <v>66829.265658000004</v>
      </c>
      <c r="J438" t="s">
        <v>3</v>
      </c>
      <c r="K438">
        <v>3298.8317379999999</v>
      </c>
      <c r="L438">
        <v>66705.260592999999</v>
      </c>
      <c r="M438" t="s">
        <v>4</v>
      </c>
      <c r="N438">
        <v>130.21241900000001</v>
      </c>
      <c r="O438">
        <v>105.43089000000001</v>
      </c>
      <c r="P438" t="s">
        <v>5</v>
      </c>
      <c r="Q438">
        <v>0</v>
      </c>
      <c r="R438">
        <v>0</v>
      </c>
      <c r="S438" t="s">
        <v>6</v>
      </c>
      <c r="T438">
        <v>219.02440000000001</v>
      </c>
      <c r="U438">
        <v>270.10253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1.33E-3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3494.6450239999999</v>
      </c>
      <c r="I439">
        <v>71783.738050999993</v>
      </c>
      <c r="J439" t="s">
        <v>3</v>
      </c>
      <c r="K439">
        <v>3491.4176459999999</v>
      </c>
      <c r="L439">
        <v>71650.517112000001</v>
      </c>
      <c r="M439" t="s">
        <v>4</v>
      </c>
      <c r="N439">
        <v>137.81098900000001</v>
      </c>
      <c r="O439">
        <v>113.302787</v>
      </c>
      <c r="P439" t="s">
        <v>5</v>
      </c>
      <c r="Q439">
        <v>0</v>
      </c>
      <c r="R439">
        <v>0</v>
      </c>
      <c r="S439" t="s">
        <v>6</v>
      </c>
      <c r="T439">
        <v>231.812769</v>
      </c>
      <c r="U439">
        <v>289.92944699999998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1.3240000000000001E-3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3687.6410449999998</v>
      </c>
      <c r="I440">
        <v>77071.902631999998</v>
      </c>
      <c r="J440" t="s">
        <v>3</v>
      </c>
      <c r="K440">
        <v>3684.235122</v>
      </c>
      <c r="L440">
        <v>76929.030469000005</v>
      </c>
      <c r="M440" t="s">
        <v>4</v>
      </c>
      <c r="N440">
        <v>145.42072400000001</v>
      </c>
      <c r="O440">
        <v>121.628638</v>
      </c>
      <c r="P440" t="s">
        <v>5</v>
      </c>
      <c r="Q440">
        <v>0</v>
      </c>
      <c r="R440">
        <v>0</v>
      </c>
      <c r="S440" t="s">
        <v>6</v>
      </c>
      <c r="T440">
        <v>244.61869300000001</v>
      </c>
      <c r="U440">
        <v>311.17385200000001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1.315E-3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3882.9244819999999</v>
      </c>
      <c r="I441">
        <v>80984.796663000001</v>
      </c>
      <c r="J441" t="s">
        <v>3</v>
      </c>
      <c r="K441">
        <v>3879.3379150000001</v>
      </c>
      <c r="L441">
        <v>80834.906153999997</v>
      </c>
      <c r="M441" t="s">
        <v>4</v>
      </c>
      <c r="N441">
        <v>153.126418</v>
      </c>
      <c r="O441">
        <v>127.725049</v>
      </c>
      <c r="P441" t="s">
        <v>5</v>
      </c>
      <c r="Q441">
        <v>0</v>
      </c>
      <c r="R441">
        <v>0</v>
      </c>
      <c r="S441" t="s">
        <v>6</v>
      </c>
      <c r="T441">
        <v>257.56446699999998</v>
      </c>
      <c r="U441">
        <v>326.88002299999999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1.31E-3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267.94265899999999</v>
      </c>
      <c r="I442">
        <v>870.24895500000002</v>
      </c>
      <c r="J442" t="s">
        <v>3</v>
      </c>
      <c r="K442">
        <v>267.73871200000002</v>
      </c>
      <c r="L442">
        <v>868.99573999999996</v>
      </c>
      <c r="M442" t="s">
        <v>4</v>
      </c>
      <c r="N442">
        <v>7.3339720000000002</v>
      </c>
      <c r="O442">
        <v>0.67411100000000002</v>
      </c>
      <c r="P442" t="s">
        <v>5</v>
      </c>
      <c r="Q442">
        <v>67.479085999999995</v>
      </c>
      <c r="R442">
        <v>50.990471999999997</v>
      </c>
      <c r="S442" t="s">
        <v>6</v>
      </c>
      <c r="T442">
        <v>12.87147</v>
      </c>
      <c r="U442">
        <v>1.9478690000000001</v>
      </c>
      <c r="V442" t="s">
        <v>7</v>
      </c>
      <c r="W442">
        <v>12.355914</v>
      </c>
      <c r="X442">
        <v>1.79606</v>
      </c>
      <c r="Y442" t="s">
        <v>8</v>
      </c>
      <c r="Z442">
        <v>13.80438</v>
      </c>
      <c r="AA442">
        <v>1.8560920000000001</v>
      </c>
      <c r="AB442" t="s">
        <v>9</v>
      </c>
      <c r="AC442">
        <v>173.891515</v>
      </c>
      <c r="AD442">
        <v>380.09151900000001</v>
      </c>
      <c r="AE442" t="s">
        <v>10</v>
      </c>
      <c r="AF442">
        <v>5.9839999999999997E-3</v>
      </c>
      <c r="AG442">
        <v>1.7E-5</v>
      </c>
      <c r="AH442" t="s">
        <v>11</v>
      </c>
      <c r="AI442">
        <v>0.994892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535.42723799999999</v>
      </c>
      <c r="I443">
        <v>3386.881406</v>
      </c>
      <c r="J443" t="s">
        <v>3</v>
      </c>
      <c r="K443">
        <v>535.02286300000003</v>
      </c>
      <c r="L443">
        <v>3381.9940150000002</v>
      </c>
      <c r="M443" t="s">
        <v>4</v>
      </c>
      <c r="N443">
        <v>14.658244</v>
      </c>
      <c r="O443">
        <v>2.6437189999999999</v>
      </c>
      <c r="P443" t="s">
        <v>5</v>
      </c>
      <c r="Q443">
        <v>134.81046799999999</v>
      </c>
      <c r="R443">
        <v>198.45800700000001</v>
      </c>
      <c r="S443" t="s">
        <v>6</v>
      </c>
      <c r="T443">
        <v>25.730844000000001</v>
      </c>
      <c r="U443">
        <v>7.5872380000000001</v>
      </c>
      <c r="V443" t="s">
        <v>7</v>
      </c>
      <c r="W443">
        <v>24.714766999999998</v>
      </c>
      <c r="X443">
        <v>6.9878359999999997</v>
      </c>
      <c r="Y443" t="s">
        <v>8</v>
      </c>
      <c r="Z443">
        <v>27.471838999999999</v>
      </c>
      <c r="AA443">
        <v>7.2116959999999999</v>
      </c>
      <c r="AB443" t="s">
        <v>9</v>
      </c>
      <c r="AC443">
        <v>347.481201</v>
      </c>
      <c r="AD443">
        <v>1478.561878</v>
      </c>
      <c r="AE443" t="s">
        <v>10</v>
      </c>
      <c r="AF443">
        <v>3.408E-3</v>
      </c>
      <c r="AG443">
        <v>1.0000000000000001E-5</v>
      </c>
      <c r="AH443" t="s">
        <v>11</v>
      </c>
      <c r="AI443">
        <v>0.99504199999999998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802.08249000000001</v>
      </c>
      <c r="I444">
        <v>7344.4253339999996</v>
      </c>
      <c r="J444" t="s">
        <v>3</v>
      </c>
      <c r="K444">
        <v>801.47914400000002</v>
      </c>
      <c r="L444">
        <v>7333.6692590000002</v>
      </c>
      <c r="M444" t="s">
        <v>4</v>
      </c>
      <c r="N444">
        <v>21.960395999999999</v>
      </c>
      <c r="O444">
        <v>5.7485460000000002</v>
      </c>
      <c r="P444" t="s">
        <v>5</v>
      </c>
      <c r="Q444">
        <v>201.94009</v>
      </c>
      <c r="R444">
        <v>430.36486200000002</v>
      </c>
      <c r="S444" t="s">
        <v>6</v>
      </c>
      <c r="T444">
        <v>38.557395999999997</v>
      </c>
      <c r="U444">
        <v>16.450448999999999</v>
      </c>
      <c r="V444" t="s">
        <v>7</v>
      </c>
      <c r="W444">
        <v>37.034404000000002</v>
      </c>
      <c r="X444">
        <v>15.171965999999999</v>
      </c>
      <c r="Y444" t="s">
        <v>8</v>
      </c>
      <c r="Z444">
        <v>41.092314999999999</v>
      </c>
      <c r="AA444">
        <v>15.622692000000001</v>
      </c>
      <c r="AB444" t="s">
        <v>9</v>
      </c>
      <c r="AC444">
        <v>520.53088100000002</v>
      </c>
      <c r="AD444">
        <v>3206.0520270000002</v>
      </c>
      <c r="AE444" t="s">
        <v>10</v>
      </c>
      <c r="AF444">
        <v>2.3270000000000001E-3</v>
      </c>
      <c r="AG444">
        <v>3.9999999999999998E-6</v>
      </c>
      <c r="AH444" t="s">
        <v>11</v>
      </c>
      <c r="AI444">
        <v>0.99506300000000003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1068.97579</v>
      </c>
      <c r="I445">
        <v>12028.441747000001</v>
      </c>
      <c r="J445" t="s">
        <v>3</v>
      </c>
      <c r="K445">
        <v>1068.172847</v>
      </c>
      <c r="L445">
        <v>12010.614754</v>
      </c>
      <c r="M445" t="s">
        <v>4</v>
      </c>
      <c r="N445">
        <v>29.272891999999999</v>
      </c>
      <c r="O445">
        <v>9.4378220000000006</v>
      </c>
      <c r="P445" t="s">
        <v>5</v>
      </c>
      <c r="Q445">
        <v>269.12561399999998</v>
      </c>
      <c r="R445">
        <v>705.34034999999994</v>
      </c>
      <c r="S445" t="s">
        <v>6</v>
      </c>
      <c r="T445">
        <v>51.393614999999997</v>
      </c>
      <c r="U445">
        <v>26.958497999999999</v>
      </c>
      <c r="V445" t="s">
        <v>7</v>
      </c>
      <c r="W445">
        <v>49.367970999999997</v>
      </c>
      <c r="X445">
        <v>24.860989</v>
      </c>
      <c r="Y445" t="s">
        <v>8</v>
      </c>
      <c r="Z445">
        <v>54.723965999999997</v>
      </c>
      <c r="AA445">
        <v>25.648150000000001</v>
      </c>
      <c r="AB445" t="s">
        <v>9</v>
      </c>
      <c r="AC445">
        <v>693.72847200000001</v>
      </c>
      <c r="AD445">
        <v>5249.1779159999996</v>
      </c>
      <c r="AE445" t="s">
        <v>10</v>
      </c>
      <c r="AF445">
        <v>2.0470000000000002E-3</v>
      </c>
      <c r="AG445">
        <v>3.0000000000000001E-6</v>
      </c>
      <c r="AH445" t="s">
        <v>11</v>
      </c>
      <c r="AI445">
        <v>0.99507800000000002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1337.056069</v>
      </c>
      <c r="I446">
        <v>17595.300753</v>
      </c>
      <c r="J446" t="s">
        <v>3</v>
      </c>
      <c r="K446">
        <v>1336.052983</v>
      </c>
      <c r="L446">
        <v>17569.22525</v>
      </c>
      <c r="M446" t="s">
        <v>4</v>
      </c>
      <c r="N446">
        <v>36.614370999999998</v>
      </c>
      <c r="O446">
        <v>13.855437</v>
      </c>
      <c r="P446" t="s">
        <v>5</v>
      </c>
      <c r="Q446">
        <v>336.685025</v>
      </c>
      <c r="R446">
        <v>1031.7278309999999</v>
      </c>
      <c r="S446" t="s">
        <v>6</v>
      </c>
      <c r="T446">
        <v>64.275552000000005</v>
      </c>
      <c r="U446">
        <v>39.455679000000003</v>
      </c>
      <c r="V446" t="s">
        <v>7</v>
      </c>
      <c r="W446">
        <v>61.746490999999999</v>
      </c>
      <c r="X446">
        <v>36.356098000000003</v>
      </c>
      <c r="Y446" t="s">
        <v>8</v>
      </c>
      <c r="Z446">
        <v>68.525845000000004</v>
      </c>
      <c r="AA446">
        <v>38.117249999999999</v>
      </c>
      <c r="AB446" t="s">
        <v>9</v>
      </c>
      <c r="AC446">
        <v>867.63942399999996</v>
      </c>
      <c r="AD446">
        <v>7679.0574180000003</v>
      </c>
      <c r="AE446" t="s">
        <v>10</v>
      </c>
      <c r="AF446">
        <v>1.8129999999999999E-3</v>
      </c>
      <c r="AG446">
        <v>9.9999999999999995E-7</v>
      </c>
      <c r="AH446" t="s">
        <v>11</v>
      </c>
      <c r="AI446">
        <v>0.99510200000000004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1604.0330220000001</v>
      </c>
      <c r="I447">
        <v>23346.961661000001</v>
      </c>
      <c r="J447" t="s">
        <v>3</v>
      </c>
      <c r="K447">
        <v>1602.8302859999999</v>
      </c>
      <c r="L447">
        <v>23312.553381999998</v>
      </c>
      <c r="M447" t="s">
        <v>4</v>
      </c>
      <c r="N447">
        <v>43.925187999999999</v>
      </c>
      <c r="O447">
        <v>18.333145999999999</v>
      </c>
      <c r="P447" t="s">
        <v>5</v>
      </c>
      <c r="Q447">
        <v>404.08034900000001</v>
      </c>
      <c r="R447">
        <v>1378.5360720000001</v>
      </c>
      <c r="S447" t="s">
        <v>6</v>
      </c>
      <c r="T447">
        <v>77.103809999999996</v>
      </c>
      <c r="U447">
        <v>52.269179000000001</v>
      </c>
      <c r="V447" t="s">
        <v>7</v>
      </c>
      <c r="W447">
        <v>74.070318</v>
      </c>
      <c r="X447">
        <v>48.166176999999998</v>
      </c>
      <c r="Y447" t="s">
        <v>8</v>
      </c>
      <c r="Z447">
        <v>82.394047</v>
      </c>
      <c r="AA447">
        <v>56.973160999999998</v>
      </c>
      <c r="AB447" t="s">
        <v>9</v>
      </c>
      <c r="AC447">
        <v>1040.719912</v>
      </c>
      <c r="AD447">
        <v>10177.191037000001</v>
      </c>
      <c r="AE447" t="s">
        <v>10</v>
      </c>
      <c r="AF447">
        <v>1.6230000000000001E-3</v>
      </c>
      <c r="AG447">
        <v>0</v>
      </c>
      <c r="AH447" t="s">
        <v>11</v>
      </c>
      <c r="AI447">
        <v>0.99510399999999999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1872.475281</v>
      </c>
      <c r="I448">
        <v>30190.655882999999</v>
      </c>
      <c r="J448" t="s">
        <v>3</v>
      </c>
      <c r="K448">
        <v>1871.072283</v>
      </c>
      <c r="L448">
        <v>30146.336542000001</v>
      </c>
      <c r="M448" t="s">
        <v>4</v>
      </c>
      <c r="N448">
        <v>51.267552999999999</v>
      </c>
      <c r="O448">
        <v>23.711459000000001</v>
      </c>
      <c r="P448" t="s">
        <v>5</v>
      </c>
      <c r="Q448">
        <v>471.88948499999998</v>
      </c>
      <c r="R448">
        <v>1790.0734440000001</v>
      </c>
      <c r="S448" t="s">
        <v>6</v>
      </c>
      <c r="T448">
        <v>89.998982999999996</v>
      </c>
      <c r="U448">
        <v>67.582579999999993</v>
      </c>
      <c r="V448" t="s">
        <v>7</v>
      </c>
      <c r="W448">
        <v>86.457498000000001</v>
      </c>
      <c r="X448">
        <v>62.196147000000003</v>
      </c>
      <c r="Y448" t="s">
        <v>8</v>
      </c>
      <c r="Z448">
        <v>96.409244999999999</v>
      </c>
      <c r="AA448">
        <v>80.441820000000007</v>
      </c>
      <c r="AB448" t="s">
        <v>9</v>
      </c>
      <c r="AC448">
        <v>1214.7308149999999</v>
      </c>
      <c r="AD448">
        <v>13154.35456</v>
      </c>
      <c r="AE448" t="s">
        <v>10</v>
      </c>
      <c r="AF448">
        <v>1.5770000000000001E-3</v>
      </c>
      <c r="AG448">
        <v>0</v>
      </c>
      <c r="AH448" t="s">
        <v>11</v>
      </c>
      <c r="AI448">
        <v>0.99510799999999999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2140.2707839999998</v>
      </c>
      <c r="I449">
        <v>36798.549167999998</v>
      </c>
      <c r="J449" t="s">
        <v>3</v>
      </c>
      <c r="K449">
        <v>2138.6684249999998</v>
      </c>
      <c r="L449">
        <v>36744.523322000001</v>
      </c>
      <c r="M449" t="s">
        <v>4</v>
      </c>
      <c r="N449">
        <v>58.593089999999997</v>
      </c>
      <c r="O449">
        <v>28.834174999999998</v>
      </c>
      <c r="P449" t="s">
        <v>5</v>
      </c>
      <c r="Q449">
        <v>539.57331499999998</v>
      </c>
      <c r="R449">
        <v>2197.107454</v>
      </c>
      <c r="S449" t="s">
        <v>6</v>
      </c>
      <c r="T449">
        <v>102.859785</v>
      </c>
      <c r="U449">
        <v>82.227549999999994</v>
      </c>
      <c r="V449" t="s">
        <v>7</v>
      </c>
      <c r="W449">
        <v>98.817937999999998</v>
      </c>
      <c r="X449">
        <v>75.622613000000001</v>
      </c>
      <c r="Y449" t="s">
        <v>8</v>
      </c>
      <c r="Z449">
        <v>110.42855299999999</v>
      </c>
      <c r="AA449">
        <v>108.77319</v>
      </c>
      <c r="AB449" t="s">
        <v>9</v>
      </c>
      <c r="AC449">
        <v>1388.2778390000001</v>
      </c>
      <c r="AD449">
        <v>16014.022784999999</v>
      </c>
      <c r="AE449" t="s">
        <v>10</v>
      </c>
      <c r="AF449">
        <v>1.5560000000000001E-3</v>
      </c>
      <c r="AG449">
        <v>0</v>
      </c>
      <c r="AH449" t="s">
        <v>11</v>
      </c>
      <c r="AI449">
        <v>0.99510799999999999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2408.5059030000002</v>
      </c>
      <c r="I450">
        <v>43753.835737000001</v>
      </c>
      <c r="J450" t="s">
        <v>3</v>
      </c>
      <c r="K450">
        <v>2406.70334</v>
      </c>
      <c r="L450">
        <v>43689.702280999998</v>
      </c>
      <c r="M450" t="s">
        <v>4</v>
      </c>
      <c r="N450">
        <v>65.924043999999995</v>
      </c>
      <c r="O450">
        <v>34.280793000000003</v>
      </c>
      <c r="P450" t="s">
        <v>5</v>
      </c>
      <c r="Q450">
        <v>607.40969800000005</v>
      </c>
      <c r="R450">
        <v>2631.0877110000001</v>
      </c>
      <c r="S450" t="s">
        <v>6</v>
      </c>
      <c r="T450">
        <v>115.73493499999999</v>
      </c>
      <c r="U450">
        <v>97.653115</v>
      </c>
      <c r="V450" t="s">
        <v>7</v>
      </c>
      <c r="W450">
        <v>111.194318</v>
      </c>
      <c r="X450">
        <v>89.731739000000005</v>
      </c>
      <c r="Y450" t="s">
        <v>8</v>
      </c>
      <c r="Z450">
        <v>124.53857499999999</v>
      </c>
      <c r="AA450">
        <v>140.61136400000001</v>
      </c>
      <c r="AB450" t="s">
        <v>9</v>
      </c>
      <c r="AC450">
        <v>1562.0560379999999</v>
      </c>
      <c r="AD450">
        <v>19013.293876</v>
      </c>
      <c r="AE450" t="s">
        <v>10</v>
      </c>
      <c r="AF450">
        <v>1.513E-3</v>
      </c>
      <c r="AG450">
        <v>0</v>
      </c>
      <c r="AH450" t="s">
        <v>11</v>
      </c>
      <c r="AI450">
        <v>0.99511000000000005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2678.5303560000002</v>
      </c>
      <c r="I451">
        <v>51349.363253000003</v>
      </c>
      <c r="J451" t="s">
        <v>3</v>
      </c>
      <c r="K451">
        <v>2676.526523</v>
      </c>
      <c r="L451">
        <v>51274.404887999997</v>
      </c>
      <c r="M451" t="s">
        <v>4</v>
      </c>
      <c r="N451">
        <v>73.298216999999994</v>
      </c>
      <c r="O451">
        <v>40.254947000000001</v>
      </c>
      <c r="P451" t="s">
        <v>5</v>
      </c>
      <c r="Q451">
        <v>675.826052</v>
      </c>
      <c r="R451">
        <v>3111.8794939999998</v>
      </c>
      <c r="S451" t="s">
        <v>6</v>
      </c>
      <c r="T451">
        <v>128.68362999999999</v>
      </c>
      <c r="U451">
        <v>114.46783499999999</v>
      </c>
      <c r="V451" t="s">
        <v>7</v>
      </c>
      <c r="W451">
        <v>123.63927700000001</v>
      </c>
      <c r="X451">
        <v>105.058809</v>
      </c>
      <c r="Y451" t="s">
        <v>8</v>
      </c>
      <c r="Z451">
        <v>138.926275</v>
      </c>
      <c r="AA451">
        <v>179.10510099999999</v>
      </c>
      <c r="AB451" t="s">
        <v>9</v>
      </c>
      <c r="AC451">
        <v>1736.915146</v>
      </c>
      <c r="AD451">
        <v>22273.142545999999</v>
      </c>
      <c r="AE451" t="s">
        <v>10</v>
      </c>
      <c r="AF451">
        <v>1.4790000000000001E-3</v>
      </c>
      <c r="AG451">
        <v>0</v>
      </c>
      <c r="AH451" t="s">
        <v>11</v>
      </c>
      <c r="AI451">
        <v>0.995112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2948.2665430000002</v>
      </c>
      <c r="I452">
        <v>59984.277292999999</v>
      </c>
      <c r="J452" t="s">
        <v>3</v>
      </c>
      <c r="K452">
        <v>2946.061831</v>
      </c>
      <c r="L452">
        <v>59897.060588</v>
      </c>
      <c r="M452" t="s">
        <v>4</v>
      </c>
      <c r="N452">
        <v>80.666253999999995</v>
      </c>
      <c r="O452">
        <v>47.012689000000002</v>
      </c>
      <c r="P452" t="s">
        <v>5</v>
      </c>
      <c r="Q452">
        <v>744.10286599999995</v>
      </c>
      <c r="R452">
        <v>3672.1580220000001</v>
      </c>
      <c r="S452" t="s">
        <v>6</v>
      </c>
      <c r="T452">
        <v>141.624549</v>
      </c>
      <c r="U452">
        <v>133.246994</v>
      </c>
      <c r="V452" t="s">
        <v>7</v>
      </c>
      <c r="W452">
        <v>136.07821100000001</v>
      </c>
      <c r="X452">
        <v>122.349206</v>
      </c>
      <c r="Y452" t="s">
        <v>8</v>
      </c>
      <c r="Z452">
        <v>153.19805600000001</v>
      </c>
      <c r="AA452">
        <v>227.20127099999999</v>
      </c>
      <c r="AB452" t="s">
        <v>9</v>
      </c>
      <c r="AC452">
        <v>1911.6413259999999</v>
      </c>
      <c r="AD452">
        <v>25947.308380999999</v>
      </c>
      <c r="AE452" t="s">
        <v>10</v>
      </c>
      <c r="AF452">
        <v>1.4519999999999999E-3</v>
      </c>
      <c r="AG452">
        <v>0</v>
      </c>
      <c r="AH452" t="s">
        <v>11</v>
      </c>
      <c r="AI452">
        <v>0.99511300000000003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3217.2397219999998</v>
      </c>
      <c r="I453">
        <v>68872.366108999995</v>
      </c>
      <c r="J453" t="s">
        <v>3</v>
      </c>
      <c r="K453">
        <v>3214.8345210000002</v>
      </c>
      <c r="L453">
        <v>68772.289795000004</v>
      </c>
      <c r="M453" t="s">
        <v>4</v>
      </c>
      <c r="N453">
        <v>88.026559000000006</v>
      </c>
      <c r="O453">
        <v>53.815606000000002</v>
      </c>
      <c r="P453" t="s">
        <v>5</v>
      </c>
      <c r="Q453">
        <v>812.09452099999999</v>
      </c>
      <c r="R453">
        <v>4248.4894800000002</v>
      </c>
      <c r="S453" t="s">
        <v>6</v>
      </c>
      <c r="T453">
        <v>154.537735</v>
      </c>
      <c r="U453">
        <v>152.53150600000001</v>
      </c>
      <c r="V453" t="s">
        <v>7</v>
      </c>
      <c r="W453">
        <v>148.492626</v>
      </c>
      <c r="X453">
        <v>140.08188699999999</v>
      </c>
      <c r="Y453" t="s">
        <v>8</v>
      </c>
      <c r="Z453">
        <v>167.30836600000001</v>
      </c>
      <c r="AA453">
        <v>275.12618700000002</v>
      </c>
      <c r="AB453" t="s">
        <v>9</v>
      </c>
      <c r="AC453">
        <v>2085.9431789999999</v>
      </c>
      <c r="AD453">
        <v>29729.084853</v>
      </c>
      <c r="AE453" t="s">
        <v>10</v>
      </c>
      <c r="AF453">
        <v>1.428E-3</v>
      </c>
      <c r="AG453">
        <v>0</v>
      </c>
      <c r="AH453" t="s">
        <v>11</v>
      </c>
      <c r="AI453">
        <v>0.99511300000000003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3485.2872659999998</v>
      </c>
      <c r="I454">
        <v>78225.818404000005</v>
      </c>
      <c r="J454" t="s">
        <v>3</v>
      </c>
      <c r="K454">
        <v>3482.6816260000001</v>
      </c>
      <c r="L454">
        <v>78112.301313000004</v>
      </c>
      <c r="M454" t="s">
        <v>4</v>
      </c>
      <c r="N454">
        <v>95.356178999999997</v>
      </c>
      <c r="O454">
        <v>61.075510999999999</v>
      </c>
      <c r="P454" t="s">
        <v>5</v>
      </c>
      <c r="Q454">
        <v>879.79692499999999</v>
      </c>
      <c r="R454">
        <v>4839.5184390000004</v>
      </c>
      <c r="S454" t="s">
        <v>6</v>
      </c>
      <c r="T454">
        <v>167.411396</v>
      </c>
      <c r="U454">
        <v>173.047279</v>
      </c>
      <c r="V454" t="s">
        <v>7</v>
      </c>
      <c r="W454">
        <v>160.87498400000001</v>
      </c>
      <c r="X454">
        <v>158.840644</v>
      </c>
      <c r="Y454" t="s">
        <v>8</v>
      </c>
      <c r="Z454">
        <v>181.285248</v>
      </c>
      <c r="AA454">
        <v>318.25573700000001</v>
      </c>
      <c r="AB454" t="s">
        <v>9</v>
      </c>
      <c r="AC454">
        <v>2259.7092969999999</v>
      </c>
      <c r="AD454">
        <v>33736.646760000003</v>
      </c>
      <c r="AE454" t="s">
        <v>10</v>
      </c>
      <c r="AF454">
        <v>1.4109999999999999E-3</v>
      </c>
      <c r="AG454">
        <v>0</v>
      </c>
      <c r="AH454" t="s">
        <v>11</v>
      </c>
      <c r="AI454">
        <v>0.99511300000000003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3751.3166500000002</v>
      </c>
      <c r="I455">
        <v>86506.965962000002</v>
      </c>
      <c r="J455" t="s">
        <v>3</v>
      </c>
      <c r="K455">
        <v>3748.5121779999999</v>
      </c>
      <c r="L455">
        <v>86381.534568999996</v>
      </c>
      <c r="M455" t="s">
        <v>4</v>
      </c>
      <c r="N455">
        <v>102.631626</v>
      </c>
      <c r="O455">
        <v>67.478393999999994</v>
      </c>
      <c r="P455" t="s">
        <v>5</v>
      </c>
      <c r="Q455">
        <v>946.99420499999997</v>
      </c>
      <c r="R455">
        <v>5358.5243970000001</v>
      </c>
      <c r="S455" t="s">
        <v>6</v>
      </c>
      <c r="T455">
        <v>180.19276600000001</v>
      </c>
      <c r="U455">
        <v>191.16264799999999</v>
      </c>
      <c r="V455" t="s">
        <v>7</v>
      </c>
      <c r="W455">
        <v>173.16570999999999</v>
      </c>
      <c r="X455">
        <v>175.49825799999999</v>
      </c>
      <c r="Y455" t="s">
        <v>8</v>
      </c>
      <c r="Z455">
        <v>195.094335</v>
      </c>
      <c r="AA455">
        <v>354.88832200000002</v>
      </c>
      <c r="AB455" t="s">
        <v>9</v>
      </c>
      <c r="AC455">
        <v>2432.2246679999998</v>
      </c>
      <c r="AD455">
        <v>37264.027743999999</v>
      </c>
      <c r="AE455" t="s">
        <v>10</v>
      </c>
      <c r="AF455">
        <v>1.4009999999999999E-3</v>
      </c>
      <c r="AG455">
        <v>0</v>
      </c>
      <c r="AH455" t="s">
        <v>11</v>
      </c>
      <c r="AI455">
        <v>0.99511300000000003</v>
      </c>
      <c r="AJ455">
        <v>0</v>
      </c>
      <c r="AK455" t="s">
        <v>12</v>
      </c>
      <c r="AL455">
        <v>3.32</v>
      </c>
      <c r="AM455">
        <v>540.09760000000006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4014.5588870000001</v>
      </c>
      <c r="I456">
        <v>94142.534060000005</v>
      </c>
      <c r="J456" t="s">
        <v>3</v>
      </c>
      <c r="K456">
        <v>4011.5578660000001</v>
      </c>
      <c r="L456">
        <v>94006.354751999999</v>
      </c>
      <c r="M456" t="s">
        <v>4</v>
      </c>
      <c r="N456">
        <v>109.829807</v>
      </c>
      <c r="O456">
        <v>73.423567000000006</v>
      </c>
      <c r="P456" t="s">
        <v>5</v>
      </c>
      <c r="Q456">
        <v>1013.479117</v>
      </c>
      <c r="R456">
        <v>5836.7856110000002</v>
      </c>
      <c r="S456" t="s">
        <v>6</v>
      </c>
      <c r="T456">
        <v>192.84735599999999</v>
      </c>
      <c r="U456">
        <v>208.010841</v>
      </c>
      <c r="V456" t="s">
        <v>7</v>
      </c>
      <c r="W456">
        <v>185.33405500000001</v>
      </c>
      <c r="X456">
        <v>190.792755</v>
      </c>
      <c r="Y456" t="s">
        <v>8</v>
      </c>
      <c r="Z456">
        <v>208.73005900000001</v>
      </c>
      <c r="AA456">
        <v>384.79722400000003</v>
      </c>
      <c r="AB456" t="s">
        <v>9</v>
      </c>
      <c r="AC456">
        <v>2602.9242140000001</v>
      </c>
      <c r="AD456">
        <v>40541.202572000002</v>
      </c>
      <c r="AE456" t="s">
        <v>10</v>
      </c>
      <c r="AF456">
        <v>1.3619999999999999E-3</v>
      </c>
      <c r="AG456">
        <v>0</v>
      </c>
      <c r="AH456" t="s">
        <v>11</v>
      </c>
      <c r="AI456">
        <v>0.99511300000000003</v>
      </c>
      <c r="AJ456">
        <v>0</v>
      </c>
      <c r="AK456" t="s">
        <v>12</v>
      </c>
      <c r="AL456">
        <v>3.32</v>
      </c>
      <c r="AM456">
        <v>540.09760000000006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4278.1160989999998</v>
      </c>
      <c r="I457">
        <v>99058.328194000002</v>
      </c>
      <c r="J457" t="s">
        <v>3</v>
      </c>
      <c r="K457">
        <v>4274.9182469999996</v>
      </c>
      <c r="L457">
        <v>98915.091490999999</v>
      </c>
      <c r="M457" t="s">
        <v>4</v>
      </c>
      <c r="N457">
        <v>117.052228</v>
      </c>
      <c r="O457">
        <v>77.287238000000002</v>
      </c>
      <c r="P457" t="s">
        <v>5</v>
      </c>
      <c r="Q457">
        <v>1080.0310019999999</v>
      </c>
      <c r="R457">
        <v>6146.3894250000003</v>
      </c>
      <c r="S457" t="s">
        <v>6</v>
      </c>
      <c r="T457">
        <v>205.519858</v>
      </c>
      <c r="U457">
        <v>218.83249799999999</v>
      </c>
      <c r="V457" t="s">
        <v>7</v>
      </c>
      <c r="W457">
        <v>197.521961</v>
      </c>
      <c r="X457">
        <v>200.66271699999999</v>
      </c>
      <c r="Y457" t="s">
        <v>8</v>
      </c>
      <c r="Z457">
        <v>222.348984</v>
      </c>
      <c r="AA457">
        <v>404.79956600000003</v>
      </c>
      <c r="AB457" t="s">
        <v>9</v>
      </c>
      <c r="AC457">
        <v>2773.8426509999999</v>
      </c>
      <c r="AD457">
        <v>42647.909240000001</v>
      </c>
      <c r="AE457" t="s">
        <v>10</v>
      </c>
      <c r="AF457">
        <v>1.3470000000000001E-3</v>
      </c>
      <c r="AG457">
        <v>0</v>
      </c>
      <c r="AH457" t="s">
        <v>11</v>
      </c>
      <c r="AI457">
        <v>0.99511300000000003</v>
      </c>
      <c r="AJ457">
        <v>0</v>
      </c>
      <c r="AK457" t="s">
        <v>12</v>
      </c>
      <c r="AL457">
        <v>3.32</v>
      </c>
      <c r="AM457">
        <v>540.09760000000006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4541.0687790000002</v>
      </c>
      <c r="I458">
        <v>103868.260651</v>
      </c>
      <c r="J458" t="s">
        <v>3</v>
      </c>
      <c r="K458">
        <v>4537.674497</v>
      </c>
      <c r="L458">
        <v>103717.78584900001</v>
      </c>
      <c r="M458" t="s">
        <v>4</v>
      </c>
      <c r="N458">
        <v>124.24663200000001</v>
      </c>
      <c r="O458">
        <v>81.003628000000006</v>
      </c>
      <c r="P458" t="s">
        <v>5</v>
      </c>
      <c r="Q458">
        <v>1146.430415</v>
      </c>
      <c r="R458">
        <v>6442.1942010000002</v>
      </c>
      <c r="S458" t="s">
        <v>6</v>
      </c>
      <c r="T458">
        <v>218.156013</v>
      </c>
      <c r="U458">
        <v>229.56533200000001</v>
      </c>
      <c r="V458" t="s">
        <v>7</v>
      </c>
      <c r="W458">
        <v>209.682233</v>
      </c>
      <c r="X458">
        <v>210.200312</v>
      </c>
      <c r="Y458" t="s">
        <v>8</v>
      </c>
      <c r="Z458">
        <v>235.91938200000001</v>
      </c>
      <c r="AA458">
        <v>421.71423099999998</v>
      </c>
      <c r="AB458" t="s">
        <v>9</v>
      </c>
      <c r="AC458">
        <v>2944.3974170000001</v>
      </c>
      <c r="AD458">
        <v>44720.347739999997</v>
      </c>
      <c r="AE458" t="s">
        <v>10</v>
      </c>
      <c r="AF458">
        <v>1.343E-3</v>
      </c>
      <c r="AG458">
        <v>0</v>
      </c>
      <c r="AH458" t="s">
        <v>11</v>
      </c>
      <c r="AI458">
        <v>0.99511400000000005</v>
      </c>
      <c r="AJ458">
        <v>0</v>
      </c>
      <c r="AK458" t="s">
        <v>12</v>
      </c>
      <c r="AL458">
        <v>3.32</v>
      </c>
      <c r="AM458">
        <v>540.09760000000006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4801.6980270000004</v>
      </c>
      <c r="I459">
        <v>108794.94183900001</v>
      </c>
      <c r="J459" t="s">
        <v>3</v>
      </c>
      <c r="K459">
        <v>4798.1093650000003</v>
      </c>
      <c r="L459">
        <v>108637.210114</v>
      </c>
      <c r="M459" t="s">
        <v>4</v>
      </c>
      <c r="N459">
        <v>131.37602100000001</v>
      </c>
      <c r="O459">
        <v>84.868056999999993</v>
      </c>
      <c r="P459" t="s">
        <v>5</v>
      </c>
      <c r="Q459">
        <v>1212.2404469999999</v>
      </c>
      <c r="R459">
        <v>6745.3327149999996</v>
      </c>
      <c r="S459" t="s">
        <v>6</v>
      </c>
      <c r="T459">
        <v>230.68430599999999</v>
      </c>
      <c r="U459">
        <v>240.36019400000001</v>
      </c>
      <c r="V459" t="s">
        <v>7</v>
      </c>
      <c r="W459">
        <v>221.74224899999999</v>
      </c>
      <c r="X459">
        <v>220.08200299999999</v>
      </c>
      <c r="Y459" t="s">
        <v>8</v>
      </c>
      <c r="Z459">
        <v>249.35903400000001</v>
      </c>
      <c r="AA459">
        <v>437.95653399999998</v>
      </c>
      <c r="AB459" t="s">
        <v>9</v>
      </c>
      <c r="AC459">
        <v>3113.4509280000002</v>
      </c>
      <c r="AD459">
        <v>46834.212205000003</v>
      </c>
      <c r="AE459" t="s">
        <v>10</v>
      </c>
      <c r="AF459">
        <v>1.322E-3</v>
      </c>
      <c r="AG459">
        <v>0</v>
      </c>
      <c r="AH459" t="s">
        <v>11</v>
      </c>
      <c r="AI459">
        <v>0.99511400000000005</v>
      </c>
      <c r="AJ459">
        <v>0</v>
      </c>
      <c r="AK459" t="s">
        <v>12</v>
      </c>
      <c r="AL459">
        <v>3.32</v>
      </c>
      <c r="AM459">
        <v>540.09760000000006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5065.1237300000003</v>
      </c>
      <c r="I460">
        <v>113781.229052</v>
      </c>
      <c r="J460" t="s">
        <v>3</v>
      </c>
      <c r="K460">
        <v>5061.3384370000003</v>
      </c>
      <c r="L460">
        <v>113615.624793</v>
      </c>
      <c r="M460" t="s">
        <v>4</v>
      </c>
      <c r="N460">
        <v>138.58210600000001</v>
      </c>
      <c r="O460">
        <v>88.962988999999993</v>
      </c>
      <c r="P460" t="s">
        <v>5</v>
      </c>
      <c r="Q460">
        <v>1278.7303199999999</v>
      </c>
      <c r="R460">
        <v>7042.1777179999999</v>
      </c>
      <c r="S460" t="s">
        <v>6</v>
      </c>
      <c r="T460">
        <v>243.34712099999999</v>
      </c>
      <c r="U460">
        <v>251.48202800000001</v>
      </c>
      <c r="V460" t="s">
        <v>7</v>
      </c>
      <c r="W460">
        <v>233.92469500000001</v>
      </c>
      <c r="X460">
        <v>230.07916700000001</v>
      </c>
      <c r="Y460" t="s">
        <v>8</v>
      </c>
      <c r="Z460">
        <v>262.92735199999998</v>
      </c>
      <c r="AA460">
        <v>451.249731</v>
      </c>
      <c r="AB460" t="s">
        <v>9</v>
      </c>
      <c r="AC460">
        <v>3284.3479790000001</v>
      </c>
      <c r="AD460">
        <v>48990.80917</v>
      </c>
      <c r="AE460" t="s">
        <v>10</v>
      </c>
      <c r="AF460">
        <v>1.3129999999999999E-3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3.32</v>
      </c>
      <c r="AM460">
        <v>540.09760000000006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5330.5605569999998</v>
      </c>
      <c r="I461">
        <v>118903.054093</v>
      </c>
      <c r="J461" t="s">
        <v>3</v>
      </c>
      <c r="K461">
        <v>5326.5770119999997</v>
      </c>
      <c r="L461">
        <v>118729.24209</v>
      </c>
      <c r="M461" t="s">
        <v>4</v>
      </c>
      <c r="N461">
        <v>145.85050000000001</v>
      </c>
      <c r="O461">
        <v>93.144480999999999</v>
      </c>
      <c r="P461" t="s">
        <v>5</v>
      </c>
      <c r="Q461">
        <v>1345.6900149999999</v>
      </c>
      <c r="R461">
        <v>7339.026143</v>
      </c>
      <c r="S461" t="s">
        <v>6</v>
      </c>
      <c r="T461">
        <v>256.10956800000002</v>
      </c>
      <c r="U461">
        <v>262.96342499999997</v>
      </c>
      <c r="V461" t="s">
        <v>7</v>
      </c>
      <c r="W461">
        <v>246.19721200000001</v>
      </c>
      <c r="X461">
        <v>240.36320000000001</v>
      </c>
      <c r="Y461" t="s">
        <v>8</v>
      </c>
      <c r="Z461">
        <v>276.57542799999999</v>
      </c>
      <c r="AA461">
        <v>463.28175800000002</v>
      </c>
      <c r="AB461" t="s">
        <v>9</v>
      </c>
      <c r="AC461">
        <v>3456.5683399999998</v>
      </c>
      <c r="AD461">
        <v>51219.343409000001</v>
      </c>
      <c r="AE461" t="s">
        <v>10</v>
      </c>
      <c r="AF461">
        <v>1.3079999999999999E-3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3.32</v>
      </c>
      <c r="AM461">
        <v>540.09760000000006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188.35847699999999</v>
      </c>
      <c r="I482">
        <v>345.06315899999998</v>
      </c>
      <c r="J482" t="s">
        <v>3</v>
      </c>
      <c r="K482">
        <v>188.164537</v>
      </c>
      <c r="L482">
        <v>344.36305599999997</v>
      </c>
      <c r="M482" t="s">
        <v>4</v>
      </c>
      <c r="N482">
        <v>7.0740889999999998</v>
      </c>
      <c r="O482">
        <v>0.49757099999999999</v>
      </c>
      <c r="P482" t="s">
        <v>5</v>
      </c>
      <c r="Q482">
        <v>0</v>
      </c>
      <c r="R482">
        <v>0</v>
      </c>
      <c r="S482" t="s">
        <v>6</v>
      </c>
      <c r="T482">
        <v>12.484608</v>
      </c>
      <c r="U482">
        <v>1.375329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6.5129999999999997E-3</v>
      </c>
      <c r="AD482">
        <v>1.8E-5</v>
      </c>
      <c r="AE482" t="s">
        <v>10</v>
      </c>
      <c r="AF482">
        <v>0</v>
      </c>
      <c r="AG482">
        <v>0</v>
      </c>
      <c r="AH482" t="s">
        <v>11</v>
      </c>
      <c r="AI482">
        <v>0.99476699999999996</v>
      </c>
      <c r="AJ482">
        <v>9.9999999999999995E-7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376.89683200000002</v>
      </c>
      <c r="I483">
        <v>1421.3007250000001</v>
      </c>
      <c r="J483" t="s">
        <v>3</v>
      </c>
      <c r="K483">
        <v>376.51068900000001</v>
      </c>
      <c r="L483">
        <v>1418.4307180000001</v>
      </c>
      <c r="M483" t="s">
        <v>4</v>
      </c>
      <c r="N483">
        <v>14.167992999999999</v>
      </c>
      <c r="O483">
        <v>2.0302349999999998</v>
      </c>
      <c r="P483" t="s">
        <v>5</v>
      </c>
      <c r="Q483">
        <v>0</v>
      </c>
      <c r="R483">
        <v>0</v>
      </c>
      <c r="S483" t="s">
        <v>6</v>
      </c>
      <c r="T483">
        <v>24.988175999999999</v>
      </c>
      <c r="U483">
        <v>5.6817690000000001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4.1729999999999996E-3</v>
      </c>
      <c r="AD483">
        <v>1.2E-5</v>
      </c>
      <c r="AE483" t="s">
        <v>10</v>
      </c>
      <c r="AF483">
        <v>0</v>
      </c>
      <c r="AG483">
        <v>0</v>
      </c>
      <c r="AH483" t="s">
        <v>11</v>
      </c>
      <c r="AI483">
        <v>0.99505699999999997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564.89483900000005</v>
      </c>
      <c r="I484">
        <v>2961.841903</v>
      </c>
      <c r="J484" t="s">
        <v>3</v>
      </c>
      <c r="K484">
        <v>564.31705199999999</v>
      </c>
      <c r="L484">
        <v>2955.9234449999999</v>
      </c>
      <c r="M484" t="s">
        <v>4</v>
      </c>
      <c r="N484">
        <v>21.243596</v>
      </c>
      <c r="O484">
        <v>4.2159300000000002</v>
      </c>
      <c r="P484" t="s">
        <v>5</v>
      </c>
      <c r="Q484">
        <v>0</v>
      </c>
      <c r="R484">
        <v>0</v>
      </c>
      <c r="S484" t="s">
        <v>6</v>
      </c>
      <c r="T484">
        <v>37.460425999999998</v>
      </c>
      <c r="U484">
        <v>11.845573999999999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3.0430000000000001E-3</v>
      </c>
      <c r="AD484">
        <v>7.9999999999999996E-6</v>
      </c>
      <c r="AE484" t="s">
        <v>10</v>
      </c>
      <c r="AF484">
        <v>0</v>
      </c>
      <c r="AG484">
        <v>0</v>
      </c>
      <c r="AH484" t="s">
        <v>11</v>
      </c>
      <c r="AI484">
        <v>0.99507999999999996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753.45502899999997</v>
      </c>
      <c r="I485">
        <v>5006.5771590000004</v>
      </c>
      <c r="J485" t="s">
        <v>3</v>
      </c>
      <c r="K485">
        <v>752.68579499999998</v>
      </c>
      <c r="L485">
        <v>4996.522782</v>
      </c>
      <c r="M485" t="s">
        <v>4</v>
      </c>
      <c r="N485">
        <v>28.330504999999999</v>
      </c>
      <c r="O485">
        <v>7.1649710000000004</v>
      </c>
      <c r="P485" t="s">
        <v>5</v>
      </c>
      <c r="Q485">
        <v>0</v>
      </c>
      <c r="R485">
        <v>0</v>
      </c>
      <c r="S485" t="s">
        <v>6</v>
      </c>
      <c r="T485">
        <v>49.962423000000001</v>
      </c>
      <c r="U485">
        <v>20.026354000000001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2.4369999999999999E-3</v>
      </c>
      <c r="AD485">
        <v>5.0000000000000004E-6</v>
      </c>
      <c r="AE485" t="s">
        <v>10</v>
      </c>
      <c r="AF485">
        <v>0</v>
      </c>
      <c r="AG485">
        <v>0</v>
      </c>
      <c r="AH485" t="s">
        <v>11</v>
      </c>
      <c r="AI485">
        <v>0.99509400000000003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942.767875</v>
      </c>
      <c r="I486">
        <v>7562.4850859999997</v>
      </c>
      <c r="J486" t="s">
        <v>3</v>
      </c>
      <c r="K486">
        <v>941.80544699999996</v>
      </c>
      <c r="L486">
        <v>7547.4314889999996</v>
      </c>
      <c r="M486" t="s">
        <v>4</v>
      </c>
      <c r="N486">
        <v>35.451574000000001</v>
      </c>
      <c r="O486">
        <v>10.825659</v>
      </c>
      <c r="P486" t="s">
        <v>5</v>
      </c>
      <c r="Q486">
        <v>0</v>
      </c>
      <c r="R486">
        <v>0</v>
      </c>
      <c r="S486" t="s">
        <v>6</v>
      </c>
      <c r="T486">
        <v>62.511443</v>
      </c>
      <c r="U486">
        <v>30.280851999999999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2.075E-3</v>
      </c>
      <c r="AD486">
        <v>3.9999999999999998E-6</v>
      </c>
      <c r="AE486" t="s">
        <v>10</v>
      </c>
      <c r="AF486">
        <v>0</v>
      </c>
      <c r="AG486">
        <v>0</v>
      </c>
      <c r="AH486" t="s">
        <v>11</v>
      </c>
      <c r="AI486">
        <v>0.99509899999999996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1134.004001</v>
      </c>
      <c r="I487">
        <v>10576.002677</v>
      </c>
      <c r="J487" t="s">
        <v>3</v>
      </c>
      <c r="K487">
        <v>1132.8463670000001</v>
      </c>
      <c r="L487">
        <v>10554.855777999999</v>
      </c>
      <c r="M487" t="s">
        <v>4</v>
      </c>
      <c r="N487">
        <v>42.654944999999998</v>
      </c>
      <c r="O487">
        <v>15.187058</v>
      </c>
      <c r="P487" t="s">
        <v>5</v>
      </c>
      <c r="Q487">
        <v>0</v>
      </c>
      <c r="R487">
        <v>0</v>
      </c>
      <c r="S487" t="s">
        <v>6</v>
      </c>
      <c r="T487">
        <v>75.187029999999993</v>
      </c>
      <c r="U487">
        <v>42.313122999999997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1.8339999999999999E-3</v>
      </c>
      <c r="AD487">
        <v>1.9999999999999999E-6</v>
      </c>
      <c r="AE487" t="s">
        <v>10</v>
      </c>
      <c r="AF487">
        <v>0</v>
      </c>
      <c r="AG487">
        <v>0</v>
      </c>
      <c r="AH487" t="s">
        <v>11</v>
      </c>
      <c r="AI487">
        <v>0.99510600000000005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1324.6084060000001</v>
      </c>
      <c r="I488">
        <v>14039.816488</v>
      </c>
      <c r="J488" t="s">
        <v>3</v>
      </c>
      <c r="K488">
        <v>1323.2569900000001</v>
      </c>
      <c r="L488">
        <v>14011.654879</v>
      </c>
      <c r="M488" t="s">
        <v>4</v>
      </c>
      <c r="N488">
        <v>49.826780999999997</v>
      </c>
      <c r="O488">
        <v>20.157571000000001</v>
      </c>
      <c r="P488" t="s">
        <v>5</v>
      </c>
      <c r="Q488">
        <v>0</v>
      </c>
      <c r="R488">
        <v>0</v>
      </c>
      <c r="S488" t="s">
        <v>6</v>
      </c>
      <c r="T488">
        <v>87.821955000000003</v>
      </c>
      <c r="U488">
        <v>56.198815000000003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1.7570000000000001E-3</v>
      </c>
      <c r="AD488">
        <v>1.9999999999999999E-6</v>
      </c>
      <c r="AE488" t="s">
        <v>10</v>
      </c>
      <c r="AF488">
        <v>0</v>
      </c>
      <c r="AG488">
        <v>0</v>
      </c>
      <c r="AH488" t="s">
        <v>11</v>
      </c>
      <c r="AI488">
        <v>0.99510799999999999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1514.1163670000001</v>
      </c>
      <c r="I489">
        <v>17844.317227</v>
      </c>
      <c r="J489" t="s">
        <v>3</v>
      </c>
      <c r="K489">
        <v>1512.5718850000001</v>
      </c>
      <c r="L489">
        <v>17808.603872</v>
      </c>
      <c r="M489" t="s">
        <v>4</v>
      </c>
      <c r="N489">
        <v>56.949246000000002</v>
      </c>
      <c r="O489">
        <v>25.680492999999998</v>
      </c>
      <c r="P489" t="s">
        <v>5</v>
      </c>
      <c r="Q489">
        <v>0</v>
      </c>
      <c r="R489">
        <v>0</v>
      </c>
      <c r="S489" t="s">
        <v>6</v>
      </c>
      <c r="T489">
        <v>100.393513</v>
      </c>
      <c r="U489">
        <v>71.632604999999998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1.7470000000000001E-3</v>
      </c>
      <c r="AD489">
        <v>1.9999999999999999E-6</v>
      </c>
      <c r="AE489" t="s">
        <v>10</v>
      </c>
      <c r="AF489">
        <v>0</v>
      </c>
      <c r="AG489">
        <v>0</v>
      </c>
      <c r="AH489" t="s">
        <v>11</v>
      </c>
      <c r="AI489">
        <v>0.99510900000000002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1703.3532399999999</v>
      </c>
      <c r="I490">
        <v>22164.298274000001</v>
      </c>
      <c r="J490" t="s">
        <v>3</v>
      </c>
      <c r="K490">
        <v>1701.6156880000001</v>
      </c>
      <c r="L490">
        <v>22120.054194</v>
      </c>
      <c r="M490" t="s">
        <v>4</v>
      </c>
      <c r="N490">
        <v>64.066817</v>
      </c>
      <c r="O490">
        <v>31.869205000000001</v>
      </c>
      <c r="P490" t="s">
        <v>5</v>
      </c>
      <c r="Q490">
        <v>0</v>
      </c>
      <c r="R490">
        <v>0</v>
      </c>
      <c r="S490" t="s">
        <v>6</v>
      </c>
      <c r="T490">
        <v>112.94199</v>
      </c>
      <c r="U490">
        <v>88.931349999999995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1.5759999999999999E-3</v>
      </c>
      <c r="AD490">
        <v>9.9999999999999995E-7</v>
      </c>
      <c r="AE490" t="s">
        <v>10</v>
      </c>
      <c r="AF490">
        <v>0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1893.4907840000001</v>
      </c>
      <c r="I491">
        <v>26619.051482999999</v>
      </c>
      <c r="J491" t="s">
        <v>3</v>
      </c>
      <c r="K491">
        <v>1891.5597069999999</v>
      </c>
      <c r="L491">
        <v>26566.013741999999</v>
      </c>
      <c r="M491" t="s">
        <v>4</v>
      </c>
      <c r="N491">
        <v>71.228004999999996</v>
      </c>
      <c r="O491">
        <v>38.150173000000002</v>
      </c>
      <c r="P491" t="s">
        <v>5</v>
      </c>
      <c r="Q491">
        <v>0</v>
      </c>
      <c r="R491">
        <v>0</v>
      </c>
      <c r="S491" t="s">
        <v>6</v>
      </c>
      <c r="T491">
        <v>125.54683199999999</v>
      </c>
      <c r="U491">
        <v>106.829239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1.3910000000000001E-3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2083.2056200000002</v>
      </c>
      <c r="I492">
        <v>31299.536532999999</v>
      </c>
      <c r="J492" t="s">
        <v>3</v>
      </c>
      <c r="K492">
        <v>2081.081306</v>
      </c>
      <c r="L492">
        <v>31237.215681000001</v>
      </c>
      <c r="M492" t="s">
        <v>4</v>
      </c>
      <c r="N492">
        <v>78.365072999999995</v>
      </c>
      <c r="O492">
        <v>44.823934000000001</v>
      </c>
      <c r="P492" t="s">
        <v>5</v>
      </c>
      <c r="Q492">
        <v>0</v>
      </c>
      <c r="R492">
        <v>0</v>
      </c>
      <c r="S492" t="s">
        <v>6</v>
      </c>
      <c r="T492">
        <v>138.12482800000001</v>
      </c>
      <c r="U492">
        <v>125.543255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1.387E-3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2272.7003810000001</v>
      </c>
      <c r="I493">
        <v>36191.105793000002</v>
      </c>
      <c r="J493" t="s">
        <v>3</v>
      </c>
      <c r="K493">
        <v>2270.3833300000001</v>
      </c>
      <c r="L493">
        <v>36118.968614999998</v>
      </c>
      <c r="M493" t="s">
        <v>4</v>
      </c>
      <c r="N493">
        <v>85.487960999999999</v>
      </c>
      <c r="O493">
        <v>51.854629000000003</v>
      </c>
      <c r="P493" t="s">
        <v>5</v>
      </c>
      <c r="Q493">
        <v>0</v>
      </c>
      <c r="R493">
        <v>0</v>
      </c>
      <c r="S493" t="s">
        <v>6</v>
      </c>
      <c r="T493">
        <v>150.68896899999999</v>
      </c>
      <c r="U493">
        <v>145.17185900000001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1.361E-3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2463.289268</v>
      </c>
      <c r="I494">
        <v>40446.847720999998</v>
      </c>
      <c r="J494" t="s">
        <v>3</v>
      </c>
      <c r="K494">
        <v>2460.7779439999999</v>
      </c>
      <c r="L494">
        <v>40366.309416999997</v>
      </c>
      <c r="M494" t="s">
        <v>4</v>
      </c>
      <c r="N494">
        <v>92.656245999999996</v>
      </c>
      <c r="O494">
        <v>57.876195000000003</v>
      </c>
      <c r="P494" t="s">
        <v>5</v>
      </c>
      <c r="Q494">
        <v>0</v>
      </c>
      <c r="R494">
        <v>0</v>
      </c>
      <c r="S494" t="s">
        <v>6</v>
      </c>
      <c r="T494">
        <v>163.315574</v>
      </c>
      <c r="U494">
        <v>162.241623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1.358E-3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0.99511400000000005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2654.0275200000001</v>
      </c>
      <c r="I495">
        <v>45244.237129000001</v>
      </c>
      <c r="J495" t="s">
        <v>3</v>
      </c>
      <c r="K495">
        <v>2651.3224949999999</v>
      </c>
      <c r="L495">
        <v>45154.253371999999</v>
      </c>
      <c r="M495" t="s">
        <v>4</v>
      </c>
      <c r="N495">
        <v>99.829139999999995</v>
      </c>
      <c r="O495">
        <v>64.602593999999996</v>
      </c>
      <c r="P495" t="s">
        <v>5</v>
      </c>
      <c r="Q495">
        <v>0</v>
      </c>
      <c r="R495">
        <v>0</v>
      </c>
      <c r="S495" t="s">
        <v>6</v>
      </c>
      <c r="T495">
        <v>175.95539600000001</v>
      </c>
      <c r="U495">
        <v>181.54000099999999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1.3450000000000001E-3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2843.8919139999998</v>
      </c>
      <c r="I496">
        <v>50285.980772000003</v>
      </c>
      <c r="J496" t="s">
        <v>3</v>
      </c>
      <c r="K496">
        <v>2840.9935890000002</v>
      </c>
      <c r="L496">
        <v>50185.995568999999</v>
      </c>
      <c r="M496" t="s">
        <v>4</v>
      </c>
      <c r="N496">
        <v>106.968029</v>
      </c>
      <c r="O496">
        <v>71.732383999999996</v>
      </c>
      <c r="P496" t="s">
        <v>5</v>
      </c>
      <c r="Q496">
        <v>0</v>
      </c>
      <c r="R496">
        <v>0</v>
      </c>
      <c r="S496" t="s">
        <v>6</v>
      </c>
      <c r="T496">
        <v>188.547631</v>
      </c>
      <c r="U496">
        <v>201.991277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1.3209999999999999E-3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3032.7781249999998</v>
      </c>
      <c r="I497">
        <v>55587.618472000002</v>
      </c>
      <c r="J497" t="s">
        <v>3</v>
      </c>
      <c r="K497">
        <v>3029.6878029999998</v>
      </c>
      <c r="L497">
        <v>55477.145107999997</v>
      </c>
      <c r="M497" t="s">
        <v>4</v>
      </c>
      <c r="N497">
        <v>114.074337</v>
      </c>
      <c r="O497">
        <v>79.193070000000006</v>
      </c>
      <c r="P497" t="s">
        <v>5</v>
      </c>
      <c r="Q497">
        <v>0</v>
      </c>
      <c r="R497">
        <v>0</v>
      </c>
      <c r="S497" t="s">
        <v>6</v>
      </c>
      <c r="T497">
        <v>201.072901</v>
      </c>
      <c r="U497">
        <v>223.28823399999999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1.302E-3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3221.0276610000001</v>
      </c>
      <c r="I498">
        <v>60748.199777000002</v>
      </c>
      <c r="J498" t="s">
        <v>3</v>
      </c>
      <c r="K498">
        <v>3217.7456350000002</v>
      </c>
      <c r="L498">
        <v>60627.554376</v>
      </c>
      <c r="M498" t="s">
        <v>4</v>
      </c>
      <c r="N498">
        <v>121.152129</v>
      </c>
      <c r="O498">
        <v>86.584108000000001</v>
      </c>
      <c r="P498" t="s">
        <v>5</v>
      </c>
      <c r="Q498">
        <v>0</v>
      </c>
      <c r="R498">
        <v>0</v>
      </c>
      <c r="S498" t="s">
        <v>6</v>
      </c>
      <c r="T498">
        <v>213.56552199999999</v>
      </c>
      <c r="U498">
        <v>244.18927299999999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1.299E-3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3409.6455569999998</v>
      </c>
      <c r="I499">
        <v>65364.451284000002</v>
      </c>
      <c r="J499" t="s">
        <v>3</v>
      </c>
      <c r="K499">
        <v>3406.1714700000002</v>
      </c>
      <c r="L499">
        <v>65234.436304000003</v>
      </c>
      <c r="M499" t="s">
        <v>4</v>
      </c>
      <c r="N499">
        <v>128.24671499999999</v>
      </c>
      <c r="O499">
        <v>93.137248999999997</v>
      </c>
      <c r="P499" t="s">
        <v>5</v>
      </c>
      <c r="Q499">
        <v>0</v>
      </c>
      <c r="R499">
        <v>0</v>
      </c>
      <c r="S499" t="s">
        <v>6</v>
      </c>
      <c r="T499">
        <v>226.073565</v>
      </c>
      <c r="U499">
        <v>262.803045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1.2960000000000001E-3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3598.0343309999998</v>
      </c>
      <c r="I500">
        <v>70158.874377</v>
      </c>
      <c r="J500" t="s">
        <v>3</v>
      </c>
      <c r="K500">
        <v>3594.3684520000002</v>
      </c>
      <c r="L500">
        <v>70019.495779999997</v>
      </c>
      <c r="M500" t="s">
        <v>4</v>
      </c>
      <c r="N500">
        <v>135.335961</v>
      </c>
      <c r="O500">
        <v>99.934177000000005</v>
      </c>
      <c r="P500" t="s">
        <v>5</v>
      </c>
      <c r="Q500">
        <v>0</v>
      </c>
      <c r="R500">
        <v>0</v>
      </c>
      <c r="S500" t="s">
        <v>6</v>
      </c>
      <c r="T500">
        <v>238.562524</v>
      </c>
      <c r="U500">
        <v>282.18517200000002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1.2899999999999999E-3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3787.3772560000002</v>
      </c>
      <c r="I501">
        <v>74950.459078999993</v>
      </c>
      <c r="J501" t="s">
        <v>3</v>
      </c>
      <c r="K501">
        <v>3783.5190229999998</v>
      </c>
      <c r="L501">
        <v>74801.398965</v>
      </c>
      <c r="M501" t="s">
        <v>4</v>
      </c>
      <c r="N501">
        <v>142.448621</v>
      </c>
      <c r="O501">
        <v>106.881608</v>
      </c>
      <c r="P501" t="s">
        <v>5</v>
      </c>
      <c r="Q501">
        <v>0</v>
      </c>
      <c r="R501">
        <v>0</v>
      </c>
      <c r="S501" t="s">
        <v>6</v>
      </c>
      <c r="T501">
        <v>251.11470800000001</v>
      </c>
      <c r="U501">
        <v>301.49704800000001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1.2869999999999999E-3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72"/>
  <sheetViews>
    <sheetView topLeftCell="A1396" zoomScale="80" zoomScaleNormal="55" workbookViewId="0">
      <selection activeCell="O1009" sqref="O100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73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1993.65</v>
      </c>
      <c r="C2">
        <v>200.83799999999999</v>
      </c>
      <c r="D2">
        <v>179.31700000000001</v>
      </c>
      <c r="E2">
        <v>175.17500000000001</v>
      </c>
      <c r="F2">
        <v>137.12</v>
      </c>
      <c r="G2">
        <v>0</v>
      </c>
      <c r="H2">
        <v>137.12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191.46799999999999</v>
      </c>
      <c r="C3">
        <v>189.934</v>
      </c>
      <c r="D3">
        <v>168.595</v>
      </c>
      <c r="E3">
        <v>164.797</v>
      </c>
      <c r="F3">
        <v>127.908</v>
      </c>
      <c r="G3">
        <v>0</v>
      </c>
      <c r="H3">
        <v>127.908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193.148</v>
      </c>
      <c r="C4">
        <v>191.11</v>
      </c>
      <c r="D4">
        <v>164.685</v>
      </c>
      <c r="E4">
        <v>160.19</v>
      </c>
      <c r="F4">
        <v>123.387</v>
      </c>
      <c r="G4">
        <v>0</v>
      </c>
      <c r="H4">
        <v>123.387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192.12100000000001</v>
      </c>
      <c r="C5">
        <v>190.07300000000001</v>
      </c>
      <c r="D5">
        <v>164.34899999999999</v>
      </c>
      <c r="E5">
        <v>159.97499999999999</v>
      </c>
      <c r="F5">
        <v>123.515</v>
      </c>
      <c r="G5">
        <v>0</v>
      </c>
      <c r="H5">
        <v>123.515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188.81399999999999</v>
      </c>
      <c r="C6">
        <v>187.27699999999999</v>
      </c>
      <c r="D6">
        <v>164.054</v>
      </c>
      <c r="E6">
        <v>160.089</v>
      </c>
      <c r="F6">
        <v>123.375</v>
      </c>
      <c r="G6">
        <v>0</v>
      </c>
      <c r="H6">
        <v>123.375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189.23099999999999</v>
      </c>
      <c r="C7">
        <v>187.697</v>
      </c>
      <c r="D7">
        <v>164.37</v>
      </c>
      <c r="E7">
        <v>160.364</v>
      </c>
      <c r="F7">
        <v>123.583</v>
      </c>
      <c r="G7">
        <v>0</v>
      </c>
      <c r="H7">
        <v>123.583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188.99700000000001</v>
      </c>
      <c r="C8">
        <v>187.476</v>
      </c>
      <c r="D8">
        <v>163.999</v>
      </c>
      <c r="E8">
        <v>159.97</v>
      </c>
      <c r="F8">
        <v>123.27800000000001</v>
      </c>
      <c r="G8">
        <v>0</v>
      </c>
      <c r="H8">
        <v>123.27800000000001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8110.45</v>
      </c>
      <c r="C9">
        <v>187.476</v>
      </c>
      <c r="D9">
        <v>164.114</v>
      </c>
      <c r="E9">
        <v>160.13</v>
      </c>
      <c r="F9">
        <v>123.61799999999999</v>
      </c>
      <c r="G9">
        <v>0</v>
      </c>
      <c r="H9">
        <v>123.61799999999999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203.52600000000001</v>
      </c>
      <c r="C10">
        <v>201.43299999999999</v>
      </c>
      <c r="D10">
        <v>174.81700000000001</v>
      </c>
      <c r="E10">
        <v>170.066</v>
      </c>
      <c r="F10">
        <v>132.88999999999999</v>
      </c>
      <c r="G10">
        <v>0</v>
      </c>
      <c r="H10">
        <v>132.88999999999999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192.13499999999999</v>
      </c>
      <c r="C11">
        <v>190.43899999999999</v>
      </c>
      <c r="D11">
        <v>165.93799999999999</v>
      </c>
      <c r="E11">
        <v>161.65</v>
      </c>
      <c r="F11">
        <v>125.069</v>
      </c>
      <c r="G11">
        <v>0</v>
      </c>
      <c r="H11">
        <v>125.069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190.86199999999999</v>
      </c>
      <c r="C12">
        <v>189.166</v>
      </c>
      <c r="D12">
        <v>164.691</v>
      </c>
      <c r="E12">
        <v>160.446</v>
      </c>
      <c r="F12">
        <v>123.36</v>
      </c>
      <c r="G12">
        <v>0</v>
      </c>
      <c r="H12">
        <v>123.36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189.023</v>
      </c>
      <c r="C13">
        <v>187.262</v>
      </c>
      <c r="D13">
        <v>163.95099999999999</v>
      </c>
      <c r="E13">
        <v>159.971</v>
      </c>
      <c r="F13">
        <v>123.56399999999999</v>
      </c>
      <c r="G13">
        <v>0</v>
      </c>
      <c r="H13">
        <v>123.56399999999999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186.88</v>
      </c>
      <c r="C14">
        <v>185.35599999999999</v>
      </c>
      <c r="D14">
        <v>163.852</v>
      </c>
      <c r="E14">
        <v>160.15600000000001</v>
      </c>
      <c r="F14">
        <v>123.31</v>
      </c>
      <c r="G14">
        <v>0</v>
      </c>
      <c r="H14">
        <v>123.31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186.88200000000001</v>
      </c>
      <c r="C15">
        <v>185.404</v>
      </c>
      <c r="D15">
        <v>163.857</v>
      </c>
      <c r="E15">
        <v>160.16200000000001</v>
      </c>
      <c r="F15">
        <v>123.56399999999999</v>
      </c>
      <c r="G15">
        <v>0</v>
      </c>
      <c r="H15">
        <v>123.56399999999999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186.91800000000001</v>
      </c>
      <c r="C16">
        <v>185.39</v>
      </c>
      <c r="D16">
        <v>163.964</v>
      </c>
      <c r="E16">
        <v>160.251</v>
      </c>
      <c r="F16">
        <v>123.32599999999999</v>
      </c>
      <c r="G16">
        <v>0</v>
      </c>
      <c r="H16">
        <v>123.32599999999999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186.565</v>
      </c>
      <c r="C17">
        <v>185.107</v>
      </c>
      <c r="D17">
        <v>163.792</v>
      </c>
      <c r="E17">
        <v>160.095</v>
      </c>
      <c r="F17">
        <v>123.533</v>
      </c>
      <c r="G17">
        <v>0</v>
      </c>
      <c r="H17">
        <v>123.533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186.14599999999999</v>
      </c>
      <c r="C18">
        <v>184.696</v>
      </c>
      <c r="D18">
        <v>163.56100000000001</v>
      </c>
      <c r="E18">
        <v>159.87799999999999</v>
      </c>
      <c r="F18">
        <v>123.366</v>
      </c>
      <c r="G18">
        <v>0</v>
      </c>
      <c r="H18">
        <v>123.366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186.56700000000001</v>
      </c>
      <c r="C19">
        <v>185.11699999999999</v>
      </c>
      <c r="D19">
        <v>163.99100000000001</v>
      </c>
      <c r="E19">
        <v>160.31899999999999</v>
      </c>
      <c r="F19">
        <v>123.55</v>
      </c>
      <c r="G19">
        <v>0</v>
      </c>
      <c r="H19">
        <v>123.55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8109.42</v>
      </c>
      <c r="C20">
        <v>185.05600000000001</v>
      </c>
      <c r="D20">
        <v>163.72900000000001</v>
      </c>
      <c r="E20">
        <v>160.065</v>
      </c>
      <c r="F20">
        <v>123.343</v>
      </c>
      <c r="G20">
        <v>0</v>
      </c>
      <c r="H20">
        <v>123.343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194.14699999999999</v>
      </c>
      <c r="C21">
        <v>191.36699999999999</v>
      </c>
      <c r="D21">
        <v>164.39099999999999</v>
      </c>
      <c r="E21">
        <v>160.13300000000001</v>
      </c>
      <c r="F21">
        <v>123.197</v>
      </c>
      <c r="G21">
        <v>0</v>
      </c>
      <c r="H21">
        <v>123.197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187.36500000000001</v>
      </c>
      <c r="C22">
        <v>185.78899999999999</v>
      </c>
      <c r="D22">
        <v>164.37299999999999</v>
      </c>
      <c r="E22">
        <v>160.66399999999999</v>
      </c>
      <c r="F22">
        <v>123.642</v>
      </c>
      <c r="G22">
        <v>0</v>
      </c>
      <c r="H22">
        <v>123.642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186.35400000000001</v>
      </c>
      <c r="C23">
        <v>184.905</v>
      </c>
      <c r="D23">
        <v>163.73099999999999</v>
      </c>
      <c r="E23">
        <v>160.07</v>
      </c>
      <c r="F23">
        <v>123.35299999999999</v>
      </c>
      <c r="G23">
        <v>0</v>
      </c>
      <c r="H23">
        <v>123.35299999999999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186.767</v>
      </c>
      <c r="C24">
        <v>185.274</v>
      </c>
      <c r="D24">
        <v>164.084</v>
      </c>
      <c r="E24">
        <v>160.35300000000001</v>
      </c>
      <c r="F24">
        <v>123.587</v>
      </c>
      <c r="G24">
        <v>0</v>
      </c>
      <c r="H24">
        <v>123.587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186.185</v>
      </c>
      <c r="C25">
        <v>184.71799999999999</v>
      </c>
      <c r="D25">
        <v>163.453</v>
      </c>
      <c r="E25">
        <v>159.78299999999999</v>
      </c>
      <c r="F25">
        <v>123.40300000000001</v>
      </c>
      <c r="G25">
        <v>0</v>
      </c>
      <c r="H25">
        <v>123.40300000000001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186.637</v>
      </c>
      <c r="C26">
        <v>185.13</v>
      </c>
      <c r="D26">
        <v>163.89099999999999</v>
      </c>
      <c r="E26">
        <v>160.18600000000001</v>
      </c>
      <c r="F26">
        <v>123.527</v>
      </c>
      <c r="G26">
        <v>0</v>
      </c>
      <c r="H26">
        <v>123.527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186.876</v>
      </c>
      <c r="C27">
        <v>185.40299999999999</v>
      </c>
      <c r="D27">
        <v>164.07300000000001</v>
      </c>
      <c r="E27">
        <v>160.34800000000001</v>
      </c>
      <c r="F27">
        <v>123.328</v>
      </c>
      <c r="G27">
        <v>0</v>
      </c>
      <c r="H27">
        <v>123.328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186.81299999999999</v>
      </c>
      <c r="C28">
        <v>185.322</v>
      </c>
      <c r="D28">
        <v>163.983</v>
      </c>
      <c r="E28">
        <v>160.28800000000001</v>
      </c>
      <c r="F28">
        <v>123.604</v>
      </c>
      <c r="G28">
        <v>0</v>
      </c>
      <c r="H28">
        <v>123.604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186.791</v>
      </c>
      <c r="C29">
        <v>185.208</v>
      </c>
      <c r="D29">
        <v>163.74700000000001</v>
      </c>
      <c r="E29">
        <v>160.06899999999999</v>
      </c>
      <c r="F29">
        <v>123.369</v>
      </c>
      <c r="G29">
        <v>0</v>
      </c>
      <c r="H29">
        <v>123.369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186.40700000000001</v>
      </c>
      <c r="C30">
        <v>184.91300000000001</v>
      </c>
      <c r="D30">
        <v>163.75700000000001</v>
      </c>
      <c r="E30">
        <v>160.08699999999999</v>
      </c>
      <c r="F30">
        <v>123.554</v>
      </c>
      <c r="G30">
        <v>0</v>
      </c>
      <c r="H30">
        <v>123.554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8126.37</v>
      </c>
      <c r="C31">
        <v>185.16300000000001</v>
      </c>
      <c r="D31">
        <v>163.904</v>
      </c>
      <c r="E31">
        <v>160.24199999999999</v>
      </c>
      <c r="F31">
        <v>123.38200000000001</v>
      </c>
      <c r="G31">
        <v>0</v>
      </c>
      <c r="H31">
        <v>123.38200000000001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194.15299999999999</v>
      </c>
      <c r="C32">
        <v>191.14400000000001</v>
      </c>
      <c r="D32">
        <v>164.22800000000001</v>
      </c>
      <c r="E32">
        <v>159.94</v>
      </c>
      <c r="F32">
        <v>123.218</v>
      </c>
      <c r="G32">
        <v>0</v>
      </c>
      <c r="H32">
        <v>123.218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187.58199999999999</v>
      </c>
      <c r="C33">
        <v>185.99700000000001</v>
      </c>
      <c r="D33">
        <v>164.02199999999999</v>
      </c>
      <c r="E33">
        <v>160.351</v>
      </c>
      <c r="F33">
        <v>123.53</v>
      </c>
      <c r="G33">
        <v>0</v>
      </c>
      <c r="H33">
        <v>123.53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186.828</v>
      </c>
      <c r="C34">
        <v>185.31100000000001</v>
      </c>
      <c r="D34">
        <v>163.768</v>
      </c>
      <c r="E34">
        <v>160.059</v>
      </c>
      <c r="F34">
        <v>123.372</v>
      </c>
      <c r="G34">
        <v>0</v>
      </c>
      <c r="H34">
        <v>123.372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187.24299999999999</v>
      </c>
      <c r="C35">
        <v>185.614</v>
      </c>
      <c r="D35">
        <v>163.75399999999999</v>
      </c>
      <c r="E35">
        <v>160.041</v>
      </c>
      <c r="F35">
        <v>123.586</v>
      </c>
      <c r="G35">
        <v>0</v>
      </c>
      <c r="H35">
        <v>123.586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186.65100000000001</v>
      </c>
      <c r="C36">
        <v>185.10400000000001</v>
      </c>
      <c r="D36">
        <v>163.49600000000001</v>
      </c>
      <c r="E36">
        <v>159.821</v>
      </c>
      <c r="F36">
        <v>123.31</v>
      </c>
      <c r="G36">
        <v>0</v>
      </c>
      <c r="H36">
        <v>123.31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186.95099999999999</v>
      </c>
      <c r="C37">
        <v>185.452</v>
      </c>
      <c r="D37">
        <v>164.02699999999999</v>
      </c>
      <c r="E37">
        <v>160.334</v>
      </c>
      <c r="F37">
        <v>123.563</v>
      </c>
      <c r="G37">
        <v>0</v>
      </c>
      <c r="H37">
        <v>123.563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186.93899999999999</v>
      </c>
      <c r="C38">
        <v>184.85300000000001</v>
      </c>
      <c r="D38">
        <v>163.642</v>
      </c>
      <c r="E38">
        <v>159.94</v>
      </c>
      <c r="F38">
        <v>123.31</v>
      </c>
      <c r="G38">
        <v>0</v>
      </c>
      <c r="H38">
        <v>123.31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185.928</v>
      </c>
      <c r="C39">
        <v>184.46100000000001</v>
      </c>
      <c r="D39">
        <v>163.56700000000001</v>
      </c>
      <c r="E39">
        <v>159.88800000000001</v>
      </c>
      <c r="F39">
        <v>123.566</v>
      </c>
      <c r="G39">
        <v>0</v>
      </c>
      <c r="H39">
        <v>123.566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185.874</v>
      </c>
      <c r="C40">
        <v>184.45099999999999</v>
      </c>
      <c r="D40">
        <v>163.67099999999999</v>
      </c>
      <c r="E40">
        <v>159.994</v>
      </c>
      <c r="F40">
        <v>123.282</v>
      </c>
      <c r="G40">
        <v>0</v>
      </c>
      <c r="H40">
        <v>123.282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185.91900000000001</v>
      </c>
      <c r="C41">
        <v>184.48500000000001</v>
      </c>
      <c r="D41">
        <v>163.649</v>
      </c>
      <c r="E41">
        <v>159.96199999999999</v>
      </c>
      <c r="F41">
        <v>123.575</v>
      </c>
      <c r="G41">
        <v>0</v>
      </c>
      <c r="H41">
        <v>123.575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8124.76</v>
      </c>
      <c r="C42">
        <v>184.93199999999999</v>
      </c>
      <c r="D42">
        <v>163.785</v>
      </c>
      <c r="E42">
        <v>160.10499999999999</v>
      </c>
      <c r="F42">
        <v>123.273</v>
      </c>
      <c r="G42">
        <v>0</v>
      </c>
      <c r="H42">
        <v>123.273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194.38399999999999</v>
      </c>
      <c r="C43">
        <v>191.33500000000001</v>
      </c>
      <c r="D43">
        <v>164.315</v>
      </c>
      <c r="E43">
        <v>160.04599999999999</v>
      </c>
      <c r="F43">
        <v>123.242</v>
      </c>
      <c r="G43">
        <v>0</v>
      </c>
      <c r="H43">
        <v>123.242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187.55099999999999</v>
      </c>
      <c r="C44">
        <v>185.93199999999999</v>
      </c>
      <c r="D44">
        <v>163.864</v>
      </c>
      <c r="E44">
        <v>160.18899999999999</v>
      </c>
      <c r="F44">
        <v>123.584</v>
      </c>
      <c r="G44">
        <v>0</v>
      </c>
      <c r="H44">
        <v>123.584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187.38800000000001</v>
      </c>
      <c r="C45">
        <v>185.85400000000001</v>
      </c>
      <c r="D45">
        <v>163.73400000000001</v>
      </c>
      <c r="E45">
        <v>160.059</v>
      </c>
      <c r="F45">
        <v>123.32899999999999</v>
      </c>
      <c r="G45">
        <v>0</v>
      </c>
      <c r="H45">
        <v>123.32899999999999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187.6</v>
      </c>
      <c r="C46">
        <v>186.05099999999999</v>
      </c>
      <c r="D46">
        <v>163.96899999999999</v>
      </c>
      <c r="E46">
        <v>160.28700000000001</v>
      </c>
      <c r="F46">
        <v>123.53400000000001</v>
      </c>
      <c r="G46">
        <v>0</v>
      </c>
      <c r="H46">
        <v>123.53400000000001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187.30699999999999</v>
      </c>
      <c r="C47">
        <v>185.69499999999999</v>
      </c>
      <c r="D47">
        <v>163.5</v>
      </c>
      <c r="E47">
        <v>159.79400000000001</v>
      </c>
      <c r="F47">
        <v>123.337</v>
      </c>
      <c r="G47">
        <v>0</v>
      </c>
      <c r="H47">
        <v>123.337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186.78399999999999</v>
      </c>
      <c r="C48">
        <v>185.244</v>
      </c>
      <c r="D48">
        <v>163.64699999999999</v>
      </c>
      <c r="E48">
        <v>159.91800000000001</v>
      </c>
      <c r="F48">
        <v>123.541</v>
      </c>
      <c r="G48">
        <v>0</v>
      </c>
      <c r="H48">
        <v>123.541</v>
      </c>
      <c r="I48">
        <v>1</v>
      </c>
      <c r="J48">
        <v>1</v>
      </c>
      <c r="K48">
        <v>0</v>
      </c>
    </row>
    <row r="49" spans="1:30" x14ac:dyDescent="0.25">
      <c r="A49" t="s">
        <v>35</v>
      </c>
      <c r="B49">
        <v>186.50399999999999</v>
      </c>
      <c r="C49">
        <v>184.98699999999999</v>
      </c>
      <c r="D49">
        <v>163.739</v>
      </c>
      <c r="E49">
        <v>160.04400000000001</v>
      </c>
      <c r="F49">
        <v>123.357</v>
      </c>
      <c r="G49">
        <v>0</v>
      </c>
      <c r="H49">
        <v>123.357</v>
      </c>
      <c r="I49">
        <v>1</v>
      </c>
      <c r="J49">
        <v>1</v>
      </c>
      <c r="K49">
        <v>0</v>
      </c>
    </row>
    <row r="50" spans="1:30" x14ac:dyDescent="0.25">
      <c r="A50" t="s">
        <v>35</v>
      </c>
      <c r="B50">
        <v>186.60499999999999</v>
      </c>
      <c r="C50">
        <v>185.154</v>
      </c>
      <c r="D50">
        <v>163.971</v>
      </c>
      <c r="E50">
        <v>160.29</v>
      </c>
      <c r="F50">
        <v>123.545</v>
      </c>
      <c r="G50">
        <v>0</v>
      </c>
      <c r="H50">
        <v>123.545</v>
      </c>
      <c r="I50">
        <v>1</v>
      </c>
      <c r="J50">
        <v>1</v>
      </c>
      <c r="K50">
        <v>0</v>
      </c>
    </row>
    <row r="51" spans="1:30" x14ac:dyDescent="0.25">
      <c r="A51" t="s">
        <v>35</v>
      </c>
      <c r="B51">
        <v>186.27600000000001</v>
      </c>
      <c r="C51">
        <v>184.81700000000001</v>
      </c>
      <c r="D51">
        <v>163.666</v>
      </c>
      <c r="E51">
        <v>159.99100000000001</v>
      </c>
      <c r="F51">
        <v>123.38200000000001</v>
      </c>
      <c r="G51">
        <v>0</v>
      </c>
      <c r="H51">
        <v>123.38200000000001</v>
      </c>
      <c r="I51">
        <v>1</v>
      </c>
      <c r="J51">
        <v>1</v>
      </c>
      <c r="K51">
        <v>0</v>
      </c>
    </row>
    <row r="52" spans="1:30" x14ac:dyDescent="0.25">
      <c r="A52" t="s">
        <v>35</v>
      </c>
      <c r="B52">
        <v>186.37100000000001</v>
      </c>
      <c r="C52">
        <v>184.92099999999999</v>
      </c>
      <c r="D52">
        <v>163.70500000000001</v>
      </c>
      <c r="E52">
        <v>160.02000000000001</v>
      </c>
      <c r="F52">
        <v>123.541</v>
      </c>
      <c r="G52">
        <v>0</v>
      </c>
      <c r="H52">
        <v>123.541</v>
      </c>
      <c r="I52">
        <v>1</v>
      </c>
      <c r="J52">
        <v>1</v>
      </c>
      <c r="K52">
        <v>0</v>
      </c>
    </row>
    <row r="53" spans="1:30" x14ac:dyDescent="0.25">
      <c r="A53" t="s">
        <v>35</v>
      </c>
      <c r="B53">
        <v>8123.4</v>
      </c>
      <c r="C53">
        <v>185.21100000000001</v>
      </c>
      <c r="D53">
        <v>163.851</v>
      </c>
      <c r="E53">
        <v>160.149</v>
      </c>
      <c r="F53">
        <v>123.423</v>
      </c>
      <c r="G53">
        <v>0</v>
      </c>
      <c r="H53">
        <v>123.423</v>
      </c>
      <c r="I53">
        <v>1</v>
      </c>
      <c r="J53">
        <v>1</v>
      </c>
      <c r="K53">
        <v>0</v>
      </c>
    </row>
    <row r="54" spans="1:30" x14ac:dyDescent="0.25">
      <c r="A54" t="s">
        <v>35</v>
      </c>
      <c r="B54">
        <v>194.35900000000001</v>
      </c>
      <c r="C54">
        <v>191.23</v>
      </c>
      <c r="D54">
        <v>164.245</v>
      </c>
      <c r="E54">
        <v>159.99600000000001</v>
      </c>
      <c r="F54">
        <v>123.227</v>
      </c>
      <c r="G54">
        <v>0</v>
      </c>
      <c r="H54">
        <v>123.227</v>
      </c>
      <c r="I54">
        <v>1</v>
      </c>
      <c r="J54">
        <v>1</v>
      </c>
      <c r="K54">
        <v>0</v>
      </c>
    </row>
    <row r="55" spans="1:30" x14ac:dyDescent="0.25">
      <c r="A55" t="s">
        <v>35</v>
      </c>
      <c r="B55">
        <v>187.53399999999999</v>
      </c>
      <c r="C55">
        <v>185.92</v>
      </c>
      <c r="D55">
        <v>163.75200000000001</v>
      </c>
      <c r="E55">
        <v>160.07400000000001</v>
      </c>
      <c r="F55">
        <v>123.563</v>
      </c>
      <c r="G55">
        <v>0</v>
      </c>
      <c r="H55">
        <v>123.563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30" x14ac:dyDescent="0.25">
      <c r="A56" t="s">
        <v>35</v>
      </c>
      <c r="B56">
        <v>187.24700000000001</v>
      </c>
      <c r="C56">
        <v>185.7</v>
      </c>
      <c r="D56">
        <v>163.661</v>
      </c>
      <c r="E56">
        <v>159.99</v>
      </c>
      <c r="F56">
        <v>123.364</v>
      </c>
      <c r="G56">
        <v>0</v>
      </c>
      <c r="H56">
        <v>123.364</v>
      </c>
      <c r="I56">
        <v>1</v>
      </c>
      <c r="J56">
        <v>1</v>
      </c>
      <c r="K56">
        <v>0</v>
      </c>
      <c r="R56">
        <f>AVERAGE(B7:B56)</f>
        <v>981.24903999999992</v>
      </c>
      <c r="S56">
        <f>AVERAGE(C7:C56)</f>
        <v>186.40243999999998</v>
      </c>
      <c r="U56">
        <f>_xlfn.VAR.P(B7:B56)</f>
        <v>5660656.8916220767</v>
      </c>
      <c r="V56">
        <f>_xlfn.VAR.P(C7:C56)</f>
        <v>8.189783406399993</v>
      </c>
      <c r="X56">
        <f>1.96*SQRT(U56)/50</f>
        <v>93.265169307422312</v>
      </c>
      <c r="Y56">
        <f>1.96*SQRT(V56)/50</f>
        <v>0.1121817666718192</v>
      </c>
      <c r="Z56" s="3"/>
      <c r="AA56" s="3"/>
      <c r="AB56" s="3"/>
      <c r="AC56" s="3"/>
      <c r="AD56" s="3"/>
    </row>
    <row r="57" spans="1:30" x14ac:dyDescent="0.25">
      <c r="A57" t="s">
        <v>109</v>
      </c>
      <c r="B57">
        <v>49062.911538</v>
      </c>
      <c r="C57" t="s">
        <v>37</v>
      </c>
    </row>
    <row r="58" spans="1:30" x14ac:dyDescent="0.25">
      <c r="A58" t="s">
        <v>36</v>
      </c>
      <c r="B58">
        <v>178.53100000000001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36</v>
      </c>
      <c r="B59">
        <v>178.042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36</v>
      </c>
      <c r="B60">
        <v>177.67099999999999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36</v>
      </c>
      <c r="B61">
        <v>177.54400000000001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36</v>
      </c>
      <c r="B62">
        <v>177.19800000000001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36</v>
      </c>
      <c r="B63">
        <v>177.33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36</v>
      </c>
      <c r="B64">
        <v>177.345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8194.4599999999991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199.41200000000001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186.55199999999999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178.32599999999999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177.577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177.268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177.30600000000001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177.00700000000001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177.36099999999999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177.90700000000001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177.446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8191.03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182.977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177.78399999999999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177.869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177.31899999999999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177.053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177.51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177.17099999999999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177.684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177.37299999999999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176.98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176.88399999999999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8044.87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183.86799999999999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177.864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178.142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177.435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176.98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177.458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177.126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177.11199999999999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177.33500000000001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177.274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176.94399999999999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8038.26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183.07900000000001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177.60599999999999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177.017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177.28100000000001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177.01900000000001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177.19200000000001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177.15600000000001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177.31800000000001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177.14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177.02500000000001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177.863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8048.11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970.94809999999984</v>
      </c>
      <c r="S112">
        <f>AVERAGE(C63:C112)</f>
        <v>0</v>
      </c>
      <c r="U112">
        <f>_xlfn.VAR.P(B63:B112)</f>
        <v>5652890.9125045314</v>
      </c>
      <c r="V112">
        <f>_xlfn.VAR.P(C63:C112)</f>
        <v>0</v>
      </c>
      <c r="X112">
        <f>1.96*SQRT(U112)/50</f>
        <v>93.201171085941638</v>
      </c>
      <c r="Y112">
        <f>1.96*SQRT(V112)/50</f>
        <v>0</v>
      </c>
    </row>
    <row r="113" spans="1:9" x14ac:dyDescent="0.25">
      <c r="A113" t="s">
        <v>36</v>
      </c>
      <c r="B113">
        <v>48547.782800000001</v>
      </c>
      <c r="C113" t="s">
        <v>37</v>
      </c>
    </row>
    <row r="114" spans="1:9" x14ac:dyDescent="0.25">
      <c r="A114" t="s">
        <v>38</v>
      </c>
      <c r="B114">
        <v>5986.3</v>
      </c>
      <c r="C114">
        <v>3089.12</v>
      </c>
      <c r="D114">
        <v>3067.15</v>
      </c>
      <c r="E114">
        <v>3063.02</v>
      </c>
      <c r="F114">
        <v>138.684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10001.5</v>
      </c>
      <c r="C115">
        <v>3592.69</v>
      </c>
      <c r="D115">
        <v>3568.92</v>
      </c>
      <c r="E115">
        <v>3564.56</v>
      </c>
      <c r="F115">
        <v>139.374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10000.200000000001</v>
      </c>
      <c r="C116">
        <v>3083.64</v>
      </c>
      <c r="D116">
        <v>3061.64</v>
      </c>
      <c r="E116">
        <v>3057.49</v>
      </c>
      <c r="F116">
        <v>139.429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9999.27</v>
      </c>
      <c r="C117">
        <v>3226.67</v>
      </c>
      <c r="D117">
        <v>3204.24</v>
      </c>
      <c r="E117">
        <v>3200.1</v>
      </c>
      <c r="F117">
        <v>139.441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9996.06</v>
      </c>
      <c r="C118">
        <v>3073.42</v>
      </c>
      <c r="D118">
        <v>3051.3</v>
      </c>
      <c r="E118">
        <v>3047.14</v>
      </c>
      <c r="F118">
        <v>139.393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10002.9</v>
      </c>
      <c r="C119">
        <v>3373.14</v>
      </c>
      <c r="D119">
        <v>3350.06</v>
      </c>
      <c r="E119">
        <v>3345.81</v>
      </c>
      <c r="F119">
        <v>139.41200000000001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9999.35</v>
      </c>
      <c r="C120">
        <v>3384.05</v>
      </c>
      <c r="D120">
        <v>3361.02</v>
      </c>
      <c r="E120">
        <v>3356.75</v>
      </c>
      <c r="F120">
        <v>139.4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10002.9</v>
      </c>
      <c r="C121">
        <v>3592.33</v>
      </c>
      <c r="D121">
        <v>3568.46</v>
      </c>
      <c r="E121">
        <v>3564.09</v>
      </c>
      <c r="F121">
        <v>139.393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10000.1</v>
      </c>
      <c r="C122">
        <v>3020.58</v>
      </c>
      <c r="D122">
        <v>2998.44</v>
      </c>
      <c r="E122">
        <v>2994.31</v>
      </c>
      <c r="F122">
        <v>139.37299999999999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10001.6</v>
      </c>
      <c r="C123">
        <v>3616.37</v>
      </c>
      <c r="D123">
        <v>3592.57</v>
      </c>
      <c r="E123">
        <v>3588.23</v>
      </c>
      <c r="F123">
        <v>139.38499999999999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10000.299999999999</v>
      </c>
      <c r="C124">
        <v>3209.76</v>
      </c>
      <c r="D124">
        <v>3186.37</v>
      </c>
      <c r="E124">
        <v>3182.1</v>
      </c>
      <c r="F124">
        <v>139.35499999999999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9999.35</v>
      </c>
      <c r="C125">
        <v>3098.6</v>
      </c>
      <c r="D125">
        <v>3076.38</v>
      </c>
      <c r="E125">
        <v>3072.28</v>
      </c>
      <c r="F125">
        <v>139.381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10000.200000000001</v>
      </c>
      <c r="C126">
        <v>3084.13</v>
      </c>
      <c r="D126">
        <v>3062.09</v>
      </c>
      <c r="E126">
        <v>3057.97</v>
      </c>
      <c r="F126">
        <v>139.36500000000001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10000.4</v>
      </c>
      <c r="C127">
        <v>3461.88</v>
      </c>
      <c r="D127">
        <v>3438.38</v>
      </c>
      <c r="E127">
        <v>3434.12</v>
      </c>
      <c r="F127">
        <v>139.375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10000.200000000001</v>
      </c>
      <c r="C128">
        <v>3070.64</v>
      </c>
      <c r="D128">
        <v>3048.47</v>
      </c>
      <c r="E128">
        <v>3044.35</v>
      </c>
      <c r="F128">
        <v>139.44900000000001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9997.41</v>
      </c>
      <c r="C129">
        <v>3251.11</v>
      </c>
      <c r="D129">
        <v>3228.39</v>
      </c>
      <c r="E129">
        <v>3224.18</v>
      </c>
      <c r="F129">
        <v>139.42599999999999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10003.200000000001</v>
      </c>
      <c r="C130">
        <v>3211.95</v>
      </c>
      <c r="D130">
        <v>3188.12</v>
      </c>
      <c r="E130">
        <v>3183.84</v>
      </c>
      <c r="F130">
        <v>139.43899999999999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10000.200000000001</v>
      </c>
      <c r="C131">
        <v>3161.26</v>
      </c>
      <c r="D131">
        <v>3138.75</v>
      </c>
      <c r="E131">
        <v>3134.56</v>
      </c>
      <c r="F131">
        <v>139.393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9995.31</v>
      </c>
      <c r="C132">
        <v>3272.14</v>
      </c>
      <c r="D132">
        <v>3249.3</v>
      </c>
      <c r="E132">
        <v>3244.46</v>
      </c>
      <c r="F132">
        <v>139.376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10002.9</v>
      </c>
      <c r="C133">
        <v>3038.45</v>
      </c>
      <c r="D133">
        <v>3016.22</v>
      </c>
      <c r="E133">
        <v>3012.09</v>
      </c>
      <c r="F133">
        <v>139.39599999999999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10003.5</v>
      </c>
      <c r="C134">
        <v>3034.39</v>
      </c>
      <c r="D134">
        <v>3012.25</v>
      </c>
      <c r="E134">
        <v>3008.08</v>
      </c>
      <c r="F134">
        <v>139.43199999999999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9999.2800000000007</v>
      </c>
      <c r="C135">
        <v>3081</v>
      </c>
      <c r="D135">
        <v>3058.55</v>
      </c>
      <c r="E135">
        <v>3054.42</v>
      </c>
      <c r="F135">
        <v>139.38900000000001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9994.3799999999992</v>
      </c>
      <c r="C136">
        <v>3191.08</v>
      </c>
      <c r="D136">
        <v>3168.85</v>
      </c>
      <c r="E136">
        <v>3164.71</v>
      </c>
      <c r="F136">
        <v>139.40700000000001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10002.700000000001</v>
      </c>
      <c r="C137">
        <v>3194.02</v>
      </c>
      <c r="D137">
        <v>3171.79</v>
      </c>
      <c r="E137">
        <v>3167.64</v>
      </c>
      <c r="F137">
        <v>139.41900000000001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9997.83</v>
      </c>
      <c r="C138">
        <v>3097.24</v>
      </c>
      <c r="D138">
        <v>3075.2</v>
      </c>
      <c r="E138">
        <v>3071.08</v>
      </c>
      <c r="F138">
        <v>139.387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10007.4</v>
      </c>
      <c r="C139">
        <v>3094.62</v>
      </c>
      <c r="D139">
        <v>3072.64</v>
      </c>
      <c r="E139">
        <v>3068.51</v>
      </c>
      <c r="F139">
        <v>139.40299999999999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13999.1</v>
      </c>
      <c r="C140">
        <v>3120</v>
      </c>
      <c r="D140">
        <v>3096.92</v>
      </c>
      <c r="E140">
        <v>3092.7</v>
      </c>
      <c r="F140">
        <v>139.423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5999.41</v>
      </c>
      <c r="C141">
        <v>3626.58</v>
      </c>
      <c r="D141">
        <v>3602.57</v>
      </c>
      <c r="E141">
        <v>3598.2</v>
      </c>
      <c r="F141">
        <v>139.38900000000001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9998.7000000000007</v>
      </c>
      <c r="C142">
        <v>3330.12</v>
      </c>
      <c r="D142">
        <v>3306.46</v>
      </c>
      <c r="E142">
        <v>3302.14</v>
      </c>
      <c r="F142">
        <v>139.398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9999.2800000000007</v>
      </c>
      <c r="C143">
        <v>3453.58</v>
      </c>
      <c r="D143">
        <v>3430.28</v>
      </c>
      <c r="E143">
        <v>3425.96</v>
      </c>
      <c r="F143">
        <v>139.386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10000.299999999999</v>
      </c>
      <c r="C144">
        <v>3419.73</v>
      </c>
      <c r="D144">
        <v>3396.24</v>
      </c>
      <c r="E144">
        <v>3391.93</v>
      </c>
      <c r="F144">
        <v>139.38499999999999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10003.9</v>
      </c>
      <c r="C145">
        <v>3576.94</v>
      </c>
      <c r="D145">
        <v>3553.19</v>
      </c>
      <c r="E145">
        <v>3548.82</v>
      </c>
      <c r="F145">
        <v>139.41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9994.39</v>
      </c>
      <c r="C146">
        <v>3244.03</v>
      </c>
      <c r="D146">
        <v>3220.93</v>
      </c>
      <c r="E146">
        <v>3216.69</v>
      </c>
      <c r="F146">
        <v>139.376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10006.4</v>
      </c>
      <c r="C147">
        <v>3414.16</v>
      </c>
      <c r="D147">
        <v>3390.8</v>
      </c>
      <c r="E147">
        <v>3386.52</v>
      </c>
      <c r="F147">
        <v>139.404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9993.99</v>
      </c>
      <c r="C148">
        <v>3480.91</v>
      </c>
      <c r="D148">
        <v>3456.93</v>
      </c>
      <c r="E148">
        <v>3452.53</v>
      </c>
      <c r="F148">
        <v>139.387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10004.299999999999</v>
      </c>
      <c r="C149">
        <v>3630.79</v>
      </c>
      <c r="D149">
        <v>3606.97</v>
      </c>
      <c r="E149">
        <v>3602.61</v>
      </c>
      <c r="F149">
        <v>139.4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9996.33</v>
      </c>
      <c r="C150">
        <v>3445.98</v>
      </c>
      <c r="D150">
        <v>3421.99</v>
      </c>
      <c r="E150">
        <v>3417.63</v>
      </c>
      <c r="F150">
        <v>139.40100000000001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10005.5</v>
      </c>
      <c r="C151">
        <v>3163.22</v>
      </c>
      <c r="D151">
        <v>3138.91</v>
      </c>
      <c r="E151">
        <v>3134.5</v>
      </c>
      <c r="F151">
        <v>139.38499999999999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10000.200000000001</v>
      </c>
      <c r="C152">
        <v>3229.85</v>
      </c>
      <c r="D152">
        <v>3206.91</v>
      </c>
      <c r="E152">
        <v>3202.65</v>
      </c>
      <c r="F152">
        <v>139.44499999999999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10000.299999999999</v>
      </c>
      <c r="C153">
        <v>3462.56</v>
      </c>
      <c r="D153">
        <v>3438.55</v>
      </c>
      <c r="E153">
        <v>3434.18</v>
      </c>
      <c r="F153">
        <v>139.39699999999999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10000.299999999999</v>
      </c>
      <c r="C154">
        <v>3246.07</v>
      </c>
      <c r="D154">
        <v>3223.22</v>
      </c>
      <c r="E154">
        <v>3219.01</v>
      </c>
      <c r="F154">
        <v>139.41800000000001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10001.200000000001</v>
      </c>
      <c r="C155">
        <v>3484.6</v>
      </c>
      <c r="D155">
        <v>3460.88</v>
      </c>
      <c r="E155">
        <v>3456.54</v>
      </c>
      <c r="F155">
        <v>139.38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14006.4</v>
      </c>
      <c r="C156">
        <v>3258.92</v>
      </c>
      <c r="D156">
        <v>3236.18</v>
      </c>
      <c r="E156">
        <v>3231.94</v>
      </c>
      <c r="F156">
        <v>139.43700000000001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5993.22</v>
      </c>
      <c r="C157">
        <v>3278.48</v>
      </c>
      <c r="D157">
        <v>3255.36</v>
      </c>
      <c r="E157">
        <v>3251.05</v>
      </c>
      <c r="F157">
        <v>139.4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9997.65</v>
      </c>
      <c r="C158">
        <v>3475.2</v>
      </c>
      <c r="D158">
        <v>3451.47</v>
      </c>
      <c r="E158">
        <v>3447.12</v>
      </c>
      <c r="F158">
        <v>139.39099999999999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10002.9</v>
      </c>
      <c r="C159">
        <v>3267.98</v>
      </c>
      <c r="D159">
        <v>3244.89</v>
      </c>
      <c r="E159">
        <v>3240.62</v>
      </c>
      <c r="F159">
        <v>139.34399999999999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9995.35</v>
      </c>
      <c r="C160">
        <v>3473.41</v>
      </c>
      <c r="D160">
        <v>3449.58</v>
      </c>
      <c r="E160">
        <v>3445.21</v>
      </c>
      <c r="F160">
        <v>139.34700000000001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10005.299999999999</v>
      </c>
      <c r="C161">
        <v>3433.44</v>
      </c>
      <c r="D161">
        <v>3410.21</v>
      </c>
      <c r="E161">
        <v>3405.92</v>
      </c>
      <c r="F161">
        <v>139.38800000000001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10000.299999999999</v>
      </c>
      <c r="C162">
        <v>3025.66</v>
      </c>
      <c r="D162">
        <v>3003.71</v>
      </c>
      <c r="E162">
        <v>2999.58</v>
      </c>
      <c r="F162">
        <v>139.41399999999999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10001.299999999999</v>
      </c>
      <c r="C163">
        <v>3042.38</v>
      </c>
      <c r="D163">
        <v>3020.35</v>
      </c>
      <c r="E163">
        <v>3016.21</v>
      </c>
      <c r="F163">
        <v>139.40700000000001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9994.2000000000007</v>
      </c>
      <c r="C164">
        <v>3043.73</v>
      </c>
      <c r="D164">
        <v>3021.78</v>
      </c>
      <c r="E164">
        <v>3017.64</v>
      </c>
      <c r="F164">
        <v>139.44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10005.299999999999</v>
      </c>
      <c r="C165">
        <v>3034.99</v>
      </c>
      <c r="D165">
        <v>3013.01</v>
      </c>
      <c r="E165">
        <v>3008.88</v>
      </c>
      <c r="F165">
        <v>139.40299999999999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9996.2900000000009</v>
      </c>
      <c r="C166">
        <v>3674.23</v>
      </c>
      <c r="D166">
        <v>3650.02</v>
      </c>
      <c r="E166">
        <v>3645.63</v>
      </c>
      <c r="F166">
        <v>139.39400000000001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10004.299999999999</v>
      </c>
      <c r="C167">
        <v>3444.3</v>
      </c>
      <c r="D167">
        <v>3420.94</v>
      </c>
      <c r="E167">
        <v>3416.64</v>
      </c>
      <c r="F167">
        <v>139.404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9995.36</v>
      </c>
      <c r="C168">
        <v>3322.68</v>
      </c>
      <c r="D168">
        <v>3299.95</v>
      </c>
      <c r="E168">
        <v>3295.73</v>
      </c>
      <c r="F168">
        <v>139.416</v>
      </c>
      <c r="G168">
        <v>1</v>
      </c>
      <c r="H168">
        <v>1</v>
      </c>
      <c r="I168">
        <v>0</v>
      </c>
      <c r="R168">
        <f>AVERAGE(B119:B168)</f>
        <v>10000.257599999999</v>
      </c>
      <c r="S168">
        <f>AVERAGE(C119:C168)</f>
        <v>3292.8652000000002</v>
      </c>
      <c r="U168">
        <f>_xlfn.VAR.P(B119:B168)</f>
        <v>1282071.8941542725</v>
      </c>
      <c r="V168">
        <f>_xlfn.VAR.P(C119:C168)</f>
        <v>36259.918576960008</v>
      </c>
      <c r="X168">
        <f>1.96*SQRT(U168)/50</f>
        <v>44.385616537716608</v>
      </c>
      <c r="Y168">
        <f>1.96*SQRT(V168)/50</f>
        <v>7.4644786343119653</v>
      </c>
    </row>
    <row r="169" spans="1:25" x14ac:dyDescent="0.25">
      <c r="A169" t="s">
        <v>38</v>
      </c>
      <c r="B169">
        <v>499998.325174</v>
      </c>
      <c r="C169" t="s">
        <v>37</v>
      </c>
    </row>
    <row r="170" spans="1:25" x14ac:dyDescent="0.25">
      <c r="A170" t="s">
        <v>95</v>
      </c>
      <c r="B170">
        <v>4221.1899999999996</v>
      </c>
      <c r="C170">
        <v>213.678</v>
      </c>
      <c r="D170">
        <v>186.95699999999999</v>
      </c>
      <c r="E170">
        <v>182.39699999999999</v>
      </c>
      <c r="F170">
        <v>98.078299999999999</v>
      </c>
      <c r="G170">
        <v>1.2396900000000001E-3</v>
      </c>
      <c r="H170">
        <v>0.995112</v>
      </c>
      <c r="I170">
        <v>0</v>
      </c>
    </row>
    <row r="171" spans="1:25" x14ac:dyDescent="0.25">
      <c r="A171" t="s">
        <v>95</v>
      </c>
      <c r="B171">
        <v>192.15700000000001</v>
      </c>
      <c r="C171">
        <v>190.53700000000001</v>
      </c>
      <c r="D171">
        <v>168.53899999999999</v>
      </c>
      <c r="E171">
        <v>164.97499999999999</v>
      </c>
      <c r="F171">
        <v>89.167699999999996</v>
      </c>
      <c r="G171">
        <v>1.32486E-3</v>
      </c>
      <c r="H171">
        <v>0.99511499999999997</v>
      </c>
      <c r="I171">
        <v>0</v>
      </c>
    </row>
    <row r="172" spans="1:25" x14ac:dyDescent="0.25">
      <c r="A172" t="s">
        <v>95</v>
      </c>
      <c r="B172">
        <v>183.774</v>
      </c>
      <c r="C172">
        <v>182.226</v>
      </c>
      <c r="D172">
        <v>161.14699999999999</v>
      </c>
      <c r="E172">
        <v>157.76599999999999</v>
      </c>
      <c r="F172">
        <v>85.120800000000003</v>
      </c>
      <c r="G172">
        <v>1.2671900000000001E-3</v>
      </c>
      <c r="H172">
        <v>0.995116</v>
      </c>
      <c r="I172">
        <v>0</v>
      </c>
    </row>
    <row r="173" spans="1:25" x14ac:dyDescent="0.25">
      <c r="A173" t="s">
        <v>95</v>
      </c>
      <c r="B173">
        <v>183.74700000000001</v>
      </c>
      <c r="C173">
        <v>182.24799999999999</v>
      </c>
      <c r="D173">
        <v>161.08600000000001</v>
      </c>
      <c r="E173">
        <v>157.714</v>
      </c>
      <c r="F173">
        <v>85.323499999999996</v>
      </c>
      <c r="G173">
        <v>1.25841E-3</v>
      </c>
      <c r="H173">
        <v>0.995116</v>
      </c>
      <c r="I173">
        <v>0</v>
      </c>
    </row>
    <row r="174" spans="1:25" x14ac:dyDescent="0.25">
      <c r="A174" t="s">
        <v>95</v>
      </c>
      <c r="B174">
        <v>183.589</v>
      </c>
      <c r="C174">
        <v>182.12700000000001</v>
      </c>
      <c r="D174">
        <v>161.14699999999999</v>
      </c>
      <c r="E174">
        <v>157.78200000000001</v>
      </c>
      <c r="F174">
        <v>85.137200000000007</v>
      </c>
      <c r="G174">
        <v>1.2548500000000001E-3</v>
      </c>
      <c r="H174">
        <v>0.99511499999999997</v>
      </c>
      <c r="I174">
        <v>0</v>
      </c>
    </row>
    <row r="175" spans="1:25" x14ac:dyDescent="0.25">
      <c r="A175" t="s">
        <v>95</v>
      </c>
      <c r="B175">
        <v>183.21299999999999</v>
      </c>
      <c r="C175">
        <v>181.75</v>
      </c>
      <c r="D175">
        <v>161.11199999999999</v>
      </c>
      <c r="E175">
        <v>157.73699999999999</v>
      </c>
      <c r="F175">
        <v>85.320499999999996</v>
      </c>
      <c r="G175">
        <v>1.2594500000000001E-3</v>
      </c>
      <c r="H175">
        <v>0.99511499999999997</v>
      </c>
      <c r="I175">
        <v>0</v>
      </c>
    </row>
    <row r="176" spans="1:25" x14ac:dyDescent="0.25">
      <c r="A176" t="s">
        <v>95</v>
      </c>
      <c r="B176">
        <v>183.15600000000001</v>
      </c>
      <c r="C176">
        <v>181.679</v>
      </c>
      <c r="D176">
        <v>161.113</v>
      </c>
      <c r="E176">
        <v>157.727</v>
      </c>
      <c r="F176">
        <v>85.124899999999997</v>
      </c>
      <c r="G176">
        <v>1.2325400000000001E-3</v>
      </c>
      <c r="H176">
        <v>0.995116</v>
      </c>
      <c r="I176">
        <v>0</v>
      </c>
    </row>
    <row r="177" spans="1:9" x14ac:dyDescent="0.25">
      <c r="A177" t="s">
        <v>95</v>
      </c>
      <c r="B177">
        <v>183.28100000000001</v>
      </c>
      <c r="C177">
        <v>181.80099999999999</v>
      </c>
      <c r="D177">
        <v>161.09</v>
      </c>
      <c r="E177">
        <v>157.708</v>
      </c>
      <c r="F177">
        <v>85.311199999999999</v>
      </c>
      <c r="G177">
        <v>1.23957E-3</v>
      </c>
      <c r="H177">
        <v>0.995116</v>
      </c>
      <c r="I177">
        <v>0</v>
      </c>
    </row>
    <row r="178" spans="1:9" x14ac:dyDescent="0.25">
      <c r="A178" t="s">
        <v>95</v>
      </c>
      <c r="B178">
        <v>183.20599999999999</v>
      </c>
      <c r="C178">
        <v>181.779</v>
      </c>
      <c r="D178">
        <v>161.08699999999999</v>
      </c>
      <c r="E178">
        <v>157.70400000000001</v>
      </c>
      <c r="F178">
        <v>85.114699999999999</v>
      </c>
      <c r="G178">
        <v>1.2760099999999999E-3</v>
      </c>
      <c r="H178">
        <v>0.99510900000000002</v>
      </c>
      <c r="I178">
        <v>0</v>
      </c>
    </row>
    <row r="179" spans="1:9" x14ac:dyDescent="0.25">
      <c r="A179" t="s">
        <v>95</v>
      </c>
      <c r="B179">
        <v>183.06800000000001</v>
      </c>
      <c r="C179">
        <v>181.62700000000001</v>
      </c>
      <c r="D179">
        <v>161.09100000000001</v>
      </c>
      <c r="E179">
        <v>157.70500000000001</v>
      </c>
      <c r="F179">
        <v>85.311199999999999</v>
      </c>
      <c r="G179">
        <v>1.23182E-3</v>
      </c>
      <c r="H179">
        <v>0.995116</v>
      </c>
      <c r="I179">
        <v>0</v>
      </c>
    </row>
    <row r="180" spans="1:9" x14ac:dyDescent="0.25">
      <c r="A180" t="s">
        <v>95</v>
      </c>
      <c r="B180">
        <v>4122.9399999999996</v>
      </c>
      <c r="C180">
        <v>181.911</v>
      </c>
      <c r="D180">
        <v>161.13900000000001</v>
      </c>
      <c r="E180">
        <v>157.77000000000001</v>
      </c>
      <c r="F180">
        <v>85.111599999999996</v>
      </c>
      <c r="G180">
        <v>1.23602E-3</v>
      </c>
      <c r="H180">
        <v>0.995116</v>
      </c>
      <c r="I180">
        <v>0</v>
      </c>
    </row>
    <row r="181" spans="1:9" x14ac:dyDescent="0.25">
      <c r="A181" t="s">
        <v>95</v>
      </c>
      <c r="B181">
        <v>4229.5200000000004</v>
      </c>
      <c r="C181">
        <v>214.89599999999999</v>
      </c>
      <c r="D181">
        <v>188.18100000000001</v>
      </c>
      <c r="E181">
        <v>183.828</v>
      </c>
      <c r="F181">
        <v>99.033799999999999</v>
      </c>
      <c r="G181">
        <v>1.3937800000000001E-3</v>
      </c>
      <c r="H181">
        <v>0.99511400000000005</v>
      </c>
      <c r="I181">
        <v>0</v>
      </c>
    </row>
    <row r="182" spans="1:9" x14ac:dyDescent="0.25">
      <c r="A182" t="s">
        <v>95</v>
      </c>
      <c r="B182">
        <v>192.27199999999999</v>
      </c>
      <c r="C182">
        <v>190.732</v>
      </c>
      <c r="D182">
        <v>169.501</v>
      </c>
      <c r="E182">
        <v>165.982</v>
      </c>
      <c r="F182">
        <v>89.718699999999998</v>
      </c>
      <c r="G182">
        <v>1.45126E-3</v>
      </c>
      <c r="H182">
        <v>0.995116</v>
      </c>
      <c r="I182">
        <v>0</v>
      </c>
    </row>
    <row r="183" spans="1:9" x14ac:dyDescent="0.25">
      <c r="A183" t="s">
        <v>95</v>
      </c>
      <c r="B183">
        <v>183.25399999999999</v>
      </c>
      <c r="C183">
        <v>181.80500000000001</v>
      </c>
      <c r="D183">
        <v>161.19800000000001</v>
      </c>
      <c r="E183">
        <v>157.809</v>
      </c>
      <c r="F183">
        <v>85.160700000000006</v>
      </c>
      <c r="G183">
        <v>1.2301300000000001E-3</v>
      </c>
      <c r="H183">
        <v>0.99511499999999997</v>
      </c>
      <c r="I183">
        <v>0</v>
      </c>
    </row>
    <row r="184" spans="1:9" x14ac:dyDescent="0.25">
      <c r="A184" t="s">
        <v>95</v>
      </c>
      <c r="B184">
        <v>183.18600000000001</v>
      </c>
      <c r="C184">
        <v>181.74700000000001</v>
      </c>
      <c r="D184">
        <v>161.12799999999999</v>
      </c>
      <c r="E184">
        <v>157.739</v>
      </c>
      <c r="F184">
        <v>85.340900000000005</v>
      </c>
      <c r="G184">
        <v>1.2665E-3</v>
      </c>
      <c r="H184">
        <v>0.995116</v>
      </c>
      <c r="I184">
        <v>0</v>
      </c>
    </row>
    <row r="185" spans="1:9" x14ac:dyDescent="0.25">
      <c r="A185" t="s">
        <v>95</v>
      </c>
      <c r="B185">
        <v>183.16200000000001</v>
      </c>
      <c r="C185">
        <v>181.709</v>
      </c>
      <c r="D185">
        <v>161.12700000000001</v>
      </c>
      <c r="E185">
        <v>157.74199999999999</v>
      </c>
      <c r="F185">
        <v>85.154600000000002</v>
      </c>
      <c r="G185">
        <v>1.2392600000000001E-3</v>
      </c>
      <c r="H185">
        <v>0.995116</v>
      </c>
      <c r="I185">
        <v>0</v>
      </c>
    </row>
    <row r="186" spans="1:9" x14ac:dyDescent="0.25">
      <c r="A186" t="s">
        <v>95</v>
      </c>
      <c r="B186">
        <v>183.39099999999999</v>
      </c>
      <c r="C186">
        <v>181.92400000000001</v>
      </c>
      <c r="D186">
        <v>161.09899999999999</v>
      </c>
      <c r="E186">
        <v>157.71299999999999</v>
      </c>
      <c r="F186">
        <v>85.302000000000007</v>
      </c>
      <c r="G186">
        <v>1.3060299999999999E-3</v>
      </c>
      <c r="H186">
        <v>0.995116</v>
      </c>
      <c r="I186">
        <v>0</v>
      </c>
    </row>
    <row r="187" spans="1:9" x14ac:dyDescent="0.25">
      <c r="A187" t="s">
        <v>95</v>
      </c>
      <c r="B187">
        <v>183.191</v>
      </c>
      <c r="C187">
        <v>181.756</v>
      </c>
      <c r="D187">
        <v>161.09899999999999</v>
      </c>
      <c r="E187">
        <v>157.714</v>
      </c>
      <c r="F187">
        <v>85.111599999999996</v>
      </c>
      <c r="G187">
        <v>1.2749599999999999E-3</v>
      </c>
      <c r="H187">
        <v>0.99511499999999997</v>
      </c>
      <c r="I187">
        <v>0</v>
      </c>
    </row>
    <row r="188" spans="1:9" x14ac:dyDescent="0.25">
      <c r="A188" t="s">
        <v>95</v>
      </c>
      <c r="B188">
        <v>183.09299999999999</v>
      </c>
      <c r="C188">
        <v>181.65700000000001</v>
      </c>
      <c r="D188">
        <v>161.09299999999999</v>
      </c>
      <c r="E188">
        <v>157.715</v>
      </c>
      <c r="F188">
        <v>85.317400000000006</v>
      </c>
      <c r="G188">
        <v>1.27943E-3</v>
      </c>
      <c r="H188">
        <v>0.995116</v>
      </c>
      <c r="I188">
        <v>0</v>
      </c>
    </row>
    <row r="189" spans="1:9" x14ac:dyDescent="0.25">
      <c r="A189" t="s">
        <v>95</v>
      </c>
      <c r="B189">
        <v>183.03800000000001</v>
      </c>
      <c r="C189">
        <v>181.60400000000001</v>
      </c>
      <c r="D189">
        <v>161.065</v>
      </c>
      <c r="E189">
        <v>157.714</v>
      </c>
      <c r="F189">
        <v>85.104399999999998</v>
      </c>
      <c r="G189">
        <v>1.23353E-3</v>
      </c>
      <c r="H189">
        <v>0.995116</v>
      </c>
      <c r="I189">
        <v>0</v>
      </c>
    </row>
    <row r="190" spans="1:9" x14ac:dyDescent="0.25">
      <c r="A190" t="s">
        <v>95</v>
      </c>
      <c r="B190">
        <v>183.149</v>
      </c>
      <c r="C190">
        <v>181.71799999999999</v>
      </c>
      <c r="D190">
        <v>161.11000000000001</v>
      </c>
      <c r="E190">
        <v>157.69499999999999</v>
      </c>
      <c r="F190">
        <v>85.310199999999995</v>
      </c>
      <c r="G190">
        <v>1.46401E-3</v>
      </c>
      <c r="H190">
        <v>0.99511499999999997</v>
      </c>
      <c r="I190">
        <v>0</v>
      </c>
    </row>
    <row r="191" spans="1:9" x14ac:dyDescent="0.25">
      <c r="A191" t="s">
        <v>95</v>
      </c>
      <c r="B191">
        <v>4109.54</v>
      </c>
      <c r="C191">
        <v>181.93600000000001</v>
      </c>
      <c r="D191">
        <v>161.10499999999999</v>
      </c>
      <c r="E191">
        <v>157.726</v>
      </c>
      <c r="F191">
        <v>85.108500000000006</v>
      </c>
      <c r="G191">
        <v>1.2307799999999999E-3</v>
      </c>
      <c r="H191">
        <v>0.995116</v>
      </c>
      <c r="I191">
        <v>0</v>
      </c>
    </row>
    <row r="192" spans="1:9" x14ac:dyDescent="0.25">
      <c r="A192" t="s">
        <v>95</v>
      </c>
      <c r="B192">
        <v>4197.05</v>
      </c>
      <c r="C192">
        <v>188.596</v>
      </c>
      <c r="D192">
        <v>161.66300000000001</v>
      </c>
      <c r="E192">
        <v>157.56399999999999</v>
      </c>
      <c r="F192">
        <v>84.928299999999993</v>
      </c>
      <c r="G192">
        <v>1.2348299999999999E-3</v>
      </c>
      <c r="H192">
        <v>0.99511499999999997</v>
      </c>
      <c r="I192">
        <v>0</v>
      </c>
    </row>
    <row r="193" spans="1:9" x14ac:dyDescent="0.25">
      <c r="A193" t="s">
        <v>95</v>
      </c>
      <c r="B193">
        <v>184.08</v>
      </c>
      <c r="C193">
        <v>182.45699999999999</v>
      </c>
      <c r="D193">
        <v>161.13499999999999</v>
      </c>
      <c r="E193">
        <v>157.69999999999999</v>
      </c>
      <c r="F193">
        <v>85.3215</v>
      </c>
      <c r="G193">
        <v>1.2393300000000001E-3</v>
      </c>
      <c r="H193">
        <v>0.995116</v>
      </c>
      <c r="I193">
        <v>0</v>
      </c>
    </row>
    <row r="194" spans="1:9" x14ac:dyDescent="0.25">
      <c r="A194" t="s">
        <v>95</v>
      </c>
      <c r="B194">
        <v>183.827</v>
      </c>
      <c r="C194">
        <v>182.29400000000001</v>
      </c>
      <c r="D194">
        <v>161.15199999999999</v>
      </c>
      <c r="E194">
        <v>157.75299999999999</v>
      </c>
      <c r="F194">
        <v>85.13</v>
      </c>
      <c r="G194">
        <v>1.2301600000000001E-3</v>
      </c>
      <c r="H194">
        <v>0.995116</v>
      </c>
      <c r="I194">
        <v>0</v>
      </c>
    </row>
    <row r="195" spans="1:9" x14ac:dyDescent="0.25">
      <c r="A195" t="s">
        <v>95</v>
      </c>
      <c r="B195">
        <v>183.899</v>
      </c>
      <c r="C195">
        <v>182.375</v>
      </c>
      <c r="D195">
        <v>161.13399999999999</v>
      </c>
      <c r="E195">
        <v>157.72499999999999</v>
      </c>
      <c r="F195">
        <v>85.313299999999998</v>
      </c>
      <c r="G195">
        <v>1.2356800000000001E-3</v>
      </c>
      <c r="H195">
        <v>0.995116</v>
      </c>
      <c r="I195">
        <v>0</v>
      </c>
    </row>
    <row r="196" spans="1:9" x14ac:dyDescent="0.25">
      <c r="A196" t="s">
        <v>95</v>
      </c>
      <c r="B196">
        <v>183.31899999999999</v>
      </c>
      <c r="C196">
        <v>181.83500000000001</v>
      </c>
      <c r="D196">
        <v>161.096</v>
      </c>
      <c r="E196">
        <v>157.72300000000001</v>
      </c>
      <c r="F196">
        <v>85.103399999999993</v>
      </c>
      <c r="G196">
        <v>1.23146E-3</v>
      </c>
      <c r="H196">
        <v>0.995116</v>
      </c>
      <c r="I196">
        <v>0</v>
      </c>
    </row>
    <row r="197" spans="1:9" x14ac:dyDescent="0.25">
      <c r="A197" t="s">
        <v>95</v>
      </c>
      <c r="B197">
        <v>183.11500000000001</v>
      </c>
      <c r="C197">
        <v>181.68</v>
      </c>
      <c r="D197">
        <v>161.096</v>
      </c>
      <c r="E197">
        <v>157.69800000000001</v>
      </c>
      <c r="F197">
        <v>85.328699999999998</v>
      </c>
      <c r="G197">
        <v>1.2656799999999999E-3</v>
      </c>
      <c r="H197">
        <v>0.995116</v>
      </c>
      <c r="I197">
        <v>0</v>
      </c>
    </row>
    <row r="198" spans="1:9" x14ac:dyDescent="0.25">
      <c r="A198" t="s">
        <v>95</v>
      </c>
      <c r="B198">
        <v>183.16499999999999</v>
      </c>
      <c r="C198">
        <v>181.72900000000001</v>
      </c>
      <c r="D198">
        <v>161.10900000000001</v>
      </c>
      <c r="E198">
        <v>157.73699999999999</v>
      </c>
      <c r="F198">
        <v>85.114699999999999</v>
      </c>
      <c r="G198">
        <v>1.2707199999999999E-3</v>
      </c>
      <c r="H198">
        <v>0.99511400000000005</v>
      </c>
      <c r="I198">
        <v>0</v>
      </c>
    </row>
    <row r="199" spans="1:9" x14ac:dyDescent="0.25">
      <c r="A199" t="s">
        <v>95</v>
      </c>
      <c r="B199">
        <v>183.20400000000001</v>
      </c>
      <c r="C199">
        <v>181.745</v>
      </c>
      <c r="D199">
        <v>161.15799999999999</v>
      </c>
      <c r="E199">
        <v>157.77699999999999</v>
      </c>
      <c r="F199">
        <v>85.346000000000004</v>
      </c>
      <c r="G199">
        <v>1.3176900000000001E-3</v>
      </c>
      <c r="H199">
        <v>0.995116</v>
      </c>
      <c r="I199">
        <v>0</v>
      </c>
    </row>
    <row r="200" spans="1:9" x14ac:dyDescent="0.25">
      <c r="A200" t="s">
        <v>95</v>
      </c>
      <c r="B200">
        <v>183.511</v>
      </c>
      <c r="C200">
        <v>181.97800000000001</v>
      </c>
      <c r="D200">
        <v>161.16900000000001</v>
      </c>
      <c r="E200">
        <v>157.78800000000001</v>
      </c>
      <c r="F200">
        <v>85.118799999999993</v>
      </c>
      <c r="G200">
        <v>1.2398000000000001E-3</v>
      </c>
      <c r="H200">
        <v>0.995116</v>
      </c>
      <c r="I200">
        <v>0</v>
      </c>
    </row>
    <row r="201" spans="1:9" x14ac:dyDescent="0.25">
      <c r="A201" t="s">
        <v>95</v>
      </c>
      <c r="B201">
        <v>183.196</v>
      </c>
      <c r="C201">
        <v>181.751</v>
      </c>
      <c r="D201">
        <v>161.136</v>
      </c>
      <c r="E201">
        <v>157.74799999999999</v>
      </c>
      <c r="F201">
        <v>85.3399</v>
      </c>
      <c r="G201">
        <v>1.5135700000000001E-3</v>
      </c>
      <c r="H201">
        <v>0.995116</v>
      </c>
      <c r="I201">
        <v>0</v>
      </c>
    </row>
    <row r="202" spans="1:9" x14ac:dyDescent="0.25">
      <c r="A202" t="s">
        <v>95</v>
      </c>
      <c r="B202">
        <v>4157.72</v>
      </c>
      <c r="C202">
        <v>181.923</v>
      </c>
      <c r="D202">
        <v>161.12299999999999</v>
      </c>
      <c r="E202">
        <v>157.74600000000001</v>
      </c>
      <c r="F202">
        <v>85.128</v>
      </c>
      <c r="G202">
        <v>1.2302700000000001E-3</v>
      </c>
      <c r="H202">
        <v>0.99511499999999997</v>
      </c>
      <c r="I202">
        <v>0</v>
      </c>
    </row>
    <row r="203" spans="1:9" x14ac:dyDescent="0.25">
      <c r="A203" t="s">
        <v>95</v>
      </c>
      <c r="B203">
        <v>4198.93</v>
      </c>
      <c r="C203">
        <v>188.51400000000001</v>
      </c>
      <c r="D203">
        <v>161.61199999999999</v>
      </c>
      <c r="E203">
        <v>157.56200000000001</v>
      </c>
      <c r="F203">
        <v>85.1494</v>
      </c>
      <c r="G203">
        <v>1.2311100000000001E-3</v>
      </c>
      <c r="H203">
        <v>0.995116</v>
      </c>
      <c r="I203">
        <v>0</v>
      </c>
    </row>
    <row r="204" spans="1:9" x14ac:dyDescent="0.25">
      <c r="A204" t="s">
        <v>95</v>
      </c>
      <c r="B204">
        <v>183.89400000000001</v>
      </c>
      <c r="C204">
        <v>182.33099999999999</v>
      </c>
      <c r="D204">
        <v>161.09200000000001</v>
      </c>
      <c r="E204">
        <v>157.65100000000001</v>
      </c>
      <c r="F204">
        <v>85.356300000000005</v>
      </c>
      <c r="G204">
        <v>1.5633699999999999E-3</v>
      </c>
      <c r="H204">
        <v>0.995116</v>
      </c>
      <c r="I204">
        <v>0</v>
      </c>
    </row>
    <row r="205" spans="1:9" x14ac:dyDescent="0.25">
      <c r="A205" t="s">
        <v>95</v>
      </c>
      <c r="B205">
        <v>183.26599999999999</v>
      </c>
      <c r="C205">
        <v>181.82599999999999</v>
      </c>
      <c r="D205">
        <v>161.113</v>
      </c>
      <c r="E205">
        <v>157.74799999999999</v>
      </c>
      <c r="F205">
        <v>85.123900000000006</v>
      </c>
      <c r="G205">
        <v>1.23011E-3</v>
      </c>
      <c r="H205">
        <v>0.99511400000000005</v>
      </c>
      <c r="I205">
        <v>0</v>
      </c>
    </row>
    <row r="206" spans="1:9" x14ac:dyDescent="0.25">
      <c r="A206" t="s">
        <v>95</v>
      </c>
      <c r="B206">
        <v>183.167</v>
      </c>
      <c r="C206">
        <v>181.709</v>
      </c>
      <c r="D206">
        <v>161.11799999999999</v>
      </c>
      <c r="E206">
        <v>157.68100000000001</v>
      </c>
      <c r="F206">
        <v>85.409499999999994</v>
      </c>
      <c r="G206">
        <v>1.23204E-3</v>
      </c>
      <c r="H206">
        <v>0.995116</v>
      </c>
      <c r="I206">
        <v>0</v>
      </c>
    </row>
    <row r="207" spans="1:9" x14ac:dyDescent="0.25">
      <c r="A207" t="s">
        <v>95</v>
      </c>
      <c r="B207">
        <v>183.173</v>
      </c>
      <c r="C207">
        <v>181.73400000000001</v>
      </c>
      <c r="D207">
        <v>161.154</v>
      </c>
      <c r="E207">
        <v>157.75299999999999</v>
      </c>
      <c r="F207">
        <v>85.13</v>
      </c>
      <c r="G207">
        <v>1.2399799999999999E-3</v>
      </c>
      <c r="H207">
        <v>0.995116</v>
      </c>
      <c r="I207">
        <v>0</v>
      </c>
    </row>
    <row r="208" spans="1:9" x14ac:dyDescent="0.25">
      <c r="A208" t="s">
        <v>95</v>
      </c>
      <c r="B208">
        <v>183.33</v>
      </c>
      <c r="C208">
        <v>181.86199999999999</v>
      </c>
      <c r="D208">
        <v>161.113</v>
      </c>
      <c r="E208">
        <v>157.68</v>
      </c>
      <c r="F208">
        <v>85.422899999999998</v>
      </c>
      <c r="G208">
        <v>1.23058E-3</v>
      </c>
      <c r="H208">
        <v>0.995116</v>
      </c>
      <c r="I208">
        <v>0</v>
      </c>
    </row>
    <row r="209" spans="1:25" x14ac:dyDescent="0.25">
      <c r="A209" t="s">
        <v>95</v>
      </c>
      <c r="B209">
        <v>183.125</v>
      </c>
      <c r="C209">
        <v>181.678</v>
      </c>
      <c r="D209">
        <v>161.12</v>
      </c>
      <c r="E209">
        <v>157.71799999999999</v>
      </c>
      <c r="F209">
        <v>85.115700000000004</v>
      </c>
      <c r="G209">
        <v>1.2304900000000001E-3</v>
      </c>
      <c r="H209">
        <v>0.995116</v>
      </c>
      <c r="I209">
        <v>0</v>
      </c>
    </row>
    <row r="210" spans="1:25" x14ac:dyDescent="0.25">
      <c r="A210" t="s">
        <v>95</v>
      </c>
      <c r="B210">
        <v>183.24799999999999</v>
      </c>
      <c r="C210">
        <v>181.78100000000001</v>
      </c>
      <c r="D210">
        <v>161.10599999999999</v>
      </c>
      <c r="E210">
        <v>157.678</v>
      </c>
      <c r="F210">
        <v>85.424899999999994</v>
      </c>
      <c r="G210">
        <v>1.2308600000000001E-3</v>
      </c>
      <c r="H210">
        <v>0.995116</v>
      </c>
      <c r="I210">
        <v>0</v>
      </c>
    </row>
    <row r="211" spans="1:25" x14ac:dyDescent="0.25">
      <c r="A211" t="s">
        <v>95</v>
      </c>
      <c r="B211">
        <v>183.23099999999999</v>
      </c>
      <c r="C211">
        <v>181.79</v>
      </c>
      <c r="D211">
        <v>161.12899999999999</v>
      </c>
      <c r="E211">
        <v>157.76300000000001</v>
      </c>
      <c r="F211">
        <v>85.136200000000002</v>
      </c>
      <c r="G211">
        <v>1.9867499999999998E-3</v>
      </c>
      <c r="H211">
        <v>0.995116</v>
      </c>
      <c r="I211">
        <v>0</v>
      </c>
    </row>
    <row r="212" spans="1:25" x14ac:dyDescent="0.25">
      <c r="A212" t="s">
        <v>95</v>
      </c>
      <c r="B212">
        <v>183.2</v>
      </c>
      <c r="C212">
        <v>181.75800000000001</v>
      </c>
      <c r="D212">
        <v>161.14099999999999</v>
      </c>
      <c r="E212">
        <v>157.71799999999999</v>
      </c>
      <c r="F212">
        <v>85.438199999999995</v>
      </c>
      <c r="G212">
        <v>1.2340599999999999E-3</v>
      </c>
      <c r="H212">
        <v>0.99511499999999997</v>
      </c>
      <c r="I212">
        <v>0</v>
      </c>
    </row>
    <row r="213" spans="1:25" x14ac:dyDescent="0.25">
      <c r="A213" t="s">
        <v>95</v>
      </c>
      <c r="B213">
        <v>4145.25</v>
      </c>
      <c r="C213">
        <v>181.87700000000001</v>
      </c>
      <c r="D213">
        <v>161.084</v>
      </c>
      <c r="E213">
        <v>157.733</v>
      </c>
      <c r="F213">
        <v>85.142300000000006</v>
      </c>
      <c r="G213">
        <v>1.23464E-3</v>
      </c>
      <c r="H213">
        <v>0.995116</v>
      </c>
      <c r="I213">
        <v>0</v>
      </c>
    </row>
    <row r="214" spans="1:25" x14ac:dyDescent="0.25">
      <c r="A214" t="s">
        <v>95</v>
      </c>
      <c r="B214">
        <v>4197.0600000000004</v>
      </c>
      <c r="C214">
        <v>188.619</v>
      </c>
      <c r="D214">
        <v>161.626</v>
      </c>
      <c r="E214">
        <v>157.53899999999999</v>
      </c>
      <c r="F214">
        <v>84.936499999999995</v>
      </c>
      <c r="G214">
        <v>1.2800299999999999E-3</v>
      </c>
      <c r="H214">
        <v>0.99511499999999997</v>
      </c>
      <c r="I214">
        <v>0</v>
      </c>
    </row>
    <row r="215" spans="1:25" x14ac:dyDescent="0.25">
      <c r="A215" t="s">
        <v>95</v>
      </c>
      <c r="B215">
        <v>185.02600000000001</v>
      </c>
      <c r="C215">
        <v>183.36</v>
      </c>
      <c r="D215">
        <v>161.19999999999999</v>
      </c>
      <c r="E215">
        <v>157.73599999999999</v>
      </c>
      <c r="F215">
        <v>85.323499999999996</v>
      </c>
      <c r="G215">
        <v>1.2302400000000001E-3</v>
      </c>
      <c r="H215">
        <v>0.995116</v>
      </c>
      <c r="I215">
        <v>0</v>
      </c>
    </row>
    <row r="216" spans="1:25" x14ac:dyDescent="0.25">
      <c r="A216" t="s">
        <v>95</v>
      </c>
      <c r="B216">
        <v>184.83199999999999</v>
      </c>
      <c r="C216">
        <v>183.22499999999999</v>
      </c>
      <c r="D216">
        <v>161.19999999999999</v>
      </c>
      <c r="E216">
        <v>157.72200000000001</v>
      </c>
      <c r="F216">
        <v>85.114699999999999</v>
      </c>
      <c r="G216">
        <v>1.23054E-3</v>
      </c>
      <c r="H216">
        <v>0.99511499999999997</v>
      </c>
      <c r="I216">
        <v>0</v>
      </c>
    </row>
    <row r="217" spans="1:25" x14ac:dyDescent="0.25">
      <c r="A217" t="s">
        <v>95</v>
      </c>
      <c r="B217">
        <v>183.988</v>
      </c>
      <c r="C217">
        <v>182.422</v>
      </c>
      <c r="D217">
        <v>161.113</v>
      </c>
      <c r="E217">
        <v>157.71100000000001</v>
      </c>
      <c r="F217">
        <v>85.309200000000004</v>
      </c>
      <c r="G217">
        <v>1.2350499999999999E-3</v>
      </c>
      <c r="H217">
        <v>0.995112</v>
      </c>
      <c r="I217">
        <v>0</v>
      </c>
    </row>
    <row r="218" spans="1:25" x14ac:dyDescent="0.25">
      <c r="A218" t="s">
        <v>95</v>
      </c>
      <c r="B218">
        <v>183.44200000000001</v>
      </c>
      <c r="C218">
        <v>181.946</v>
      </c>
      <c r="D218">
        <v>161.09399999999999</v>
      </c>
      <c r="E218">
        <v>157.726</v>
      </c>
      <c r="F218">
        <v>85.113699999999994</v>
      </c>
      <c r="G218">
        <v>1.23252E-3</v>
      </c>
      <c r="H218">
        <v>0.99511499999999997</v>
      </c>
      <c r="I218">
        <v>0</v>
      </c>
    </row>
    <row r="219" spans="1:25" x14ac:dyDescent="0.25">
      <c r="A219" t="s">
        <v>95</v>
      </c>
      <c r="B219">
        <v>183.149</v>
      </c>
      <c r="C219">
        <v>181.7</v>
      </c>
      <c r="D219">
        <v>161.12799999999999</v>
      </c>
      <c r="E219">
        <v>157.73400000000001</v>
      </c>
      <c r="F219">
        <v>85.327600000000004</v>
      </c>
      <c r="G219">
        <v>1.3621900000000001E-3</v>
      </c>
      <c r="H219">
        <v>0.995116</v>
      </c>
      <c r="I219">
        <v>0</v>
      </c>
    </row>
    <row r="220" spans="1:25" x14ac:dyDescent="0.25">
      <c r="A220" t="s">
        <v>95</v>
      </c>
      <c r="B220">
        <v>183.20400000000001</v>
      </c>
      <c r="C220">
        <v>181.74199999999999</v>
      </c>
      <c r="D220">
        <v>161.13300000000001</v>
      </c>
      <c r="E220">
        <v>157.75399999999999</v>
      </c>
      <c r="F220">
        <v>85.1126</v>
      </c>
      <c r="G220">
        <v>1.23058E-3</v>
      </c>
      <c r="H220">
        <v>0.995116</v>
      </c>
      <c r="I220">
        <v>0</v>
      </c>
    </row>
    <row r="221" spans="1:25" x14ac:dyDescent="0.25">
      <c r="A221" t="s">
        <v>95</v>
      </c>
      <c r="B221">
        <v>183.22800000000001</v>
      </c>
      <c r="C221">
        <v>181.79</v>
      </c>
      <c r="D221">
        <v>161.114</v>
      </c>
      <c r="E221">
        <v>157.73400000000001</v>
      </c>
      <c r="F221">
        <v>85.331699999999998</v>
      </c>
      <c r="G221">
        <v>1.3589400000000001E-3</v>
      </c>
      <c r="H221">
        <v>0.995116</v>
      </c>
      <c r="I221">
        <v>0</v>
      </c>
    </row>
    <row r="222" spans="1:25" x14ac:dyDescent="0.25">
      <c r="A222" t="s">
        <v>95</v>
      </c>
      <c r="B222">
        <v>183.03899999999999</v>
      </c>
      <c r="C222">
        <v>181.59700000000001</v>
      </c>
      <c r="D222">
        <v>161.108</v>
      </c>
      <c r="E222">
        <v>157.71700000000001</v>
      </c>
      <c r="F222">
        <v>85.113699999999994</v>
      </c>
      <c r="G222">
        <v>1.2380799999999999E-3</v>
      </c>
      <c r="H222">
        <v>0.995116</v>
      </c>
      <c r="I222">
        <v>0</v>
      </c>
    </row>
    <row r="223" spans="1:25" x14ac:dyDescent="0.25">
      <c r="A223" t="s">
        <v>95</v>
      </c>
      <c r="B223">
        <v>183.17099999999999</v>
      </c>
      <c r="C223">
        <v>181.73699999999999</v>
      </c>
      <c r="D223">
        <v>161.179</v>
      </c>
      <c r="E223">
        <v>157.78399999999999</v>
      </c>
      <c r="F223">
        <v>85.359399999999994</v>
      </c>
      <c r="G223">
        <v>1.23062E-3</v>
      </c>
      <c r="H223">
        <v>0.995116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4151.97</v>
      </c>
      <c r="C224">
        <v>181.83799999999999</v>
      </c>
      <c r="D224">
        <v>161.09399999999999</v>
      </c>
      <c r="E224">
        <v>157.721</v>
      </c>
      <c r="F224">
        <v>85.131100000000004</v>
      </c>
      <c r="G224">
        <v>1.25921E-3</v>
      </c>
      <c r="H224">
        <v>0.99511499999999997</v>
      </c>
      <c r="I224">
        <v>0</v>
      </c>
      <c r="R224">
        <f>AVERAGE(B175:B224)</f>
        <v>900.75338000000022</v>
      </c>
      <c r="S224">
        <f>AVERAGE(C175:C224)</f>
        <v>183.1446</v>
      </c>
      <c r="U224">
        <f>_xlfn.VAR.P(B175:B224)</f>
        <v>2343205.7490823157</v>
      </c>
      <c r="V224">
        <f>_xlfn.VAR.P(C175:C224)</f>
        <v>24.579935639999981</v>
      </c>
      <c r="X224">
        <f>1.96*SQRT(U224)/50</f>
        <v>60.005530430701555</v>
      </c>
      <c r="Y224">
        <f>1.96*SQRT(V224)/50</f>
        <v>0.19434637198015703</v>
      </c>
    </row>
    <row r="225" spans="1:9" x14ac:dyDescent="0.25">
      <c r="A225" t="s">
        <v>95</v>
      </c>
      <c r="B225">
        <v>45038.080953999997</v>
      </c>
      <c r="C225" t="s">
        <v>37</v>
      </c>
    </row>
    <row r="226" spans="1:9" x14ac:dyDescent="0.25">
      <c r="A226" t="s">
        <v>110</v>
      </c>
      <c r="B226">
        <v>4238.1899999999996</v>
      </c>
      <c r="C226">
        <v>223.71299999999999</v>
      </c>
      <c r="D226">
        <v>196.97399999999999</v>
      </c>
      <c r="E226">
        <v>192.21199999999999</v>
      </c>
      <c r="F226">
        <v>110.699</v>
      </c>
      <c r="G226">
        <v>1.2301300000000001E-3</v>
      </c>
      <c r="H226">
        <v>0.995116</v>
      </c>
      <c r="I226">
        <v>0</v>
      </c>
    </row>
    <row r="227" spans="1:9" x14ac:dyDescent="0.25">
      <c r="A227" t="s">
        <v>110</v>
      </c>
      <c r="B227">
        <v>207.06899999999999</v>
      </c>
      <c r="C227">
        <v>205.51599999999999</v>
      </c>
      <c r="D227">
        <v>184.27600000000001</v>
      </c>
      <c r="E227">
        <v>180.512</v>
      </c>
      <c r="F227">
        <v>104.419</v>
      </c>
      <c r="G227">
        <v>1.23083E-3</v>
      </c>
      <c r="H227">
        <v>0.995116</v>
      </c>
      <c r="I227">
        <v>0</v>
      </c>
    </row>
    <row r="228" spans="1:9" x14ac:dyDescent="0.25">
      <c r="A228" t="s">
        <v>110</v>
      </c>
      <c r="B228">
        <v>197.70400000000001</v>
      </c>
      <c r="C228">
        <v>196.238</v>
      </c>
      <c r="D228">
        <v>175.261</v>
      </c>
      <c r="E228">
        <v>171.59100000000001</v>
      </c>
      <c r="F228">
        <v>98.961600000000004</v>
      </c>
      <c r="G228">
        <v>1.27147E-3</v>
      </c>
      <c r="H228">
        <v>0.995116</v>
      </c>
      <c r="I228">
        <v>0</v>
      </c>
    </row>
    <row r="229" spans="1:9" x14ac:dyDescent="0.25">
      <c r="A229" t="s">
        <v>110</v>
      </c>
      <c r="B229">
        <v>197.42699999999999</v>
      </c>
      <c r="C229">
        <v>196.024</v>
      </c>
      <c r="D229">
        <v>175.35599999999999</v>
      </c>
      <c r="E229">
        <v>171.721</v>
      </c>
      <c r="F229">
        <v>99.329800000000006</v>
      </c>
      <c r="G229">
        <v>1.2310999999999999E-3</v>
      </c>
      <c r="H229">
        <v>0.995116</v>
      </c>
      <c r="I229">
        <v>0</v>
      </c>
    </row>
    <row r="230" spans="1:9" x14ac:dyDescent="0.25">
      <c r="A230" t="s">
        <v>110</v>
      </c>
      <c r="B230">
        <v>197.434</v>
      </c>
      <c r="C230">
        <v>195.845</v>
      </c>
      <c r="D230">
        <v>175.20400000000001</v>
      </c>
      <c r="E230">
        <v>171.58199999999999</v>
      </c>
      <c r="F230">
        <v>98.967699999999994</v>
      </c>
      <c r="G230">
        <v>1.2304900000000001E-3</v>
      </c>
      <c r="H230">
        <v>0.995116</v>
      </c>
      <c r="I230">
        <v>0</v>
      </c>
    </row>
    <row r="231" spans="1:9" x14ac:dyDescent="0.25">
      <c r="A231" t="s">
        <v>110</v>
      </c>
      <c r="B231">
        <v>197.446</v>
      </c>
      <c r="C231">
        <v>195.99</v>
      </c>
      <c r="D231">
        <v>175.43700000000001</v>
      </c>
      <c r="E231">
        <v>171.822</v>
      </c>
      <c r="F231">
        <v>99.418800000000005</v>
      </c>
      <c r="G231">
        <v>1.2437100000000001E-3</v>
      </c>
      <c r="H231">
        <v>0.995116</v>
      </c>
      <c r="I231">
        <v>0</v>
      </c>
    </row>
    <row r="232" spans="1:9" x14ac:dyDescent="0.25">
      <c r="A232" t="s">
        <v>110</v>
      </c>
      <c r="B232">
        <v>197.13300000000001</v>
      </c>
      <c r="C232">
        <v>195.67500000000001</v>
      </c>
      <c r="D232">
        <v>175.23500000000001</v>
      </c>
      <c r="E232">
        <v>171.62799999999999</v>
      </c>
      <c r="F232">
        <v>99.003500000000003</v>
      </c>
      <c r="G232">
        <v>1.2300799999999999E-3</v>
      </c>
      <c r="H232">
        <v>0.99511499999999997</v>
      </c>
      <c r="I232">
        <v>0</v>
      </c>
    </row>
    <row r="233" spans="1:9" x14ac:dyDescent="0.25">
      <c r="A233" t="s">
        <v>110</v>
      </c>
      <c r="B233">
        <v>197.52699999999999</v>
      </c>
      <c r="C233">
        <v>196.089</v>
      </c>
      <c r="D233">
        <v>175.43899999999999</v>
      </c>
      <c r="E233">
        <v>171.79300000000001</v>
      </c>
      <c r="F233">
        <v>99.384</v>
      </c>
      <c r="G233">
        <v>1.2608299999999999E-3</v>
      </c>
      <c r="H233">
        <v>0.99511499999999997</v>
      </c>
      <c r="I233">
        <v>0</v>
      </c>
    </row>
    <row r="234" spans="1:9" x14ac:dyDescent="0.25">
      <c r="A234" t="s">
        <v>110</v>
      </c>
      <c r="B234">
        <v>197.15100000000001</v>
      </c>
      <c r="C234">
        <v>195.72300000000001</v>
      </c>
      <c r="D234">
        <v>175.17400000000001</v>
      </c>
      <c r="E234">
        <v>171.541</v>
      </c>
      <c r="F234">
        <v>98.925700000000006</v>
      </c>
      <c r="G234">
        <v>1.23022E-3</v>
      </c>
      <c r="H234">
        <v>0.995116</v>
      </c>
      <c r="I234">
        <v>0</v>
      </c>
    </row>
    <row r="235" spans="1:9" x14ac:dyDescent="0.25">
      <c r="A235" t="s">
        <v>110</v>
      </c>
      <c r="B235">
        <v>8184.66</v>
      </c>
      <c r="C235">
        <v>196.20500000000001</v>
      </c>
      <c r="D235">
        <v>175.43700000000001</v>
      </c>
      <c r="E235">
        <v>171.803</v>
      </c>
      <c r="F235">
        <v>99.395300000000006</v>
      </c>
      <c r="G235">
        <v>1.27019E-3</v>
      </c>
      <c r="H235">
        <v>0.995116</v>
      </c>
      <c r="I235">
        <v>0</v>
      </c>
    </row>
    <row r="236" spans="1:9" x14ac:dyDescent="0.25">
      <c r="A236" t="s">
        <v>110</v>
      </c>
      <c r="B236">
        <v>204.78200000000001</v>
      </c>
      <c r="C236">
        <v>202.17500000000001</v>
      </c>
      <c r="D236">
        <v>175.595</v>
      </c>
      <c r="E236">
        <v>171.303</v>
      </c>
      <c r="F236">
        <v>98.693200000000004</v>
      </c>
      <c r="G236">
        <v>1.4945900000000001E-3</v>
      </c>
      <c r="H236">
        <v>0.99511499999999997</v>
      </c>
      <c r="I236">
        <v>0</v>
      </c>
    </row>
    <row r="237" spans="1:9" x14ac:dyDescent="0.25">
      <c r="A237" t="s">
        <v>110</v>
      </c>
      <c r="B237">
        <v>197.875</v>
      </c>
      <c r="C237">
        <v>196.315</v>
      </c>
      <c r="D237">
        <v>175.416</v>
      </c>
      <c r="E237">
        <v>171.773</v>
      </c>
      <c r="F237">
        <v>99.365600000000001</v>
      </c>
      <c r="G237">
        <v>1.23679E-3</v>
      </c>
      <c r="H237">
        <v>0.995116</v>
      </c>
      <c r="I237">
        <v>0</v>
      </c>
    </row>
    <row r="238" spans="1:9" x14ac:dyDescent="0.25">
      <c r="A238" t="s">
        <v>110</v>
      </c>
      <c r="B238">
        <v>197.208</v>
      </c>
      <c r="C238">
        <v>195.75800000000001</v>
      </c>
      <c r="D238">
        <v>175.16200000000001</v>
      </c>
      <c r="E238">
        <v>171.54499999999999</v>
      </c>
      <c r="F238">
        <v>98.947199999999995</v>
      </c>
      <c r="G238">
        <v>1.23124E-3</v>
      </c>
      <c r="H238">
        <v>0.995116</v>
      </c>
      <c r="I238">
        <v>0</v>
      </c>
    </row>
    <row r="239" spans="1:9" x14ac:dyDescent="0.25">
      <c r="A239" t="s">
        <v>110</v>
      </c>
      <c r="B239">
        <v>197.489</v>
      </c>
      <c r="C239">
        <v>196.053</v>
      </c>
      <c r="D239">
        <v>175.46899999999999</v>
      </c>
      <c r="E239">
        <v>171.84700000000001</v>
      </c>
      <c r="F239">
        <v>99.433099999999996</v>
      </c>
      <c r="G239">
        <v>1.2830000000000001E-3</v>
      </c>
      <c r="H239">
        <v>0.99511499999999997</v>
      </c>
      <c r="I239">
        <v>0</v>
      </c>
    </row>
    <row r="240" spans="1:9" x14ac:dyDescent="0.25">
      <c r="A240" t="s">
        <v>110</v>
      </c>
      <c r="B240">
        <v>197.32499999999999</v>
      </c>
      <c r="C240">
        <v>195.893</v>
      </c>
      <c r="D240">
        <v>175.27199999999999</v>
      </c>
      <c r="E240">
        <v>171.643</v>
      </c>
      <c r="F240">
        <v>99.000399999999999</v>
      </c>
      <c r="G240">
        <v>1.3015800000000001E-3</v>
      </c>
      <c r="H240">
        <v>0.99511499999999997</v>
      </c>
      <c r="I240">
        <v>0</v>
      </c>
    </row>
    <row r="241" spans="1:9" x14ac:dyDescent="0.25">
      <c r="A241" t="s">
        <v>110</v>
      </c>
      <c r="B241">
        <v>197.453</v>
      </c>
      <c r="C241">
        <v>196.012</v>
      </c>
      <c r="D241">
        <v>175.41</v>
      </c>
      <c r="E241">
        <v>171.77699999999999</v>
      </c>
      <c r="F241">
        <v>99.389099999999999</v>
      </c>
      <c r="G241">
        <v>1.23894E-3</v>
      </c>
      <c r="H241">
        <v>0.99511300000000003</v>
      </c>
      <c r="I241">
        <v>0</v>
      </c>
    </row>
    <row r="242" spans="1:9" x14ac:dyDescent="0.25">
      <c r="A242" t="s">
        <v>110</v>
      </c>
      <c r="B242">
        <v>197.17699999999999</v>
      </c>
      <c r="C242">
        <v>195.72200000000001</v>
      </c>
      <c r="D242">
        <v>175.184</v>
      </c>
      <c r="E242">
        <v>171.55099999999999</v>
      </c>
      <c r="F242">
        <v>98.914500000000004</v>
      </c>
      <c r="G242">
        <v>1.3167999999999999E-3</v>
      </c>
      <c r="H242">
        <v>0.99511400000000005</v>
      </c>
      <c r="I242">
        <v>0</v>
      </c>
    </row>
    <row r="243" spans="1:9" x14ac:dyDescent="0.25">
      <c r="A243" t="s">
        <v>110</v>
      </c>
      <c r="B243">
        <v>197.708</v>
      </c>
      <c r="C243">
        <v>196.255</v>
      </c>
      <c r="D243">
        <v>175.46</v>
      </c>
      <c r="E243">
        <v>171.80600000000001</v>
      </c>
      <c r="F243">
        <v>99.3994</v>
      </c>
      <c r="G243">
        <v>1.2526499999999999E-3</v>
      </c>
      <c r="H243">
        <v>0.995116</v>
      </c>
      <c r="I243">
        <v>0</v>
      </c>
    </row>
    <row r="244" spans="1:9" x14ac:dyDescent="0.25">
      <c r="A244" t="s">
        <v>110</v>
      </c>
      <c r="B244">
        <v>197.249</v>
      </c>
      <c r="C244">
        <v>195.83</v>
      </c>
      <c r="D244">
        <v>175.19900000000001</v>
      </c>
      <c r="E244">
        <v>171.59100000000001</v>
      </c>
      <c r="F244">
        <v>98.958500000000001</v>
      </c>
      <c r="G244">
        <v>1.2551000000000001E-3</v>
      </c>
      <c r="H244">
        <v>0.99511400000000005</v>
      </c>
      <c r="I244">
        <v>0</v>
      </c>
    </row>
    <row r="245" spans="1:9" x14ac:dyDescent="0.25">
      <c r="A245" t="s">
        <v>110</v>
      </c>
      <c r="B245">
        <v>4206.3500000000004</v>
      </c>
      <c r="C245">
        <v>196.083</v>
      </c>
      <c r="D245">
        <v>175.36500000000001</v>
      </c>
      <c r="E245">
        <v>171.74799999999999</v>
      </c>
      <c r="F245">
        <v>99.322599999999994</v>
      </c>
      <c r="G245">
        <v>1.23106E-3</v>
      </c>
      <c r="H245">
        <v>0.99511499999999997</v>
      </c>
      <c r="I245">
        <v>0</v>
      </c>
    </row>
    <row r="246" spans="1:9" x14ac:dyDescent="0.25">
      <c r="A246" t="s">
        <v>110</v>
      </c>
      <c r="B246">
        <v>4215.45</v>
      </c>
      <c r="C246">
        <v>202.01499999999999</v>
      </c>
      <c r="D246">
        <v>175.43899999999999</v>
      </c>
      <c r="E246">
        <v>171.19300000000001</v>
      </c>
      <c r="F246">
        <v>98.597999999999999</v>
      </c>
      <c r="G246">
        <v>1.41534E-3</v>
      </c>
      <c r="H246">
        <v>0.995116</v>
      </c>
      <c r="I246">
        <v>0</v>
      </c>
    </row>
    <row r="247" spans="1:9" x14ac:dyDescent="0.25">
      <c r="A247" t="s">
        <v>110</v>
      </c>
      <c r="B247">
        <v>198.179</v>
      </c>
      <c r="C247">
        <v>196.59100000000001</v>
      </c>
      <c r="D247">
        <v>175.464</v>
      </c>
      <c r="E247">
        <v>171.81</v>
      </c>
      <c r="F247">
        <v>99.386099999999999</v>
      </c>
      <c r="G247">
        <v>1.23281E-3</v>
      </c>
      <c r="H247">
        <v>0.995116</v>
      </c>
      <c r="I247">
        <v>0</v>
      </c>
    </row>
    <row r="248" spans="1:9" x14ac:dyDescent="0.25">
      <c r="A248" t="s">
        <v>110</v>
      </c>
      <c r="B248">
        <v>207.68299999999999</v>
      </c>
      <c r="C248">
        <v>205.93100000000001</v>
      </c>
      <c r="D248">
        <v>176.84</v>
      </c>
      <c r="E248">
        <v>171.946</v>
      </c>
      <c r="F248">
        <v>98.992199999999997</v>
      </c>
      <c r="G248">
        <v>1.23156E-3</v>
      </c>
      <c r="H248">
        <v>0.99511300000000003</v>
      </c>
      <c r="I248">
        <v>0</v>
      </c>
    </row>
    <row r="249" spans="1:9" x14ac:dyDescent="0.25">
      <c r="A249" t="s">
        <v>110</v>
      </c>
      <c r="B249">
        <v>202.70599999999999</v>
      </c>
      <c r="C249">
        <v>199.983</v>
      </c>
      <c r="D249">
        <v>175.86099999999999</v>
      </c>
      <c r="E249">
        <v>171.74700000000001</v>
      </c>
      <c r="F249">
        <v>99.344099999999997</v>
      </c>
      <c r="G249">
        <v>1.3597100000000001E-3</v>
      </c>
      <c r="H249">
        <v>0.99511499999999997</v>
      </c>
      <c r="I249">
        <v>0</v>
      </c>
    </row>
    <row r="250" spans="1:9" x14ac:dyDescent="0.25">
      <c r="A250" t="s">
        <v>110</v>
      </c>
      <c r="B250">
        <v>200.67400000000001</v>
      </c>
      <c r="C250">
        <v>198.16</v>
      </c>
      <c r="D250">
        <v>175.221</v>
      </c>
      <c r="E250">
        <v>171.39099999999999</v>
      </c>
      <c r="F250">
        <v>98.800700000000006</v>
      </c>
      <c r="G250">
        <v>1.2312600000000001E-3</v>
      </c>
      <c r="H250">
        <v>0.99511300000000003</v>
      </c>
      <c r="I250">
        <v>0</v>
      </c>
    </row>
    <row r="251" spans="1:9" x14ac:dyDescent="0.25">
      <c r="A251" t="s">
        <v>110</v>
      </c>
      <c r="B251">
        <v>197.44900000000001</v>
      </c>
      <c r="C251">
        <v>195.99</v>
      </c>
      <c r="D251">
        <v>175.37899999999999</v>
      </c>
      <c r="E251">
        <v>171.721</v>
      </c>
      <c r="F251">
        <v>99.334900000000005</v>
      </c>
      <c r="G251">
        <v>1.2367400000000001E-3</v>
      </c>
      <c r="H251">
        <v>0.995116</v>
      </c>
      <c r="I251">
        <v>0</v>
      </c>
    </row>
    <row r="252" spans="1:9" x14ac:dyDescent="0.25">
      <c r="A252" t="s">
        <v>110</v>
      </c>
      <c r="B252">
        <v>204.678</v>
      </c>
      <c r="C252">
        <v>202.749</v>
      </c>
      <c r="D252">
        <v>176.45500000000001</v>
      </c>
      <c r="E252">
        <v>171.947</v>
      </c>
      <c r="F252">
        <v>98.959500000000006</v>
      </c>
      <c r="G252">
        <v>1.2906899999999999E-3</v>
      </c>
      <c r="H252">
        <v>0.995116</v>
      </c>
      <c r="I252">
        <v>0</v>
      </c>
    </row>
    <row r="253" spans="1:9" x14ac:dyDescent="0.25">
      <c r="A253" t="s">
        <v>110</v>
      </c>
      <c r="B253">
        <v>203.10499999999999</v>
      </c>
      <c r="C253">
        <v>201.17599999999999</v>
      </c>
      <c r="D253">
        <v>176.06</v>
      </c>
      <c r="E253">
        <v>171.73400000000001</v>
      </c>
      <c r="F253">
        <v>99.313400000000001</v>
      </c>
      <c r="G253">
        <v>1.2401599999999999E-3</v>
      </c>
      <c r="H253">
        <v>0.995116</v>
      </c>
      <c r="I253">
        <v>0</v>
      </c>
    </row>
    <row r="254" spans="1:9" x14ac:dyDescent="0.25">
      <c r="A254" t="s">
        <v>110</v>
      </c>
      <c r="B254">
        <v>199.78100000000001</v>
      </c>
      <c r="C254">
        <v>198.291</v>
      </c>
      <c r="D254">
        <v>175.54900000000001</v>
      </c>
      <c r="E254">
        <v>171.578</v>
      </c>
      <c r="F254">
        <v>98.993300000000005</v>
      </c>
      <c r="G254">
        <v>1.23437E-3</v>
      </c>
      <c r="H254">
        <v>0.995116</v>
      </c>
      <c r="I254">
        <v>0</v>
      </c>
    </row>
    <row r="255" spans="1:9" x14ac:dyDescent="0.25">
      <c r="A255" t="s">
        <v>110</v>
      </c>
      <c r="B255">
        <v>4164.2</v>
      </c>
      <c r="C255">
        <v>198.83500000000001</v>
      </c>
      <c r="D255">
        <v>175.78100000000001</v>
      </c>
      <c r="E255">
        <v>171.785</v>
      </c>
      <c r="F255">
        <v>99.355400000000003</v>
      </c>
      <c r="G255">
        <v>1.2320199999999999E-3</v>
      </c>
      <c r="H255">
        <v>0.995116</v>
      </c>
      <c r="I255">
        <v>0</v>
      </c>
    </row>
    <row r="256" spans="1:9" x14ac:dyDescent="0.25">
      <c r="A256" t="s">
        <v>110</v>
      </c>
      <c r="B256">
        <v>4214.0200000000004</v>
      </c>
      <c r="C256">
        <v>201.73599999999999</v>
      </c>
      <c r="D256">
        <v>175.67599999999999</v>
      </c>
      <c r="E256">
        <v>171.16900000000001</v>
      </c>
      <c r="F256">
        <v>98.607299999999995</v>
      </c>
      <c r="G256">
        <v>1.31394E-3</v>
      </c>
      <c r="H256">
        <v>0.99510600000000005</v>
      </c>
      <c r="I256">
        <v>0</v>
      </c>
    </row>
    <row r="257" spans="1:9" x14ac:dyDescent="0.25">
      <c r="A257" t="s">
        <v>110</v>
      </c>
      <c r="B257">
        <v>202.976</v>
      </c>
      <c r="C257">
        <v>200.56399999999999</v>
      </c>
      <c r="D257">
        <v>175.988</v>
      </c>
      <c r="E257">
        <v>171.85400000000001</v>
      </c>
      <c r="F257">
        <v>99.424899999999994</v>
      </c>
      <c r="G257">
        <v>1.23492E-3</v>
      </c>
      <c r="H257">
        <v>0.99511400000000005</v>
      </c>
      <c r="I257">
        <v>0</v>
      </c>
    </row>
    <row r="258" spans="1:9" x14ac:dyDescent="0.25">
      <c r="A258" t="s">
        <v>110</v>
      </c>
      <c r="B258">
        <v>203.232</v>
      </c>
      <c r="C258">
        <v>200.761</v>
      </c>
      <c r="D258">
        <v>175.435</v>
      </c>
      <c r="E258">
        <v>171.37</v>
      </c>
      <c r="F258">
        <v>98.771199999999993</v>
      </c>
      <c r="G258">
        <v>1.28381E-3</v>
      </c>
      <c r="H258">
        <v>0.995116</v>
      </c>
      <c r="I258">
        <v>0</v>
      </c>
    </row>
    <row r="259" spans="1:9" x14ac:dyDescent="0.25">
      <c r="A259" t="s">
        <v>110</v>
      </c>
      <c r="B259">
        <v>197.82</v>
      </c>
      <c r="C259">
        <v>196.297</v>
      </c>
      <c r="D259">
        <v>175.39</v>
      </c>
      <c r="E259">
        <v>171.727</v>
      </c>
      <c r="F259">
        <v>99.357399999999998</v>
      </c>
      <c r="G259">
        <v>1.23029E-3</v>
      </c>
      <c r="H259">
        <v>0.995116</v>
      </c>
      <c r="I259">
        <v>0</v>
      </c>
    </row>
    <row r="260" spans="1:9" x14ac:dyDescent="0.25">
      <c r="A260" t="s">
        <v>110</v>
      </c>
      <c r="B260">
        <v>197.32300000000001</v>
      </c>
      <c r="C260">
        <v>195.86799999999999</v>
      </c>
      <c r="D260">
        <v>175.22399999999999</v>
      </c>
      <c r="E260">
        <v>171.6</v>
      </c>
      <c r="F260">
        <v>99.027000000000001</v>
      </c>
      <c r="G260">
        <v>1.35563E-3</v>
      </c>
      <c r="H260">
        <v>0.995116</v>
      </c>
      <c r="I260">
        <v>0</v>
      </c>
    </row>
    <row r="261" spans="1:9" x14ac:dyDescent="0.25">
      <c r="A261" t="s">
        <v>110</v>
      </c>
      <c r="B261">
        <v>197.43</v>
      </c>
      <c r="C261">
        <v>195.994</v>
      </c>
      <c r="D261">
        <v>175.39500000000001</v>
      </c>
      <c r="E261">
        <v>171.75299999999999</v>
      </c>
      <c r="F261">
        <v>99.3339</v>
      </c>
      <c r="G261">
        <v>1.2470999999999999E-3</v>
      </c>
      <c r="H261">
        <v>0.99511499999999997</v>
      </c>
      <c r="I261">
        <v>0</v>
      </c>
    </row>
    <row r="262" spans="1:9" x14ac:dyDescent="0.25">
      <c r="A262" t="s">
        <v>110</v>
      </c>
      <c r="B262">
        <v>197.22399999999999</v>
      </c>
      <c r="C262">
        <v>195.755</v>
      </c>
      <c r="D262">
        <v>175.143</v>
      </c>
      <c r="E262">
        <v>171.51499999999999</v>
      </c>
      <c r="F262">
        <v>98.936999999999998</v>
      </c>
      <c r="G262">
        <v>1.2353500000000001E-3</v>
      </c>
      <c r="H262">
        <v>0.995116</v>
      </c>
      <c r="I262">
        <v>0</v>
      </c>
    </row>
    <row r="263" spans="1:9" x14ac:dyDescent="0.25">
      <c r="A263" t="s">
        <v>110</v>
      </c>
      <c r="B263">
        <v>197.51400000000001</v>
      </c>
      <c r="C263">
        <v>196.07900000000001</v>
      </c>
      <c r="D263">
        <v>175.398</v>
      </c>
      <c r="E263">
        <v>171.77099999999999</v>
      </c>
      <c r="F263">
        <v>99.393199999999993</v>
      </c>
      <c r="G263">
        <v>1.2651400000000001E-3</v>
      </c>
      <c r="H263">
        <v>0.995116</v>
      </c>
      <c r="I263">
        <v>0</v>
      </c>
    </row>
    <row r="264" spans="1:9" x14ac:dyDescent="0.25">
      <c r="A264" t="s">
        <v>110</v>
      </c>
      <c r="B264">
        <v>197.95400000000001</v>
      </c>
      <c r="C264">
        <v>196.40799999999999</v>
      </c>
      <c r="D264">
        <v>175.24700000000001</v>
      </c>
      <c r="E264">
        <v>171.59700000000001</v>
      </c>
      <c r="F264">
        <v>98.974900000000005</v>
      </c>
      <c r="G264">
        <v>1.33475E-3</v>
      </c>
      <c r="H264">
        <v>0.995116</v>
      </c>
      <c r="I264">
        <v>0</v>
      </c>
    </row>
    <row r="265" spans="1:9" x14ac:dyDescent="0.25">
      <c r="A265" t="s">
        <v>110</v>
      </c>
      <c r="B265">
        <v>8212.1200000000008</v>
      </c>
      <c r="C265">
        <v>196.178</v>
      </c>
      <c r="D265">
        <v>175.376</v>
      </c>
      <c r="E265">
        <v>171.732</v>
      </c>
      <c r="F265">
        <v>99.324700000000007</v>
      </c>
      <c r="G265">
        <v>1.2322699999999999E-3</v>
      </c>
      <c r="H265">
        <v>0.99511400000000005</v>
      </c>
      <c r="I265">
        <v>0</v>
      </c>
    </row>
    <row r="266" spans="1:9" x14ac:dyDescent="0.25">
      <c r="A266" t="s">
        <v>110</v>
      </c>
      <c r="B266">
        <v>339.61399999999998</v>
      </c>
      <c r="C266">
        <v>202.71600000000001</v>
      </c>
      <c r="D266">
        <v>176.07300000000001</v>
      </c>
      <c r="E266">
        <v>171.78700000000001</v>
      </c>
      <c r="F266">
        <v>98.661500000000004</v>
      </c>
      <c r="G266">
        <v>1.30853E-3</v>
      </c>
      <c r="H266">
        <v>0.995116</v>
      </c>
      <c r="I266">
        <v>0</v>
      </c>
    </row>
    <row r="267" spans="1:9" x14ac:dyDescent="0.25">
      <c r="A267" t="s">
        <v>110</v>
      </c>
      <c r="B267">
        <v>250.596</v>
      </c>
      <c r="C267">
        <v>195.92599999999999</v>
      </c>
      <c r="D267">
        <v>174.78399999999999</v>
      </c>
      <c r="E267">
        <v>171.10599999999999</v>
      </c>
      <c r="F267">
        <v>98.569400000000002</v>
      </c>
      <c r="G267">
        <v>1.2300799999999999E-3</v>
      </c>
      <c r="H267">
        <v>0.995116</v>
      </c>
      <c r="I267">
        <v>0</v>
      </c>
    </row>
    <row r="268" spans="1:9" x14ac:dyDescent="0.25">
      <c r="A268" t="s">
        <v>110</v>
      </c>
      <c r="B268">
        <v>197.386</v>
      </c>
      <c r="C268">
        <v>195.934</v>
      </c>
      <c r="D268">
        <v>175.398</v>
      </c>
      <c r="E268">
        <v>171.74</v>
      </c>
      <c r="F268">
        <v>99.3523</v>
      </c>
      <c r="G268">
        <v>1.2343300000000001E-3</v>
      </c>
      <c r="H268">
        <v>0.995116</v>
      </c>
      <c r="I268">
        <v>0</v>
      </c>
    </row>
    <row r="269" spans="1:9" x14ac:dyDescent="0.25">
      <c r="A269" t="s">
        <v>110</v>
      </c>
      <c r="B269">
        <v>197.08799999999999</v>
      </c>
      <c r="C269">
        <v>195.68700000000001</v>
      </c>
      <c r="D269">
        <v>175.17500000000001</v>
      </c>
      <c r="E269">
        <v>171.553</v>
      </c>
      <c r="F269">
        <v>98.948300000000003</v>
      </c>
      <c r="G269">
        <v>1.23018E-3</v>
      </c>
      <c r="H269">
        <v>0.99511300000000003</v>
      </c>
      <c r="I269">
        <v>0</v>
      </c>
    </row>
    <row r="270" spans="1:9" x14ac:dyDescent="0.25">
      <c r="A270" t="s">
        <v>110</v>
      </c>
      <c r="B270">
        <v>197.523</v>
      </c>
      <c r="C270">
        <v>196.12799999999999</v>
      </c>
      <c r="D270">
        <v>175.51499999999999</v>
      </c>
      <c r="E270">
        <v>171.88499999999999</v>
      </c>
      <c r="F270">
        <v>99.454599999999999</v>
      </c>
      <c r="G270">
        <v>1.2402400000000001E-3</v>
      </c>
      <c r="H270">
        <v>0.995116</v>
      </c>
      <c r="I270">
        <v>0</v>
      </c>
    </row>
    <row r="271" spans="1:9" x14ac:dyDescent="0.25">
      <c r="A271" t="s">
        <v>110</v>
      </c>
      <c r="B271">
        <v>197.298</v>
      </c>
      <c r="C271">
        <v>195.89699999999999</v>
      </c>
      <c r="D271">
        <v>175.27099999999999</v>
      </c>
      <c r="E271">
        <v>171.62299999999999</v>
      </c>
      <c r="F271">
        <v>99.000399999999999</v>
      </c>
      <c r="G271">
        <v>1.2329999999999999E-3</v>
      </c>
      <c r="H271">
        <v>0.995116</v>
      </c>
      <c r="I271">
        <v>0</v>
      </c>
    </row>
    <row r="272" spans="1:9" x14ac:dyDescent="0.25">
      <c r="A272" t="s">
        <v>110</v>
      </c>
      <c r="B272">
        <v>197.899</v>
      </c>
      <c r="C272">
        <v>196.41200000000001</v>
      </c>
      <c r="D272">
        <v>175.42599999999999</v>
      </c>
      <c r="E272">
        <v>171.79499999999999</v>
      </c>
      <c r="F272">
        <v>99.390199999999993</v>
      </c>
      <c r="G272">
        <v>1.24643E-3</v>
      </c>
      <c r="H272">
        <v>0.995116</v>
      </c>
      <c r="I272">
        <v>0</v>
      </c>
    </row>
    <row r="273" spans="1:25" x14ac:dyDescent="0.25">
      <c r="A273" t="s">
        <v>110</v>
      </c>
      <c r="B273">
        <v>197.07</v>
      </c>
      <c r="C273">
        <v>195.67400000000001</v>
      </c>
      <c r="D273">
        <v>175.23</v>
      </c>
      <c r="E273">
        <v>171.61</v>
      </c>
      <c r="F273">
        <v>99.0137</v>
      </c>
      <c r="G273">
        <v>1.27652E-3</v>
      </c>
      <c r="H273">
        <v>0.995116</v>
      </c>
      <c r="I273">
        <v>0</v>
      </c>
    </row>
    <row r="274" spans="1:25" x14ac:dyDescent="0.25">
      <c r="A274" t="s">
        <v>110</v>
      </c>
      <c r="B274">
        <v>197.38800000000001</v>
      </c>
      <c r="C274">
        <v>195.98</v>
      </c>
      <c r="D274">
        <v>175.464</v>
      </c>
      <c r="E274">
        <v>171.821</v>
      </c>
      <c r="F274">
        <v>99.406599999999997</v>
      </c>
      <c r="G274">
        <v>1.41672E-3</v>
      </c>
      <c r="H274">
        <v>0.99511499999999997</v>
      </c>
      <c r="I274">
        <v>0</v>
      </c>
    </row>
    <row r="275" spans="1:25" x14ac:dyDescent="0.25">
      <c r="A275" t="s">
        <v>110</v>
      </c>
      <c r="B275">
        <v>4397.5200000000004</v>
      </c>
      <c r="C275">
        <v>196.40700000000001</v>
      </c>
      <c r="D275">
        <v>175.21</v>
      </c>
      <c r="E275">
        <v>171.55</v>
      </c>
      <c r="F275">
        <v>98.913499999999999</v>
      </c>
      <c r="G275">
        <v>1.8354000000000001E-3</v>
      </c>
      <c r="H275">
        <v>0.99511499999999997</v>
      </c>
      <c r="I275">
        <v>0</v>
      </c>
    </row>
    <row r="276" spans="1:25" x14ac:dyDescent="0.25">
      <c r="A276" t="s">
        <v>110</v>
      </c>
      <c r="B276">
        <v>4238.43</v>
      </c>
      <c r="C276">
        <v>230.13</v>
      </c>
      <c r="D276">
        <v>203.68299999999999</v>
      </c>
      <c r="E276">
        <v>199.08</v>
      </c>
      <c r="F276">
        <v>114.953</v>
      </c>
      <c r="G276">
        <v>1.2338900000000001E-3</v>
      </c>
      <c r="H276">
        <v>0.99511400000000005</v>
      </c>
      <c r="I276">
        <v>0</v>
      </c>
    </row>
    <row r="277" spans="1:25" x14ac:dyDescent="0.25">
      <c r="A277" t="s">
        <v>110</v>
      </c>
      <c r="B277">
        <v>206.22900000000001</v>
      </c>
      <c r="C277">
        <v>204.74600000000001</v>
      </c>
      <c r="D277">
        <v>183.24100000000001</v>
      </c>
      <c r="E277">
        <v>179.46100000000001</v>
      </c>
      <c r="F277">
        <v>103.798</v>
      </c>
      <c r="G277">
        <v>1.2791899999999999E-3</v>
      </c>
      <c r="H277">
        <v>0.995116</v>
      </c>
      <c r="I277">
        <v>0</v>
      </c>
    </row>
    <row r="278" spans="1:25" x14ac:dyDescent="0.25">
      <c r="A278" t="s">
        <v>110</v>
      </c>
      <c r="B278">
        <v>197.55199999999999</v>
      </c>
      <c r="C278">
        <v>196.10300000000001</v>
      </c>
      <c r="D278">
        <v>175.29</v>
      </c>
      <c r="E278">
        <v>171.643</v>
      </c>
      <c r="F278">
        <v>99.025000000000006</v>
      </c>
      <c r="G278">
        <v>1.28214E-3</v>
      </c>
      <c r="H278">
        <v>0.995116</v>
      </c>
      <c r="I278">
        <v>0</v>
      </c>
    </row>
    <row r="279" spans="1:25" x14ac:dyDescent="0.25">
      <c r="A279" t="s">
        <v>110</v>
      </c>
      <c r="B279">
        <v>197.19900000000001</v>
      </c>
      <c r="C279">
        <v>195.786</v>
      </c>
      <c r="D279">
        <v>175.34200000000001</v>
      </c>
      <c r="E279">
        <v>171.715</v>
      </c>
      <c r="F279">
        <v>99.454599999999999</v>
      </c>
      <c r="G279">
        <v>1.23021E-3</v>
      </c>
      <c r="H279">
        <v>0.99511499999999997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197.08</v>
      </c>
      <c r="C280">
        <v>195.679</v>
      </c>
      <c r="D280">
        <v>175.166</v>
      </c>
      <c r="E280">
        <v>171.54900000000001</v>
      </c>
      <c r="F280">
        <v>98.918599999999998</v>
      </c>
      <c r="G280">
        <v>1.32946E-3</v>
      </c>
      <c r="H280">
        <v>0.995116</v>
      </c>
      <c r="I280">
        <v>0</v>
      </c>
      <c r="R280">
        <f>AVERAGE(B231:B280)</f>
        <v>1007.6384600000002</v>
      </c>
      <c r="S280">
        <f>AVERAGE(C231:C280)</f>
        <v>198.20687999999998</v>
      </c>
      <c r="U280">
        <f>_xlfn.VAR.P(B231:B280)</f>
        <v>3865746.1419868879</v>
      </c>
      <c r="V280">
        <f>_xlfn.VAR.P(C231:C280)</f>
        <v>28.009337265599989</v>
      </c>
      <c r="X280">
        <f>1.96*SQRT(U280)/50</f>
        <v>77.073083184875443</v>
      </c>
      <c r="Y280">
        <f>1.96*SQRT(V280)/50</f>
        <v>0.20746148562037142</v>
      </c>
    </row>
    <row r="281" spans="1:25" x14ac:dyDescent="0.25">
      <c r="A281" t="s">
        <v>110</v>
      </c>
      <c r="B281">
        <v>50382.521466999999</v>
      </c>
      <c r="C281" t="s">
        <v>37</v>
      </c>
    </row>
    <row r="282" spans="1:25" x14ac:dyDescent="0.25">
      <c r="A282" t="s">
        <v>96</v>
      </c>
      <c r="B282">
        <v>162.07400000000001</v>
      </c>
      <c r="C282">
        <v>160.672</v>
      </c>
      <c r="D282">
        <v>140.18899999999999</v>
      </c>
      <c r="E282">
        <v>136.76599999999999</v>
      </c>
      <c r="F282">
        <v>85.437200000000004</v>
      </c>
      <c r="G282">
        <v>1.2489000000000001E-3</v>
      </c>
      <c r="H282">
        <v>0.995116</v>
      </c>
      <c r="I282">
        <v>0</v>
      </c>
    </row>
    <row r="283" spans="1:25" x14ac:dyDescent="0.25">
      <c r="A283" t="s">
        <v>96</v>
      </c>
      <c r="B283">
        <v>161.863</v>
      </c>
      <c r="C283">
        <v>160.46199999999999</v>
      </c>
      <c r="D283">
        <v>140.03299999999999</v>
      </c>
      <c r="E283">
        <v>136.654</v>
      </c>
      <c r="F283">
        <v>85.140299999999996</v>
      </c>
      <c r="G283">
        <v>1.2411900000000001E-3</v>
      </c>
      <c r="H283">
        <v>0.995116</v>
      </c>
      <c r="I283">
        <v>0</v>
      </c>
    </row>
    <row r="284" spans="1:25" x14ac:dyDescent="0.25">
      <c r="A284" t="s">
        <v>96</v>
      </c>
      <c r="B284">
        <v>161.93899999999999</v>
      </c>
      <c r="C284">
        <v>160.542</v>
      </c>
      <c r="D284">
        <v>140.054</v>
      </c>
      <c r="E284">
        <v>136.62200000000001</v>
      </c>
      <c r="F284">
        <v>85.439300000000003</v>
      </c>
      <c r="G284">
        <v>1.23598E-3</v>
      </c>
      <c r="H284">
        <v>0.995116</v>
      </c>
      <c r="I284">
        <v>0</v>
      </c>
    </row>
    <row r="285" spans="1:25" x14ac:dyDescent="0.25">
      <c r="A285" t="s">
        <v>96</v>
      </c>
      <c r="B285">
        <v>8104.71</v>
      </c>
      <c r="C285">
        <v>161.4</v>
      </c>
      <c r="D285">
        <v>140.101</v>
      </c>
      <c r="E285">
        <v>136.67099999999999</v>
      </c>
      <c r="F285">
        <v>85.139300000000006</v>
      </c>
      <c r="G285">
        <v>1.3870099999999999E-3</v>
      </c>
      <c r="H285">
        <v>0.99511400000000005</v>
      </c>
      <c r="I285">
        <v>0</v>
      </c>
    </row>
    <row r="286" spans="1:25" x14ac:dyDescent="0.25">
      <c r="A286" t="s">
        <v>96</v>
      </c>
      <c r="B286">
        <v>176.91300000000001</v>
      </c>
      <c r="C286">
        <v>173.79499999999999</v>
      </c>
      <c r="D286">
        <v>141.97200000000001</v>
      </c>
      <c r="E286">
        <v>137.03100000000001</v>
      </c>
      <c r="F286">
        <v>85.328699999999998</v>
      </c>
      <c r="G286">
        <v>1.2383800000000001E-3</v>
      </c>
      <c r="H286">
        <v>0.995116</v>
      </c>
      <c r="I286">
        <v>0</v>
      </c>
    </row>
    <row r="287" spans="1:25" x14ac:dyDescent="0.25">
      <c r="A287" t="s">
        <v>96</v>
      </c>
      <c r="B287">
        <v>168.358</v>
      </c>
      <c r="C287">
        <v>166.4</v>
      </c>
      <c r="D287">
        <v>140.75299999999999</v>
      </c>
      <c r="E287">
        <v>136.61699999999999</v>
      </c>
      <c r="F287">
        <v>85.066500000000005</v>
      </c>
      <c r="G287">
        <v>1.31763E-3</v>
      </c>
      <c r="H287">
        <v>0.995116</v>
      </c>
      <c r="I287">
        <v>0</v>
      </c>
    </row>
    <row r="288" spans="1:25" x14ac:dyDescent="0.25">
      <c r="A288" t="s">
        <v>96</v>
      </c>
      <c r="B288">
        <v>164.589</v>
      </c>
      <c r="C288">
        <v>163.10400000000001</v>
      </c>
      <c r="D288">
        <v>140.31700000000001</v>
      </c>
      <c r="E288">
        <v>136.625</v>
      </c>
      <c r="F288">
        <v>85.422899999999998</v>
      </c>
      <c r="G288">
        <v>1.2302400000000001E-3</v>
      </c>
      <c r="H288">
        <v>0.99511499999999997</v>
      </c>
      <c r="I288">
        <v>0</v>
      </c>
    </row>
    <row r="289" spans="1:9" x14ac:dyDescent="0.25">
      <c r="A289" t="s">
        <v>96</v>
      </c>
      <c r="B289">
        <v>164.374</v>
      </c>
      <c r="C289">
        <v>162.96299999999999</v>
      </c>
      <c r="D289">
        <v>140.292</v>
      </c>
      <c r="E289">
        <v>136.66399999999999</v>
      </c>
      <c r="F289">
        <v>85.125900000000001</v>
      </c>
      <c r="G289">
        <v>1.28031E-3</v>
      </c>
      <c r="H289">
        <v>0.99511499999999997</v>
      </c>
      <c r="I289">
        <v>0</v>
      </c>
    </row>
    <row r="290" spans="1:9" x14ac:dyDescent="0.25">
      <c r="A290" t="s">
        <v>96</v>
      </c>
      <c r="B290">
        <v>164.33799999999999</v>
      </c>
      <c r="C290">
        <v>162.93299999999999</v>
      </c>
      <c r="D290">
        <v>140.28399999999999</v>
      </c>
      <c r="E290">
        <v>136.59</v>
      </c>
      <c r="F290">
        <v>85.410600000000002</v>
      </c>
      <c r="G290">
        <v>1.26202E-3</v>
      </c>
      <c r="H290">
        <v>0.99511400000000005</v>
      </c>
      <c r="I290">
        <v>0</v>
      </c>
    </row>
    <row r="291" spans="1:9" x14ac:dyDescent="0.25">
      <c r="A291" t="s">
        <v>96</v>
      </c>
      <c r="B291">
        <v>164.42500000000001</v>
      </c>
      <c r="C291">
        <v>163.012</v>
      </c>
      <c r="D291">
        <v>140.31</v>
      </c>
      <c r="E291">
        <v>136.66800000000001</v>
      </c>
      <c r="F291">
        <v>85.1126</v>
      </c>
      <c r="G291">
        <v>1.2356800000000001E-3</v>
      </c>
      <c r="H291">
        <v>0.99510799999999999</v>
      </c>
      <c r="I291">
        <v>0</v>
      </c>
    </row>
    <row r="292" spans="1:9" x14ac:dyDescent="0.25">
      <c r="A292" t="s">
        <v>96</v>
      </c>
      <c r="B292">
        <v>164.40700000000001</v>
      </c>
      <c r="C292">
        <v>162.98099999999999</v>
      </c>
      <c r="D292">
        <v>140.34399999999999</v>
      </c>
      <c r="E292">
        <v>136.66399999999999</v>
      </c>
      <c r="F292">
        <v>85.444400000000002</v>
      </c>
      <c r="G292">
        <v>1.2319900000000001E-3</v>
      </c>
      <c r="H292">
        <v>0.99511499999999997</v>
      </c>
      <c r="I292">
        <v>0</v>
      </c>
    </row>
    <row r="293" spans="1:9" x14ac:dyDescent="0.25">
      <c r="A293" t="s">
        <v>96</v>
      </c>
      <c r="B293">
        <v>164.38800000000001</v>
      </c>
      <c r="C293">
        <v>162.971</v>
      </c>
      <c r="D293">
        <v>140.27600000000001</v>
      </c>
      <c r="E293">
        <v>136.64500000000001</v>
      </c>
      <c r="F293">
        <v>85.121799999999993</v>
      </c>
      <c r="G293">
        <v>1.23168E-3</v>
      </c>
      <c r="H293">
        <v>0.995116</v>
      </c>
      <c r="I293">
        <v>0</v>
      </c>
    </row>
    <row r="294" spans="1:9" x14ac:dyDescent="0.25">
      <c r="A294" t="s">
        <v>96</v>
      </c>
      <c r="B294">
        <v>164.429</v>
      </c>
      <c r="C294">
        <v>163.01300000000001</v>
      </c>
      <c r="D294">
        <v>140.34299999999999</v>
      </c>
      <c r="E294">
        <v>136.648</v>
      </c>
      <c r="F294">
        <v>85.434100000000001</v>
      </c>
      <c r="G294">
        <v>1.2539199999999999E-3</v>
      </c>
      <c r="H294">
        <v>0.99511499999999997</v>
      </c>
      <c r="I294">
        <v>0</v>
      </c>
    </row>
    <row r="295" spans="1:9" x14ac:dyDescent="0.25">
      <c r="A295" t="s">
        <v>96</v>
      </c>
      <c r="B295">
        <v>164.3</v>
      </c>
      <c r="C295">
        <v>162.88499999999999</v>
      </c>
      <c r="D295">
        <v>140.31399999999999</v>
      </c>
      <c r="E295">
        <v>136.649</v>
      </c>
      <c r="F295">
        <v>85.111599999999996</v>
      </c>
      <c r="G295">
        <v>1.23328E-3</v>
      </c>
      <c r="H295">
        <v>0.995116</v>
      </c>
      <c r="I295">
        <v>0</v>
      </c>
    </row>
    <row r="296" spans="1:9" x14ac:dyDescent="0.25">
      <c r="A296" t="s">
        <v>96</v>
      </c>
      <c r="B296">
        <v>164.417</v>
      </c>
      <c r="C296">
        <v>163.01300000000001</v>
      </c>
      <c r="D296">
        <v>140.298</v>
      </c>
      <c r="E296">
        <v>136.61099999999999</v>
      </c>
      <c r="F296">
        <v>85.400300000000001</v>
      </c>
      <c r="G296">
        <v>1.2519300000000001E-3</v>
      </c>
      <c r="H296">
        <v>0.99511499999999997</v>
      </c>
      <c r="I296">
        <v>0</v>
      </c>
    </row>
    <row r="297" spans="1:9" x14ac:dyDescent="0.25">
      <c r="A297" t="s">
        <v>96</v>
      </c>
      <c r="B297">
        <v>4160.9799999999996</v>
      </c>
      <c r="C297">
        <v>163.12100000000001</v>
      </c>
      <c r="D297">
        <v>140.375</v>
      </c>
      <c r="E297">
        <v>136.65600000000001</v>
      </c>
      <c r="F297">
        <v>85.111599999999996</v>
      </c>
      <c r="G297">
        <v>1.2633799999999999E-3</v>
      </c>
      <c r="H297">
        <v>0.99511499999999997</v>
      </c>
      <c r="I297">
        <v>0</v>
      </c>
    </row>
    <row r="298" spans="1:9" x14ac:dyDescent="0.25">
      <c r="A298" t="s">
        <v>96</v>
      </c>
      <c r="B298">
        <v>4179.37</v>
      </c>
      <c r="C298">
        <v>167.24</v>
      </c>
      <c r="D298">
        <v>140.81700000000001</v>
      </c>
      <c r="E298">
        <v>136.51900000000001</v>
      </c>
      <c r="F298">
        <v>84.932400000000001</v>
      </c>
      <c r="G298">
        <v>1.7803999999999999E-3</v>
      </c>
      <c r="H298">
        <v>0.995116</v>
      </c>
      <c r="I298">
        <v>0</v>
      </c>
    </row>
    <row r="299" spans="1:9" x14ac:dyDescent="0.25">
      <c r="A299" t="s">
        <v>96</v>
      </c>
      <c r="B299">
        <v>164.76599999999999</v>
      </c>
      <c r="C299">
        <v>163.261</v>
      </c>
      <c r="D299">
        <v>140.34</v>
      </c>
      <c r="E299">
        <v>136.62799999999999</v>
      </c>
      <c r="F299">
        <v>85.326599999999999</v>
      </c>
      <c r="G299">
        <v>1.41759E-3</v>
      </c>
      <c r="H299">
        <v>0.995116</v>
      </c>
      <c r="I299">
        <v>0</v>
      </c>
    </row>
    <row r="300" spans="1:9" x14ac:dyDescent="0.25">
      <c r="A300" t="s">
        <v>96</v>
      </c>
      <c r="B300">
        <v>164.50899999999999</v>
      </c>
      <c r="C300">
        <v>163.041</v>
      </c>
      <c r="D300">
        <v>140.334</v>
      </c>
      <c r="E300">
        <v>136.69800000000001</v>
      </c>
      <c r="F300">
        <v>85.116699999999994</v>
      </c>
      <c r="G300">
        <v>1.2300600000000001E-3</v>
      </c>
      <c r="H300">
        <v>0.995116</v>
      </c>
      <c r="I300">
        <v>0</v>
      </c>
    </row>
    <row r="301" spans="1:9" x14ac:dyDescent="0.25">
      <c r="A301" t="s">
        <v>96</v>
      </c>
      <c r="B301">
        <v>164.369</v>
      </c>
      <c r="C301">
        <v>162.94399999999999</v>
      </c>
      <c r="D301">
        <v>140.316</v>
      </c>
      <c r="E301">
        <v>136.63300000000001</v>
      </c>
      <c r="F301">
        <v>85.328599999999994</v>
      </c>
      <c r="G301">
        <v>1.23124E-3</v>
      </c>
      <c r="H301">
        <v>0.99511499999999997</v>
      </c>
      <c r="I301">
        <v>0</v>
      </c>
    </row>
    <row r="302" spans="1:9" x14ac:dyDescent="0.25">
      <c r="A302" t="s">
        <v>96</v>
      </c>
      <c r="B302">
        <v>164.41399999999999</v>
      </c>
      <c r="C302">
        <v>162.96100000000001</v>
      </c>
      <c r="D302">
        <v>140.34399999999999</v>
      </c>
      <c r="E302">
        <v>136.678</v>
      </c>
      <c r="F302">
        <v>85.114699999999999</v>
      </c>
      <c r="G302">
        <v>1.2455999999999999E-3</v>
      </c>
      <c r="H302">
        <v>0.995116</v>
      </c>
      <c r="I302">
        <v>0</v>
      </c>
    </row>
    <row r="303" spans="1:9" x14ac:dyDescent="0.25">
      <c r="A303" t="s">
        <v>96</v>
      </c>
      <c r="B303">
        <v>164.40799999999999</v>
      </c>
      <c r="C303">
        <v>162.96299999999999</v>
      </c>
      <c r="D303">
        <v>140.35400000000001</v>
      </c>
      <c r="E303">
        <v>136.667</v>
      </c>
      <c r="F303">
        <v>85.351200000000006</v>
      </c>
      <c r="G303">
        <v>1.31018E-3</v>
      </c>
      <c r="H303">
        <v>0.995116</v>
      </c>
      <c r="I303">
        <v>0</v>
      </c>
    </row>
    <row r="304" spans="1:9" x14ac:dyDescent="0.25">
      <c r="A304" t="s">
        <v>96</v>
      </c>
      <c r="B304">
        <v>164.54499999999999</v>
      </c>
      <c r="C304">
        <v>163.08500000000001</v>
      </c>
      <c r="D304">
        <v>140.34800000000001</v>
      </c>
      <c r="E304">
        <v>136.64599999999999</v>
      </c>
      <c r="F304">
        <v>85.107500000000002</v>
      </c>
      <c r="G304">
        <v>1.23179E-3</v>
      </c>
      <c r="H304">
        <v>0.99511400000000005</v>
      </c>
      <c r="I304">
        <v>0</v>
      </c>
    </row>
    <row r="305" spans="1:9" x14ac:dyDescent="0.25">
      <c r="A305" t="s">
        <v>96</v>
      </c>
      <c r="B305">
        <v>164.435</v>
      </c>
      <c r="C305">
        <v>162.98599999999999</v>
      </c>
      <c r="D305">
        <v>140.31399999999999</v>
      </c>
      <c r="E305">
        <v>136.62200000000001</v>
      </c>
      <c r="F305">
        <v>85.310199999999995</v>
      </c>
      <c r="G305">
        <v>1.2656200000000001E-3</v>
      </c>
      <c r="H305">
        <v>0.99511000000000005</v>
      </c>
      <c r="I305">
        <v>0</v>
      </c>
    </row>
    <row r="306" spans="1:9" x14ac:dyDescent="0.25">
      <c r="A306" t="s">
        <v>96</v>
      </c>
      <c r="B306">
        <v>164.45</v>
      </c>
      <c r="C306">
        <v>162.989</v>
      </c>
      <c r="D306">
        <v>140.381</v>
      </c>
      <c r="E306">
        <v>136.65799999999999</v>
      </c>
      <c r="F306">
        <v>85.106499999999997</v>
      </c>
      <c r="G306">
        <v>1.2623700000000001E-3</v>
      </c>
      <c r="H306">
        <v>0.995116</v>
      </c>
      <c r="I306">
        <v>0</v>
      </c>
    </row>
    <row r="307" spans="1:9" x14ac:dyDescent="0.25">
      <c r="A307" t="s">
        <v>96</v>
      </c>
      <c r="B307">
        <v>164.37100000000001</v>
      </c>
      <c r="C307">
        <v>162.923</v>
      </c>
      <c r="D307">
        <v>140.32300000000001</v>
      </c>
      <c r="E307">
        <v>136.65</v>
      </c>
      <c r="F307">
        <v>85.310199999999995</v>
      </c>
      <c r="G307">
        <v>1.2337699999999999E-3</v>
      </c>
      <c r="H307">
        <v>0.99511499999999997</v>
      </c>
      <c r="I307">
        <v>0</v>
      </c>
    </row>
    <row r="308" spans="1:9" x14ac:dyDescent="0.25">
      <c r="A308" t="s">
        <v>96</v>
      </c>
      <c r="B308">
        <v>164.333</v>
      </c>
      <c r="C308">
        <v>162.88800000000001</v>
      </c>
      <c r="D308">
        <v>140.33099999999999</v>
      </c>
      <c r="E308">
        <v>136.648</v>
      </c>
      <c r="F308">
        <v>85.133099999999999</v>
      </c>
      <c r="G308">
        <v>1.3146399999999999E-3</v>
      </c>
      <c r="H308">
        <v>0.99511000000000005</v>
      </c>
      <c r="I308">
        <v>0</v>
      </c>
    </row>
    <row r="309" spans="1:9" x14ac:dyDescent="0.25">
      <c r="A309" t="s">
        <v>96</v>
      </c>
      <c r="B309">
        <v>163.99799999999999</v>
      </c>
      <c r="C309">
        <v>162.34399999999999</v>
      </c>
      <c r="D309">
        <v>140.21899999999999</v>
      </c>
      <c r="E309">
        <v>136.643</v>
      </c>
      <c r="F309">
        <v>85.304100000000005</v>
      </c>
      <c r="G309">
        <v>1.2517400000000001E-3</v>
      </c>
      <c r="H309">
        <v>0.99511499999999997</v>
      </c>
      <c r="I309">
        <v>0</v>
      </c>
    </row>
    <row r="310" spans="1:9" x14ac:dyDescent="0.25">
      <c r="A310" t="s">
        <v>96</v>
      </c>
      <c r="B310">
        <v>4013.47</v>
      </c>
      <c r="C310">
        <v>161.488</v>
      </c>
      <c r="D310">
        <v>140.04499999999999</v>
      </c>
      <c r="E310">
        <v>136.654</v>
      </c>
      <c r="F310">
        <v>85.119799999999998</v>
      </c>
      <c r="G310">
        <v>1.2320499999999999E-3</v>
      </c>
      <c r="H310">
        <v>0.995116</v>
      </c>
      <c r="I310">
        <v>0</v>
      </c>
    </row>
    <row r="311" spans="1:9" x14ac:dyDescent="0.25">
      <c r="A311" t="s">
        <v>96</v>
      </c>
      <c r="B311">
        <v>4178.04</v>
      </c>
      <c r="C311">
        <v>167.87100000000001</v>
      </c>
      <c r="D311">
        <v>140.54900000000001</v>
      </c>
      <c r="E311">
        <v>136.471</v>
      </c>
      <c r="F311">
        <v>84.922200000000004</v>
      </c>
      <c r="G311">
        <v>1.2505999999999999E-3</v>
      </c>
      <c r="H311">
        <v>0.99511400000000005</v>
      </c>
      <c r="I311">
        <v>0</v>
      </c>
    </row>
    <row r="312" spans="1:9" x14ac:dyDescent="0.25">
      <c r="A312" t="s">
        <v>96</v>
      </c>
      <c r="B312">
        <v>169.089</v>
      </c>
      <c r="C312">
        <v>166.86699999999999</v>
      </c>
      <c r="D312">
        <v>141.09399999999999</v>
      </c>
      <c r="E312">
        <v>137.03299999999999</v>
      </c>
      <c r="F312">
        <v>85.330699999999993</v>
      </c>
      <c r="G312">
        <v>1.2846800000000001E-3</v>
      </c>
      <c r="H312">
        <v>0.99511400000000005</v>
      </c>
      <c r="I312">
        <v>0</v>
      </c>
    </row>
    <row r="313" spans="1:9" x14ac:dyDescent="0.25">
      <c r="A313" t="s">
        <v>96</v>
      </c>
      <c r="B313">
        <v>170.392</v>
      </c>
      <c r="C313">
        <v>168.221</v>
      </c>
      <c r="D313">
        <v>141.227</v>
      </c>
      <c r="E313">
        <v>136.78299999999999</v>
      </c>
      <c r="F313">
        <v>85.070700000000002</v>
      </c>
      <c r="G313">
        <v>1.23821E-3</v>
      </c>
      <c r="H313">
        <v>0.99511099999999997</v>
      </c>
      <c r="I313">
        <v>0</v>
      </c>
    </row>
    <row r="314" spans="1:9" x14ac:dyDescent="0.25">
      <c r="A314" t="s">
        <v>96</v>
      </c>
      <c r="B314">
        <v>164.858</v>
      </c>
      <c r="C314">
        <v>163.34800000000001</v>
      </c>
      <c r="D314">
        <v>140.37700000000001</v>
      </c>
      <c r="E314">
        <v>136.667</v>
      </c>
      <c r="F314">
        <v>85.3215</v>
      </c>
      <c r="G314">
        <v>1.34151E-3</v>
      </c>
      <c r="H314">
        <v>0.99511499999999997</v>
      </c>
      <c r="I314">
        <v>0</v>
      </c>
    </row>
    <row r="315" spans="1:9" x14ac:dyDescent="0.25">
      <c r="A315" t="s">
        <v>96</v>
      </c>
      <c r="B315">
        <v>164.505</v>
      </c>
      <c r="C315">
        <v>162.952</v>
      </c>
      <c r="D315">
        <v>140.274</v>
      </c>
      <c r="E315">
        <v>136.64400000000001</v>
      </c>
      <c r="F315">
        <v>85.1126</v>
      </c>
      <c r="G315">
        <v>1.31303E-3</v>
      </c>
      <c r="H315">
        <v>0.995116</v>
      </c>
      <c r="I315">
        <v>0</v>
      </c>
    </row>
    <row r="316" spans="1:9" x14ac:dyDescent="0.25">
      <c r="A316" t="s">
        <v>96</v>
      </c>
      <c r="B316">
        <v>162.018</v>
      </c>
      <c r="C316">
        <v>160.578</v>
      </c>
      <c r="D316">
        <v>140.018</v>
      </c>
      <c r="E316">
        <v>136.626</v>
      </c>
      <c r="F316">
        <v>85.3</v>
      </c>
      <c r="G316">
        <v>1.2344400000000001E-3</v>
      </c>
      <c r="H316">
        <v>0.995116</v>
      </c>
      <c r="I316">
        <v>0</v>
      </c>
    </row>
    <row r="317" spans="1:9" x14ac:dyDescent="0.25">
      <c r="A317" t="s">
        <v>96</v>
      </c>
      <c r="B317">
        <v>161.893</v>
      </c>
      <c r="C317">
        <v>160.505</v>
      </c>
      <c r="D317">
        <v>140.04400000000001</v>
      </c>
      <c r="E317">
        <v>136.66999999999999</v>
      </c>
      <c r="F317">
        <v>85.129000000000005</v>
      </c>
      <c r="G317">
        <v>3.8978099999999998E-3</v>
      </c>
      <c r="H317">
        <v>0.995116</v>
      </c>
      <c r="I317">
        <v>0</v>
      </c>
    </row>
    <row r="318" spans="1:9" x14ac:dyDescent="0.25">
      <c r="A318" t="s">
        <v>96</v>
      </c>
      <c r="B318">
        <v>161.86600000000001</v>
      </c>
      <c r="C318">
        <v>160.47399999999999</v>
      </c>
      <c r="D318">
        <v>140.01400000000001</v>
      </c>
      <c r="E318">
        <v>136.62100000000001</v>
      </c>
      <c r="F318">
        <v>85.327600000000004</v>
      </c>
      <c r="G318">
        <v>1.23036E-3</v>
      </c>
      <c r="H318">
        <v>0.995116</v>
      </c>
      <c r="I318">
        <v>0</v>
      </c>
    </row>
    <row r="319" spans="1:9" x14ac:dyDescent="0.25">
      <c r="A319" t="s">
        <v>96</v>
      </c>
      <c r="B319">
        <v>161.91999999999999</v>
      </c>
      <c r="C319">
        <v>160.53</v>
      </c>
      <c r="D319">
        <v>140.03399999999999</v>
      </c>
      <c r="E319">
        <v>136.654</v>
      </c>
      <c r="F319">
        <v>85.122900000000001</v>
      </c>
      <c r="G319">
        <v>1.2301600000000001E-3</v>
      </c>
      <c r="H319">
        <v>0.99511499999999997</v>
      </c>
      <c r="I319">
        <v>0</v>
      </c>
    </row>
    <row r="320" spans="1:9" x14ac:dyDescent="0.25">
      <c r="A320" t="s">
        <v>96</v>
      </c>
      <c r="B320">
        <v>161.904</v>
      </c>
      <c r="C320">
        <v>160.512</v>
      </c>
      <c r="D320">
        <v>140.03200000000001</v>
      </c>
      <c r="E320">
        <v>136.642</v>
      </c>
      <c r="F320">
        <v>85.340900000000005</v>
      </c>
      <c r="G320">
        <v>1.2300499999999999E-3</v>
      </c>
      <c r="H320">
        <v>0.995116</v>
      </c>
      <c r="I320">
        <v>0</v>
      </c>
    </row>
    <row r="321" spans="1:25" x14ac:dyDescent="0.25">
      <c r="A321" t="s">
        <v>96</v>
      </c>
      <c r="B321">
        <v>161.916</v>
      </c>
      <c r="C321">
        <v>160.52699999999999</v>
      </c>
      <c r="D321">
        <v>140.03899999999999</v>
      </c>
      <c r="E321">
        <v>136.65100000000001</v>
      </c>
      <c r="F321">
        <v>85.126999999999995</v>
      </c>
      <c r="G321">
        <v>1.2353100000000001E-3</v>
      </c>
      <c r="H321">
        <v>0.995116</v>
      </c>
      <c r="I321">
        <v>0</v>
      </c>
    </row>
    <row r="322" spans="1:25" x14ac:dyDescent="0.25">
      <c r="A322" t="s">
        <v>96</v>
      </c>
      <c r="B322">
        <v>162.58000000000001</v>
      </c>
      <c r="C322">
        <v>161.05000000000001</v>
      </c>
      <c r="D322">
        <v>140.01499999999999</v>
      </c>
      <c r="E322">
        <v>136.642</v>
      </c>
      <c r="F322">
        <v>85.338899999999995</v>
      </c>
      <c r="G322">
        <v>1.25745E-3</v>
      </c>
      <c r="H322">
        <v>0.995116</v>
      </c>
      <c r="I322">
        <v>0</v>
      </c>
    </row>
    <row r="323" spans="1:25" x14ac:dyDescent="0.25">
      <c r="A323" t="s">
        <v>96</v>
      </c>
      <c r="B323">
        <v>4017.48</v>
      </c>
      <c r="C323">
        <v>161.21199999999999</v>
      </c>
      <c r="D323">
        <v>140.06</v>
      </c>
      <c r="E323">
        <v>136.684</v>
      </c>
      <c r="F323">
        <v>85.142300000000006</v>
      </c>
      <c r="G323">
        <v>1.2586299999999999E-3</v>
      </c>
      <c r="H323">
        <v>0.995116</v>
      </c>
      <c r="I323">
        <v>0</v>
      </c>
    </row>
    <row r="324" spans="1:25" x14ac:dyDescent="0.25">
      <c r="A324" t="s">
        <v>96</v>
      </c>
      <c r="B324">
        <v>4178.87</v>
      </c>
      <c r="C324">
        <v>167.89500000000001</v>
      </c>
      <c r="D324">
        <v>140.55600000000001</v>
      </c>
      <c r="E324">
        <v>136.49299999999999</v>
      </c>
      <c r="F324">
        <v>84.926299999999998</v>
      </c>
      <c r="G324">
        <v>1.3017899999999999E-3</v>
      </c>
      <c r="H324">
        <v>0.995116</v>
      </c>
      <c r="I324">
        <v>0</v>
      </c>
    </row>
    <row r="325" spans="1:25" x14ac:dyDescent="0.25">
      <c r="A325" t="s">
        <v>96</v>
      </c>
      <c r="B325">
        <v>163.1</v>
      </c>
      <c r="C325">
        <v>161.53</v>
      </c>
      <c r="D325">
        <v>140.05500000000001</v>
      </c>
      <c r="E325">
        <v>136.62899999999999</v>
      </c>
      <c r="F325">
        <v>85.312299999999993</v>
      </c>
      <c r="G325">
        <v>1.25727E-3</v>
      </c>
      <c r="H325">
        <v>0.995116</v>
      </c>
      <c r="I325">
        <v>0</v>
      </c>
    </row>
    <row r="326" spans="1:25" x14ac:dyDescent="0.25">
      <c r="A326" t="s">
        <v>96</v>
      </c>
      <c r="B326">
        <v>161.99600000000001</v>
      </c>
      <c r="C326">
        <v>160.56800000000001</v>
      </c>
      <c r="D326">
        <v>140.03399999999999</v>
      </c>
      <c r="E326">
        <v>136.66</v>
      </c>
      <c r="F326">
        <v>85.123900000000006</v>
      </c>
      <c r="G326">
        <v>1.24182E-3</v>
      </c>
      <c r="H326">
        <v>0.995116</v>
      </c>
      <c r="I326">
        <v>0</v>
      </c>
    </row>
    <row r="327" spans="1:25" x14ac:dyDescent="0.25">
      <c r="A327" t="s">
        <v>96</v>
      </c>
      <c r="B327">
        <v>162.00899999999999</v>
      </c>
      <c r="C327">
        <v>160.59399999999999</v>
      </c>
      <c r="D327">
        <v>140.06</v>
      </c>
      <c r="E327">
        <v>136.66399999999999</v>
      </c>
      <c r="F327">
        <v>85.344999999999999</v>
      </c>
      <c r="G327">
        <v>1.2302400000000001E-3</v>
      </c>
      <c r="H327">
        <v>0.995116</v>
      </c>
      <c r="I327">
        <v>0</v>
      </c>
    </row>
    <row r="328" spans="1:25" x14ac:dyDescent="0.25">
      <c r="A328" t="s">
        <v>96</v>
      </c>
      <c r="B328">
        <v>162.048</v>
      </c>
      <c r="C328">
        <v>160.65</v>
      </c>
      <c r="D328">
        <v>140.03100000000001</v>
      </c>
      <c r="E328">
        <v>136.654</v>
      </c>
      <c r="F328">
        <v>85.115700000000004</v>
      </c>
      <c r="G328">
        <v>1.23416E-3</v>
      </c>
      <c r="H328">
        <v>0.995116</v>
      </c>
      <c r="I328">
        <v>0</v>
      </c>
    </row>
    <row r="329" spans="1:25" x14ac:dyDescent="0.25">
      <c r="A329" t="s">
        <v>96</v>
      </c>
      <c r="B329">
        <v>162.26400000000001</v>
      </c>
      <c r="C329">
        <v>160.86500000000001</v>
      </c>
      <c r="D329">
        <v>140.03800000000001</v>
      </c>
      <c r="E329">
        <v>136.673</v>
      </c>
      <c r="F329">
        <v>85.318399999999997</v>
      </c>
      <c r="G329">
        <v>1.23015E-3</v>
      </c>
      <c r="H329">
        <v>0.995116</v>
      </c>
      <c r="I329">
        <v>0</v>
      </c>
    </row>
    <row r="330" spans="1:25" x14ac:dyDescent="0.25">
      <c r="A330" t="s">
        <v>96</v>
      </c>
      <c r="B330">
        <v>161.875</v>
      </c>
      <c r="C330">
        <v>160.48599999999999</v>
      </c>
      <c r="D330">
        <v>140.05500000000001</v>
      </c>
      <c r="E330">
        <v>136.65700000000001</v>
      </c>
      <c r="F330">
        <v>85.1096</v>
      </c>
      <c r="G330">
        <v>1.2447599999999999E-3</v>
      </c>
      <c r="H330">
        <v>0.99511400000000005</v>
      </c>
      <c r="I330">
        <v>0</v>
      </c>
    </row>
    <row r="331" spans="1:25" x14ac:dyDescent="0.25">
      <c r="A331" t="s">
        <v>96</v>
      </c>
      <c r="B331">
        <v>161.91800000000001</v>
      </c>
      <c r="C331">
        <v>160.51499999999999</v>
      </c>
      <c r="D331">
        <v>140.04499999999999</v>
      </c>
      <c r="E331">
        <v>136.65100000000001</v>
      </c>
      <c r="F331">
        <v>85.328699999999998</v>
      </c>
      <c r="G331">
        <v>1.2369799999999999E-3</v>
      </c>
      <c r="H331">
        <v>0.99511400000000005</v>
      </c>
      <c r="I331">
        <v>0</v>
      </c>
    </row>
    <row r="332" spans="1:25" x14ac:dyDescent="0.25">
      <c r="A332" t="s">
        <v>96</v>
      </c>
      <c r="B332">
        <v>161.905</v>
      </c>
      <c r="C332">
        <v>160.505</v>
      </c>
      <c r="D332">
        <v>140.06100000000001</v>
      </c>
      <c r="E332">
        <v>136.673</v>
      </c>
      <c r="F332">
        <v>85.133099999999999</v>
      </c>
      <c r="G332">
        <v>1.26873E-3</v>
      </c>
      <c r="H332">
        <v>0.99511499999999997</v>
      </c>
      <c r="I332">
        <v>0</v>
      </c>
    </row>
    <row r="333" spans="1:25" x14ac:dyDescent="0.25">
      <c r="A333" t="s">
        <v>96</v>
      </c>
      <c r="B333">
        <v>161.90199999999999</v>
      </c>
      <c r="C333">
        <v>160.501</v>
      </c>
      <c r="D333">
        <v>140.03899999999999</v>
      </c>
      <c r="E333">
        <v>136.63200000000001</v>
      </c>
      <c r="F333">
        <v>85.343999999999994</v>
      </c>
      <c r="G333">
        <v>1.23415E-3</v>
      </c>
      <c r="H333">
        <v>0.995116</v>
      </c>
      <c r="I333">
        <v>0</v>
      </c>
    </row>
    <row r="334" spans="1:25" x14ac:dyDescent="0.25">
      <c r="A334" t="s">
        <v>96</v>
      </c>
      <c r="B334">
        <v>161.87799999999999</v>
      </c>
      <c r="C334">
        <v>160.49100000000001</v>
      </c>
      <c r="D334">
        <v>140.03700000000001</v>
      </c>
      <c r="E334">
        <v>136.65199999999999</v>
      </c>
      <c r="F334">
        <v>85.125900000000001</v>
      </c>
      <c r="G334">
        <v>1.23259E-3</v>
      </c>
      <c r="H334">
        <v>0.995116</v>
      </c>
      <c r="I334">
        <v>0</v>
      </c>
    </row>
    <row r="335" spans="1:25" x14ac:dyDescent="0.25">
      <c r="A335" t="s">
        <v>96</v>
      </c>
      <c r="B335">
        <v>161.91900000000001</v>
      </c>
      <c r="C335">
        <v>160.52699999999999</v>
      </c>
      <c r="D335">
        <v>140.02799999999999</v>
      </c>
      <c r="E335">
        <v>136.64599999999999</v>
      </c>
      <c r="F335">
        <v>85.332700000000003</v>
      </c>
      <c r="G335">
        <v>1.29466E-3</v>
      </c>
      <c r="H335">
        <v>0.995116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8051.71</v>
      </c>
      <c r="C336">
        <v>161.56100000000001</v>
      </c>
      <c r="D336">
        <v>140.06</v>
      </c>
      <c r="E336">
        <v>136.67099999999999</v>
      </c>
      <c r="F336">
        <v>85.138199999999998</v>
      </c>
      <c r="G336">
        <v>1.2306999999999999E-3</v>
      </c>
      <c r="H336">
        <v>0.995112</v>
      </c>
      <c r="I336">
        <v>0</v>
      </c>
      <c r="R336">
        <f>AVERAGE(B287:B336)</f>
        <v>796.4459599999999</v>
      </c>
      <c r="S336">
        <f>AVERAGE(C287:C336)</f>
        <v>162.57687999999999</v>
      </c>
      <c r="U336">
        <f>_xlfn.VAR.P(B287:B336)</f>
        <v>2724304.1209274782</v>
      </c>
      <c r="V336">
        <f>_xlfn.VAR.P(C287:C336)</f>
        <v>4.414885785600009</v>
      </c>
      <c r="X336">
        <f>1.96*SQRT(U336)/50</f>
        <v>64.701427220595377</v>
      </c>
      <c r="Y336">
        <f>1.96*SQRT(V336)/50</f>
        <v>8.236558804248531E-2</v>
      </c>
    </row>
    <row r="337" spans="1:9" x14ac:dyDescent="0.25">
      <c r="A337" t="s">
        <v>96</v>
      </c>
      <c r="B337">
        <v>39823.100229999996</v>
      </c>
      <c r="C337" t="s">
        <v>37</v>
      </c>
    </row>
    <row r="338" spans="1:9" x14ac:dyDescent="0.25">
      <c r="A338" t="s">
        <v>111</v>
      </c>
      <c r="B338">
        <v>396.29899999999998</v>
      </c>
      <c r="C338">
        <v>393.87200000000001</v>
      </c>
      <c r="D338">
        <v>373.35</v>
      </c>
      <c r="E338">
        <v>368.899</v>
      </c>
      <c r="F338">
        <v>226.274</v>
      </c>
      <c r="G338">
        <v>1.26191E-3</v>
      </c>
      <c r="H338">
        <v>0.995116</v>
      </c>
      <c r="I338">
        <v>0</v>
      </c>
    </row>
    <row r="339" spans="1:9" x14ac:dyDescent="0.25">
      <c r="A339" t="s">
        <v>111</v>
      </c>
      <c r="B339">
        <v>335.79899999999998</v>
      </c>
      <c r="C339">
        <v>334.25799999999998</v>
      </c>
      <c r="D339">
        <v>315.678</v>
      </c>
      <c r="E339">
        <v>312.517</v>
      </c>
      <c r="F339">
        <v>175.35599999999999</v>
      </c>
      <c r="G339">
        <v>1.2625100000000001E-3</v>
      </c>
      <c r="H339">
        <v>0.995116</v>
      </c>
      <c r="I339">
        <v>0</v>
      </c>
    </row>
    <row r="340" spans="1:9" x14ac:dyDescent="0.25">
      <c r="A340" t="s">
        <v>111</v>
      </c>
      <c r="B340">
        <v>325.24799999999999</v>
      </c>
      <c r="C340">
        <v>323.79000000000002</v>
      </c>
      <c r="D340">
        <v>305.51799999999997</v>
      </c>
      <c r="E340">
        <v>302.43799999999999</v>
      </c>
      <c r="F340">
        <v>165.459</v>
      </c>
      <c r="G340">
        <v>1.2367400000000001E-3</v>
      </c>
      <c r="H340">
        <v>0.99511499999999997</v>
      </c>
      <c r="I340">
        <v>0</v>
      </c>
    </row>
    <row r="341" spans="1:9" x14ac:dyDescent="0.25">
      <c r="A341" t="s">
        <v>111</v>
      </c>
      <c r="B341">
        <v>331.77600000000001</v>
      </c>
      <c r="C341">
        <v>330.35300000000001</v>
      </c>
      <c r="D341">
        <v>312.15699999999998</v>
      </c>
      <c r="E341">
        <v>309.11500000000001</v>
      </c>
      <c r="F341">
        <v>172.715</v>
      </c>
      <c r="G341">
        <v>1.2301300000000001E-3</v>
      </c>
      <c r="H341">
        <v>0.995116</v>
      </c>
      <c r="I341">
        <v>0</v>
      </c>
    </row>
    <row r="342" spans="1:9" x14ac:dyDescent="0.25">
      <c r="A342" t="s">
        <v>111</v>
      </c>
      <c r="B342">
        <v>324.14299999999997</v>
      </c>
      <c r="C342">
        <v>322.71100000000001</v>
      </c>
      <c r="D342">
        <v>304.53199999999998</v>
      </c>
      <c r="E342">
        <v>301.51400000000001</v>
      </c>
      <c r="F342">
        <v>164.71100000000001</v>
      </c>
      <c r="G342">
        <v>1.2399399999999999E-3</v>
      </c>
      <c r="H342">
        <v>0.995116</v>
      </c>
      <c r="I342">
        <v>0</v>
      </c>
    </row>
    <row r="343" spans="1:9" x14ac:dyDescent="0.25">
      <c r="A343" t="s">
        <v>111</v>
      </c>
      <c r="B343">
        <v>4272.05</v>
      </c>
      <c r="C343">
        <v>325.72000000000003</v>
      </c>
      <c r="D343">
        <v>307.41500000000002</v>
      </c>
      <c r="E343">
        <v>304.30799999999999</v>
      </c>
      <c r="F343">
        <v>167.55799999999999</v>
      </c>
      <c r="G343">
        <v>1.24989E-3</v>
      </c>
      <c r="H343">
        <v>0.995116</v>
      </c>
      <c r="I343">
        <v>0</v>
      </c>
    </row>
    <row r="344" spans="1:9" x14ac:dyDescent="0.25">
      <c r="A344" t="s">
        <v>111</v>
      </c>
      <c r="B344">
        <v>4408.42</v>
      </c>
      <c r="C344">
        <v>394.57</v>
      </c>
      <c r="D344">
        <v>374.04599999999999</v>
      </c>
      <c r="E344">
        <v>369.59800000000001</v>
      </c>
      <c r="F344">
        <v>227.339</v>
      </c>
      <c r="G344">
        <v>1.2321299999999999E-3</v>
      </c>
      <c r="H344">
        <v>0.995116</v>
      </c>
      <c r="I344">
        <v>0</v>
      </c>
    </row>
    <row r="345" spans="1:9" x14ac:dyDescent="0.25">
      <c r="A345" t="s">
        <v>111</v>
      </c>
      <c r="B345">
        <v>325.11200000000002</v>
      </c>
      <c r="C345">
        <v>323.66399999999999</v>
      </c>
      <c r="D345">
        <v>305.51600000000002</v>
      </c>
      <c r="E345">
        <v>302.49299999999999</v>
      </c>
      <c r="F345">
        <v>166.07</v>
      </c>
      <c r="G345">
        <v>1.25059E-3</v>
      </c>
      <c r="H345">
        <v>0.99511099999999997</v>
      </c>
      <c r="I345">
        <v>0</v>
      </c>
    </row>
    <row r="346" spans="1:9" x14ac:dyDescent="0.25">
      <c r="A346" t="s">
        <v>111</v>
      </c>
      <c r="B346">
        <v>333.22800000000001</v>
      </c>
      <c r="C346">
        <v>331.81</v>
      </c>
      <c r="D346">
        <v>313.59800000000001</v>
      </c>
      <c r="E346">
        <v>310.58</v>
      </c>
      <c r="F346">
        <v>173.857</v>
      </c>
      <c r="G346">
        <v>1.23331E-3</v>
      </c>
      <c r="H346">
        <v>0.995116</v>
      </c>
      <c r="I346">
        <v>0</v>
      </c>
    </row>
    <row r="347" spans="1:9" x14ac:dyDescent="0.25">
      <c r="A347" t="s">
        <v>111</v>
      </c>
      <c r="B347">
        <v>322.74599999999998</v>
      </c>
      <c r="C347">
        <v>321.31799999999998</v>
      </c>
      <c r="D347">
        <v>303.17099999999999</v>
      </c>
      <c r="E347">
        <v>300.14699999999999</v>
      </c>
      <c r="F347">
        <v>163.76499999999999</v>
      </c>
      <c r="G347">
        <v>1.2492600000000001E-3</v>
      </c>
      <c r="H347">
        <v>0.99511499999999997</v>
      </c>
      <c r="I347">
        <v>0</v>
      </c>
    </row>
    <row r="348" spans="1:9" x14ac:dyDescent="0.25">
      <c r="A348" t="s">
        <v>111</v>
      </c>
      <c r="B348">
        <v>323.22199999999998</v>
      </c>
      <c r="C348">
        <v>321.80200000000002</v>
      </c>
      <c r="D348">
        <v>303.62</v>
      </c>
      <c r="E348">
        <v>300.58600000000001</v>
      </c>
      <c r="F348">
        <v>164.005</v>
      </c>
      <c r="G348">
        <v>1.2329299999999999E-3</v>
      </c>
      <c r="H348">
        <v>0.995116</v>
      </c>
      <c r="I348">
        <v>0</v>
      </c>
    </row>
    <row r="349" spans="1:9" x14ac:dyDescent="0.25">
      <c r="A349" t="s">
        <v>111</v>
      </c>
      <c r="B349">
        <v>4288.0200000000004</v>
      </c>
      <c r="C349">
        <v>324.81700000000001</v>
      </c>
      <c r="D349">
        <v>306.48</v>
      </c>
      <c r="E349">
        <v>303.37200000000001</v>
      </c>
      <c r="F349">
        <v>166.64400000000001</v>
      </c>
      <c r="G349">
        <v>1.2321000000000001E-3</v>
      </c>
      <c r="H349">
        <v>0.995116</v>
      </c>
      <c r="I349">
        <v>0</v>
      </c>
    </row>
    <row r="350" spans="1:9" x14ac:dyDescent="0.25">
      <c r="A350" t="s">
        <v>111</v>
      </c>
      <c r="B350">
        <v>4405.8</v>
      </c>
      <c r="C350">
        <v>394.77499999999998</v>
      </c>
      <c r="D350">
        <v>374.31400000000002</v>
      </c>
      <c r="E350">
        <v>369.86099999999999</v>
      </c>
      <c r="F350">
        <v>227.65799999999999</v>
      </c>
      <c r="G350">
        <v>1.2433800000000001E-3</v>
      </c>
      <c r="H350">
        <v>0.995116</v>
      </c>
      <c r="I350">
        <v>0</v>
      </c>
    </row>
    <row r="351" spans="1:9" x14ac:dyDescent="0.25">
      <c r="A351" t="s">
        <v>111</v>
      </c>
      <c r="B351">
        <v>323.74299999999999</v>
      </c>
      <c r="C351">
        <v>322.22899999999998</v>
      </c>
      <c r="D351">
        <v>304.09300000000002</v>
      </c>
      <c r="E351">
        <v>301.048</v>
      </c>
      <c r="F351">
        <v>164.04900000000001</v>
      </c>
      <c r="G351">
        <v>1.23536E-3</v>
      </c>
      <c r="H351">
        <v>0.995116</v>
      </c>
      <c r="I351">
        <v>0</v>
      </c>
    </row>
    <row r="352" spans="1:9" x14ac:dyDescent="0.25">
      <c r="A352" t="s">
        <v>111</v>
      </c>
      <c r="B352">
        <v>329.411</v>
      </c>
      <c r="C352">
        <v>327.964</v>
      </c>
      <c r="D352">
        <v>309.82</v>
      </c>
      <c r="E352">
        <v>306.76</v>
      </c>
      <c r="F352">
        <v>170.084</v>
      </c>
      <c r="G352">
        <v>1.2310000000000001E-3</v>
      </c>
      <c r="H352">
        <v>0.995116</v>
      </c>
      <c r="I352">
        <v>0</v>
      </c>
    </row>
    <row r="353" spans="1:9" x14ac:dyDescent="0.25">
      <c r="A353" t="s">
        <v>111</v>
      </c>
      <c r="B353">
        <v>322.48</v>
      </c>
      <c r="C353">
        <v>321.06400000000002</v>
      </c>
      <c r="D353">
        <v>302.89499999999998</v>
      </c>
      <c r="E353">
        <v>299.84899999999999</v>
      </c>
      <c r="F353">
        <v>163.482</v>
      </c>
      <c r="G353">
        <v>1.23117E-3</v>
      </c>
      <c r="H353">
        <v>0.995116</v>
      </c>
      <c r="I353">
        <v>0</v>
      </c>
    </row>
    <row r="354" spans="1:9" x14ac:dyDescent="0.25">
      <c r="A354" t="s">
        <v>111</v>
      </c>
      <c r="B354">
        <v>322.815</v>
      </c>
      <c r="C354">
        <v>321.40100000000001</v>
      </c>
      <c r="D354">
        <v>303.24700000000001</v>
      </c>
      <c r="E354">
        <v>300.20699999999999</v>
      </c>
      <c r="F354">
        <v>163.59200000000001</v>
      </c>
      <c r="G354">
        <v>1.36769E-3</v>
      </c>
      <c r="H354">
        <v>0.995116</v>
      </c>
      <c r="I354">
        <v>0</v>
      </c>
    </row>
    <row r="355" spans="1:9" x14ac:dyDescent="0.25">
      <c r="A355" t="s">
        <v>111</v>
      </c>
      <c r="B355">
        <v>4293.83</v>
      </c>
      <c r="C355">
        <v>324.98099999999999</v>
      </c>
      <c r="D355">
        <v>306.70400000000001</v>
      </c>
      <c r="E355">
        <v>303.59800000000001</v>
      </c>
      <c r="F355">
        <v>166.857</v>
      </c>
      <c r="G355">
        <v>1.2449200000000001E-3</v>
      </c>
      <c r="H355">
        <v>0.99511400000000005</v>
      </c>
      <c r="I355">
        <v>0</v>
      </c>
    </row>
    <row r="356" spans="1:9" x14ac:dyDescent="0.25">
      <c r="A356" t="s">
        <v>111</v>
      </c>
      <c r="B356">
        <v>4424.57</v>
      </c>
      <c r="C356">
        <v>417.24</v>
      </c>
      <c r="D356">
        <v>396.08499999999998</v>
      </c>
      <c r="E356">
        <v>391.20400000000001</v>
      </c>
      <c r="F356">
        <v>247.49299999999999</v>
      </c>
      <c r="G356">
        <v>1.2301199999999999E-3</v>
      </c>
      <c r="H356">
        <v>0.995116</v>
      </c>
      <c r="I356">
        <v>0</v>
      </c>
    </row>
    <row r="357" spans="1:9" x14ac:dyDescent="0.25">
      <c r="A357" t="s">
        <v>111</v>
      </c>
      <c r="B357">
        <v>359.68799999999999</v>
      </c>
      <c r="C357">
        <v>358.09699999999998</v>
      </c>
      <c r="D357">
        <v>338.428</v>
      </c>
      <c r="E357">
        <v>334.69299999999998</v>
      </c>
      <c r="F357">
        <v>195.768</v>
      </c>
      <c r="G357">
        <v>1.2581700000000001E-3</v>
      </c>
      <c r="H357">
        <v>0.99510900000000002</v>
      </c>
      <c r="I357">
        <v>0</v>
      </c>
    </row>
    <row r="358" spans="1:9" x14ac:dyDescent="0.25">
      <c r="A358" t="s">
        <v>111</v>
      </c>
      <c r="B358">
        <v>346.34300000000002</v>
      </c>
      <c r="C358">
        <v>344.85399999999998</v>
      </c>
      <c r="D358">
        <v>325.41399999999999</v>
      </c>
      <c r="E358">
        <v>321.93900000000002</v>
      </c>
      <c r="F358">
        <v>183.65700000000001</v>
      </c>
      <c r="G358">
        <v>1.32026E-3</v>
      </c>
      <c r="H358">
        <v>0.995116</v>
      </c>
      <c r="I358">
        <v>0</v>
      </c>
    </row>
    <row r="359" spans="1:9" x14ac:dyDescent="0.25">
      <c r="A359" t="s">
        <v>111</v>
      </c>
      <c r="B359">
        <v>324.70999999999998</v>
      </c>
      <c r="C359">
        <v>323.25299999999999</v>
      </c>
      <c r="D359">
        <v>304.97899999999998</v>
      </c>
      <c r="E359">
        <v>301.92500000000001</v>
      </c>
      <c r="F359">
        <v>165.31899999999999</v>
      </c>
      <c r="G359">
        <v>1.27227E-3</v>
      </c>
      <c r="H359">
        <v>0.995116</v>
      </c>
      <c r="I359">
        <v>0</v>
      </c>
    </row>
    <row r="360" spans="1:9" x14ac:dyDescent="0.25">
      <c r="A360" t="s">
        <v>111</v>
      </c>
      <c r="B360">
        <v>325.26299999999998</v>
      </c>
      <c r="C360">
        <v>323.80900000000003</v>
      </c>
      <c r="D360">
        <v>305.53800000000001</v>
      </c>
      <c r="E360">
        <v>302.47500000000002</v>
      </c>
      <c r="F360">
        <v>165.58799999999999</v>
      </c>
      <c r="G360">
        <v>1.30922E-3</v>
      </c>
      <c r="H360">
        <v>0.99511499999999997</v>
      </c>
      <c r="I360">
        <v>0</v>
      </c>
    </row>
    <row r="361" spans="1:9" x14ac:dyDescent="0.25">
      <c r="A361" t="s">
        <v>111</v>
      </c>
      <c r="B361">
        <v>4220</v>
      </c>
      <c r="C361">
        <v>329.38499999999999</v>
      </c>
      <c r="D361">
        <v>310.77199999999999</v>
      </c>
      <c r="E361">
        <v>307.62299999999999</v>
      </c>
      <c r="F361">
        <v>170.417</v>
      </c>
      <c r="G361">
        <v>1.2314100000000001E-3</v>
      </c>
      <c r="H361">
        <v>0.995116</v>
      </c>
      <c r="I361">
        <v>0</v>
      </c>
    </row>
    <row r="362" spans="1:9" x14ac:dyDescent="0.25">
      <c r="A362" t="s">
        <v>111</v>
      </c>
      <c r="B362">
        <v>4405.1899999999996</v>
      </c>
      <c r="C362">
        <v>394.72</v>
      </c>
      <c r="D362">
        <v>374.20299999999997</v>
      </c>
      <c r="E362">
        <v>369.75299999999999</v>
      </c>
      <c r="F362">
        <v>227.49</v>
      </c>
      <c r="G362">
        <v>1.28659E-3</v>
      </c>
      <c r="H362">
        <v>0.995116</v>
      </c>
      <c r="I362">
        <v>0</v>
      </c>
    </row>
    <row r="363" spans="1:9" x14ac:dyDescent="0.25">
      <c r="A363" t="s">
        <v>111</v>
      </c>
      <c r="B363">
        <v>322.916</v>
      </c>
      <c r="C363">
        <v>321.476</v>
      </c>
      <c r="D363">
        <v>303.28800000000001</v>
      </c>
      <c r="E363">
        <v>300.24599999999998</v>
      </c>
      <c r="F363">
        <v>163.79</v>
      </c>
      <c r="G363">
        <v>1.23284E-3</v>
      </c>
      <c r="H363">
        <v>0.99511499999999997</v>
      </c>
      <c r="I363">
        <v>0</v>
      </c>
    </row>
    <row r="364" spans="1:9" x14ac:dyDescent="0.25">
      <c r="A364" t="s">
        <v>111</v>
      </c>
      <c r="B364">
        <v>323.59899999999999</v>
      </c>
      <c r="C364">
        <v>322.15100000000001</v>
      </c>
      <c r="D364">
        <v>303.91800000000001</v>
      </c>
      <c r="E364">
        <v>300.87799999999999</v>
      </c>
      <c r="F364">
        <v>164.17599999999999</v>
      </c>
      <c r="G364">
        <v>1.2340000000000001E-3</v>
      </c>
      <c r="H364">
        <v>0.99511499999999997</v>
      </c>
      <c r="I364">
        <v>0</v>
      </c>
    </row>
    <row r="365" spans="1:9" x14ac:dyDescent="0.25">
      <c r="A365" t="s">
        <v>111</v>
      </c>
      <c r="B365">
        <v>321.90800000000002</v>
      </c>
      <c r="C365">
        <v>320.483</v>
      </c>
      <c r="D365">
        <v>302.33699999999999</v>
      </c>
      <c r="E365">
        <v>299.31900000000002</v>
      </c>
      <c r="F365">
        <v>162.81100000000001</v>
      </c>
      <c r="G365">
        <v>1.2592E-3</v>
      </c>
      <c r="H365">
        <v>0.995116</v>
      </c>
      <c r="I365">
        <v>0</v>
      </c>
    </row>
    <row r="366" spans="1:9" x14ac:dyDescent="0.25">
      <c r="A366" t="s">
        <v>111</v>
      </c>
      <c r="B366">
        <v>322.322</v>
      </c>
      <c r="C366">
        <v>320.91199999999998</v>
      </c>
      <c r="D366">
        <v>302.77199999999999</v>
      </c>
      <c r="E366">
        <v>299.745</v>
      </c>
      <c r="F366">
        <v>163.10900000000001</v>
      </c>
      <c r="G366">
        <v>1.25366E-3</v>
      </c>
      <c r="H366">
        <v>0.995116</v>
      </c>
      <c r="I366">
        <v>0</v>
      </c>
    </row>
    <row r="367" spans="1:9" x14ac:dyDescent="0.25">
      <c r="A367" t="s">
        <v>111</v>
      </c>
      <c r="B367">
        <v>4304.8</v>
      </c>
      <c r="C367">
        <v>323.70800000000003</v>
      </c>
      <c r="D367">
        <v>305.423</v>
      </c>
      <c r="E367">
        <v>302.35199999999998</v>
      </c>
      <c r="F367">
        <v>165.67500000000001</v>
      </c>
      <c r="G367">
        <v>1.2557E-3</v>
      </c>
      <c r="H367">
        <v>0.995116</v>
      </c>
      <c r="I367">
        <v>0</v>
      </c>
    </row>
    <row r="368" spans="1:9" x14ac:dyDescent="0.25">
      <c r="A368" t="s">
        <v>111</v>
      </c>
      <c r="B368">
        <v>4448.21</v>
      </c>
      <c r="C368">
        <v>434.73500000000001</v>
      </c>
      <c r="D368">
        <v>411.90199999999999</v>
      </c>
      <c r="E368">
        <v>407.18400000000003</v>
      </c>
      <c r="F368">
        <v>253.31899999999999</v>
      </c>
      <c r="G368">
        <v>1.24116E-3</v>
      </c>
      <c r="H368">
        <v>0.99511499999999997</v>
      </c>
      <c r="I368">
        <v>0</v>
      </c>
    </row>
    <row r="369" spans="1:9" x14ac:dyDescent="0.25">
      <c r="A369" t="s">
        <v>111</v>
      </c>
      <c r="B369">
        <v>349.66199999999998</v>
      </c>
      <c r="C369">
        <v>348.12599999999998</v>
      </c>
      <c r="D369">
        <v>328.18900000000002</v>
      </c>
      <c r="E369">
        <v>325.14600000000002</v>
      </c>
      <c r="F369">
        <v>177.43899999999999</v>
      </c>
      <c r="G369">
        <v>1.3086300000000001E-3</v>
      </c>
      <c r="H369">
        <v>0.99511499999999997</v>
      </c>
      <c r="I369">
        <v>0</v>
      </c>
    </row>
    <row r="370" spans="1:9" x14ac:dyDescent="0.25">
      <c r="A370" t="s">
        <v>111</v>
      </c>
      <c r="B370">
        <v>350.08199999999999</v>
      </c>
      <c r="C370">
        <v>348.63900000000001</v>
      </c>
      <c r="D370">
        <v>328.65800000000002</v>
      </c>
      <c r="E370">
        <v>325.60199999999998</v>
      </c>
      <c r="F370">
        <v>177.761</v>
      </c>
      <c r="G370">
        <v>1.2374E-3</v>
      </c>
      <c r="H370">
        <v>0.995116</v>
      </c>
      <c r="I370">
        <v>0</v>
      </c>
    </row>
    <row r="371" spans="1:9" x14ac:dyDescent="0.25">
      <c r="A371" t="s">
        <v>111</v>
      </c>
      <c r="B371">
        <v>349.42700000000002</v>
      </c>
      <c r="C371">
        <v>347.95</v>
      </c>
      <c r="D371">
        <v>328.01299999999998</v>
      </c>
      <c r="E371">
        <v>324.97399999999999</v>
      </c>
      <c r="F371">
        <v>177.38300000000001</v>
      </c>
      <c r="G371">
        <v>1.2302000000000001E-3</v>
      </c>
      <c r="H371">
        <v>0.995116</v>
      </c>
      <c r="I371">
        <v>0</v>
      </c>
    </row>
    <row r="372" spans="1:9" x14ac:dyDescent="0.25">
      <c r="A372" t="s">
        <v>111</v>
      </c>
      <c r="B372">
        <v>376.16199999999998</v>
      </c>
      <c r="C372">
        <v>374.70800000000003</v>
      </c>
      <c r="D372">
        <v>354.697</v>
      </c>
      <c r="E372">
        <v>351.67599999999999</v>
      </c>
      <c r="F372">
        <v>203.83099999999999</v>
      </c>
      <c r="G372">
        <v>1.2336199999999999E-3</v>
      </c>
      <c r="H372">
        <v>0.995116</v>
      </c>
      <c r="I372">
        <v>0</v>
      </c>
    </row>
    <row r="373" spans="1:9" x14ac:dyDescent="0.25">
      <c r="A373" t="s">
        <v>111</v>
      </c>
      <c r="B373">
        <v>4127.37</v>
      </c>
      <c r="C373">
        <v>350.50099999999998</v>
      </c>
      <c r="D373">
        <v>330.41399999999999</v>
      </c>
      <c r="E373">
        <v>327.36900000000003</v>
      </c>
      <c r="F373">
        <v>179.25700000000001</v>
      </c>
      <c r="G373">
        <v>1.3460799999999999E-3</v>
      </c>
      <c r="H373">
        <v>0.995116</v>
      </c>
      <c r="I373">
        <v>0</v>
      </c>
    </row>
    <row r="374" spans="1:9" x14ac:dyDescent="0.25">
      <c r="A374" t="s">
        <v>111</v>
      </c>
      <c r="B374">
        <v>4465.59</v>
      </c>
      <c r="C374">
        <v>454.28699999999998</v>
      </c>
      <c r="D374">
        <v>431.16300000000001</v>
      </c>
      <c r="E374">
        <v>426.18</v>
      </c>
      <c r="F374">
        <v>271.62599999999998</v>
      </c>
      <c r="G374">
        <v>1.2645E-3</v>
      </c>
      <c r="H374">
        <v>0.995116</v>
      </c>
      <c r="I374">
        <v>0</v>
      </c>
    </row>
    <row r="375" spans="1:9" x14ac:dyDescent="0.25">
      <c r="A375" t="s">
        <v>111</v>
      </c>
      <c r="B375">
        <v>348.49200000000002</v>
      </c>
      <c r="C375">
        <v>346.97899999999998</v>
      </c>
      <c r="D375">
        <v>327.04399999999998</v>
      </c>
      <c r="E375">
        <v>324.02699999999999</v>
      </c>
      <c r="F375">
        <v>176.40799999999999</v>
      </c>
      <c r="G375">
        <v>1.2745499999999999E-3</v>
      </c>
      <c r="H375">
        <v>0.99511499999999997</v>
      </c>
      <c r="I375">
        <v>0</v>
      </c>
    </row>
    <row r="376" spans="1:9" x14ac:dyDescent="0.25">
      <c r="A376" t="s">
        <v>111</v>
      </c>
      <c r="B376">
        <v>361.02199999999999</v>
      </c>
      <c r="C376">
        <v>359.53699999999998</v>
      </c>
      <c r="D376">
        <v>339.59899999999999</v>
      </c>
      <c r="E376">
        <v>336.58</v>
      </c>
      <c r="F376">
        <v>188.50399999999999</v>
      </c>
      <c r="G376">
        <v>1.25286E-3</v>
      </c>
      <c r="H376">
        <v>0.99511499999999997</v>
      </c>
      <c r="I376">
        <v>0</v>
      </c>
    </row>
    <row r="377" spans="1:9" x14ac:dyDescent="0.25">
      <c r="A377" t="s">
        <v>111</v>
      </c>
      <c r="B377">
        <v>348.71899999999999</v>
      </c>
      <c r="C377">
        <v>347.24400000000003</v>
      </c>
      <c r="D377">
        <v>327.27</v>
      </c>
      <c r="E377">
        <v>324.23200000000003</v>
      </c>
      <c r="F377">
        <v>176.565</v>
      </c>
      <c r="G377">
        <v>1.2316899999999999E-3</v>
      </c>
      <c r="H377">
        <v>0.99511400000000005</v>
      </c>
      <c r="I377">
        <v>0</v>
      </c>
    </row>
    <row r="378" spans="1:9" x14ac:dyDescent="0.25">
      <c r="A378" t="s">
        <v>111</v>
      </c>
      <c r="B378">
        <v>348.822</v>
      </c>
      <c r="C378">
        <v>347.36200000000002</v>
      </c>
      <c r="D378">
        <v>327.41399999999999</v>
      </c>
      <c r="E378">
        <v>324.392</v>
      </c>
      <c r="F378">
        <v>176.43700000000001</v>
      </c>
      <c r="G378">
        <v>1.25505E-3</v>
      </c>
      <c r="H378">
        <v>0.99511499999999997</v>
      </c>
      <c r="I378">
        <v>0</v>
      </c>
    </row>
    <row r="379" spans="1:9" x14ac:dyDescent="0.25">
      <c r="A379" t="s">
        <v>111</v>
      </c>
      <c r="B379">
        <v>4130.42</v>
      </c>
      <c r="C379">
        <v>356.79700000000003</v>
      </c>
      <c r="D379">
        <v>336.755</v>
      </c>
      <c r="E379">
        <v>333.72300000000001</v>
      </c>
      <c r="F379">
        <v>185.56899999999999</v>
      </c>
      <c r="G379">
        <v>1.23033E-3</v>
      </c>
      <c r="H379">
        <v>0.995116</v>
      </c>
      <c r="I379">
        <v>0</v>
      </c>
    </row>
    <row r="380" spans="1:9" x14ac:dyDescent="0.25">
      <c r="A380" t="s">
        <v>111</v>
      </c>
      <c r="B380">
        <v>4356.43</v>
      </c>
      <c r="C380">
        <v>349.52100000000002</v>
      </c>
      <c r="D380">
        <v>329.51600000000002</v>
      </c>
      <c r="E380">
        <v>326.45400000000001</v>
      </c>
      <c r="F380">
        <v>178.50200000000001</v>
      </c>
      <c r="G380">
        <v>1.29586E-3</v>
      </c>
      <c r="H380">
        <v>0.995116</v>
      </c>
      <c r="I380">
        <v>0</v>
      </c>
    </row>
    <row r="381" spans="1:9" x14ac:dyDescent="0.25">
      <c r="A381" t="s">
        <v>111</v>
      </c>
      <c r="B381">
        <v>349.78199999999998</v>
      </c>
      <c r="C381">
        <v>348.291</v>
      </c>
      <c r="D381">
        <v>328.30599999999998</v>
      </c>
      <c r="E381">
        <v>325.29199999999997</v>
      </c>
      <c r="F381">
        <v>177.464</v>
      </c>
      <c r="G381">
        <v>1.23043E-3</v>
      </c>
      <c r="H381">
        <v>0.995116</v>
      </c>
      <c r="I381">
        <v>0</v>
      </c>
    </row>
    <row r="382" spans="1:9" x14ac:dyDescent="0.25">
      <c r="A382" t="s">
        <v>111</v>
      </c>
      <c r="B382">
        <v>356.99</v>
      </c>
      <c r="C382">
        <v>355.51900000000001</v>
      </c>
      <c r="D382">
        <v>335.54700000000003</v>
      </c>
      <c r="E382">
        <v>332.49299999999999</v>
      </c>
      <c r="F382">
        <v>184.45099999999999</v>
      </c>
      <c r="G382">
        <v>1.3691300000000001E-3</v>
      </c>
      <c r="H382">
        <v>0.99511400000000005</v>
      </c>
      <c r="I382">
        <v>0</v>
      </c>
    </row>
    <row r="383" spans="1:9" x14ac:dyDescent="0.25">
      <c r="A383" t="s">
        <v>111</v>
      </c>
      <c r="B383">
        <v>350.14400000000001</v>
      </c>
      <c r="C383">
        <v>348.67099999999999</v>
      </c>
      <c r="D383">
        <v>328.714</v>
      </c>
      <c r="E383">
        <v>325.65699999999998</v>
      </c>
      <c r="F383">
        <v>177.911</v>
      </c>
      <c r="G383">
        <v>1.33428E-3</v>
      </c>
      <c r="H383">
        <v>0.995116</v>
      </c>
      <c r="I383">
        <v>0</v>
      </c>
    </row>
    <row r="384" spans="1:9" x14ac:dyDescent="0.25">
      <c r="A384" t="s">
        <v>111</v>
      </c>
      <c r="B384">
        <v>357.07600000000002</v>
      </c>
      <c r="C384">
        <v>355.6</v>
      </c>
      <c r="D384">
        <v>335.62900000000002</v>
      </c>
      <c r="E384">
        <v>332.596</v>
      </c>
      <c r="F384">
        <v>184.684</v>
      </c>
      <c r="G384">
        <v>1.71638E-3</v>
      </c>
      <c r="H384">
        <v>0.99511499999999997</v>
      </c>
      <c r="I384">
        <v>0</v>
      </c>
    </row>
    <row r="385" spans="1:30" x14ac:dyDescent="0.25">
      <c r="A385" t="s">
        <v>111</v>
      </c>
      <c r="B385">
        <v>4229.04</v>
      </c>
      <c r="C385">
        <v>354.82900000000001</v>
      </c>
      <c r="D385">
        <v>334.76900000000001</v>
      </c>
      <c r="E385">
        <v>331.73099999999999</v>
      </c>
      <c r="F385">
        <v>183.69800000000001</v>
      </c>
      <c r="G385">
        <v>1.2418900000000001E-3</v>
      </c>
      <c r="H385">
        <v>0.99511400000000005</v>
      </c>
      <c r="I385">
        <v>0</v>
      </c>
    </row>
    <row r="386" spans="1:30" x14ac:dyDescent="0.25">
      <c r="A386" t="s">
        <v>111</v>
      </c>
      <c r="B386">
        <v>4393.1499999999996</v>
      </c>
      <c r="C386">
        <v>380.928</v>
      </c>
      <c r="D386">
        <v>360.79599999999999</v>
      </c>
      <c r="E386">
        <v>356.59800000000001</v>
      </c>
      <c r="F386">
        <v>215.398</v>
      </c>
      <c r="G386">
        <v>1.2629399999999999E-3</v>
      </c>
      <c r="H386">
        <v>0.99511499999999997</v>
      </c>
      <c r="I386">
        <v>0</v>
      </c>
    </row>
    <row r="387" spans="1:30" x14ac:dyDescent="0.25">
      <c r="A387" t="s">
        <v>111</v>
      </c>
      <c r="B387">
        <v>322.99</v>
      </c>
      <c r="C387">
        <v>321.56099999999998</v>
      </c>
      <c r="D387">
        <v>303.346</v>
      </c>
      <c r="E387">
        <v>300.30399999999997</v>
      </c>
      <c r="F387">
        <v>163.97900000000001</v>
      </c>
      <c r="G387">
        <v>1.2300900000000001E-3</v>
      </c>
      <c r="H387">
        <v>0.995116</v>
      </c>
      <c r="I387">
        <v>0</v>
      </c>
    </row>
    <row r="388" spans="1:30" x14ac:dyDescent="0.25">
      <c r="A388" t="s">
        <v>111</v>
      </c>
      <c r="B388">
        <v>325.04399999999998</v>
      </c>
      <c r="C388">
        <v>323.63400000000001</v>
      </c>
      <c r="D388">
        <v>305.44499999999999</v>
      </c>
      <c r="E388">
        <v>302.36599999999999</v>
      </c>
      <c r="F388">
        <v>165.81899999999999</v>
      </c>
      <c r="G388">
        <v>1.24037E-3</v>
      </c>
      <c r="H388">
        <v>0.995116</v>
      </c>
      <c r="I388">
        <v>0</v>
      </c>
    </row>
    <row r="389" spans="1:30" x14ac:dyDescent="0.25">
      <c r="A389" t="s">
        <v>111</v>
      </c>
      <c r="B389">
        <v>323.61200000000002</v>
      </c>
      <c r="C389">
        <v>322.17599999999999</v>
      </c>
      <c r="D389">
        <v>303.95299999999997</v>
      </c>
      <c r="E389">
        <v>300.92099999999999</v>
      </c>
      <c r="F389">
        <v>164.495</v>
      </c>
      <c r="G389">
        <v>1.26951E-3</v>
      </c>
      <c r="H389">
        <v>0.99511499999999997</v>
      </c>
      <c r="I389">
        <v>0</v>
      </c>
    </row>
    <row r="390" spans="1:30" x14ac:dyDescent="0.25">
      <c r="A390" t="s">
        <v>111</v>
      </c>
      <c r="B390">
        <v>323.161</v>
      </c>
      <c r="C390">
        <v>321.774</v>
      </c>
      <c r="D390">
        <v>303.57299999999998</v>
      </c>
      <c r="E390">
        <v>300.53699999999998</v>
      </c>
      <c r="F390">
        <v>163.96100000000001</v>
      </c>
      <c r="G390">
        <v>1.2340000000000001E-3</v>
      </c>
      <c r="H390">
        <v>0.995116</v>
      </c>
      <c r="I390">
        <v>0</v>
      </c>
    </row>
    <row r="391" spans="1:30" x14ac:dyDescent="0.25">
      <c r="A391" t="s">
        <v>111</v>
      </c>
      <c r="B391">
        <v>8317.2999999999993</v>
      </c>
      <c r="C391">
        <v>332.61799999999999</v>
      </c>
      <c r="D391">
        <v>314.29399999999998</v>
      </c>
      <c r="E391">
        <v>311.21499999999997</v>
      </c>
      <c r="F391">
        <v>174.137</v>
      </c>
      <c r="G391">
        <v>1.2666000000000001E-3</v>
      </c>
      <c r="H391">
        <v>0.995116</v>
      </c>
      <c r="I391">
        <v>0</v>
      </c>
      <c r="R391" t="s">
        <v>68</v>
      </c>
      <c r="U391" t="s">
        <v>67</v>
      </c>
      <c r="X391" t="s">
        <v>65</v>
      </c>
    </row>
    <row r="392" spans="1:30" x14ac:dyDescent="0.25">
      <c r="A392" t="s">
        <v>111</v>
      </c>
      <c r="B392">
        <v>397.464</v>
      </c>
      <c r="C392">
        <v>394.77800000000002</v>
      </c>
      <c r="D392">
        <v>373.964</v>
      </c>
      <c r="E392">
        <v>369.65499999999997</v>
      </c>
      <c r="F392">
        <v>227.41499999999999</v>
      </c>
      <c r="G392">
        <v>1.2304600000000001E-3</v>
      </c>
      <c r="H392">
        <v>0.99511499999999997</v>
      </c>
      <c r="I392">
        <v>0</v>
      </c>
      <c r="R392">
        <f>AVERAGE(B343:B392)</f>
        <v>1773.5669399999997</v>
      </c>
      <c r="S392">
        <f>AVERAGE(C343:C392)</f>
        <v>347.65935999999994</v>
      </c>
      <c r="U392">
        <f>_xlfn.VAR.P(B343:B392)</f>
        <v>4298671.2857101774</v>
      </c>
      <c r="V392">
        <f>_xlfn.VAR.P(C343:C392)</f>
        <v>976.48258615040004</v>
      </c>
      <c r="X392">
        <f>1.96*SQRT(U392)/50</f>
        <v>81.274290181297104</v>
      </c>
      <c r="Y392">
        <f>1.96*SQRT(V392)/50</f>
        <v>1.2249498770080964</v>
      </c>
      <c r="Z392" s="3"/>
      <c r="AA392" s="3"/>
      <c r="AB392" s="3"/>
      <c r="AC392" s="3"/>
      <c r="AD392" s="3"/>
    </row>
    <row r="393" spans="1:30" x14ac:dyDescent="0.25">
      <c r="A393" t="s">
        <v>111</v>
      </c>
      <c r="B393">
        <v>88677.391596000001</v>
      </c>
      <c r="C393" t="s">
        <v>37</v>
      </c>
    </row>
    <row r="394" spans="1:30" x14ac:dyDescent="0.25">
      <c r="A394" t="s">
        <v>112</v>
      </c>
      <c r="B394">
        <v>299.12200000000001</v>
      </c>
      <c r="C394">
        <v>0</v>
      </c>
      <c r="D394">
        <v>0</v>
      </c>
      <c r="E394">
        <v>0</v>
      </c>
      <c r="F394">
        <v>0</v>
      </c>
      <c r="G394">
        <v>1.23704E-3</v>
      </c>
      <c r="H394">
        <v>0.995116</v>
      </c>
      <c r="I394">
        <v>0</v>
      </c>
    </row>
    <row r="395" spans="1:30" x14ac:dyDescent="0.25">
      <c r="A395" t="s">
        <v>112</v>
      </c>
      <c r="B395">
        <v>301.27499999999998</v>
      </c>
      <c r="C395">
        <v>0</v>
      </c>
      <c r="D395">
        <v>0</v>
      </c>
      <c r="E395">
        <v>0</v>
      </c>
      <c r="F395">
        <v>0</v>
      </c>
      <c r="G395">
        <v>2.3253900000000001E-3</v>
      </c>
      <c r="H395">
        <v>0.995116</v>
      </c>
      <c r="I395">
        <v>0</v>
      </c>
    </row>
    <row r="396" spans="1:30" x14ac:dyDescent="0.25">
      <c r="A396" t="s">
        <v>112</v>
      </c>
      <c r="B396">
        <v>299.82900000000001</v>
      </c>
      <c r="C396">
        <v>0</v>
      </c>
      <c r="D396">
        <v>0</v>
      </c>
      <c r="E396">
        <v>0</v>
      </c>
      <c r="F396">
        <v>0</v>
      </c>
      <c r="G396">
        <v>1.2418500000000001E-3</v>
      </c>
      <c r="H396">
        <v>0.99511499999999997</v>
      </c>
      <c r="I396">
        <v>0</v>
      </c>
    </row>
    <row r="397" spans="1:30" x14ac:dyDescent="0.25">
      <c r="A397" t="s">
        <v>112</v>
      </c>
      <c r="B397">
        <v>301.14999999999998</v>
      </c>
      <c r="C397">
        <v>0</v>
      </c>
      <c r="D397">
        <v>0</v>
      </c>
      <c r="E397">
        <v>0</v>
      </c>
      <c r="F397">
        <v>0</v>
      </c>
      <c r="G397">
        <v>1.23223E-3</v>
      </c>
      <c r="H397">
        <v>0.995116</v>
      </c>
      <c r="I397">
        <v>0</v>
      </c>
    </row>
    <row r="398" spans="1:30" x14ac:dyDescent="0.25">
      <c r="A398" t="s">
        <v>112</v>
      </c>
      <c r="B398">
        <v>299.185</v>
      </c>
      <c r="C398">
        <v>0</v>
      </c>
      <c r="D398">
        <v>0</v>
      </c>
      <c r="E398">
        <v>0</v>
      </c>
      <c r="F398">
        <v>0</v>
      </c>
      <c r="G398">
        <v>1.49434E-3</v>
      </c>
      <c r="H398">
        <v>0.995116</v>
      </c>
      <c r="I398">
        <v>0</v>
      </c>
    </row>
    <row r="399" spans="1:30" x14ac:dyDescent="0.25">
      <c r="A399" t="s">
        <v>112</v>
      </c>
      <c r="B399">
        <v>8107.48</v>
      </c>
      <c r="C399">
        <v>0</v>
      </c>
      <c r="D399">
        <v>0</v>
      </c>
      <c r="E399">
        <v>0</v>
      </c>
      <c r="F399">
        <v>0</v>
      </c>
      <c r="G399">
        <v>1.3680700000000001E-3</v>
      </c>
      <c r="H399">
        <v>0.995116</v>
      </c>
      <c r="I399">
        <v>0</v>
      </c>
    </row>
    <row r="400" spans="1:30" x14ac:dyDescent="0.25">
      <c r="A400" t="s">
        <v>112</v>
      </c>
      <c r="B400">
        <v>445.851</v>
      </c>
      <c r="C400">
        <v>0</v>
      </c>
      <c r="D400">
        <v>0</v>
      </c>
      <c r="E400">
        <v>0</v>
      </c>
      <c r="F400">
        <v>0</v>
      </c>
      <c r="G400">
        <v>1.2312200000000001E-3</v>
      </c>
      <c r="H400">
        <v>0.99511300000000003</v>
      </c>
      <c r="I400">
        <v>0</v>
      </c>
    </row>
    <row r="401" spans="1:9" x14ac:dyDescent="0.25">
      <c r="A401" t="s">
        <v>112</v>
      </c>
      <c r="B401">
        <v>334.55599999999998</v>
      </c>
      <c r="C401">
        <v>0</v>
      </c>
      <c r="D401">
        <v>0</v>
      </c>
      <c r="E401">
        <v>0</v>
      </c>
      <c r="F401">
        <v>0</v>
      </c>
      <c r="G401">
        <v>1.2589700000000001E-3</v>
      </c>
      <c r="H401">
        <v>0.995116</v>
      </c>
      <c r="I401">
        <v>0</v>
      </c>
    </row>
    <row r="402" spans="1:9" x14ac:dyDescent="0.25">
      <c r="A402" t="s">
        <v>112</v>
      </c>
      <c r="B402">
        <v>323.37599999999998</v>
      </c>
      <c r="C402">
        <v>0</v>
      </c>
      <c r="D402">
        <v>0</v>
      </c>
      <c r="E402">
        <v>0</v>
      </c>
      <c r="F402">
        <v>0</v>
      </c>
      <c r="G402">
        <v>1.2335E-3</v>
      </c>
      <c r="H402">
        <v>0.995116</v>
      </c>
      <c r="I402">
        <v>0</v>
      </c>
    </row>
    <row r="403" spans="1:9" x14ac:dyDescent="0.25">
      <c r="A403" t="s">
        <v>112</v>
      </c>
      <c r="B403">
        <v>322.48099999999999</v>
      </c>
      <c r="C403">
        <v>0</v>
      </c>
      <c r="D403">
        <v>0</v>
      </c>
      <c r="E403">
        <v>0</v>
      </c>
      <c r="F403">
        <v>0</v>
      </c>
      <c r="G403">
        <v>1.3117700000000001E-3</v>
      </c>
      <c r="H403">
        <v>0.99511499999999997</v>
      </c>
      <c r="I403">
        <v>0</v>
      </c>
    </row>
    <row r="404" spans="1:9" x14ac:dyDescent="0.25">
      <c r="A404" t="s">
        <v>112</v>
      </c>
      <c r="B404">
        <v>322.89499999999998</v>
      </c>
      <c r="C404">
        <v>0</v>
      </c>
      <c r="D404">
        <v>0</v>
      </c>
      <c r="E404">
        <v>0</v>
      </c>
      <c r="F404">
        <v>0</v>
      </c>
      <c r="G404">
        <v>1.2325700000000001E-3</v>
      </c>
      <c r="H404">
        <v>0.99511300000000003</v>
      </c>
      <c r="I404">
        <v>0</v>
      </c>
    </row>
    <row r="405" spans="1:9" x14ac:dyDescent="0.25">
      <c r="A405" t="s">
        <v>112</v>
      </c>
      <c r="B405">
        <v>4236.96</v>
      </c>
      <c r="C405">
        <v>0</v>
      </c>
      <c r="D405">
        <v>0</v>
      </c>
      <c r="E405">
        <v>0</v>
      </c>
      <c r="F405">
        <v>0</v>
      </c>
      <c r="G405">
        <v>1.2455299999999999E-3</v>
      </c>
      <c r="H405">
        <v>0.99511499999999997</v>
      </c>
      <c r="I405">
        <v>0</v>
      </c>
    </row>
    <row r="406" spans="1:9" x14ac:dyDescent="0.25">
      <c r="A406" t="s">
        <v>112</v>
      </c>
      <c r="B406">
        <v>4415.99</v>
      </c>
      <c r="C406">
        <v>0</v>
      </c>
      <c r="D406">
        <v>0</v>
      </c>
      <c r="E406">
        <v>0</v>
      </c>
      <c r="F406">
        <v>0</v>
      </c>
      <c r="G406">
        <v>1.2302999999999999E-3</v>
      </c>
      <c r="H406">
        <v>0.99511499999999997</v>
      </c>
      <c r="I406">
        <v>0</v>
      </c>
    </row>
    <row r="407" spans="1:9" x14ac:dyDescent="0.25">
      <c r="A407" t="s">
        <v>112</v>
      </c>
      <c r="B407">
        <v>297.721</v>
      </c>
      <c r="C407">
        <v>0</v>
      </c>
      <c r="D407">
        <v>0</v>
      </c>
      <c r="E407">
        <v>0</v>
      </c>
      <c r="F407">
        <v>0</v>
      </c>
      <c r="G407">
        <v>1.31128E-3</v>
      </c>
      <c r="H407">
        <v>0.995116</v>
      </c>
      <c r="I407">
        <v>0</v>
      </c>
    </row>
    <row r="408" spans="1:9" x14ac:dyDescent="0.25">
      <c r="A408" t="s">
        <v>112</v>
      </c>
      <c r="B408">
        <v>298.33699999999999</v>
      </c>
      <c r="C408">
        <v>0</v>
      </c>
      <c r="D408">
        <v>0</v>
      </c>
      <c r="E408">
        <v>0</v>
      </c>
      <c r="F408">
        <v>0</v>
      </c>
      <c r="G408">
        <v>1.24463E-3</v>
      </c>
      <c r="H408">
        <v>0.995116</v>
      </c>
      <c r="I408">
        <v>0</v>
      </c>
    </row>
    <row r="409" spans="1:9" x14ac:dyDescent="0.25">
      <c r="A409" t="s">
        <v>112</v>
      </c>
      <c r="B409">
        <v>298.42099999999999</v>
      </c>
      <c r="C409">
        <v>0</v>
      </c>
      <c r="D409">
        <v>0</v>
      </c>
      <c r="E409">
        <v>0</v>
      </c>
      <c r="F409">
        <v>0</v>
      </c>
      <c r="G409">
        <v>1.2649899999999999E-3</v>
      </c>
      <c r="H409">
        <v>0.99511499999999997</v>
      </c>
      <c r="I409">
        <v>0</v>
      </c>
    </row>
    <row r="410" spans="1:9" x14ac:dyDescent="0.25">
      <c r="A410" t="s">
        <v>112</v>
      </c>
      <c r="B410">
        <v>299.43700000000001</v>
      </c>
      <c r="C410">
        <v>0</v>
      </c>
      <c r="D410">
        <v>0</v>
      </c>
      <c r="E410">
        <v>0</v>
      </c>
      <c r="F410">
        <v>0</v>
      </c>
      <c r="G410">
        <v>1.2302000000000001E-3</v>
      </c>
      <c r="H410">
        <v>0.995116</v>
      </c>
      <c r="I410">
        <v>0</v>
      </c>
    </row>
    <row r="411" spans="1:9" x14ac:dyDescent="0.25">
      <c r="A411" t="s">
        <v>112</v>
      </c>
      <c r="B411">
        <v>298.86500000000001</v>
      </c>
      <c r="C411">
        <v>0</v>
      </c>
      <c r="D411">
        <v>0</v>
      </c>
      <c r="E411">
        <v>0</v>
      </c>
      <c r="F411">
        <v>0</v>
      </c>
      <c r="G411">
        <v>1.6065000000000001E-3</v>
      </c>
      <c r="H411">
        <v>0.99511499999999997</v>
      </c>
      <c r="I411">
        <v>0</v>
      </c>
    </row>
    <row r="412" spans="1:9" x14ac:dyDescent="0.25">
      <c r="A412" t="s">
        <v>112</v>
      </c>
      <c r="B412">
        <v>8101.76</v>
      </c>
      <c r="C412">
        <v>0</v>
      </c>
      <c r="D412">
        <v>0</v>
      </c>
      <c r="E412">
        <v>0</v>
      </c>
      <c r="F412">
        <v>0</v>
      </c>
      <c r="G412">
        <v>1.2433699999999999E-3</v>
      </c>
      <c r="H412">
        <v>0.99511499999999997</v>
      </c>
      <c r="I412">
        <v>0</v>
      </c>
    </row>
    <row r="413" spans="1:9" x14ac:dyDescent="0.25">
      <c r="A413" t="s">
        <v>112</v>
      </c>
      <c r="B413">
        <v>445.47300000000001</v>
      </c>
      <c r="C413">
        <v>0</v>
      </c>
      <c r="D413">
        <v>0</v>
      </c>
      <c r="E413">
        <v>0</v>
      </c>
      <c r="F413">
        <v>0</v>
      </c>
      <c r="G413">
        <v>1.24804E-3</v>
      </c>
      <c r="H413">
        <v>0.995116</v>
      </c>
      <c r="I413">
        <v>0</v>
      </c>
    </row>
    <row r="414" spans="1:9" x14ac:dyDescent="0.25">
      <c r="A414" t="s">
        <v>112</v>
      </c>
      <c r="B414">
        <v>333.92899999999997</v>
      </c>
      <c r="C414">
        <v>0</v>
      </c>
      <c r="D414">
        <v>0</v>
      </c>
      <c r="E414">
        <v>0</v>
      </c>
      <c r="F414">
        <v>0</v>
      </c>
      <c r="G414">
        <v>1.23028E-3</v>
      </c>
      <c r="H414">
        <v>0.99511400000000005</v>
      </c>
      <c r="I414">
        <v>0</v>
      </c>
    </row>
    <row r="415" spans="1:9" x14ac:dyDescent="0.25">
      <c r="A415" t="s">
        <v>112</v>
      </c>
      <c r="B415">
        <v>323.79599999999999</v>
      </c>
      <c r="C415">
        <v>0</v>
      </c>
      <c r="D415">
        <v>0</v>
      </c>
      <c r="E415">
        <v>0</v>
      </c>
      <c r="F415">
        <v>0</v>
      </c>
      <c r="G415">
        <v>1.2470199999999999E-3</v>
      </c>
      <c r="H415">
        <v>0.99511499999999997</v>
      </c>
      <c r="I415">
        <v>0</v>
      </c>
    </row>
    <row r="416" spans="1:9" x14ac:dyDescent="0.25">
      <c r="A416" t="s">
        <v>112</v>
      </c>
      <c r="B416">
        <v>323.00799999999998</v>
      </c>
      <c r="C416">
        <v>0</v>
      </c>
      <c r="D416">
        <v>0</v>
      </c>
      <c r="E416">
        <v>0</v>
      </c>
      <c r="F416">
        <v>0</v>
      </c>
      <c r="G416">
        <v>1.38404E-3</v>
      </c>
      <c r="H416">
        <v>0.995116</v>
      </c>
      <c r="I416">
        <v>0</v>
      </c>
    </row>
    <row r="417" spans="1:9" x14ac:dyDescent="0.25">
      <c r="A417" t="s">
        <v>112</v>
      </c>
      <c r="B417">
        <v>322.09300000000002</v>
      </c>
      <c r="C417">
        <v>0</v>
      </c>
      <c r="D417">
        <v>0</v>
      </c>
      <c r="E417">
        <v>0</v>
      </c>
      <c r="F417">
        <v>0</v>
      </c>
      <c r="G417">
        <v>1.2376799999999999E-3</v>
      </c>
      <c r="H417">
        <v>0.99511499999999997</v>
      </c>
      <c r="I417">
        <v>0</v>
      </c>
    </row>
    <row r="418" spans="1:9" x14ac:dyDescent="0.25">
      <c r="A418" t="s">
        <v>112</v>
      </c>
      <c r="B418">
        <v>4245.3500000000004</v>
      </c>
      <c r="C418">
        <v>0</v>
      </c>
      <c r="D418">
        <v>0</v>
      </c>
      <c r="E418">
        <v>0</v>
      </c>
      <c r="F418">
        <v>0</v>
      </c>
      <c r="G418">
        <v>2.4860899999999998E-3</v>
      </c>
      <c r="H418">
        <v>0.995116</v>
      </c>
      <c r="I418">
        <v>0</v>
      </c>
    </row>
    <row r="419" spans="1:9" x14ac:dyDescent="0.25">
      <c r="A419" t="s">
        <v>112</v>
      </c>
      <c r="B419">
        <v>4362.1899999999996</v>
      </c>
      <c r="C419">
        <v>0</v>
      </c>
      <c r="D419">
        <v>0</v>
      </c>
      <c r="E419">
        <v>0</v>
      </c>
      <c r="F419">
        <v>0</v>
      </c>
      <c r="G419">
        <v>1.2373499999999999E-3</v>
      </c>
      <c r="H419">
        <v>0.995116</v>
      </c>
      <c r="I419">
        <v>0</v>
      </c>
    </row>
    <row r="420" spans="1:9" x14ac:dyDescent="0.25">
      <c r="A420" t="s">
        <v>112</v>
      </c>
      <c r="B420">
        <v>326.88600000000002</v>
      </c>
      <c r="C420">
        <v>0</v>
      </c>
      <c r="D420">
        <v>0</v>
      </c>
      <c r="E420">
        <v>0</v>
      </c>
      <c r="F420">
        <v>0</v>
      </c>
      <c r="G420">
        <v>1.4795100000000001E-3</v>
      </c>
      <c r="H420">
        <v>0.995116</v>
      </c>
      <c r="I420">
        <v>0</v>
      </c>
    </row>
    <row r="421" spans="1:9" x14ac:dyDescent="0.25">
      <c r="A421" t="s">
        <v>112</v>
      </c>
      <c r="B421">
        <v>302.78800000000001</v>
      </c>
      <c r="C421">
        <v>0</v>
      </c>
      <c r="D421">
        <v>0</v>
      </c>
      <c r="E421">
        <v>0</v>
      </c>
      <c r="F421">
        <v>0</v>
      </c>
      <c r="G421">
        <v>1.24198E-3</v>
      </c>
      <c r="H421">
        <v>0.99511499999999997</v>
      </c>
      <c r="I421">
        <v>0</v>
      </c>
    </row>
    <row r="422" spans="1:9" x14ac:dyDescent="0.25">
      <c r="A422" t="s">
        <v>112</v>
      </c>
      <c r="B422">
        <v>300.00099999999998</v>
      </c>
      <c r="C422">
        <v>0</v>
      </c>
      <c r="D422">
        <v>0</v>
      </c>
      <c r="E422">
        <v>0</v>
      </c>
      <c r="F422">
        <v>0</v>
      </c>
      <c r="G422">
        <v>1.2950800000000001E-3</v>
      </c>
      <c r="H422">
        <v>0.995116</v>
      </c>
      <c r="I422">
        <v>0</v>
      </c>
    </row>
    <row r="423" spans="1:9" x14ac:dyDescent="0.25">
      <c r="A423" t="s">
        <v>112</v>
      </c>
      <c r="B423">
        <v>300.70999999999998</v>
      </c>
      <c r="C423">
        <v>0</v>
      </c>
      <c r="D423">
        <v>0</v>
      </c>
      <c r="E423">
        <v>0</v>
      </c>
      <c r="F423">
        <v>0</v>
      </c>
      <c r="G423">
        <v>1.2320300000000001E-3</v>
      </c>
      <c r="H423">
        <v>0.99511099999999997</v>
      </c>
      <c r="I423">
        <v>0</v>
      </c>
    </row>
    <row r="424" spans="1:9" x14ac:dyDescent="0.25">
      <c r="A424" t="s">
        <v>112</v>
      </c>
      <c r="B424">
        <v>299.67500000000001</v>
      </c>
      <c r="C424">
        <v>0</v>
      </c>
      <c r="D424">
        <v>0</v>
      </c>
      <c r="E424">
        <v>0</v>
      </c>
      <c r="F424">
        <v>0</v>
      </c>
      <c r="G424">
        <v>1.2746599999999999E-3</v>
      </c>
      <c r="H424">
        <v>0.995116</v>
      </c>
      <c r="I424">
        <v>0</v>
      </c>
    </row>
    <row r="425" spans="1:9" x14ac:dyDescent="0.25">
      <c r="A425" t="s">
        <v>112</v>
      </c>
      <c r="B425">
        <v>4104.22</v>
      </c>
      <c r="C425">
        <v>0</v>
      </c>
      <c r="D425">
        <v>0</v>
      </c>
      <c r="E425">
        <v>0</v>
      </c>
      <c r="F425">
        <v>0</v>
      </c>
      <c r="G425">
        <v>1.23533E-3</v>
      </c>
      <c r="H425">
        <v>0.995116</v>
      </c>
      <c r="I425">
        <v>0</v>
      </c>
    </row>
    <row r="426" spans="1:9" x14ac:dyDescent="0.25">
      <c r="A426" t="s">
        <v>112</v>
      </c>
      <c r="B426">
        <v>4377.78</v>
      </c>
      <c r="C426">
        <v>0</v>
      </c>
      <c r="D426">
        <v>0</v>
      </c>
      <c r="E426">
        <v>0</v>
      </c>
      <c r="F426">
        <v>0</v>
      </c>
      <c r="G426">
        <v>1.2316E-3</v>
      </c>
      <c r="H426">
        <v>0.995116</v>
      </c>
      <c r="I426">
        <v>0</v>
      </c>
    </row>
    <row r="427" spans="1:9" x14ac:dyDescent="0.25">
      <c r="A427" t="s">
        <v>112</v>
      </c>
      <c r="B427">
        <v>300.084</v>
      </c>
      <c r="C427">
        <v>0</v>
      </c>
      <c r="D427">
        <v>0</v>
      </c>
      <c r="E427">
        <v>0</v>
      </c>
      <c r="F427">
        <v>0</v>
      </c>
      <c r="G427">
        <v>1.2530600000000001E-3</v>
      </c>
      <c r="H427">
        <v>0.995116</v>
      </c>
      <c r="I427">
        <v>0</v>
      </c>
    </row>
    <row r="428" spans="1:9" x14ac:dyDescent="0.25">
      <c r="A428" t="s">
        <v>112</v>
      </c>
      <c r="B428">
        <v>302.80599999999998</v>
      </c>
      <c r="C428">
        <v>0</v>
      </c>
      <c r="D428">
        <v>0</v>
      </c>
      <c r="E428">
        <v>0</v>
      </c>
      <c r="F428">
        <v>0</v>
      </c>
      <c r="G428">
        <v>1.2587200000000001E-3</v>
      </c>
      <c r="H428">
        <v>0.995116</v>
      </c>
      <c r="I428">
        <v>0</v>
      </c>
    </row>
    <row r="429" spans="1:9" x14ac:dyDescent="0.25">
      <c r="A429" t="s">
        <v>112</v>
      </c>
      <c r="B429">
        <v>300.61799999999999</v>
      </c>
      <c r="C429">
        <v>0</v>
      </c>
      <c r="D429">
        <v>0</v>
      </c>
      <c r="E429">
        <v>0</v>
      </c>
      <c r="F429">
        <v>0</v>
      </c>
      <c r="G429">
        <v>1.26475E-3</v>
      </c>
      <c r="H429">
        <v>0.99511300000000003</v>
      </c>
      <c r="I429">
        <v>0</v>
      </c>
    </row>
    <row r="430" spans="1:9" x14ac:dyDescent="0.25">
      <c r="A430" t="s">
        <v>112</v>
      </c>
      <c r="B430">
        <v>299.53399999999999</v>
      </c>
      <c r="C430">
        <v>0</v>
      </c>
      <c r="D430">
        <v>0</v>
      </c>
      <c r="E430">
        <v>0</v>
      </c>
      <c r="F430">
        <v>0</v>
      </c>
      <c r="G430">
        <v>1.3470699999999999E-3</v>
      </c>
      <c r="H430">
        <v>0.995116</v>
      </c>
      <c r="I430">
        <v>0</v>
      </c>
    </row>
    <row r="431" spans="1:9" x14ac:dyDescent="0.25">
      <c r="A431" t="s">
        <v>112</v>
      </c>
      <c r="B431">
        <v>299.17099999999999</v>
      </c>
      <c r="C431">
        <v>0</v>
      </c>
      <c r="D431">
        <v>0</v>
      </c>
      <c r="E431">
        <v>0</v>
      </c>
      <c r="F431">
        <v>0</v>
      </c>
      <c r="G431">
        <v>1.23084E-3</v>
      </c>
      <c r="H431">
        <v>0.99511499999999997</v>
      </c>
      <c r="I431">
        <v>0</v>
      </c>
    </row>
    <row r="432" spans="1:9" x14ac:dyDescent="0.25">
      <c r="A432" t="s">
        <v>112</v>
      </c>
      <c r="B432">
        <v>4121.1499999999996</v>
      </c>
      <c r="C432">
        <v>0</v>
      </c>
      <c r="D432">
        <v>0</v>
      </c>
      <c r="E432">
        <v>0</v>
      </c>
      <c r="F432">
        <v>0</v>
      </c>
      <c r="G432">
        <v>1.23011E-3</v>
      </c>
      <c r="H432">
        <v>0.995116</v>
      </c>
      <c r="I432">
        <v>0</v>
      </c>
    </row>
    <row r="433" spans="1:25" x14ac:dyDescent="0.25">
      <c r="A433" t="s">
        <v>112</v>
      </c>
      <c r="B433">
        <v>4381.1099999999997</v>
      </c>
      <c r="C433">
        <v>0</v>
      </c>
      <c r="D433">
        <v>0</v>
      </c>
      <c r="E433">
        <v>0</v>
      </c>
      <c r="F433">
        <v>0</v>
      </c>
      <c r="G433">
        <v>1.29357E-3</v>
      </c>
      <c r="H433">
        <v>0.995116</v>
      </c>
      <c r="I433">
        <v>0</v>
      </c>
    </row>
    <row r="434" spans="1:25" x14ac:dyDescent="0.25">
      <c r="A434" t="s">
        <v>112</v>
      </c>
      <c r="B434">
        <v>328.09100000000001</v>
      </c>
      <c r="C434">
        <v>0</v>
      </c>
      <c r="D434">
        <v>0</v>
      </c>
      <c r="E434">
        <v>0</v>
      </c>
      <c r="F434">
        <v>0</v>
      </c>
      <c r="G434">
        <v>1.2309E-3</v>
      </c>
      <c r="H434">
        <v>0.995116</v>
      </c>
      <c r="I434">
        <v>0</v>
      </c>
    </row>
    <row r="435" spans="1:25" x14ac:dyDescent="0.25">
      <c r="A435" t="s">
        <v>112</v>
      </c>
      <c r="B435">
        <v>300.82100000000003</v>
      </c>
      <c r="C435">
        <v>0</v>
      </c>
      <c r="D435">
        <v>0</v>
      </c>
      <c r="E435">
        <v>0</v>
      </c>
      <c r="F435">
        <v>0</v>
      </c>
      <c r="G435">
        <v>1.2636699999999999E-3</v>
      </c>
      <c r="H435">
        <v>0.995116</v>
      </c>
      <c r="I435">
        <v>0</v>
      </c>
    </row>
    <row r="436" spans="1:25" x14ac:dyDescent="0.25">
      <c r="A436" t="s">
        <v>112</v>
      </c>
      <c r="B436">
        <v>299.94400000000002</v>
      </c>
      <c r="C436">
        <v>0</v>
      </c>
      <c r="D436">
        <v>0</v>
      </c>
      <c r="E436">
        <v>0</v>
      </c>
      <c r="F436">
        <v>0</v>
      </c>
      <c r="G436">
        <v>1.23174E-3</v>
      </c>
      <c r="H436">
        <v>0.99511099999999997</v>
      </c>
      <c r="I436">
        <v>0</v>
      </c>
    </row>
    <row r="437" spans="1:25" x14ac:dyDescent="0.25">
      <c r="A437" t="s">
        <v>112</v>
      </c>
      <c r="B437">
        <v>300.79700000000003</v>
      </c>
      <c r="C437">
        <v>0</v>
      </c>
      <c r="D437">
        <v>0</v>
      </c>
      <c r="E437">
        <v>0</v>
      </c>
      <c r="F437">
        <v>0</v>
      </c>
      <c r="G437">
        <v>1.3108200000000001E-3</v>
      </c>
      <c r="H437">
        <v>0.99511400000000005</v>
      </c>
      <c r="I437">
        <v>0</v>
      </c>
    </row>
    <row r="438" spans="1:25" x14ac:dyDescent="0.25">
      <c r="A438" t="s">
        <v>112</v>
      </c>
      <c r="B438">
        <v>299.28699999999998</v>
      </c>
      <c r="C438">
        <v>0</v>
      </c>
      <c r="D438">
        <v>0</v>
      </c>
      <c r="E438">
        <v>0</v>
      </c>
      <c r="F438">
        <v>0</v>
      </c>
      <c r="G438">
        <v>1.2312600000000001E-3</v>
      </c>
      <c r="H438">
        <v>0.99511300000000003</v>
      </c>
      <c r="I438">
        <v>0</v>
      </c>
    </row>
    <row r="439" spans="1:25" x14ac:dyDescent="0.25">
      <c r="A439" t="s">
        <v>112</v>
      </c>
      <c r="B439">
        <v>4089.96</v>
      </c>
      <c r="C439">
        <v>0</v>
      </c>
      <c r="D439">
        <v>0</v>
      </c>
      <c r="E439">
        <v>0</v>
      </c>
      <c r="F439">
        <v>0</v>
      </c>
      <c r="G439">
        <v>1.2635599999999999E-3</v>
      </c>
      <c r="H439">
        <v>0.995116</v>
      </c>
      <c r="I439">
        <v>0</v>
      </c>
    </row>
    <row r="440" spans="1:25" x14ac:dyDescent="0.25">
      <c r="A440" t="s">
        <v>112</v>
      </c>
      <c r="B440">
        <v>4386.07</v>
      </c>
      <c r="C440">
        <v>0</v>
      </c>
      <c r="D440">
        <v>0</v>
      </c>
      <c r="E440">
        <v>0</v>
      </c>
      <c r="F440">
        <v>0</v>
      </c>
      <c r="G440">
        <v>1.2326100000000001E-3</v>
      </c>
      <c r="H440">
        <v>0.995116</v>
      </c>
      <c r="I440">
        <v>0</v>
      </c>
    </row>
    <row r="441" spans="1:25" x14ac:dyDescent="0.25">
      <c r="A441" t="s">
        <v>112</v>
      </c>
      <c r="B441">
        <v>299.56400000000002</v>
      </c>
      <c r="C441">
        <v>0</v>
      </c>
      <c r="D441">
        <v>0</v>
      </c>
      <c r="E441">
        <v>0</v>
      </c>
      <c r="F441">
        <v>0</v>
      </c>
      <c r="G441">
        <v>1.37922E-3</v>
      </c>
      <c r="H441">
        <v>0.995116</v>
      </c>
      <c r="I441">
        <v>0</v>
      </c>
    </row>
    <row r="442" spans="1:25" x14ac:dyDescent="0.25">
      <c r="A442" t="s">
        <v>112</v>
      </c>
      <c r="B442">
        <v>303.90800000000002</v>
      </c>
      <c r="C442">
        <v>0</v>
      </c>
      <c r="D442">
        <v>0</v>
      </c>
      <c r="E442">
        <v>0</v>
      </c>
      <c r="F442">
        <v>0</v>
      </c>
      <c r="G442">
        <v>1.30343E-3</v>
      </c>
      <c r="H442">
        <v>0.995116</v>
      </c>
      <c r="I442">
        <v>0</v>
      </c>
    </row>
    <row r="443" spans="1:25" x14ac:dyDescent="0.25">
      <c r="A443" t="s">
        <v>112</v>
      </c>
      <c r="B443">
        <v>305.51900000000001</v>
      </c>
      <c r="C443">
        <v>0</v>
      </c>
      <c r="D443">
        <v>0</v>
      </c>
      <c r="E443">
        <v>0</v>
      </c>
      <c r="F443">
        <v>0</v>
      </c>
      <c r="G443">
        <v>1.32132E-3</v>
      </c>
      <c r="H443">
        <v>0.995116</v>
      </c>
      <c r="I443">
        <v>0</v>
      </c>
    </row>
    <row r="444" spans="1:25" x14ac:dyDescent="0.25">
      <c r="A444" t="s">
        <v>112</v>
      </c>
      <c r="B444">
        <v>300.54599999999999</v>
      </c>
      <c r="C444">
        <v>0</v>
      </c>
      <c r="D444">
        <v>0</v>
      </c>
      <c r="E444">
        <v>0</v>
      </c>
      <c r="F444">
        <v>0</v>
      </c>
      <c r="G444">
        <v>1.4539900000000001E-3</v>
      </c>
      <c r="H444">
        <v>0.995116</v>
      </c>
      <c r="I444">
        <v>0</v>
      </c>
    </row>
    <row r="445" spans="1:25" x14ac:dyDescent="0.25">
      <c r="A445" t="s">
        <v>112</v>
      </c>
      <c r="B445">
        <v>299.38600000000002</v>
      </c>
      <c r="C445">
        <v>0</v>
      </c>
      <c r="D445">
        <v>0</v>
      </c>
      <c r="E445">
        <v>0</v>
      </c>
      <c r="F445">
        <v>0</v>
      </c>
      <c r="G445">
        <v>1.2301300000000001E-3</v>
      </c>
      <c r="H445">
        <v>0.99511400000000005</v>
      </c>
      <c r="I445">
        <v>0</v>
      </c>
    </row>
    <row r="446" spans="1:25" x14ac:dyDescent="0.25">
      <c r="A446" t="s">
        <v>112</v>
      </c>
      <c r="B446">
        <v>4103.3599999999997</v>
      </c>
      <c r="C446">
        <v>0</v>
      </c>
      <c r="D446">
        <v>0</v>
      </c>
      <c r="E446">
        <v>0</v>
      </c>
      <c r="F446">
        <v>0</v>
      </c>
      <c r="G446">
        <v>1.2370899999999999E-3</v>
      </c>
      <c r="H446">
        <v>0.995116</v>
      </c>
      <c r="I446">
        <v>0</v>
      </c>
    </row>
    <row r="447" spans="1:25" x14ac:dyDescent="0.25">
      <c r="A447" t="s">
        <v>112</v>
      </c>
      <c r="B447">
        <v>4380.33</v>
      </c>
      <c r="C447">
        <v>0</v>
      </c>
      <c r="D447">
        <v>0</v>
      </c>
      <c r="E447">
        <v>0</v>
      </c>
      <c r="F447">
        <v>0</v>
      </c>
      <c r="G447">
        <v>1.2310699999999999E-3</v>
      </c>
      <c r="H447">
        <v>0.995116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300.90199999999999</v>
      </c>
      <c r="C448">
        <v>0</v>
      </c>
      <c r="D448">
        <v>0</v>
      </c>
      <c r="E448">
        <v>0</v>
      </c>
      <c r="F448">
        <v>0</v>
      </c>
      <c r="G448">
        <v>1.2300900000000001E-3</v>
      </c>
      <c r="H448">
        <v>0.99511499999999997</v>
      </c>
      <c r="I448">
        <v>0</v>
      </c>
      <c r="R448">
        <f>AVERAGE(B399:B448)</f>
        <v>1575.4997400000002</v>
      </c>
      <c r="S448">
        <f>AVERAGE(C399:C448)</f>
        <v>0</v>
      </c>
      <c r="U448">
        <f>_xlfn.VAR.P(B399:B448)</f>
        <v>4591367.7424418321</v>
      </c>
      <c r="V448">
        <f>_xlfn.VAR.P(C399:C448)</f>
        <v>0</v>
      </c>
      <c r="X448">
        <f>1.96*SQRT(U448)/50</f>
        <v>83.99571017466198</v>
      </c>
      <c r="Y448">
        <f>1.96*SQRT(V448)/50</f>
        <v>0</v>
      </c>
    </row>
    <row r="449" spans="1:9" x14ac:dyDescent="0.25">
      <c r="A449" t="s">
        <v>112</v>
      </c>
      <c r="B449">
        <v>78774.342254000003</v>
      </c>
      <c r="C449" t="s">
        <v>37</v>
      </c>
    </row>
    <row r="450" spans="1:9" x14ac:dyDescent="0.25">
      <c r="A450" t="s">
        <v>113</v>
      </c>
      <c r="B450">
        <v>299.01799999999997</v>
      </c>
      <c r="C450">
        <v>297.55500000000001</v>
      </c>
      <c r="D450">
        <v>279.53100000000001</v>
      </c>
      <c r="E450">
        <v>276.45800000000003</v>
      </c>
      <c r="F450">
        <v>164.523</v>
      </c>
      <c r="G450">
        <v>1.2322699999999999E-3</v>
      </c>
      <c r="H450">
        <v>0.995116</v>
      </c>
      <c r="I450">
        <v>0</v>
      </c>
    </row>
    <row r="451" spans="1:9" x14ac:dyDescent="0.25">
      <c r="A451" t="s">
        <v>113</v>
      </c>
      <c r="B451">
        <v>298.64600000000002</v>
      </c>
      <c r="C451">
        <v>297.17700000000002</v>
      </c>
      <c r="D451">
        <v>279.11500000000001</v>
      </c>
      <c r="E451">
        <v>276.03199999999998</v>
      </c>
      <c r="F451">
        <v>164.232</v>
      </c>
      <c r="G451">
        <v>1.2310800000000001E-3</v>
      </c>
      <c r="H451">
        <v>0.995116</v>
      </c>
      <c r="I451">
        <v>0</v>
      </c>
    </row>
    <row r="452" spans="1:9" x14ac:dyDescent="0.25">
      <c r="A452" t="s">
        <v>113</v>
      </c>
      <c r="B452">
        <v>298.99299999999999</v>
      </c>
      <c r="C452">
        <v>297.49</v>
      </c>
      <c r="D452">
        <v>279.42700000000002</v>
      </c>
      <c r="E452">
        <v>276.32499999999999</v>
      </c>
      <c r="F452">
        <v>163.952</v>
      </c>
      <c r="G452">
        <v>1.28892E-3</v>
      </c>
      <c r="H452">
        <v>0.995116</v>
      </c>
      <c r="I452">
        <v>0</v>
      </c>
    </row>
    <row r="453" spans="1:9" x14ac:dyDescent="0.25">
      <c r="A453" t="s">
        <v>113</v>
      </c>
      <c r="B453">
        <v>297.346</v>
      </c>
      <c r="C453">
        <v>295.92500000000001</v>
      </c>
      <c r="D453">
        <v>277.94200000000001</v>
      </c>
      <c r="E453">
        <v>274.87099999999998</v>
      </c>
      <c r="F453">
        <v>163.286</v>
      </c>
      <c r="G453">
        <v>1.24985E-3</v>
      </c>
      <c r="H453">
        <v>0.995116</v>
      </c>
      <c r="I453">
        <v>0</v>
      </c>
    </row>
    <row r="454" spans="1:9" x14ac:dyDescent="0.25">
      <c r="A454" t="s">
        <v>113</v>
      </c>
      <c r="B454">
        <v>8141.37</v>
      </c>
      <c r="C454">
        <v>304.66899999999998</v>
      </c>
      <c r="D454">
        <v>286.21600000000001</v>
      </c>
      <c r="E454">
        <v>283.00700000000001</v>
      </c>
      <c r="F454">
        <v>170.40899999999999</v>
      </c>
      <c r="G454">
        <v>1.39299E-3</v>
      </c>
      <c r="H454">
        <v>0.99511000000000005</v>
      </c>
      <c r="I454">
        <v>0</v>
      </c>
    </row>
    <row r="455" spans="1:9" x14ac:dyDescent="0.25">
      <c r="A455" t="s">
        <v>113</v>
      </c>
      <c r="B455">
        <v>375.26</v>
      </c>
      <c r="C455">
        <v>372.15899999999999</v>
      </c>
      <c r="D455">
        <v>351.77600000000001</v>
      </c>
      <c r="E455">
        <v>347.21199999999999</v>
      </c>
      <c r="F455">
        <v>229.95400000000001</v>
      </c>
      <c r="G455">
        <v>1.2471100000000001E-3</v>
      </c>
      <c r="H455">
        <v>0.995116</v>
      </c>
      <c r="I455">
        <v>0</v>
      </c>
    </row>
    <row r="456" spans="1:9" x14ac:dyDescent="0.25">
      <c r="A456" t="s">
        <v>113</v>
      </c>
      <c r="B456">
        <v>297.87700000000001</v>
      </c>
      <c r="C456">
        <v>296.44499999999999</v>
      </c>
      <c r="D456">
        <v>278.44799999999998</v>
      </c>
      <c r="E456">
        <v>275.38</v>
      </c>
      <c r="F456">
        <v>163.86099999999999</v>
      </c>
      <c r="G456">
        <v>1.2776E-3</v>
      </c>
      <c r="H456">
        <v>0.995116</v>
      </c>
      <c r="I456">
        <v>0</v>
      </c>
    </row>
    <row r="457" spans="1:9" x14ac:dyDescent="0.25">
      <c r="A457" t="s">
        <v>113</v>
      </c>
      <c r="B457">
        <v>299.09100000000001</v>
      </c>
      <c r="C457">
        <v>297.67099999999999</v>
      </c>
      <c r="D457">
        <v>279.64</v>
      </c>
      <c r="E457">
        <v>276.548</v>
      </c>
      <c r="F457">
        <v>164.535</v>
      </c>
      <c r="G457">
        <v>1.2318800000000001E-3</v>
      </c>
      <c r="H457">
        <v>0.995116</v>
      </c>
      <c r="I457">
        <v>0</v>
      </c>
    </row>
    <row r="458" spans="1:9" x14ac:dyDescent="0.25">
      <c r="A458" t="s">
        <v>113</v>
      </c>
      <c r="B458">
        <v>299.423</v>
      </c>
      <c r="C458">
        <v>297.96699999999998</v>
      </c>
      <c r="D458">
        <v>279.85199999999998</v>
      </c>
      <c r="E458">
        <v>276.74</v>
      </c>
      <c r="F458">
        <v>164.92699999999999</v>
      </c>
      <c r="G458">
        <v>1.65117E-3</v>
      </c>
      <c r="H458">
        <v>0.995116</v>
      </c>
      <c r="I458">
        <v>0</v>
      </c>
    </row>
    <row r="459" spans="1:9" x14ac:dyDescent="0.25">
      <c r="A459" t="s">
        <v>113</v>
      </c>
      <c r="B459">
        <v>301.39400000000001</v>
      </c>
      <c r="C459">
        <v>299.92899999999997</v>
      </c>
      <c r="D459">
        <v>281.67399999999998</v>
      </c>
      <c r="E459">
        <v>278.53100000000001</v>
      </c>
      <c r="F459">
        <v>166.506</v>
      </c>
      <c r="G459">
        <v>1.23434E-3</v>
      </c>
      <c r="H459">
        <v>0.995116</v>
      </c>
      <c r="I459">
        <v>0</v>
      </c>
    </row>
    <row r="460" spans="1:9" x14ac:dyDescent="0.25">
      <c r="A460" t="s">
        <v>113</v>
      </c>
      <c r="B460">
        <v>297.07299999999998</v>
      </c>
      <c r="C460">
        <v>295.637</v>
      </c>
      <c r="D460">
        <v>277.68799999999999</v>
      </c>
      <c r="E460">
        <v>274.61200000000002</v>
      </c>
      <c r="F460">
        <v>163.02000000000001</v>
      </c>
      <c r="G460">
        <v>1.2645600000000001E-3</v>
      </c>
      <c r="H460">
        <v>0.99511499999999997</v>
      </c>
      <c r="I460">
        <v>0</v>
      </c>
    </row>
    <row r="461" spans="1:9" x14ac:dyDescent="0.25">
      <c r="A461" t="s">
        <v>113</v>
      </c>
      <c r="B461">
        <v>8123.81</v>
      </c>
      <c r="C461">
        <v>303.44600000000003</v>
      </c>
      <c r="D461">
        <v>285.00599999999997</v>
      </c>
      <c r="E461">
        <v>281.82600000000002</v>
      </c>
      <c r="F461">
        <v>169.358</v>
      </c>
      <c r="G461">
        <v>1.2302999999999999E-3</v>
      </c>
      <c r="H461">
        <v>0.995116</v>
      </c>
      <c r="I461">
        <v>0</v>
      </c>
    </row>
    <row r="462" spans="1:9" x14ac:dyDescent="0.25">
      <c r="A462" t="s">
        <v>113</v>
      </c>
      <c r="B462">
        <v>375.82600000000002</v>
      </c>
      <c r="C462">
        <v>372.85399999999998</v>
      </c>
      <c r="D462">
        <v>352.346</v>
      </c>
      <c r="E462">
        <v>347.78699999999998</v>
      </c>
      <c r="F462">
        <v>230.483</v>
      </c>
      <c r="G462">
        <v>1.6967900000000001E-3</v>
      </c>
      <c r="H462">
        <v>0.995116</v>
      </c>
      <c r="I462">
        <v>0</v>
      </c>
    </row>
    <row r="463" spans="1:9" x14ac:dyDescent="0.25">
      <c r="A463" t="s">
        <v>113</v>
      </c>
      <c r="B463">
        <v>298.16000000000003</v>
      </c>
      <c r="C463">
        <v>296.685</v>
      </c>
      <c r="D463">
        <v>278.68599999999998</v>
      </c>
      <c r="E463">
        <v>275.637</v>
      </c>
      <c r="F463">
        <v>164.059</v>
      </c>
      <c r="G463">
        <v>1.2320899999999999E-3</v>
      </c>
      <c r="H463">
        <v>0.99511300000000003</v>
      </c>
      <c r="I463">
        <v>0</v>
      </c>
    </row>
    <row r="464" spans="1:9" x14ac:dyDescent="0.25">
      <c r="A464" t="s">
        <v>113</v>
      </c>
      <c r="B464">
        <v>298.18599999999998</v>
      </c>
      <c r="C464">
        <v>296.71800000000002</v>
      </c>
      <c r="D464">
        <v>278.68799999999999</v>
      </c>
      <c r="E464">
        <v>275.63299999999998</v>
      </c>
      <c r="F464">
        <v>163.886</v>
      </c>
      <c r="G464">
        <v>1.2353500000000001E-3</v>
      </c>
      <c r="H464">
        <v>0.995116</v>
      </c>
      <c r="I464">
        <v>0</v>
      </c>
    </row>
    <row r="465" spans="1:9" x14ac:dyDescent="0.25">
      <c r="A465" t="s">
        <v>113</v>
      </c>
      <c r="B465">
        <v>306.88200000000001</v>
      </c>
      <c r="C465">
        <v>305.447</v>
      </c>
      <c r="D465">
        <v>287.42</v>
      </c>
      <c r="E465">
        <v>284.31900000000002</v>
      </c>
      <c r="F465">
        <v>172.60900000000001</v>
      </c>
      <c r="G465">
        <v>1.3063300000000001E-3</v>
      </c>
      <c r="H465">
        <v>0.995116</v>
      </c>
      <c r="I465">
        <v>0</v>
      </c>
    </row>
    <row r="466" spans="1:9" x14ac:dyDescent="0.25">
      <c r="A466" t="s">
        <v>113</v>
      </c>
      <c r="B466">
        <v>299.89499999999998</v>
      </c>
      <c r="C466">
        <v>298.47800000000001</v>
      </c>
      <c r="D466">
        <v>280.44499999999999</v>
      </c>
      <c r="E466">
        <v>277.31799999999998</v>
      </c>
      <c r="F466">
        <v>165.36600000000001</v>
      </c>
      <c r="G466">
        <v>1.23269E-3</v>
      </c>
      <c r="H466">
        <v>0.995116</v>
      </c>
      <c r="I466">
        <v>0</v>
      </c>
    </row>
    <row r="467" spans="1:9" x14ac:dyDescent="0.25">
      <c r="A467" t="s">
        <v>113</v>
      </c>
      <c r="B467">
        <v>298.81400000000002</v>
      </c>
      <c r="C467">
        <v>297.35899999999998</v>
      </c>
      <c r="D467">
        <v>279.279</v>
      </c>
      <c r="E467">
        <v>276.19900000000001</v>
      </c>
      <c r="F467">
        <v>164.60900000000001</v>
      </c>
      <c r="G467">
        <v>1.24212E-3</v>
      </c>
      <c r="H467">
        <v>0.995116</v>
      </c>
      <c r="I467">
        <v>0</v>
      </c>
    </row>
    <row r="468" spans="1:9" x14ac:dyDescent="0.25">
      <c r="A468" t="s">
        <v>113</v>
      </c>
      <c r="B468">
        <v>4116.07</v>
      </c>
      <c r="C468">
        <v>303.27999999999997</v>
      </c>
      <c r="D468">
        <v>284.90800000000002</v>
      </c>
      <c r="E468">
        <v>281.76400000000001</v>
      </c>
      <c r="F468">
        <v>169.23</v>
      </c>
      <c r="G468">
        <v>1.2300799999999999E-3</v>
      </c>
      <c r="H468">
        <v>0.99511499999999997</v>
      </c>
      <c r="I468">
        <v>0</v>
      </c>
    </row>
    <row r="469" spans="1:9" x14ac:dyDescent="0.25">
      <c r="A469" t="s">
        <v>113</v>
      </c>
      <c r="B469">
        <v>4386.4799999999996</v>
      </c>
      <c r="C469">
        <v>372.62299999999999</v>
      </c>
      <c r="D469">
        <v>352.20400000000001</v>
      </c>
      <c r="E469">
        <v>347.64499999999998</v>
      </c>
      <c r="F469">
        <v>230.494</v>
      </c>
      <c r="G469">
        <v>1.23102E-3</v>
      </c>
      <c r="H469">
        <v>0.995116</v>
      </c>
      <c r="I469">
        <v>0</v>
      </c>
    </row>
    <row r="470" spans="1:9" x14ac:dyDescent="0.25">
      <c r="A470" t="s">
        <v>113</v>
      </c>
      <c r="B470">
        <v>298.53899999999999</v>
      </c>
      <c r="C470">
        <v>297.10599999999999</v>
      </c>
      <c r="D470">
        <v>279.11500000000001</v>
      </c>
      <c r="E470">
        <v>276.03300000000002</v>
      </c>
      <c r="F470">
        <v>164.523</v>
      </c>
      <c r="G470">
        <v>1.30656E-3</v>
      </c>
      <c r="H470">
        <v>0.995116</v>
      </c>
      <c r="I470">
        <v>0</v>
      </c>
    </row>
    <row r="471" spans="1:9" x14ac:dyDescent="0.25">
      <c r="A471" t="s">
        <v>113</v>
      </c>
      <c r="B471">
        <v>298.39100000000002</v>
      </c>
      <c r="C471">
        <v>296.94799999999998</v>
      </c>
      <c r="D471">
        <v>278.935</v>
      </c>
      <c r="E471">
        <v>275.87700000000001</v>
      </c>
      <c r="F471">
        <v>164.06299999999999</v>
      </c>
      <c r="G471">
        <v>1.23014E-3</v>
      </c>
      <c r="H471">
        <v>0.99511499999999997</v>
      </c>
      <c r="I471">
        <v>0</v>
      </c>
    </row>
    <row r="472" spans="1:9" x14ac:dyDescent="0.25">
      <c r="A472" t="s">
        <v>113</v>
      </c>
      <c r="B472">
        <v>297.79199999999997</v>
      </c>
      <c r="C472">
        <v>296.363</v>
      </c>
      <c r="D472">
        <v>278.435</v>
      </c>
      <c r="E472">
        <v>275.34500000000003</v>
      </c>
      <c r="F472">
        <v>163.858</v>
      </c>
      <c r="G472">
        <v>1.24442E-3</v>
      </c>
      <c r="H472">
        <v>0.995116</v>
      </c>
      <c r="I472">
        <v>0</v>
      </c>
    </row>
    <row r="473" spans="1:9" x14ac:dyDescent="0.25">
      <c r="A473" t="s">
        <v>113</v>
      </c>
      <c r="B473">
        <v>297.86200000000002</v>
      </c>
      <c r="C473">
        <v>296.41699999999997</v>
      </c>
      <c r="D473">
        <v>278.44200000000001</v>
      </c>
      <c r="E473">
        <v>275.36399999999998</v>
      </c>
      <c r="F473">
        <v>163.648</v>
      </c>
      <c r="G473">
        <v>1.31383E-3</v>
      </c>
      <c r="H473">
        <v>0.995116</v>
      </c>
      <c r="I473">
        <v>0</v>
      </c>
    </row>
    <row r="474" spans="1:9" x14ac:dyDescent="0.25">
      <c r="A474" t="s">
        <v>113</v>
      </c>
      <c r="B474">
        <v>299.12299999999999</v>
      </c>
      <c r="C474">
        <v>297.68599999999998</v>
      </c>
      <c r="D474">
        <v>279.75299999999999</v>
      </c>
      <c r="E474">
        <v>276.65600000000001</v>
      </c>
      <c r="F474">
        <v>165.20400000000001</v>
      </c>
      <c r="G474">
        <v>1.3317299999999999E-3</v>
      </c>
      <c r="H474">
        <v>0.995116</v>
      </c>
      <c r="I474">
        <v>0</v>
      </c>
    </row>
    <row r="475" spans="1:9" x14ac:dyDescent="0.25">
      <c r="A475" t="s">
        <v>113</v>
      </c>
      <c r="B475">
        <v>4118.32</v>
      </c>
      <c r="C475">
        <v>302.72199999999998</v>
      </c>
      <c r="D475">
        <v>284.33199999999999</v>
      </c>
      <c r="E475">
        <v>281.108</v>
      </c>
      <c r="F475">
        <v>168.38499999999999</v>
      </c>
      <c r="G475">
        <v>1.2368500000000001E-3</v>
      </c>
      <c r="H475">
        <v>0.995116</v>
      </c>
      <c r="I475">
        <v>0</v>
      </c>
    </row>
    <row r="476" spans="1:9" x14ac:dyDescent="0.25">
      <c r="A476" t="s">
        <v>113</v>
      </c>
      <c r="B476">
        <v>4382.84</v>
      </c>
      <c r="C476">
        <v>372.12400000000002</v>
      </c>
      <c r="D476">
        <v>351.68799999999999</v>
      </c>
      <c r="E476">
        <v>347.13900000000001</v>
      </c>
      <c r="F476">
        <v>229.86</v>
      </c>
      <c r="G476">
        <v>1.23427E-3</v>
      </c>
      <c r="H476">
        <v>0.995112</v>
      </c>
      <c r="I476">
        <v>0</v>
      </c>
    </row>
    <row r="477" spans="1:9" x14ac:dyDescent="0.25">
      <c r="A477" t="s">
        <v>113</v>
      </c>
      <c r="B477">
        <v>297.70600000000002</v>
      </c>
      <c r="C477">
        <v>296.19099999999997</v>
      </c>
      <c r="D477">
        <v>278.15100000000001</v>
      </c>
      <c r="E477">
        <v>275.13900000000001</v>
      </c>
      <c r="F477">
        <v>163.578</v>
      </c>
      <c r="G477">
        <v>1.81828E-3</v>
      </c>
      <c r="H477">
        <v>0.995116</v>
      </c>
      <c r="I477">
        <v>0</v>
      </c>
    </row>
    <row r="478" spans="1:9" x14ac:dyDescent="0.25">
      <c r="A478" t="s">
        <v>113</v>
      </c>
      <c r="B478">
        <v>297.78899999999999</v>
      </c>
      <c r="C478">
        <v>296.33300000000003</v>
      </c>
      <c r="D478">
        <v>278.37</v>
      </c>
      <c r="E478">
        <v>275.31</v>
      </c>
      <c r="F478">
        <v>163.56700000000001</v>
      </c>
      <c r="G478">
        <v>1.2368500000000001E-3</v>
      </c>
      <c r="H478">
        <v>0.995116</v>
      </c>
      <c r="I478">
        <v>0</v>
      </c>
    </row>
    <row r="479" spans="1:9" x14ac:dyDescent="0.25">
      <c r="A479" t="s">
        <v>113</v>
      </c>
      <c r="B479">
        <v>299.30799999999999</v>
      </c>
      <c r="C479">
        <v>297.87700000000001</v>
      </c>
      <c r="D479">
        <v>279.83600000000001</v>
      </c>
      <c r="E479">
        <v>276.75</v>
      </c>
      <c r="F479">
        <v>164.95599999999999</v>
      </c>
      <c r="G479">
        <v>1.2967499999999999E-3</v>
      </c>
      <c r="H479">
        <v>0.99511499999999997</v>
      </c>
      <c r="I479">
        <v>0</v>
      </c>
    </row>
    <row r="480" spans="1:9" x14ac:dyDescent="0.25">
      <c r="A480" t="s">
        <v>113</v>
      </c>
      <c r="B480">
        <v>301.51</v>
      </c>
      <c r="C480">
        <v>300.029</v>
      </c>
      <c r="D480">
        <v>281.81099999999998</v>
      </c>
      <c r="E480">
        <v>278.66399999999999</v>
      </c>
      <c r="F480">
        <v>166.36099999999999</v>
      </c>
      <c r="G480">
        <v>1.24278E-3</v>
      </c>
      <c r="H480">
        <v>0.99511499999999997</v>
      </c>
      <c r="I480">
        <v>0</v>
      </c>
    </row>
    <row r="481" spans="1:9" x14ac:dyDescent="0.25">
      <c r="A481" t="s">
        <v>113</v>
      </c>
      <c r="B481">
        <v>299.43599999999998</v>
      </c>
      <c r="C481">
        <v>298.02800000000002</v>
      </c>
      <c r="D481">
        <v>279.95499999999998</v>
      </c>
      <c r="E481">
        <v>276.85899999999998</v>
      </c>
      <c r="F481">
        <v>165.10400000000001</v>
      </c>
      <c r="G481">
        <v>1.2307799999999999E-3</v>
      </c>
      <c r="H481">
        <v>0.995116</v>
      </c>
      <c r="I481">
        <v>0</v>
      </c>
    </row>
    <row r="482" spans="1:9" x14ac:dyDescent="0.25">
      <c r="A482" t="s">
        <v>113</v>
      </c>
      <c r="B482">
        <v>4121.04</v>
      </c>
      <c r="C482">
        <v>302.43299999999999</v>
      </c>
      <c r="D482">
        <v>284.06700000000001</v>
      </c>
      <c r="E482">
        <v>280.87799999999999</v>
      </c>
      <c r="F482">
        <v>168.38200000000001</v>
      </c>
      <c r="G482">
        <v>1.2302400000000001E-3</v>
      </c>
      <c r="H482">
        <v>0.995116</v>
      </c>
      <c r="I482">
        <v>0</v>
      </c>
    </row>
    <row r="483" spans="1:9" x14ac:dyDescent="0.25">
      <c r="A483" t="s">
        <v>113</v>
      </c>
      <c r="B483">
        <v>4389.0200000000004</v>
      </c>
      <c r="C483">
        <v>367.56299999999999</v>
      </c>
      <c r="D483">
        <v>347.185</v>
      </c>
      <c r="E483">
        <v>342.65100000000001</v>
      </c>
      <c r="F483">
        <v>225.69800000000001</v>
      </c>
      <c r="G483">
        <v>1.23168E-3</v>
      </c>
      <c r="H483">
        <v>0.995116</v>
      </c>
      <c r="I483">
        <v>0</v>
      </c>
    </row>
    <row r="484" spans="1:9" x14ac:dyDescent="0.25">
      <c r="A484" t="s">
        <v>113</v>
      </c>
      <c r="B484">
        <v>299.26299999999998</v>
      </c>
      <c r="C484">
        <v>297.82100000000003</v>
      </c>
      <c r="D484">
        <v>279.65499999999997</v>
      </c>
      <c r="E484">
        <v>276.52</v>
      </c>
      <c r="F484">
        <v>164.66</v>
      </c>
      <c r="G484">
        <v>1.6344899999999999E-3</v>
      </c>
      <c r="H484">
        <v>0.99511499999999997</v>
      </c>
      <c r="I484">
        <v>0</v>
      </c>
    </row>
    <row r="485" spans="1:9" x14ac:dyDescent="0.25">
      <c r="A485" t="s">
        <v>113</v>
      </c>
      <c r="B485">
        <v>297.00299999999999</v>
      </c>
      <c r="C485">
        <v>295.58800000000002</v>
      </c>
      <c r="D485">
        <v>277.517</v>
      </c>
      <c r="E485">
        <v>274.40300000000002</v>
      </c>
      <c r="F485">
        <v>162.38</v>
      </c>
      <c r="G485">
        <v>1.23744E-3</v>
      </c>
      <c r="H485">
        <v>0.995116</v>
      </c>
      <c r="I485">
        <v>0</v>
      </c>
    </row>
    <row r="486" spans="1:9" x14ac:dyDescent="0.25">
      <c r="A486" t="s">
        <v>113</v>
      </c>
      <c r="B486">
        <v>296.89299999999997</v>
      </c>
      <c r="C486">
        <v>295.45400000000001</v>
      </c>
      <c r="D486">
        <v>277.42700000000002</v>
      </c>
      <c r="E486">
        <v>274.322</v>
      </c>
      <c r="F486">
        <v>162.57900000000001</v>
      </c>
      <c r="G486">
        <v>1.37276E-3</v>
      </c>
      <c r="H486">
        <v>0.995116</v>
      </c>
      <c r="I486">
        <v>0</v>
      </c>
    </row>
    <row r="487" spans="1:9" x14ac:dyDescent="0.25">
      <c r="A487" t="s">
        <v>113</v>
      </c>
      <c r="B487">
        <v>296.48599999999999</v>
      </c>
      <c r="C487">
        <v>295.05500000000001</v>
      </c>
      <c r="D487">
        <v>277.00900000000001</v>
      </c>
      <c r="E487">
        <v>273.97800000000001</v>
      </c>
      <c r="F487">
        <v>162.12299999999999</v>
      </c>
      <c r="G487">
        <v>1.24405E-3</v>
      </c>
      <c r="H487">
        <v>0.99511499999999997</v>
      </c>
      <c r="I487">
        <v>0</v>
      </c>
    </row>
    <row r="488" spans="1:9" x14ac:dyDescent="0.25">
      <c r="A488" t="s">
        <v>113</v>
      </c>
      <c r="B488">
        <v>304.49700000000001</v>
      </c>
      <c r="C488">
        <v>303.08800000000002</v>
      </c>
      <c r="D488">
        <v>285.10500000000002</v>
      </c>
      <c r="E488">
        <v>282.02100000000002</v>
      </c>
      <c r="F488">
        <v>170.49</v>
      </c>
      <c r="G488">
        <v>1.43407E-3</v>
      </c>
      <c r="H488">
        <v>0.995116</v>
      </c>
      <c r="I488">
        <v>0</v>
      </c>
    </row>
    <row r="489" spans="1:9" x14ac:dyDescent="0.25">
      <c r="A489" t="s">
        <v>113</v>
      </c>
      <c r="B489">
        <v>8122.42</v>
      </c>
      <c r="C489">
        <v>304.61599999999999</v>
      </c>
      <c r="D489">
        <v>286.11200000000002</v>
      </c>
      <c r="E489">
        <v>282.94600000000003</v>
      </c>
      <c r="F489">
        <v>170.26400000000001</v>
      </c>
      <c r="G489">
        <v>1.26074E-3</v>
      </c>
      <c r="H489">
        <v>0.995116</v>
      </c>
      <c r="I489">
        <v>0</v>
      </c>
    </row>
    <row r="490" spans="1:9" x14ac:dyDescent="0.25">
      <c r="A490" t="s">
        <v>113</v>
      </c>
      <c r="B490">
        <v>377.63200000000001</v>
      </c>
      <c r="C490">
        <v>375.12799999999999</v>
      </c>
      <c r="D490">
        <v>354.483</v>
      </c>
      <c r="E490">
        <v>349.87400000000002</v>
      </c>
      <c r="F490">
        <v>232.38800000000001</v>
      </c>
      <c r="G490">
        <v>1.2368500000000001E-3</v>
      </c>
      <c r="H490">
        <v>0.99511499999999997</v>
      </c>
      <c r="I490">
        <v>0</v>
      </c>
    </row>
    <row r="491" spans="1:9" x14ac:dyDescent="0.25">
      <c r="A491" t="s">
        <v>113</v>
      </c>
      <c r="B491">
        <v>306.39999999999998</v>
      </c>
      <c r="C491">
        <v>304.92599999999999</v>
      </c>
      <c r="D491">
        <v>286.45299999999997</v>
      </c>
      <c r="E491">
        <v>283.18900000000002</v>
      </c>
      <c r="F491">
        <v>170.881</v>
      </c>
      <c r="G491">
        <v>1.2339899999999999E-3</v>
      </c>
      <c r="H491">
        <v>0.995116</v>
      </c>
      <c r="I491">
        <v>0</v>
      </c>
    </row>
    <row r="492" spans="1:9" x14ac:dyDescent="0.25">
      <c r="A492" t="s">
        <v>113</v>
      </c>
      <c r="B492">
        <v>305.99200000000002</v>
      </c>
      <c r="C492">
        <v>304.52999999999997</v>
      </c>
      <c r="D492">
        <v>286.10000000000002</v>
      </c>
      <c r="E492">
        <v>282.87200000000001</v>
      </c>
      <c r="F492">
        <v>170.42400000000001</v>
      </c>
      <c r="G492">
        <v>1.2373799999999999E-3</v>
      </c>
      <c r="H492">
        <v>0.995116</v>
      </c>
      <c r="I492">
        <v>0</v>
      </c>
    </row>
    <row r="493" spans="1:9" x14ac:dyDescent="0.25">
      <c r="A493" t="s">
        <v>113</v>
      </c>
      <c r="B493">
        <v>305.74</v>
      </c>
      <c r="C493">
        <v>304.28899999999999</v>
      </c>
      <c r="D493">
        <v>285.87</v>
      </c>
      <c r="E493">
        <v>282.64299999999997</v>
      </c>
      <c r="F493">
        <v>170.535</v>
      </c>
      <c r="G493">
        <v>1.2302700000000001E-3</v>
      </c>
      <c r="H493">
        <v>0.995116</v>
      </c>
      <c r="I493">
        <v>0</v>
      </c>
    </row>
    <row r="494" spans="1:9" x14ac:dyDescent="0.25">
      <c r="A494" t="s">
        <v>113</v>
      </c>
      <c r="B494">
        <v>302.85700000000003</v>
      </c>
      <c r="C494">
        <v>301.42500000000001</v>
      </c>
      <c r="D494">
        <v>283.19600000000003</v>
      </c>
      <c r="E494">
        <v>280.03500000000003</v>
      </c>
      <c r="F494">
        <v>167.833</v>
      </c>
      <c r="G494">
        <v>1.24325E-3</v>
      </c>
      <c r="H494">
        <v>0.99511499999999997</v>
      </c>
      <c r="I494">
        <v>0</v>
      </c>
    </row>
    <row r="495" spans="1:9" x14ac:dyDescent="0.25">
      <c r="A495" t="s">
        <v>113</v>
      </c>
      <c r="B495">
        <v>297.30900000000003</v>
      </c>
      <c r="C495">
        <v>295.88499999999999</v>
      </c>
      <c r="D495">
        <v>277.94799999999998</v>
      </c>
      <c r="E495">
        <v>274.89999999999998</v>
      </c>
      <c r="F495">
        <v>163.405</v>
      </c>
      <c r="G495">
        <v>1.23223E-3</v>
      </c>
      <c r="H495">
        <v>0.995116</v>
      </c>
      <c r="I495">
        <v>0</v>
      </c>
    </row>
    <row r="496" spans="1:9" x14ac:dyDescent="0.25">
      <c r="A496" t="s">
        <v>113</v>
      </c>
      <c r="B496">
        <v>8111.01</v>
      </c>
      <c r="C496">
        <v>308.40199999999999</v>
      </c>
      <c r="D496">
        <v>289.714</v>
      </c>
      <c r="E496">
        <v>286.44400000000002</v>
      </c>
      <c r="F496">
        <v>173.70500000000001</v>
      </c>
      <c r="G496">
        <v>1.2301199999999999E-3</v>
      </c>
      <c r="H496">
        <v>0.99511300000000003</v>
      </c>
      <c r="I496">
        <v>0</v>
      </c>
    </row>
    <row r="497" spans="1:25" x14ac:dyDescent="0.25">
      <c r="A497" t="s">
        <v>113</v>
      </c>
      <c r="B497">
        <v>376.58</v>
      </c>
      <c r="C497">
        <v>374.21699999999998</v>
      </c>
      <c r="D497">
        <v>353.59199999999998</v>
      </c>
      <c r="E497">
        <v>348.98899999999998</v>
      </c>
      <c r="F497">
        <v>231.541</v>
      </c>
      <c r="G497">
        <v>1.3683600000000001E-3</v>
      </c>
      <c r="H497">
        <v>0.995116</v>
      </c>
      <c r="I497">
        <v>0</v>
      </c>
    </row>
    <row r="498" spans="1:25" x14ac:dyDescent="0.25">
      <c r="A498" t="s">
        <v>113</v>
      </c>
      <c r="B498">
        <v>297.76</v>
      </c>
      <c r="C498">
        <v>296.26600000000002</v>
      </c>
      <c r="D498">
        <v>278.27199999999999</v>
      </c>
      <c r="E498">
        <v>275.18599999999998</v>
      </c>
      <c r="F498">
        <v>163.566</v>
      </c>
      <c r="G498">
        <v>1.3838800000000001E-3</v>
      </c>
      <c r="H498">
        <v>0.995116</v>
      </c>
      <c r="I498">
        <v>0</v>
      </c>
    </row>
    <row r="499" spans="1:25" x14ac:dyDescent="0.25">
      <c r="A499" t="s">
        <v>113</v>
      </c>
      <c r="B499">
        <v>299.12900000000002</v>
      </c>
      <c r="C499">
        <v>297.678</v>
      </c>
      <c r="D499">
        <v>279.65100000000001</v>
      </c>
      <c r="E499">
        <v>276.58499999999998</v>
      </c>
      <c r="F499">
        <v>164.661</v>
      </c>
      <c r="G499">
        <v>1.2543700000000001E-3</v>
      </c>
      <c r="H499">
        <v>0.995116</v>
      </c>
      <c r="I499">
        <v>0</v>
      </c>
    </row>
    <row r="500" spans="1:25" x14ac:dyDescent="0.25">
      <c r="A500" t="s">
        <v>113</v>
      </c>
      <c r="B500">
        <v>299.25400000000002</v>
      </c>
      <c r="C500">
        <v>297.79199999999997</v>
      </c>
      <c r="D500">
        <v>279.74</v>
      </c>
      <c r="E500">
        <v>276.61599999999999</v>
      </c>
      <c r="F500">
        <v>164.87700000000001</v>
      </c>
      <c r="G500">
        <v>1.2947E-3</v>
      </c>
      <c r="H500">
        <v>0.995116</v>
      </c>
      <c r="I500">
        <v>0</v>
      </c>
    </row>
    <row r="501" spans="1:25" x14ac:dyDescent="0.25">
      <c r="A501" t="s">
        <v>113</v>
      </c>
      <c r="B501">
        <v>299.87599999999998</v>
      </c>
      <c r="C501">
        <v>298.44799999999998</v>
      </c>
      <c r="D501">
        <v>280.399</v>
      </c>
      <c r="E501">
        <v>277.28100000000001</v>
      </c>
      <c r="F501">
        <v>165.19399999999999</v>
      </c>
      <c r="G501">
        <v>1.3022699999999999E-3</v>
      </c>
      <c r="H501">
        <v>0.995116</v>
      </c>
      <c r="I501">
        <v>0</v>
      </c>
    </row>
    <row r="502" spans="1:25" x14ac:dyDescent="0.25">
      <c r="A502" t="s">
        <v>113</v>
      </c>
      <c r="B502">
        <v>298.49400000000003</v>
      </c>
      <c r="C502">
        <v>297.06</v>
      </c>
      <c r="D502">
        <v>279.07400000000001</v>
      </c>
      <c r="E502">
        <v>275.97699999999998</v>
      </c>
      <c r="F502">
        <v>164.39</v>
      </c>
      <c r="G502">
        <v>1.28253E-3</v>
      </c>
      <c r="H502">
        <v>0.99511499999999997</v>
      </c>
      <c r="I502">
        <v>0</v>
      </c>
    </row>
    <row r="503" spans="1:25" x14ac:dyDescent="0.25">
      <c r="A503" t="s">
        <v>113</v>
      </c>
      <c r="B503">
        <v>4121.54</v>
      </c>
      <c r="C503">
        <v>307.31900000000002</v>
      </c>
      <c r="D503">
        <v>288.80599999999998</v>
      </c>
      <c r="E503">
        <v>285.58100000000002</v>
      </c>
      <c r="F503">
        <v>173.029</v>
      </c>
      <c r="G503">
        <v>1.2364800000000001E-3</v>
      </c>
      <c r="H503">
        <v>0.995116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4337.01</v>
      </c>
      <c r="C504">
        <v>324.31200000000001</v>
      </c>
      <c r="D504">
        <v>305.351</v>
      </c>
      <c r="E504">
        <v>301.75200000000001</v>
      </c>
      <c r="F504">
        <v>188.06399999999999</v>
      </c>
      <c r="G504">
        <v>1.23073E-3</v>
      </c>
      <c r="H504">
        <v>0.99511400000000005</v>
      </c>
      <c r="I504">
        <v>0</v>
      </c>
      <c r="R504">
        <f>AVERAGE(B455:B504)</f>
        <v>1406.5212399999998</v>
      </c>
      <c r="S504">
        <f>AVERAGE(C455:C504)</f>
        <v>310.07633999999996</v>
      </c>
      <c r="U504">
        <f>_xlfn.VAR.P(B455:B504)</f>
        <v>4939023.4079167843</v>
      </c>
      <c r="V504">
        <f>_xlfn.VAR.P(C455:C504)</f>
        <v>655.74612478439985</v>
      </c>
      <c r="X504">
        <f>1.96*SQRT(U504)/50</f>
        <v>87.117741761028483</v>
      </c>
      <c r="Y504">
        <f>1.96*SQRT(V504)/50</f>
        <v>1.0038155832565563</v>
      </c>
    </row>
    <row r="505" spans="1:25" x14ac:dyDescent="0.25">
      <c r="A505" t="s">
        <v>113</v>
      </c>
      <c r="B505">
        <v>70325.722429999994</v>
      </c>
      <c r="C505" t="s">
        <v>37</v>
      </c>
    </row>
    <row r="506" spans="1:25" x14ac:dyDescent="0.25">
      <c r="A506" t="s">
        <v>114</v>
      </c>
      <c r="B506">
        <v>5657.48</v>
      </c>
      <c r="C506">
        <v>3483.1</v>
      </c>
      <c r="D506">
        <v>3475.41</v>
      </c>
      <c r="E506">
        <v>3471.39</v>
      </c>
      <c r="F506">
        <v>115.59699999999999</v>
      </c>
      <c r="G506">
        <v>1.2788700000000001E-3</v>
      </c>
      <c r="H506">
        <v>0.99511499999999997</v>
      </c>
      <c r="I506">
        <v>0</v>
      </c>
    </row>
    <row r="507" spans="1:25" x14ac:dyDescent="0.25">
      <c r="A507" t="s">
        <v>114</v>
      </c>
      <c r="B507">
        <v>10001.299999999999</v>
      </c>
      <c r="C507">
        <v>3612.3</v>
      </c>
      <c r="D507">
        <v>3604.54</v>
      </c>
      <c r="E507">
        <v>3600.5</v>
      </c>
      <c r="F507">
        <v>115.61799999999999</v>
      </c>
      <c r="G507">
        <v>1.23032E-3</v>
      </c>
      <c r="H507">
        <v>0.995116</v>
      </c>
      <c r="I507">
        <v>0</v>
      </c>
    </row>
    <row r="508" spans="1:25" x14ac:dyDescent="0.25">
      <c r="A508" t="s">
        <v>114</v>
      </c>
      <c r="B508">
        <v>10000.200000000001</v>
      </c>
      <c r="C508">
        <v>3580.45</v>
      </c>
      <c r="D508">
        <v>3572.71</v>
      </c>
      <c r="E508">
        <v>3568.67</v>
      </c>
      <c r="F508">
        <v>115.636</v>
      </c>
      <c r="G508">
        <v>1.2332000000000001E-3</v>
      </c>
      <c r="H508">
        <v>0.99511499999999997</v>
      </c>
      <c r="I508">
        <v>0</v>
      </c>
    </row>
    <row r="509" spans="1:25" x14ac:dyDescent="0.25">
      <c r="A509" t="s">
        <v>114</v>
      </c>
      <c r="B509">
        <v>9998.51</v>
      </c>
      <c r="C509">
        <v>3558.43</v>
      </c>
      <c r="D509">
        <v>3550.68</v>
      </c>
      <c r="E509">
        <v>3546.64</v>
      </c>
      <c r="F509">
        <v>115.599</v>
      </c>
      <c r="G509">
        <v>1.30087E-3</v>
      </c>
      <c r="H509">
        <v>0.995116</v>
      </c>
      <c r="I509">
        <v>0</v>
      </c>
    </row>
    <row r="510" spans="1:25" x14ac:dyDescent="0.25">
      <c r="A510" t="s">
        <v>114</v>
      </c>
      <c r="B510">
        <v>10004.799999999999</v>
      </c>
      <c r="C510">
        <v>3544.55</v>
      </c>
      <c r="D510">
        <v>3536.84</v>
      </c>
      <c r="E510">
        <v>3532.81</v>
      </c>
      <c r="F510">
        <v>115.572</v>
      </c>
      <c r="G510">
        <v>1.2320600000000001E-3</v>
      </c>
      <c r="H510">
        <v>0.995116</v>
      </c>
      <c r="I510">
        <v>0</v>
      </c>
    </row>
    <row r="511" spans="1:25" x14ac:dyDescent="0.25">
      <c r="A511" t="s">
        <v>114</v>
      </c>
      <c r="B511">
        <v>9996.2900000000009</v>
      </c>
      <c r="C511">
        <v>3578.3</v>
      </c>
      <c r="D511">
        <v>3570.58</v>
      </c>
      <c r="E511">
        <v>3566.53</v>
      </c>
      <c r="F511">
        <v>115.60599999999999</v>
      </c>
      <c r="G511">
        <v>1.23131E-3</v>
      </c>
      <c r="H511">
        <v>0.995116</v>
      </c>
      <c r="I511">
        <v>0</v>
      </c>
    </row>
    <row r="512" spans="1:25" x14ac:dyDescent="0.25">
      <c r="A512" t="s">
        <v>114</v>
      </c>
      <c r="B512">
        <v>10001.700000000001</v>
      </c>
      <c r="C512">
        <v>3561.36</v>
      </c>
      <c r="D512">
        <v>3553.64</v>
      </c>
      <c r="E512">
        <v>3549.58</v>
      </c>
      <c r="F512">
        <v>115.571</v>
      </c>
      <c r="G512">
        <v>1.2471100000000001E-3</v>
      </c>
      <c r="H512">
        <v>0.995116</v>
      </c>
      <c r="I512">
        <v>0</v>
      </c>
    </row>
    <row r="513" spans="1:9" x14ac:dyDescent="0.25">
      <c r="A513" t="s">
        <v>114</v>
      </c>
      <c r="B513">
        <v>9998.92</v>
      </c>
      <c r="C513">
        <v>3655.08</v>
      </c>
      <c r="D513">
        <v>3647.28</v>
      </c>
      <c r="E513">
        <v>3643.25</v>
      </c>
      <c r="F513">
        <v>115.623</v>
      </c>
      <c r="G513">
        <v>1.2301E-3</v>
      </c>
      <c r="H513">
        <v>0.99511400000000005</v>
      </c>
      <c r="I513">
        <v>0</v>
      </c>
    </row>
    <row r="514" spans="1:9" x14ac:dyDescent="0.25">
      <c r="A514" t="s">
        <v>114</v>
      </c>
      <c r="B514">
        <v>10006.5</v>
      </c>
      <c r="C514">
        <v>3610.14</v>
      </c>
      <c r="D514">
        <v>3602.41</v>
      </c>
      <c r="E514">
        <v>3598.39</v>
      </c>
      <c r="F514">
        <v>115.61499999999999</v>
      </c>
      <c r="G514">
        <v>1.2441900000000001E-3</v>
      </c>
      <c r="H514">
        <v>0.99511499999999997</v>
      </c>
      <c r="I514">
        <v>0</v>
      </c>
    </row>
    <row r="515" spans="1:9" x14ac:dyDescent="0.25">
      <c r="A515" t="s">
        <v>114</v>
      </c>
      <c r="B515">
        <v>9996.58</v>
      </c>
      <c r="C515">
        <v>3638.23</v>
      </c>
      <c r="D515">
        <v>3630.5</v>
      </c>
      <c r="E515">
        <v>3626.46</v>
      </c>
      <c r="F515">
        <v>115.66500000000001</v>
      </c>
      <c r="G515">
        <v>1.2555800000000001E-3</v>
      </c>
      <c r="H515">
        <v>0.99511499999999997</v>
      </c>
      <c r="I515">
        <v>0</v>
      </c>
    </row>
    <row r="516" spans="1:9" x14ac:dyDescent="0.25">
      <c r="A516" t="s">
        <v>114</v>
      </c>
      <c r="B516">
        <v>10002.6</v>
      </c>
      <c r="C516">
        <v>3573.05</v>
      </c>
      <c r="D516">
        <v>3565.3</v>
      </c>
      <c r="E516">
        <v>3561.28</v>
      </c>
      <c r="F516">
        <v>115.614</v>
      </c>
      <c r="G516">
        <v>1.23055E-3</v>
      </c>
      <c r="H516">
        <v>0.995116</v>
      </c>
      <c r="I516">
        <v>0</v>
      </c>
    </row>
    <row r="517" spans="1:9" x14ac:dyDescent="0.25">
      <c r="A517" t="s">
        <v>114</v>
      </c>
      <c r="B517">
        <v>10000.5</v>
      </c>
      <c r="C517">
        <v>3604.88</v>
      </c>
      <c r="D517">
        <v>3597.13</v>
      </c>
      <c r="E517">
        <v>3593.09</v>
      </c>
      <c r="F517">
        <v>115.633</v>
      </c>
      <c r="G517">
        <v>1.24899E-3</v>
      </c>
      <c r="H517">
        <v>0.995116</v>
      </c>
      <c r="I517">
        <v>0</v>
      </c>
    </row>
    <row r="518" spans="1:9" x14ac:dyDescent="0.25">
      <c r="A518" t="s">
        <v>114</v>
      </c>
      <c r="B518">
        <v>9996.77</v>
      </c>
      <c r="C518">
        <v>3658.79</v>
      </c>
      <c r="D518">
        <v>3650.96</v>
      </c>
      <c r="E518">
        <v>3646.93</v>
      </c>
      <c r="F518">
        <v>115.58</v>
      </c>
      <c r="G518">
        <v>1.23229E-3</v>
      </c>
      <c r="H518">
        <v>0.995116</v>
      </c>
      <c r="I518">
        <v>0</v>
      </c>
    </row>
    <row r="519" spans="1:9" x14ac:dyDescent="0.25">
      <c r="A519" t="s">
        <v>114</v>
      </c>
      <c r="B519">
        <v>10003.9</v>
      </c>
      <c r="C519">
        <v>3572.3</v>
      </c>
      <c r="D519">
        <v>3564.57</v>
      </c>
      <c r="E519">
        <v>3560.52</v>
      </c>
      <c r="F519">
        <v>115.541</v>
      </c>
      <c r="G519">
        <v>1.5224399999999999E-3</v>
      </c>
      <c r="H519">
        <v>0.99511499999999997</v>
      </c>
      <c r="I519">
        <v>0</v>
      </c>
    </row>
    <row r="520" spans="1:9" x14ac:dyDescent="0.25">
      <c r="A520" t="s">
        <v>114</v>
      </c>
      <c r="B520">
        <v>10000.5</v>
      </c>
      <c r="C520">
        <v>3563.04</v>
      </c>
      <c r="D520">
        <v>3555.31</v>
      </c>
      <c r="E520">
        <v>3551.28</v>
      </c>
      <c r="F520">
        <v>115.617</v>
      </c>
      <c r="G520">
        <v>1.2927500000000001E-3</v>
      </c>
      <c r="H520">
        <v>0.99511499999999997</v>
      </c>
      <c r="I520">
        <v>0</v>
      </c>
    </row>
    <row r="521" spans="1:9" x14ac:dyDescent="0.25">
      <c r="A521" t="s">
        <v>114</v>
      </c>
      <c r="B521">
        <v>9995.09</v>
      </c>
      <c r="C521">
        <v>3652.43</v>
      </c>
      <c r="D521">
        <v>3644.64</v>
      </c>
      <c r="E521">
        <v>3640.6</v>
      </c>
      <c r="F521">
        <v>115.6</v>
      </c>
      <c r="G521">
        <v>1.28663E-3</v>
      </c>
      <c r="H521">
        <v>0.995116</v>
      </c>
      <c r="I521">
        <v>0</v>
      </c>
    </row>
    <row r="522" spans="1:9" x14ac:dyDescent="0.25">
      <c r="A522" t="s">
        <v>114</v>
      </c>
      <c r="B522">
        <v>10004.200000000001</v>
      </c>
      <c r="C522">
        <v>3578.71</v>
      </c>
      <c r="D522">
        <v>3570.94</v>
      </c>
      <c r="E522">
        <v>3566.9</v>
      </c>
      <c r="F522">
        <v>115.569</v>
      </c>
      <c r="G522">
        <v>1.23616E-3</v>
      </c>
      <c r="H522">
        <v>0.99511300000000003</v>
      </c>
      <c r="I522">
        <v>0</v>
      </c>
    </row>
    <row r="523" spans="1:9" x14ac:dyDescent="0.25">
      <c r="A523" t="s">
        <v>114</v>
      </c>
      <c r="B523">
        <v>9995.3700000000008</v>
      </c>
      <c r="C523">
        <v>3597.9</v>
      </c>
      <c r="D523">
        <v>3590.1</v>
      </c>
      <c r="E523">
        <v>3586.07</v>
      </c>
      <c r="F523">
        <v>115.643</v>
      </c>
      <c r="G523">
        <v>1.23522E-3</v>
      </c>
      <c r="H523">
        <v>0.995116</v>
      </c>
      <c r="I523">
        <v>0</v>
      </c>
    </row>
    <row r="524" spans="1:9" x14ac:dyDescent="0.25">
      <c r="A524" t="s">
        <v>114</v>
      </c>
      <c r="B524">
        <v>10005.1</v>
      </c>
      <c r="C524">
        <v>3831.4</v>
      </c>
      <c r="D524">
        <v>3823.52</v>
      </c>
      <c r="E524">
        <v>3819.47</v>
      </c>
      <c r="F524">
        <v>115.629</v>
      </c>
      <c r="G524">
        <v>1.3286400000000001E-3</v>
      </c>
      <c r="H524">
        <v>0.995116</v>
      </c>
      <c r="I524">
        <v>394</v>
      </c>
    </row>
    <row r="525" spans="1:9" x14ac:dyDescent="0.25">
      <c r="A525" t="s">
        <v>114</v>
      </c>
      <c r="B525">
        <v>9995.39</v>
      </c>
      <c r="C525">
        <v>3654.31</v>
      </c>
      <c r="D525">
        <v>3646.53</v>
      </c>
      <c r="E525">
        <v>3642.5</v>
      </c>
      <c r="F525">
        <v>115.583</v>
      </c>
      <c r="G525">
        <v>1.2339899999999999E-3</v>
      </c>
      <c r="H525">
        <v>0.995116</v>
      </c>
      <c r="I525">
        <v>0</v>
      </c>
    </row>
    <row r="526" spans="1:9" x14ac:dyDescent="0.25">
      <c r="A526" t="s">
        <v>114</v>
      </c>
      <c r="B526">
        <v>10002.700000000001</v>
      </c>
      <c r="C526">
        <v>3581.03</v>
      </c>
      <c r="D526">
        <v>3573.31</v>
      </c>
      <c r="E526">
        <v>3569.27</v>
      </c>
      <c r="F526">
        <v>115.699</v>
      </c>
      <c r="G526">
        <v>1.2382599999999999E-3</v>
      </c>
      <c r="H526">
        <v>0.995116</v>
      </c>
      <c r="I526">
        <v>0</v>
      </c>
    </row>
    <row r="527" spans="1:9" x14ac:dyDescent="0.25">
      <c r="A527" t="s">
        <v>114</v>
      </c>
      <c r="B527">
        <v>9998.07</v>
      </c>
      <c r="C527">
        <v>3585.42</v>
      </c>
      <c r="D527">
        <v>3577.64</v>
      </c>
      <c r="E527">
        <v>3573.61</v>
      </c>
      <c r="F527">
        <v>115.675</v>
      </c>
      <c r="G527">
        <v>1.23263E-3</v>
      </c>
      <c r="H527">
        <v>0.995116</v>
      </c>
      <c r="I527">
        <v>0</v>
      </c>
    </row>
    <row r="528" spans="1:9" x14ac:dyDescent="0.25">
      <c r="A528" t="s">
        <v>114</v>
      </c>
      <c r="B528">
        <v>10005.200000000001</v>
      </c>
      <c r="C528">
        <v>3798.64</v>
      </c>
      <c r="D528">
        <v>3790.75</v>
      </c>
      <c r="E528">
        <v>3786.7</v>
      </c>
      <c r="F528">
        <v>115.67100000000001</v>
      </c>
      <c r="G528">
        <v>1.2634499999999999E-3</v>
      </c>
      <c r="H528">
        <v>0.99511499999999997</v>
      </c>
      <c r="I528">
        <v>0</v>
      </c>
    </row>
    <row r="529" spans="1:9" x14ac:dyDescent="0.25">
      <c r="A529" t="s">
        <v>114</v>
      </c>
      <c r="B529">
        <v>9998.82</v>
      </c>
      <c r="C529">
        <v>3590.21</v>
      </c>
      <c r="D529">
        <v>3582.48</v>
      </c>
      <c r="E529">
        <v>3578.44</v>
      </c>
      <c r="F529">
        <v>115.684</v>
      </c>
      <c r="G529">
        <v>1.23153E-3</v>
      </c>
      <c r="H529">
        <v>0.995116</v>
      </c>
      <c r="I529">
        <v>0</v>
      </c>
    </row>
    <row r="530" spans="1:9" x14ac:dyDescent="0.25">
      <c r="A530" t="s">
        <v>114</v>
      </c>
      <c r="B530">
        <v>9999.2900000000009</v>
      </c>
      <c r="C530">
        <v>3549.28</v>
      </c>
      <c r="D530">
        <v>3541.56</v>
      </c>
      <c r="E530">
        <v>3537.53</v>
      </c>
      <c r="F530">
        <v>115.60899999999999</v>
      </c>
      <c r="G530">
        <v>1.32876E-3</v>
      </c>
      <c r="H530">
        <v>0.995116</v>
      </c>
      <c r="I530">
        <v>0</v>
      </c>
    </row>
    <row r="531" spans="1:9" x14ac:dyDescent="0.25">
      <c r="A531" t="s">
        <v>114</v>
      </c>
      <c r="B531">
        <v>10000.4</v>
      </c>
      <c r="C531">
        <v>3566.92</v>
      </c>
      <c r="D531">
        <v>3559.2</v>
      </c>
      <c r="E531">
        <v>3555.17</v>
      </c>
      <c r="F531">
        <v>115.642</v>
      </c>
      <c r="G531">
        <v>1.2395100000000001E-3</v>
      </c>
      <c r="H531">
        <v>0.995116</v>
      </c>
      <c r="I531">
        <v>0</v>
      </c>
    </row>
    <row r="532" spans="1:9" x14ac:dyDescent="0.25">
      <c r="A532" t="s">
        <v>114</v>
      </c>
      <c r="B532">
        <v>10001.299999999999</v>
      </c>
      <c r="C532">
        <v>3551.52</v>
      </c>
      <c r="D532">
        <v>3543.84</v>
      </c>
      <c r="E532">
        <v>3539.77</v>
      </c>
      <c r="F532">
        <v>115.625</v>
      </c>
      <c r="G532">
        <v>1.2387100000000001E-3</v>
      </c>
      <c r="H532">
        <v>0.995116</v>
      </c>
      <c r="I532">
        <v>0</v>
      </c>
    </row>
    <row r="533" spans="1:9" x14ac:dyDescent="0.25">
      <c r="A533" t="s">
        <v>114</v>
      </c>
      <c r="B533">
        <v>9999.23</v>
      </c>
      <c r="C533">
        <v>3628.88</v>
      </c>
      <c r="D533">
        <v>3621.08</v>
      </c>
      <c r="E533">
        <v>3617.02</v>
      </c>
      <c r="F533">
        <v>115.657</v>
      </c>
      <c r="G533">
        <v>1.2541799999999999E-3</v>
      </c>
      <c r="H533">
        <v>0.99511400000000005</v>
      </c>
      <c r="I533">
        <v>0</v>
      </c>
    </row>
    <row r="534" spans="1:9" x14ac:dyDescent="0.25">
      <c r="A534" t="s">
        <v>114</v>
      </c>
      <c r="B534">
        <v>10003.9</v>
      </c>
      <c r="C534">
        <v>3584.01</v>
      </c>
      <c r="D534">
        <v>3576.24</v>
      </c>
      <c r="E534">
        <v>3572.19</v>
      </c>
      <c r="F534">
        <v>115.583</v>
      </c>
      <c r="G534">
        <v>1.2596199999999999E-3</v>
      </c>
      <c r="H534">
        <v>0.995116</v>
      </c>
      <c r="I534">
        <v>0</v>
      </c>
    </row>
    <row r="535" spans="1:9" x14ac:dyDescent="0.25">
      <c r="A535" t="s">
        <v>114</v>
      </c>
      <c r="B535">
        <v>9994.33</v>
      </c>
      <c r="C535">
        <v>3576.42</v>
      </c>
      <c r="D535">
        <v>3568.61</v>
      </c>
      <c r="E535">
        <v>3564.56</v>
      </c>
      <c r="F535">
        <v>115.64700000000001</v>
      </c>
      <c r="G535">
        <v>1.4394799999999999E-3</v>
      </c>
      <c r="H535">
        <v>0.99511099999999997</v>
      </c>
      <c r="I535">
        <v>0</v>
      </c>
    </row>
    <row r="536" spans="1:9" x14ac:dyDescent="0.25">
      <c r="A536" t="s">
        <v>114</v>
      </c>
      <c r="B536">
        <v>10002.799999999999</v>
      </c>
      <c r="C536">
        <v>3562.21</v>
      </c>
      <c r="D536">
        <v>3553.55</v>
      </c>
      <c r="E536">
        <v>3549.52</v>
      </c>
      <c r="F536">
        <v>115.66</v>
      </c>
      <c r="G536">
        <v>1.23489E-3</v>
      </c>
      <c r="H536">
        <v>0.99511400000000005</v>
      </c>
      <c r="I536">
        <v>0</v>
      </c>
    </row>
    <row r="537" spans="1:9" x14ac:dyDescent="0.25">
      <c r="A537" t="s">
        <v>114</v>
      </c>
      <c r="B537">
        <v>14005.6</v>
      </c>
      <c r="C537">
        <v>3576.59</v>
      </c>
      <c r="D537">
        <v>3568.82</v>
      </c>
      <c r="E537">
        <v>3564.8</v>
      </c>
      <c r="F537">
        <v>115.57</v>
      </c>
      <c r="G537">
        <v>1.23161E-3</v>
      </c>
      <c r="H537">
        <v>0.99511400000000005</v>
      </c>
      <c r="I537">
        <v>0</v>
      </c>
    </row>
    <row r="538" spans="1:9" x14ac:dyDescent="0.25">
      <c r="A538" t="s">
        <v>114</v>
      </c>
      <c r="B538">
        <v>5995.02</v>
      </c>
      <c r="C538">
        <v>3634.12</v>
      </c>
      <c r="D538">
        <v>3626.3</v>
      </c>
      <c r="E538">
        <v>3622.29</v>
      </c>
      <c r="F538">
        <v>115.64</v>
      </c>
      <c r="G538">
        <v>1.2301199999999999E-3</v>
      </c>
      <c r="H538">
        <v>0.995116</v>
      </c>
      <c r="I538">
        <v>0</v>
      </c>
    </row>
    <row r="539" spans="1:9" x14ac:dyDescent="0.25">
      <c r="A539" t="s">
        <v>114</v>
      </c>
      <c r="B539">
        <v>9997.9500000000007</v>
      </c>
      <c r="C539">
        <v>3623.76</v>
      </c>
      <c r="D539">
        <v>3616</v>
      </c>
      <c r="E539">
        <v>3611.97</v>
      </c>
      <c r="F539">
        <v>115.55500000000001</v>
      </c>
      <c r="G539">
        <v>1.2926999999999999E-3</v>
      </c>
      <c r="H539">
        <v>0.995116</v>
      </c>
      <c r="I539">
        <v>0</v>
      </c>
    </row>
    <row r="540" spans="1:9" x14ac:dyDescent="0.25">
      <c r="A540" t="s">
        <v>114</v>
      </c>
      <c r="B540">
        <v>10003.6</v>
      </c>
      <c r="C540">
        <v>3584.78</v>
      </c>
      <c r="D540">
        <v>3577</v>
      </c>
      <c r="E540">
        <v>3572.97</v>
      </c>
      <c r="F540">
        <v>115.60599999999999</v>
      </c>
      <c r="G540">
        <v>1.2333800000000001E-3</v>
      </c>
      <c r="H540">
        <v>0.99511499999999997</v>
      </c>
      <c r="I540">
        <v>0</v>
      </c>
    </row>
    <row r="541" spans="1:9" x14ac:dyDescent="0.25">
      <c r="A541" t="s">
        <v>114</v>
      </c>
      <c r="B541">
        <v>9996.98</v>
      </c>
      <c r="C541">
        <v>3713.15</v>
      </c>
      <c r="D541">
        <v>3705.31</v>
      </c>
      <c r="E541">
        <v>3701.27</v>
      </c>
      <c r="F541">
        <v>115.639</v>
      </c>
      <c r="G541">
        <v>1.2374E-3</v>
      </c>
      <c r="H541">
        <v>0.99511400000000005</v>
      </c>
      <c r="I541">
        <v>0</v>
      </c>
    </row>
    <row r="542" spans="1:9" x14ac:dyDescent="0.25">
      <c r="A542" t="s">
        <v>114</v>
      </c>
      <c r="B542">
        <v>14010.9</v>
      </c>
      <c r="C542">
        <v>3543.58</v>
      </c>
      <c r="D542">
        <v>3535.85</v>
      </c>
      <c r="E542">
        <v>3531.8</v>
      </c>
      <c r="F542">
        <v>115.611</v>
      </c>
      <c r="G542">
        <v>1.3176399999999999E-3</v>
      </c>
      <c r="H542">
        <v>0.995116</v>
      </c>
      <c r="I542">
        <v>0</v>
      </c>
    </row>
    <row r="543" spans="1:9" x14ac:dyDescent="0.25">
      <c r="A543" t="s">
        <v>114</v>
      </c>
      <c r="B543">
        <v>5990.75</v>
      </c>
      <c r="C543">
        <v>3842.96</v>
      </c>
      <c r="D543">
        <v>3835.08</v>
      </c>
      <c r="E543">
        <v>3831.05</v>
      </c>
      <c r="F543">
        <v>115.64100000000001</v>
      </c>
      <c r="G543">
        <v>1.2309899999999999E-3</v>
      </c>
      <c r="H543">
        <v>0.995116</v>
      </c>
      <c r="I543">
        <v>0</v>
      </c>
    </row>
    <row r="544" spans="1:9" x14ac:dyDescent="0.25">
      <c r="A544" t="s">
        <v>114</v>
      </c>
      <c r="B544">
        <v>10004.299999999999</v>
      </c>
      <c r="C544">
        <v>3725.87</v>
      </c>
      <c r="D544">
        <v>3718.02</v>
      </c>
      <c r="E544">
        <v>3713.97</v>
      </c>
      <c r="F544">
        <v>115.63</v>
      </c>
      <c r="G544">
        <v>1.23062E-3</v>
      </c>
      <c r="H544">
        <v>0.995116</v>
      </c>
      <c r="I544">
        <v>0</v>
      </c>
    </row>
    <row r="545" spans="1:25" x14ac:dyDescent="0.25">
      <c r="A545" t="s">
        <v>114</v>
      </c>
      <c r="B545">
        <v>9995.2900000000009</v>
      </c>
      <c r="C545">
        <v>3545.56</v>
      </c>
      <c r="D545">
        <v>3537.8</v>
      </c>
      <c r="E545">
        <v>3533.77</v>
      </c>
      <c r="F545">
        <v>115.631</v>
      </c>
      <c r="G545">
        <v>1.2852199999999999E-3</v>
      </c>
      <c r="H545">
        <v>0.995116</v>
      </c>
      <c r="I545">
        <v>0</v>
      </c>
    </row>
    <row r="546" spans="1:25" x14ac:dyDescent="0.25">
      <c r="A546" t="s">
        <v>114</v>
      </c>
      <c r="B546">
        <v>10005.1</v>
      </c>
      <c r="C546">
        <v>3548.82</v>
      </c>
      <c r="D546">
        <v>3541.02</v>
      </c>
      <c r="E546">
        <v>3536.98</v>
      </c>
      <c r="F546">
        <v>115.67</v>
      </c>
      <c r="G546">
        <v>1.2300799999999999E-3</v>
      </c>
      <c r="H546">
        <v>0.99511499999999997</v>
      </c>
      <c r="I546">
        <v>0</v>
      </c>
    </row>
    <row r="547" spans="1:25" x14ac:dyDescent="0.25">
      <c r="A547" t="s">
        <v>114</v>
      </c>
      <c r="B547">
        <v>9998.0400000000009</v>
      </c>
      <c r="C547">
        <v>3574.94</v>
      </c>
      <c r="D547">
        <v>3567.15</v>
      </c>
      <c r="E547">
        <v>3563.1</v>
      </c>
      <c r="F547">
        <v>115.625</v>
      </c>
      <c r="G547">
        <v>1.2483100000000001E-3</v>
      </c>
      <c r="H547">
        <v>0.995116</v>
      </c>
      <c r="I547">
        <v>81</v>
      </c>
    </row>
    <row r="548" spans="1:25" x14ac:dyDescent="0.25">
      <c r="A548" t="s">
        <v>114</v>
      </c>
      <c r="B548">
        <v>10002.799999999999</v>
      </c>
      <c r="C548">
        <v>3783.86</v>
      </c>
      <c r="D548">
        <v>3775.97</v>
      </c>
      <c r="E548">
        <v>3771.92</v>
      </c>
      <c r="F548">
        <v>115.581</v>
      </c>
      <c r="G548">
        <v>1.2320499999999999E-3</v>
      </c>
      <c r="H548">
        <v>0.995116</v>
      </c>
      <c r="I548">
        <v>0</v>
      </c>
    </row>
    <row r="549" spans="1:25" x14ac:dyDescent="0.25">
      <c r="A549" t="s">
        <v>114</v>
      </c>
      <c r="B549">
        <v>14001</v>
      </c>
      <c r="C549">
        <v>3614.44</v>
      </c>
      <c r="D549">
        <v>3606.63</v>
      </c>
      <c r="E549">
        <v>3602.61</v>
      </c>
      <c r="F549">
        <v>115.616</v>
      </c>
      <c r="G549">
        <v>1.2872300000000001E-3</v>
      </c>
      <c r="H549">
        <v>0.99511400000000005</v>
      </c>
      <c r="I549">
        <v>0</v>
      </c>
    </row>
    <row r="550" spans="1:25" x14ac:dyDescent="0.25">
      <c r="A550" t="s">
        <v>114</v>
      </c>
      <c r="B550">
        <v>5999.4</v>
      </c>
      <c r="C550">
        <v>3672.73</v>
      </c>
      <c r="D550">
        <v>3664.96</v>
      </c>
      <c r="E550">
        <v>3660.93</v>
      </c>
      <c r="F550">
        <v>115.642</v>
      </c>
      <c r="G550">
        <v>1.2652399999999999E-3</v>
      </c>
      <c r="H550">
        <v>0.995116</v>
      </c>
      <c r="I550">
        <v>0</v>
      </c>
    </row>
    <row r="551" spans="1:25" x14ac:dyDescent="0.25">
      <c r="A551" t="s">
        <v>114</v>
      </c>
      <c r="B551">
        <v>9995.52</v>
      </c>
      <c r="C551">
        <v>3612.98</v>
      </c>
      <c r="D551">
        <v>3605.19</v>
      </c>
      <c r="E551">
        <v>3601.14</v>
      </c>
      <c r="F551">
        <v>115.565</v>
      </c>
      <c r="G551">
        <v>1.5482499999999999E-3</v>
      </c>
      <c r="H551">
        <v>0.995116</v>
      </c>
      <c r="I551">
        <v>0</v>
      </c>
    </row>
    <row r="552" spans="1:25" x14ac:dyDescent="0.25">
      <c r="A552" t="s">
        <v>114</v>
      </c>
      <c r="B552">
        <v>10005.200000000001</v>
      </c>
      <c r="C552">
        <v>3626.88</v>
      </c>
      <c r="D552">
        <v>3619.12</v>
      </c>
      <c r="E552">
        <v>3615.07</v>
      </c>
      <c r="F552">
        <v>115.51600000000001</v>
      </c>
      <c r="G552">
        <v>1.2829600000000001E-3</v>
      </c>
      <c r="H552">
        <v>0.99511499999999997</v>
      </c>
      <c r="I552">
        <v>0</v>
      </c>
    </row>
    <row r="553" spans="1:25" x14ac:dyDescent="0.25">
      <c r="A553" t="s">
        <v>114</v>
      </c>
      <c r="B553">
        <v>9998.58</v>
      </c>
      <c r="C553">
        <v>3585.75</v>
      </c>
      <c r="D553">
        <v>3577.98</v>
      </c>
      <c r="E553">
        <v>3573.93</v>
      </c>
      <c r="F553">
        <v>115.605</v>
      </c>
      <c r="G553">
        <v>1.23291E-3</v>
      </c>
      <c r="H553">
        <v>0.99511499999999997</v>
      </c>
      <c r="I553">
        <v>0</v>
      </c>
    </row>
    <row r="554" spans="1:25" x14ac:dyDescent="0.25">
      <c r="A554" t="s">
        <v>114</v>
      </c>
      <c r="B554">
        <v>10002.200000000001</v>
      </c>
      <c r="C554">
        <v>3595.92</v>
      </c>
      <c r="D554">
        <v>3588.1</v>
      </c>
      <c r="E554">
        <v>3584.06</v>
      </c>
      <c r="F554">
        <v>115.68600000000001</v>
      </c>
      <c r="G554">
        <v>1.29188E-3</v>
      </c>
      <c r="H554">
        <v>0.995116</v>
      </c>
      <c r="I554">
        <v>0</v>
      </c>
    </row>
    <row r="555" spans="1:25" x14ac:dyDescent="0.25">
      <c r="A555" t="s">
        <v>114</v>
      </c>
      <c r="B555">
        <v>14008.3</v>
      </c>
      <c r="C555">
        <v>3684.26</v>
      </c>
      <c r="D555">
        <v>3676.4</v>
      </c>
      <c r="E555">
        <v>3672.34</v>
      </c>
      <c r="F555">
        <v>115.65900000000001</v>
      </c>
      <c r="G555">
        <v>1.2301199999999999E-3</v>
      </c>
      <c r="H555">
        <v>0.99511499999999997</v>
      </c>
      <c r="I555">
        <v>0</v>
      </c>
    </row>
    <row r="556" spans="1:25" x14ac:dyDescent="0.25">
      <c r="A556" t="s">
        <v>114</v>
      </c>
      <c r="B556">
        <v>10000.9</v>
      </c>
      <c r="C556">
        <v>3503.23</v>
      </c>
      <c r="D556">
        <v>3495.46</v>
      </c>
      <c r="E556">
        <v>3491.43</v>
      </c>
      <c r="F556">
        <v>115.623</v>
      </c>
      <c r="G556">
        <v>1.2432400000000001E-3</v>
      </c>
      <c r="H556">
        <v>0.99511499999999997</v>
      </c>
      <c r="I556">
        <v>0</v>
      </c>
    </row>
    <row r="557" spans="1:25" x14ac:dyDescent="0.25">
      <c r="A557" t="s">
        <v>114</v>
      </c>
      <c r="B557">
        <v>5986.51</v>
      </c>
      <c r="C557">
        <v>3470.12</v>
      </c>
      <c r="D557">
        <v>3462.41</v>
      </c>
      <c r="E557">
        <v>3458.38</v>
      </c>
      <c r="F557">
        <v>115.61</v>
      </c>
      <c r="G557">
        <v>1.2493300000000001E-3</v>
      </c>
      <c r="H557">
        <v>0.995116</v>
      </c>
      <c r="I557">
        <v>0</v>
      </c>
    </row>
    <row r="558" spans="1:25" x14ac:dyDescent="0.25">
      <c r="A558" t="s">
        <v>114</v>
      </c>
      <c r="B558">
        <v>10005.5</v>
      </c>
      <c r="C558">
        <v>3570.5</v>
      </c>
      <c r="D558">
        <v>3562.7</v>
      </c>
      <c r="E558">
        <v>3558.65</v>
      </c>
      <c r="F558">
        <v>115.601</v>
      </c>
      <c r="G558">
        <v>1.2316300000000001E-3</v>
      </c>
      <c r="H558">
        <v>0.995116</v>
      </c>
      <c r="I558">
        <v>0</v>
      </c>
    </row>
    <row r="559" spans="1:25" x14ac:dyDescent="0.25">
      <c r="A559" t="s">
        <v>114</v>
      </c>
      <c r="B559">
        <v>9998.56</v>
      </c>
      <c r="C559">
        <v>3889.58</v>
      </c>
      <c r="D559">
        <v>3881.66</v>
      </c>
      <c r="E559">
        <v>3877.62</v>
      </c>
      <c r="F559">
        <v>115.592</v>
      </c>
      <c r="G559">
        <v>1.23616E-3</v>
      </c>
      <c r="H559">
        <v>0.995116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9999.26</v>
      </c>
      <c r="C560">
        <v>3725.32</v>
      </c>
      <c r="D560">
        <v>3717.43</v>
      </c>
      <c r="E560">
        <v>3713.38</v>
      </c>
      <c r="F560">
        <v>115.60599999999999</v>
      </c>
      <c r="G560">
        <v>1.26918E-3</v>
      </c>
      <c r="H560">
        <v>0.99511499999999997</v>
      </c>
      <c r="I560">
        <v>0</v>
      </c>
      <c r="R560">
        <f>AVERAGE(B511:B560)</f>
        <v>10000.254200000001</v>
      </c>
      <c r="S560">
        <f>AVERAGE(C511:C560)</f>
        <v>3623.0832000000005</v>
      </c>
      <c r="U560">
        <f>_xlfn.VAR.P(B511:B560)</f>
        <v>2568679.490776367</v>
      </c>
      <c r="V560">
        <f>_xlfn.VAR.P(C511:C560)</f>
        <v>7378.7214057599958</v>
      </c>
      <c r="X560">
        <f>1.96*SQRT(U560)/50</f>
        <v>62.826233793747306</v>
      </c>
      <c r="Y560">
        <f>1.96*SQRT(V560)/50</f>
        <v>3.3672597851884012</v>
      </c>
    </row>
    <row r="561" spans="1:9" x14ac:dyDescent="0.25">
      <c r="A561" t="s">
        <v>115</v>
      </c>
      <c r="B561">
        <v>499997.28892600001</v>
      </c>
      <c r="C561" t="s">
        <v>37</v>
      </c>
    </row>
    <row r="562" spans="1:9" x14ac:dyDescent="0.25">
      <c r="A562" t="s">
        <v>39</v>
      </c>
      <c r="B562">
        <v>4217.79</v>
      </c>
      <c r="C562">
        <v>0</v>
      </c>
      <c r="D562">
        <v>0</v>
      </c>
      <c r="E562">
        <v>0</v>
      </c>
      <c r="F562">
        <v>0</v>
      </c>
      <c r="G562">
        <v>6.4226000000000005E-2</v>
      </c>
      <c r="H562">
        <v>1</v>
      </c>
      <c r="I562">
        <v>0</v>
      </c>
    </row>
    <row r="563" spans="1:9" x14ac:dyDescent="0.25">
      <c r="A563" t="s">
        <v>39</v>
      </c>
      <c r="B563">
        <v>183.09100000000001</v>
      </c>
      <c r="C563">
        <v>0</v>
      </c>
      <c r="D563">
        <v>0</v>
      </c>
      <c r="E563">
        <v>0</v>
      </c>
      <c r="F563">
        <v>0</v>
      </c>
      <c r="G563">
        <v>6.4711599999999994E-2</v>
      </c>
      <c r="H563">
        <v>1</v>
      </c>
      <c r="I563">
        <v>0</v>
      </c>
    </row>
    <row r="564" spans="1:9" x14ac:dyDescent="0.25">
      <c r="A564" t="s">
        <v>39</v>
      </c>
      <c r="B564">
        <v>177.71199999999999</v>
      </c>
      <c r="C564">
        <v>0</v>
      </c>
      <c r="D564">
        <v>0</v>
      </c>
      <c r="E564">
        <v>0</v>
      </c>
      <c r="F564">
        <v>0</v>
      </c>
      <c r="G564">
        <v>6.4711599999999994E-2</v>
      </c>
      <c r="H564">
        <v>1</v>
      </c>
      <c r="I564">
        <v>0</v>
      </c>
    </row>
    <row r="565" spans="1:9" x14ac:dyDescent="0.25">
      <c r="A565" t="s">
        <v>39</v>
      </c>
      <c r="B565">
        <v>177.471</v>
      </c>
      <c r="C565">
        <v>0</v>
      </c>
      <c r="D565">
        <v>0</v>
      </c>
      <c r="E565">
        <v>0</v>
      </c>
      <c r="F565">
        <v>0</v>
      </c>
      <c r="G565">
        <v>6.4226000000000005E-2</v>
      </c>
      <c r="H565">
        <v>1</v>
      </c>
      <c r="I565">
        <v>0</v>
      </c>
    </row>
    <row r="566" spans="1:9" x14ac:dyDescent="0.25">
      <c r="A566" t="s">
        <v>39</v>
      </c>
      <c r="B566">
        <v>177.095</v>
      </c>
      <c r="C566">
        <v>0</v>
      </c>
      <c r="D566">
        <v>0</v>
      </c>
      <c r="E566">
        <v>0</v>
      </c>
      <c r="F566">
        <v>0</v>
      </c>
      <c r="G566">
        <v>6.4711599999999994E-2</v>
      </c>
      <c r="H566">
        <v>1</v>
      </c>
      <c r="I566">
        <v>0</v>
      </c>
    </row>
    <row r="567" spans="1:9" x14ac:dyDescent="0.25">
      <c r="A567" t="s">
        <v>39</v>
      </c>
      <c r="B567">
        <v>176.624</v>
      </c>
      <c r="C567">
        <v>0</v>
      </c>
      <c r="D567">
        <v>0</v>
      </c>
      <c r="E567">
        <v>0</v>
      </c>
      <c r="F567">
        <v>0</v>
      </c>
      <c r="G567">
        <v>6.4226000000000005E-2</v>
      </c>
      <c r="H567">
        <v>1</v>
      </c>
      <c r="I567">
        <v>0</v>
      </c>
    </row>
    <row r="568" spans="1:9" x14ac:dyDescent="0.25">
      <c r="A568" t="s">
        <v>39</v>
      </c>
      <c r="B568">
        <v>177.572</v>
      </c>
      <c r="C568">
        <v>0</v>
      </c>
      <c r="D568">
        <v>0</v>
      </c>
      <c r="E568">
        <v>0</v>
      </c>
      <c r="F568">
        <v>0</v>
      </c>
      <c r="G568">
        <v>6.4711599999999994E-2</v>
      </c>
      <c r="H568">
        <v>1</v>
      </c>
      <c r="I568">
        <v>0</v>
      </c>
    </row>
    <row r="569" spans="1:9" x14ac:dyDescent="0.25">
      <c r="A569" t="s">
        <v>39</v>
      </c>
      <c r="B569">
        <v>176.54300000000001</v>
      </c>
      <c r="C569">
        <v>0</v>
      </c>
      <c r="D569">
        <v>0</v>
      </c>
      <c r="E569">
        <v>0</v>
      </c>
      <c r="F569">
        <v>0</v>
      </c>
      <c r="G569">
        <v>6.4226000000000005E-2</v>
      </c>
      <c r="H569">
        <v>1</v>
      </c>
      <c r="I569">
        <v>0</v>
      </c>
    </row>
    <row r="570" spans="1:9" x14ac:dyDescent="0.25">
      <c r="A570" t="s">
        <v>39</v>
      </c>
      <c r="B570">
        <v>176.56700000000001</v>
      </c>
      <c r="C570">
        <v>0</v>
      </c>
      <c r="D570">
        <v>0</v>
      </c>
      <c r="E570">
        <v>0</v>
      </c>
      <c r="F570">
        <v>0</v>
      </c>
      <c r="G570">
        <v>6.4226000000000005E-2</v>
      </c>
      <c r="H570">
        <v>1</v>
      </c>
      <c r="I570">
        <v>0</v>
      </c>
    </row>
    <row r="571" spans="1:9" x14ac:dyDescent="0.25">
      <c r="A571" t="s">
        <v>39</v>
      </c>
      <c r="B571">
        <v>176.89500000000001</v>
      </c>
      <c r="C571">
        <v>0</v>
      </c>
      <c r="D571">
        <v>0</v>
      </c>
      <c r="E571">
        <v>0</v>
      </c>
      <c r="F571">
        <v>0</v>
      </c>
      <c r="G571">
        <v>6.4225900000000002E-2</v>
      </c>
      <c r="H571">
        <v>1</v>
      </c>
      <c r="I571">
        <v>0</v>
      </c>
    </row>
    <row r="572" spans="1:9" x14ac:dyDescent="0.25">
      <c r="A572" t="s">
        <v>39</v>
      </c>
      <c r="B572">
        <v>8191.06</v>
      </c>
      <c r="C572">
        <v>0</v>
      </c>
      <c r="D572">
        <v>0</v>
      </c>
      <c r="E572">
        <v>0</v>
      </c>
      <c r="F572">
        <v>0</v>
      </c>
      <c r="G572">
        <v>6.4225900000000002E-2</v>
      </c>
      <c r="H572">
        <v>1</v>
      </c>
      <c r="I572">
        <v>0</v>
      </c>
    </row>
    <row r="573" spans="1:9" x14ac:dyDescent="0.25">
      <c r="A573" t="s">
        <v>39</v>
      </c>
      <c r="B573">
        <v>193.37700000000001</v>
      </c>
      <c r="C573">
        <v>0</v>
      </c>
      <c r="D573">
        <v>0</v>
      </c>
      <c r="E573">
        <v>0</v>
      </c>
      <c r="F573">
        <v>0</v>
      </c>
      <c r="G573">
        <v>6.4225900000000002E-2</v>
      </c>
      <c r="H573">
        <v>1</v>
      </c>
      <c r="I573">
        <v>0</v>
      </c>
    </row>
    <row r="574" spans="1:9" x14ac:dyDescent="0.25">
      <c r="A574" t="s">
        <v>39</v>
      </c>
      <c r="B574">
        <v>180.22900000000001</v>
      </c>
      <c r="C574">
        <v>0</v>
      </c>
      <c r="D574">
        <v>0</v>
      </c>
      <c r="E574">
        <v>0</v>
      </c>
      <c r="F574">
        <v>0</v>
      </c>
      <c r="G574">
        <v>6.4225900000000002E-2</v>
      </c>
      <c r="H574">
        <v>1</v>
      </c>
      <c r="I574">
        <v>0</v>
      </c>
    </row>
    <row r="575" spans="1:9" x14ac:dyDescent="0.25">
      <c r="A575" t="s">
        <v>39</v>
      </c>
      <c r="B575">
        <v>181.88</v>
      </c>
      <c r="C575">
        <v>0</v>
      </c>
      <c r="D575">
        <v>0</v>
      </c>
      <c r="E575">
        <v>0</v>
      </c>
      <c r="F575">
        <v>0</v>
      </c>
      <c r="G575">
        <v>6.4225900000000002E-2</v>
      </c>
      <c r="H575">
        <v>1</v>
      </c>
      <c r="I575">
        <v>0</v>
      </c>
    </row>
    <row r="576" spans="1:9" x14ac:dyDescent="0.25">
      <c r="A576" t="s">
        <v>39</v>
      </c>
      <c r="B576">
        <v>177.71899999999999</v>
      </c>
      <c r="C576">
        <v>0</v>
      </c>
      <c r="D576">
        <v>0</v>
      </c>
      <c r="E576">
        <v>0</v>
      </c>
      <c r="F576">
        <v>0</v>
      </c>
      <c r="G576">
        <v>6.4711599999999994E-2</v>
      </c>
      <c r="H576">
        <v>1</v>
      </c>
      <c r="I576">
        <v>0</v>
      </c>
    </row>
    <row r="577" spans="1:9" x14ac:dyDescent="0.25">
      <c r="A577" t="s">
        <v>39</v>
      </c>
      <c r="B577">
        <v>178.09399999999999</v>
      </c>
      <c r="C577">
        <v>0</v>
      </c>
      <c r="D577">
        <v>0</v>
      </c>
      <c r="E577">
        <v>0</v>
      </c>
      <c r="F577">
        <v>0</v>
      </c>
      <c r="G577">
        <v>6.4711599999999994E-2</v>
      </c>
      <c r="H577">
        <v>1</v>
      </c>
      <c r="I577">
        <v>0</v>
      </c>
    </row>
    <row r="578" spans="1:9" x14ac:dyDescent="0.25">
      <c r="A578" t="s">
        <v>39</v>
      </c>
      <c r="B578">
        <v>177.75200000000001</v>
      </c>
      <c r="C578">
        <v>0</v>
      </c>
      <c r="D578">
        <v>0</v>
      </c>
      <c r="E578">
        <v>0</v>
      </c>
      <c r="F578">
        <v>0</v>
      </c>
      <c r="G578">
        <v>6.4226000000000005E-2</v>
      </c>
      <c r="H578">
        <v>1</v>
      </c>
      <c r="I578">
        <v>0</v>
      </c>
    </row>
    <row r="579" spans="1:9" x14ac:dyDescent="0.25">
      <c r="A579" t="s">
        <v>39</v>
      </c>
      <c r="B579">
        <v>178.14099999999999</v>
      </c>
      <c r="C579">
        <v>0</v>
      </c>
      <c r="D579">
        <v>0</v>
      </c>
      <c r="E579">
        <v>0</v>
      </c>
      <c r="F579">
        <v>0</v>
      </c>
      <c r="G579">
        <v>6.4225900000000002E-2</v>
      </c>
      <c r="H579">
        <v>1</v>
      </c>
      <c r="I579">
        <v>0</v>
      </c>
    </row>
    <row r="580" spans="1:9" x14ac:dyDescent="0.25">
      <c r="A580" t="s">
        <v>39</v>
      </c>
      <c r="B580">
        <v>177.96700000000001</v>
      </c>
      <c r="C580">
        <v>0</v>
      </c>
      <c r="D580">
        <v>0</v>
      </c>
      <c r="E580">
        <v>0</v>
      </c>
      <c r="F580">
        <v>0</v>
      </c>
      <c r="G580">
        <v>6.4225900000000002E-2</v>
      </c>
      <c r="H580">
        <v>1</v>
      </c>
      <c r="I580">
        <v>0</v>
      </c>
    </row>
    <row r="581" spans="1:9" x14ac:dyDescent="0.25">
      <c r="A581" t="s">
        <v>39</v>
      </c>
      <c r="B581">
        <v>177.23500000000001</v>
      </c>
      <c r="C581">
        <v>0</v>
      </c>
      <c r="D581">
        <v>0</v>
      </c>
      <c r="E581">
        <v>0</v>
      </c>
      <c r="F581">
        <v>0</v>
      </c>
      <c r="G581">
        <v>6.4225900000000002E-2</v>
      </c>
      <c r="H581">
        <v>1</v>
      </c>
      <c r="I581">
        <v>0</v>
      </c>
    </row>
    <row r="582" spans="1:9" x14ac:dyDescent="0.25">
      <c r="A582" t="s">
        <v>39</v>
      </c>
      <c r="B582">
        <v>176.81200000000001</v>
      </c>
      <c r="C582">
        <v>0</v>
      </c>
      <c r="D582">
        <v>0</v>
      </c>
      <c r="E582">
        <v>0</v>
      </c>
      <c r="F582">
        <v>0</v>
      </c>
      <c r="G582">
        <v>6.4225900000000002E-2</v>
      </c>
      <c r="H582">
        <v>1</v>
      </c>
      <c r="I582">
        <v>0</v>
      </c>
    </row>
    <row r="583" spans="1:9" x14ac:dyDescent="0.25">
      <c r="A583" t="s">
        <v>39</v>
      </c>
      <c r="B583">
        <v>177.23099999999999</v>
      </c>
      <c r="C583">
        <v>0</v>
      </c>
      <c r="D583">
        <v>0</v>
      </c>
      <c r="E583">
        <v>0</v>
      </c>
      <c r="F583">
        <v>0</v>
      </c>
      <c r="G583">
        <v>6.4225900000000002E-2</v>
      </c>
      <c r="H583">
        <v>1</v>
      </c>
      <c r="I583">
        <v>0</v>
      </c>
    </row>
    <row r="584" spans="1:9" x14ac:dyDescent="0.25">
      <c r="A584" t="s">
        <v>39</v>
      </c>
      <c r="B584">
        <v>8026.09</v>
      </c>
      <c r="C584">
        <v>0</v>
      </c>
      <c r="D584">
        <v>0</v>
      </c>
      <c r="E584">
        <v>0</v>
      </c>
      <c r="F584">
        <v>0</v>
      </c>
      <c r="G584">
        <v>6.4225900000000002E-2</v>
      </c>
      <c r="H584">
        <v>1</v>
      </c>
      <c r="I584">
        <v>0</v>
      </c>
    </row>
    <row r="585" spans="1:9" x14ac:dyDescent="0.25">
      <c r="A585" t="s">
        <v>39</v>
      </c>
      <c r="B585">
        <v>182.345</v>
      </c>
      <c r="C585">
        <v>0</v>
      </c>
      <c r="D585">
        <v>0</v>
      </c>
      <c r="E585">
        <v>0</v>
      </c>
      <c r="F585">
        <v>0</v>
      </c>
      <c r="G585">
        <v>6.4225900000000002E-2</v>
      </c>
      <c r="H585">
        <v>1</v>
      </c>
      <c r="I585">
        <v>0</v>
      </c>
    </row>
    <row r="586" spans="1:9" x14ac:dyDescent="0.25">
      <c r="A586" t="s">
        <v>39</v>
      </c>
      <c r="B586">
        <v>178.01900000000001</v>
      </c>
      <c r="C586">
        <v>0</v>
      </c>
      <c r="D586">
        <v>0</v>
      </c>
      <c r="E586">
        <v>0</v>
      </c>
      <c r="F586">
        <v>0</v>
      </c>
      <c r="G586">
        <v>6.4225900000000002E-2</v>
      </c>
      <c r="H586">
        <v>1</v>
      </c>
      <c r="I586">
        <v>0</v>
      </c>
    </row>
    <row r="587" spans="1:9" x14ac:dyDescent="0.25">
      <c r="A587" t="s">
        <v>39</v>
      </c>
      <c r="B587">
        <v>176.7</v>
      </c>
      <c r="C587">
        <v>0</v>
      </c>
      <c r="D587">
        <v>0</v>
      </c>
      <c r="E587">
        <v>0</v>
      </c>
      <c r="F587">
        <v>0</v>
      </c>
      <c r="G587">
        <v>6.4225900000000002E-2</v>
      </c>
      <c r="H587">
        <v>1</v>
      </c>
      <c r="I587">
        <v>0</v>
      </c>
    </row>
    <row r="588" spans="1:9" x14ac:dyDescent="0.25">
      <c r="A588" t="s">
        <v>39</v>
      </c>
      <c r="B588">
        <v>176.755</v>
      </c>
      <c r="C588">
        <v>0</v>
      </c>
      <c r="D588">
        <v>0</v>
      </c>
      <c r="E588">
        <v>0</v>
      </c>
      <c r="F588">
        <v>0</v>
      </c>
      <c r="G588">
        <v>6.4225900000000002E-2</v>
      </c>
      <c r="H588">
        <v>1</v>
      </c>
      <c r="I588">
        <v>0</v>
      </c>
    </row>
    <row r="589" spans="1:9" x14ac:dyDescent="0.25">
      <c r="A589" t="s">
        <v>39</v>
      </c>
      <c r="B589">
        <v>177.02600000000001</v>
      </c>
      <c r="C589">
        <v>0</v>
      </c>
      <c r="D589">
        <v>0</v>
      </c>
      <c r="E589">
        <v>0</v>
      </c>
      <c r="F589">
        <v>0</v>
      </c>
      <c r="G589">
        <v>6.4225900000000002E-2</v>
      </c>
      <c r="H589">
        <v>1</v>
      </c>
      <c r="I589">
        <v>0</v>
      </c>
    </row>
    <row r="590" spans="1:9" x14ac:dyDescent="0.25">
      <c r="A590" t="s">
        <v>39</v>
      </c>
      <c r="B590">
        <v>176.85599999999999</v>
      </c>
      <c r="C590">
        <v>0</v>
      </c>
      <c r="D590">
        <v>0</v>
      </c>
      <c r="E590">
        <v>0</v>
      </c>
      <c r="F590">
        <v>0</v>
      </c>
      <c r="G590">
        <v>6.4225900000000002E-2</v>
      </c>
      <c r="H590">
        <v>1</v>
      </c>
      <c r="I590">
        <v>0</v>
      </c>
    </row>
    <row r="591" spans="1:9" x14ac:dyDescent="0.25">
      <c r="A591" t="s">
        <v>39</v>
      </c>
      <c r="B591">
        <v>176.77600000000001</v>
      </c>
      <c r="C591">
        <v>0</v>
      </c>
      <c r="D591">
        <v>0</v>
      </c>
      <c r="E591">
        <v>0</v>
      </c>
      <c r="F591">
        <v>0</v>
      </c>
      <c r="G591">
        <v>6.4225900000000002E-2</v>
      </c>
      <c r="H591">
        <v>1</v>
      </c>
      <c r="I591">
        <v>0</v>
      </c>
    </row>
    <row r="592" spans="1:9" x14ac:dyDescent="0.25">
      <c r="A592" t="s">
        <v>39</v>
      </c>
      <c r="B592">
        <v>176.798</v>
      </c>
      <c r="C592">
        <v>0</v>
      </c>
      <c r="D592">
        <v>0</v>
      </c>
      <c r="E592">
        <v>0</v>
      </c>
      <c r="F592">
        <v>0</v>
      </c>
      <c r="G592">
        <v>6.4226000000000005E-2</v>
      </c>
      <c r="H592">
        <v>1</v>
      </c>
      <c r="I592">
        <v>0</v>
      </c>
    </row>
    <row r="593" spans="1:9" x14ac:dyDescent="0.25">
      <c r="A593" t="s">
        <v>39</v>
      </c>
      <c r="B593">
        <v>177.62799999999999</v>
      </c>
      <c r="C593">
        <v>0</v>
      </c>
      <c r="D593">
        <v>0</v>
      </c>
      <c r="E593">
        <v>0</v>
      </c>
      <c r="F593">
        <v>0</v>
      </c>
      <c r="G593">
        <v>6.4711599999999994E-2</v>
      </c>
      <c r="H593">
        <v>1</v>
      </c>
      <c r="I593">
        <v>0</v>
      </c>
    </row>
    <row r="594" spans="1:9" x14ac:dyDescent="0.25">
      <c r="A594" t="s">
        <v>39</v>
      </c>
      <c r="B594">
        <v>177.00399999999999</v>
      </c>
      <c r="C594">
        <v>0</v>
      </c>
      <c r="D594">
        <v>0</v>
      </c>
      <c r="E594">
        <v>0</v>
      </c>
      <c r="F594">
        <v>0</v>
      </c>
      <c r="G594">
        <v>6.4711599999999994E-2</v>
      </c>
      <c r="H594">
        <v>1</v>
      </c>
      <c r="I594">
        <v>0</v>
      </c>
    </row>
    <row r="595" spans="1:9" x14ac:dyDescent="0.25">
      <c r="A595" t="s">
        <v>39</v>
      </c>
      <c r="B595">
        <v>176.71700000000001</v>
      </c>
      <c r="C595">
        <v>0</v>
      </c>
      <c r="D595">
        <v>0</v>
      </c>
      <c r="E595">
        <v>0</v>
      </c>
      <c r="F595">
        <v>0</v>
      </c>
      <c r="G595">
        <v>6.4711599999999994E-2</v>
      </c>
      <c r="H595">
        <v>1</v>
      </c>
      <c r="I595">
        <v>0</v>
      </c>
    </row>
    <row r="596" spans="1:9" x14ac:dyDescent="0.25">
      <c r="A596" t="s">
        <v>39</v>
      </c>
      <c r="B596">
        <v>4039.4</v>
      </c>
      <c r="C596">
        <v>0</v>
      </c>
      <c r="D596">
        <v>0</v>
      </c>
      <c r="E596">
        <v>0</v>
      </c>
      <c r="F596">
        <v>0</v>
      </c>
      <c r="G596">
        <v>6.4711599999999994E-2</v>
      </c>
      <c r="H596">
        <v>1</v>
      </c>
      <c r="I596">
        <v>0</v>
      </c>
    </row>
    <row r="597" spans="1:9" x14ac:dyDescent="0.25">
      <c r="A597" t="s">
        <v>39</v>
      </c>
      <c r="B597">
        <v>4193.43</v>
      </c>
      <c r="C597">
        <v>0</v>
      </c>
      <c r="D597">
        <v>0</v>
      </c>
      <c r="E597">
        <v>0</v>
      </c>
      <c r="F597">
        <v>0</v>
      </c>
      <c r="G597">
        <v>6.4711599999999994E-2</v>
      </c>
      <c r="H597">
        <v>1</v>
      </c>
      <c r="I597">
        <v>0</v>
      </c>
    </row>
    <row r="598" spans="1:9" x14ac:dyDescent="0.25">
      <c r="A598" t="s">
        <v>39</v>
      </c>
      <c r="B598">
        <v>177.58500000000001</v>
      </c>
      <c r="C598">
        <v>0</v>
      </c>
      <c r="D598">
        <v>0</v>
      </c>
      <c r="E598">
        <v>0</v>
      </c>
      <c r="F598">
        <v>0</v>
      </c>
      <c r="G598">
        <v>6.4711599999999994E-2</v>
      </c>
      <c r="H598">
        <v>1</v>
      </c>
      <c r="I598">
        <v>0</v>
      </c>
    </row>
    <row r="599" spans="1:9" x14ac:dyDescent="0.25">
      <c r="A599" t="s">
        <v>39</v>
      </c>
      <c r="B599">
        <v>182.13300000000001</v>
      </c>
      <c r="C599">
        <v>0</v>
      </c>
      <c r="D599">
        <v>0</v>
      </c>
      <c r="E599">
        <v>0</v>
      </c>
      <c r="F599">
        <v>0</v>
      </c>
      <c r="G599">
        <v>6.4711599999999994E-2</v>
      </c>
      <c r="H599">
        <v>1</v>
      </c>
      <c r="I599">
        <v>0</v>
      </c>
    </row>
    <row r="600" spans="1:9" x14ac:dyDescent="0.25">
      <c r="A600" t="s">
        <v>39</v>
      </c>
      <c r="B600">
        <v>177.02199999999999</v>
      </c>
      <c r="C600">
        <v>0</v>
      </c>
      <c r="D600">
        <v>0</v>
      </c>
      <c r="E600">
        <v>0</v>
      </c>
      <c r="F600">
        <v>0</v>
      </c>
      <c r="G600">
        <v>6.4711599999999994E-2</v>
      </c>
      <c r="H600">
        <v>1</v>
      </c>
      <c r="I600">
        <v>0</v>
      </c>
    </row>
    <row r="601" spans="1:9" x14ac:dyDescent="0.25">
      <c r="A601" t="s">
        <v>39</v>
      </c>
      <c r="B601">
        <v>176.95500000000001</v>
      </c>
      <c r="C601">
        <v>0</v>
      </c>
      <c r="D601">
        <v>0</v>
      </c>
      <c r="E601">
        <v>0</v>
      </c>
      <c r="F601">
        <v>0</v>
      </c>
      <c r="G601">
        <v>6.4225900000000002E-2</v>
      </c>
      <c r="H601">
        <v>1</v>
      </c>
      <c r="I601">
        <v>0</v>
      </c>
    </row>
    <row r="602" spans="1:9" x14ac:dyDescent="0.25">
      <c r="A602" t="s">
        <v>39</v>
      </c>
      <c r="B602">
        <v>177.12700000000001</v>
      </c>
      <c r="C602">
        <v>0</v>
      </c>
      <c r="D602">
        <v>0</v>
      </c>
      <c r="E602">
        <v>0</v>
      </c>
      <c r="F602">
        <v>0</v>
      </c>
      <c r="G602">
        <v>6.4225900000000002E-2</v>
      </c>
      <c r="H602">
        <v>1</v>
      </c>
      <c r="I602">
        <v>0</v>
      </c>
    </row>
    <row r="603" spans="1:9" x14ac:dyDescent="0.25">
      <c r="A603" t="s">
        <v>39</v>
      </c>
      <c r="B603">
        <v>176.87899999999999</v>
      </c>
      <c r="C603">
        <v>0</v>
      </c>
      <c r="D603">
        <v>0</v>
      </c>
      <c r="E603">
        <v>0</v>
      </c>
      <c r="F603">
        <v>0</v>
      </c>
      <c r="G603">
        <v>6.4711599999999994E-2</v>
      </c>
      <c r="H603">
        <v>1</v>
      </c>
      <c r="I603">
        <v>0</v>
      </c>
    </row>
    <row r="604" spans="1:9" x14ac:dyDescent="0.25">
      <c r="A604" t="s">
        <v>39</v>
      </c>
      <c r="B604">
        <v>177.17400000000001</v>
      </c>
      <c r="C604">
        <v>0</v>
      </c>
      <c r="D604">
        <v>0</v>
      </c>
      <c r="E604">
        <v>0</v>
      </c>
      <c r="F604">
        <v>0</v>
      </c>
      <c r="G604">
        <v>6.4226000000000005E-2</v>
      </c>
      <c r="H604">
        <v>1</v>
      </c>
      <c r="I604">
        <v>0</v>
      </c>
    </row>
    <row r="605" spans="1:9" x14ac:dyDescent="0.25">
      <c r="A605" t="s">
        <v>39</v>
      </c>
      <c r="B605">
        <v>176.78700000000001</v>
      </c>
      <c r="C605">
        <v>0</v>
      </c>
      <c r="D605">
        <v>0</v>
      </c>
      <c r="E605">
        <v>0</v>
      </c>
      <c r="F605">
        <v>0</v>
      </c>
      <c r="G605">
        <v>6.4711599999999994E-2</v>
      </c>
      <c r="H605">
        <v>1</v>
      </c>
      <c r="I605">
        <v>0</v>
      </c>
    </row>
    <row r="606" spans="1:9" x14ac:dyDescent="0.25">
      <c r="A606" t="s">
        <v>39</v>
      </c>
      <c r="B606">
        <v>177.10300000000001</v>
      </c>
      <c r="C606">
        <v>0</v>
      </c>
      <c r="D606">
        <v>0</v>
      </c>
      <c r="E606">
        <v>0</v>
      </c>
      <c r="F606">
        <v>0</v>
      </c>
      <c r="G606">
        <v>6.4711599999999994E-2</v>
      </c>
      <c r="H606">
        <v>1</v>
      </c>
      <c r="I606">
        <v>0</v>
      </c>
    </row>
    <row r="607" spans="1:9" x14ac:dyDescent="0.25">
      <c r="A607" t="s">
        <v>39</v>
      </c>
      <c r="B607">
        <v>177.148</v>
      </c>
      <c r="C607">
        <v>0</v>
      </c>
      <c r="D607">
        <v>0</v>
      </c>
      <c r="E607">
        <v>0</v>
      </c>
      <c r="F607">
        <v>0</v>
      </c>
      <c r="G607">
        <v>6.4711599999999994E-2</v>
      </c>
      <c r="H607">
        <v>1</v>
      </c>
      <c r="I607">
        <v>0</v>
      </c>
    </row>
    <row r="608" spans="1:9" x14ac:dyDescent="0.25">
      <c r="A608" t="s">
        <v>39</v>
      </c>
      <c r="B608">
        <v>8041.93</v>
      </c>
      <c r="C608">
        <v>0</v>
      </c>
      <c r="D608">
        <v>0</v>
      </c>
      <c r="E608">
        <v>0</v>
      </c>
      <c r="F608">
        <v>0</v>
      </c>
      <c r="G608">
        <v>6.4711599999999994E-2</v>
      </c>
      <c r="H608">
        <v>1</v>
      </c>
      <c r="I608">
        <v>0</v>
      </c>
    </row>
    <row r="609" spans="1:25" x14ac:dyDescent="0.25">
      <c r="A609" t="s">
        <v>39</v>
      </c>
      <c r="B609">
        <v>182.59899999999999</v>
      </c>
      <c r="C609">
        <v>0</v>
      </c>
      <c r="D609">
        <v>0</v>
      </c>
      <c r="E609">
        <v>0</v>
      </c>
      <c r="F609">
        <v>0</v>
      </c>
      <c r="G609">
        <v>6.4226000000000005E-2</v>
      </c>
      <c r="H609">
        <v>1</v>
      </c>
      <c r="I609">
        <v>0</v>
      </c>
    </row>
    <row r="610" spans="1:25" x14ac:dyDescent="0.25">
      <c r="A610" t="s">
        <v>39</v>
      </c>
      <c r="B610">
        <v>183.27699999999999</v>
      </c>
      <c r="C610">
        <v>0</v>
      </c>
      <c r="D610">
        <v>0</v>
      </c>
      <c r="E610">
        <v>0</v>
      </c>
      <c r="F610">
        <v>0</v>
      </c>
      <c r="G610">
        <v>6.4226000000000005E-2</v>
      </c>
      <c r="H610">
        <v>1</v>
      </c>
      <c r="I610">
        <v>0</v>
      </c>
    </row>
    <row r="611" spans="1:25" x14ac:dyDescent="0.25">
      <c r="A611" t="s">
        <v>39</v>
      </c>
      <c r="B611">
        <v>176.66900000000001</v>
      </c>
      <c r="C611">
        <v>0</v>
      </c>
      <c r="D611">
        <v>0</v>
      </c>
      <c r="E611">
        <v>0</v>
      </c>
      <c r="F611">
        <v>0</v>
      </c>
      <c r="G611">
        <v>6.4226000000000005E-2</v>
      </c>
      <c r="H611">
        <v>1</v>
      </c>
      <c r="I611">
        <v>0</v>
      </c>
    </row>
    <row r="612" spans="1:25" x14ac:dyDescent="0.25">
      <c r="A612" t="s">
        <v>39</v>
      </c>
      <c r="B612">
        <v>176.86500000000001</v>
      </c>
      <c r="C612">
        <v>0</v>
      </c>
      <c r="D612">
        <v>0</v>
      </c>
      <c r="E612">
        <v>0</v>
      </c>
      <c r="F612">
        <v>0</v>
      </c>
      <c r="G612">
        <v>6.4226000000000005E-2</v>
      </c>
      <c r="H612">
        <v>1</v>
      </c>
      <c r="I612">
        <v>0</v>
      </c>
    </row>
    <row r="613" spans="1:25" x14ac:dyDescent="0.25">
      <c r="A613" t="s">
        <v>39</v>
      </c>
      <c r="B613">
        <v>176.96299999999999</v>
      </c>
      <c r="C613">
        <v>0</v>
      </c>
      <c r="D613">
        <v>0</v>
      </c>
      <c r="E613">
        <v>0</v>
      </c>
      <c r="F613">
        <v>0</v>
      </c>
      <c r="G613">
        <v>6.4225900000000002E-2</v>
      </c>
      <c r="H613">
        <v>1</v>
      </c>
      <c r="I613">
        <v>0</v>
      </c>
    </row>
    <row r="614" spans="1:25" x14ac:dyDescent="0.25">
      <c r="A614" t="s">
        <v>39</v>
      </c>
      <c r="B614">
        <v>177.29900000000001</v>
      </c>
      <c r="C614">
        <v>0</v>
      </c>
      <c r="D614">
        <v>0</v>
      </c>
      <c r="E614">
        <v>0</v>
      </c>
      <c r="F614">
        <v>0</v>
      </c>
      <c r="G614">
        <v>6.4226000000000005E-2</v>
      </c>
      <c r="H614">
        <v>1</v>
      </c>
      <c r="I614">
        <v>0</v>
      </c>
    </row>
    <row r="615" spans="1:25" x14ac:dyDescent="0.25">
      <c r="A615" t="s">
        <v>39</v>
      </c>
      <c r="B615">
        <v>176.91300000000001</v>
      </c>
      <c r="C615">
        <v>0</v>
      </c>
      <c r="D615">
        <v>0</v>
      </c>
      <c r="E615">
        <v>0</v>
      </c>
      <c r="F615">
        <v>0</v>
      </c>
      <c r="G615">
        <v>6.4226000000000005E-2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177.13900000000001</v>
      </c>
      <c r="C616">
        <v>0</v>
      </c>
      <c r="D616">
        <v>0</v>
      </c>
      <c r="E616">
        <v>0</v>
      </c>
      <c r="F616">
        <v>0</v>
      </c>
      <c r="G616">
        <v>6.4711599999999994E-2</v>
      </c>
      <c r="H616">
        <v>1</v>
      </c>
      <c r="I616">
        <v>0</v>
      </c>
      <c r="R616">
        <f>AVERAGE(B567:B616)</f>
        <v>810.1761800000005</v>
      </c>
      <c r="S616">
        <f>AVERAGE(C567:C616)</f>
        <v>0</v>
      </c>
      <c r="U616">
        <f>_xlfn.VAR.P(B567:B616)</f>
        <v>3973903.430584868</v>
      </c>
      <c r="V616">
        <f>_xlfn.VAR.P(C567:C616)</f>
        <v>0</v>
      </c>
      <c r="X616">
        <f>1.96*SQRT(U616)/50</f>
        <v>78.143835121997512</v>
      </c>
      <c r="Y616">
        <f>1.96*SQRT(V616)/50</f>
        <v>0</v>
      </c>
    </row>
    <row r="617" spans="1:25" x14ac:dyDescent="0.25">
      <c r="A617" t="s">
        <v>39</v>
      </c>
      <c r="B617">
        <v>40509.293872000002</v>
      </c>
      <c r="C617" t="s">
        <v>37</v>
      </c>
    </row>
    <row r="618" spans="1:25" x14ac:dyDescent="0.25">
      <c r="A618" t="s">
        <v>40</v>
      </c>
      <c r="B618">
        <v>183.65299999999999</v>
      </c>
      <c r="C618">
        <v>181.363</v>
      </c>
      <c r="D618">
        <v>161.529</v>
      </c>
      <c r="E618">
        <v>36.686900000000001</v>
      </c>
      <c r="F618">
        <v>0</v>
      </c>
      <c r="G618">
        <v>6.4711599999999994E-2</v>
      </c>
      <c r="H618">
        <v>1</v>
      </c>
      <c r="I618">
        <v>0</v>
      </c>
    </row>
    <row r="619" spans="1:25" x14ac:dyDescent="0.25">
      <c r="A619" t="s">
        <v>40</v>
      </c>
      <c r="B619">
        <v>184.142</v>
      </c>
      <c r="C619">
        <v>181.65700000000001</v>
      </c>
      <c r="D619">
        <v>161.86199999999999</v>
      </c>
      <c r="E619">
        <v>36.325400000000002</v>
      </c>
      <c r="F619">
        <v>0</v>
      </c>
      <c r="G619">
        <v>6.4711599999999994E-2</v>
      </c>
      <c r="H619">
        <v>1</v>
      </c>
      <c r="I619">
        <v>0</v>
      </c>
    </row>
    <row r="620" spans="1:25" x14ac:dyDescent="0.25">
      <c r="A620" t="s">
        <v>40</v>
      </c>
      <c r="B620">
        <v>8204.18</v>
      </c>
      <c r="C620">
        <v>181.77600000000001</v>
      </c>
      <c r="D620">
        <v>161.857</v>
      </c>
      <c r="E620">
        <v>36.8825</v>
      </c>
      <c r="F620">
        <v>0</v>
      </c>
      <c r="G620">
        <v>6.4711599999999994E-2</v>
      </c>
      <c r="H620">
        <v>1</v>
      </c>
      <c r="I620">
        <v>0</v>
      </c>
    </row>
    <row r="621" spans="1:25" x14ac:dyDescent="0.25">
      <c r="A621" t="s">
        <v>40</v>
      </c>
      <c r="B621">
        <v>191.80799999999999</v>
      </c>
      <c r="C621">
        <v>188.47</v>
      </c>
      <c r="D621">
        <v>162.63399999999999</v>
      </c>
      <c r="E621">
        <v>36.5015</v>
      </c>
      <c r="F621">
        <v>0</v>
      </c>
      <c r="G621">
        <v>6.4711599999999994E-2</v>
      </c>
      <c r="H621">
        <v>1</v>
      </c>
      <c r="I621">
        <v>0</v>
      </c>
    </row>
    <row r="622" spans="1:25" x14ac:dyDescent="0.25">
      <c r="A622" t="s">
        <v>40</v>
      </c>
      <c r="B622">
        <v>184.39099999999999</v>
      </c>
      <c r="C622">
        <v>181.928</v>
      </c>
      <c r="D622">
        <v>161.566</v>
      </c>
      <c r="E622">
        <v>36.485100000000003</v>
      </c>
      <c r="F622">
        <v>0</v>
      </c>
      <c r="G622">
        <v>6.4711599999999994E-2</v>
      </c>
      <c r="H622">
        <v>1</v>
      </c>
      <c r="I622">
        <v>0</v>
      </c>
    </row>
    <row r="623" spans="1:25" x14ac:dyDescent="0.25">
      <c r="A623" t="s">
        <v>40</v>
      </c>
      <c r="B623">
        <v>184.74199999999999</v>
      </c>
      <c r="C623">
        <v>182.25399999999999</v>
      </c>
      <c r="D623">
        <v>162.501</v>
      </c>
      <c r="E623">
        <v>36.871200000000002</v>
      </c>
      <c r="F623">
        <v>0</v>
      </c>
      <c r="G623">
        <v>6.4711599999999994E-2</v>
      </c>
      <c r="H623">
        <v>1</v>
      </c>
      <c r="I623">
        <v>0</v>
      </c>
    </row>
    <row r="624" spans="1:25" x14ac:dyDescent="0.25">
      <c r="A624" t="s">
        <v>40</v>
      </c>
      <c r="B624">
        <v>183.827</v>
      </c>
      <c r="C624">
        <v>181.334</v>
      </c>
      <c r="D624">
        <v>161.536</v>
      </c>
      <c r="E624">
        <v>36.597799999999999</v>
      </c>
      <c r="F624">
        <v>0</v>
      </c>
      <c r="G624">
        <v>6.4711599999999994E-2</v>
      </c>
      <c r="H624">
        <v>1</v>
      </c>
      <c r="I624">
        <v>0</v>
      </c>
    </row>
    <row r="625" spans="1:9" x14ac:dyDescent="0.25">
      <c r="A625" t="s">
        <v>40</v>
      </c>
      <c r="B625">
        <v>184.1</v>
      </c>
      <c r="C625">
        <v>181.60900000000001</v>
      </c>
      <c r="D625">
        <v>161.72800000000001</v>
      </c>
      <c r="E625">
        <v>36.295699999999997</v>
      </c>
      <c r="F625">
        <v>0</v>
      </c>
      <c r="G625">
        <v>6.4711599999999994E-2</v>
      </c>
      <c r="H625">
        <v>1</v>
      </c>
      <c r="I625">
        <v>0</v>
      </c>
    </row>
    <row r="626" spans="1:9" x14ac:dyDescent="0.25">
      <c r="A626" t="s">
        <v>40</v>
      </c>
      <c r="B626">
        <v>184.756</v>
      </c>
      <c r="C626">
        <v>182.24299999999999</v>
      </c>
      <c r="D626">
        <v>162.14699999999999</v>
      </c>
      <c r="E626">
        <v>37.188600000000001</v>
      </c>
      <c r="F626">
        <v>0</v>
      </c>
      <c r="G626">
        <v>6.4711599999999994E-2</v>
      </c>
      <c r="H626">
        <v>1</v>
      </c>
      <c r="I626">
        <v>0</v>
      </c>
    </row>
    <row r="627" spans="1:9" x14ac:dyDescent="0.25">
      <c r="A627" t="s">
        <v>40</v>
      </c>
      <c r="B627">
        <v>184.76300000000001</v>
      </c>
      <c r="C627">
        <v>182.25399999999999</v>
      </c>
      <c r="D627">
        <v>162.018</v>
      </c>
      <c r="E627">
        <v>36.4452</v>
      </c>
      <c r="F627">
        <v>0</v>
      </c>
      <c r="G627">
        <v>6.4711599999999994E-2</v>
      </c>
      <c r="H627">
        <v>1</v>
      </c>
      <c r="I627">
        <v>0</v>
      </c>
    </row>
    <row r="628" spans="1:9" x14ac:dyDescent="0.25">
      <c r="A628" t="s">
        <v>40</v>
      </c>
      <c r="B628">
        <v>184.22200000000001</v>
      </c>
      <c r="C628">
        <v>181.73400000000001</v>
      </c>
      <c r="D628">
        <v>161.73599999999999</v>
      </c>
      <c r="E628">
        <v>36.699199999999998</v>
      </c>
      <c r="F628">
        <v>0</v>
      </c>
      <c r="G628">
        <v>6.4711599999999994E-2</v>
      </c>
      <c r="H628">
        <v>1</v>
      </c>
      <c r="I628">
        <v>0</v>
      </c>
    </row>
    <row r="629" spans="1:9" x14ac:dyDescent="0.25">
      <c r="A629" t="s">
        <v>40</v>
      </c>
      <c r="B629">
        <v>190.22499999999999</v>
      </c>
      <c r="C629">
        <v>187.63499999999999</v>
      </c>
      <c r="D629">
        <v>162.05000000000001</v>
      </c>
      <c r="E629">
        <v>36.530200000000001</v>
      </c>
      <c r="F629">
        <v>0</v>
      </c>
      <c r="G629">
        <v>6.4711599999999994E-2</v>
      </c>
      <c r="H629">
        <v>1</v>
      </c>
      <c r="I629">
        <v>0</v>
      </c>
    </row>
    <row r="630" spans="1:9" x14ac:dyDescent="0.25">
      <c r="A630" t="s">
        <v>40</v>
      </c>
      <c r="B630">
        <v>183.726</v>
      </c>
      <c r="C630">
        <v>181.251</v>
      </c>
      <c r="D630">
        <v>161.459</v>
      </c>
      <c r="E630">
        <v>36.556800000000003</v>
      </c>
      <c r="F630">
        <v>0</v>
      </c>
      <c r="G630">
        <v>6.4711599999999994E-2</v>
      </c>
      <c r="H630">
        <v>1</v>
      </c>
      <c r="I630">
        <v>0</v>
      </c>
    </row>
    <row r="631" spans="1:9" x14ac:dyDescent="0.25">
      <c r="A631" t="s">
        <v>40</v>
      </c>
      <c r="B631">
        <v>8138.41</v>
      </c>
      <c r="C631">
        <v>181.90600000000001</v>
      </c>
      <c r="D631">
        <v>161.77199999999999</v>
      </c>
      <c r="E631">
        <v>36.353000000000002</v>
      </c>
      <c r="F631">
        <v>0</v>
      </c>
      <c r="G631">
        <v>6.4711599999999994E-2</v>
      </c>
      <c r="H631">
        <v>1</v>
      </c>
      <c r="I631">
        <v>0</v>
      </c>
    </row>
    <row r="632" spans="1:9" x14ac:dyDescent="0.25">
      <c r="A632" t="s">
        <v>40</v>
      </c>
      <c r="B632">
        <v>207.77099999999999</v>
      </c>
      <c r="C632">
        <v>204.399</v>
      </c>
      <c r="D632">
        <v>178.50299999999999</v>
      </c>
      <c r="E632">
        <v>37.538800000000002</v>
      </c>
      <c r="F632">
        <v>0</v>
      </c>
      <c r="G632">
        <v>6.4711599999999994E-2</v>
      </c>
      <c r="H632">
        <v>1</v>
      </c>
      <c r="I632">
        <v>0</v>
      </c>
    </row>
    <row r="633" spans="1:9" x14ac:dyDescent="0.25">
      <c r="A633" t="s">
        <v>40</v>
      </c>
      <c r="B633">
        <v>192.989</v>
      </c>
      <c r="C633">
        <v>190.51300000000001</v>
      </c>
      <c r="D633">
        <v>169.90600000000001</v>
      </c>
      <c r="E633">
        <v>36.863999999999997</v>
      </c>
      <c r="F633">
        <v>0</v>
      </c>
      <c r="G633">
        <v>6.4711599999999994E-2</v>
      </c>
      <c r="H633">
        <v>1</v>
      </c>
      <c r="I633">
        <v>0</v>
      </c>
    </row>
    <row r="634" spans="1:9" x14ac:dyDescent="0.25">
      <c r="A634" t="s">
        <v>40</v>
      </c>
      <c r="B634">
        <v>184.571</v>
      </c>
      <c r="C634">
        <v>182.07300000000001</v>
      </c>
      <c r="D634">
        <v>162.24100000000001</v>
      </c>
      <c r="E634">
        <v>37.031999999999996</v>
      </c>
      <c r="F634">
        <v>0</v>
      </c>
      <c r="G634">
        <v>6.4711599999999994E-2</v>
      </c>
      <c r="H634">
        <v>1</v>
      </c>
      <c r="I634">
        <v>0</v>
      </c>
    </row>
    <row r="635" spans="1:9" x14ac:dyDescent="0.25">
      <c r="A635" t="s">
        <v>40</v>
      </c>
      <c r="B635">
        <v>184.24299999999999</v>
      </c>
      <c r="C635">
        <v>181.75</v>
      </c>
      <c r="D635">
        <v>161.89699999999999</v>
      </c>
      <c r="E635">
        <v>36.5077</v>
      </c>
      <c r="F635">
        <v>0</v>
      </c>
      <c r="G635">
        <v>6.4226000000000005E-2</v>
      </c>
      <c r="H635">
        <v>1</v>
      </c>
      <c r="I635">
        <v>0</v>
      </c>
    </row>
    <row r="636" spans="1:9" x14ac:dyDescent="0.25">
      <c r="A636" t="s">
        <v>40</v>
      </c>
      <c r="B636">
        <v>183.95400000000001</v>
      </c>
      <c r="C636">
        <v>181.46299999999999</v>
      </c>
      <c r="D636">
        <v>161.654</v>
      </c>
      <c r="E636">
        <v>36.514800000000001</v>
      </c>
      <c r="F636">
        <v>0</v>
      </c>
      <c r="G636">
        <v>6.4226000000000005E-2</v>
      </c>
      <c r="H636">
        <v>1</v>
      </c>
      <c r="I636">
        <v>0</v>
      </c>
    </row>
    <row r="637" spans="1:9" x14ac:dyDescent="0.25">
      <c r="A637" t="s">
        <v>40</v>
      </c>
      <c r="B637">
        <v>184.13499999999999</v>
      </c>
      <c r="C637">
        <v>181.64599999999999</v>
      </c>
      <c r="D637">
        <v>161.79900000000001</v>
      </c>
      <c r="E637">
        <v>36.337699999999998</v>
      </c>
      <c r="F637">
        <v>0</v>
      </c>
      <c r="G637">
        <v>6.4226000000000005E-2</v>
      </c>
      <c r="H637">
        <v>1</v>
      </c>
      <c r="I637">
        <v>0</v>
      </c>
    </row>
    <row r="638" spans="1:9" x14ac:dyDescent="0.25">
      <c r="A638" t="s">
        <v>40</v>
      </c>
      <c r="B638">
        <v>184.578</v>
      </c>
      <c r="C638">
        <v>182.077</v>
      </c>
      <c r="D638">
        <v>162.339</v>
      </c>
      <c r="E638">
        <v>37.394500000000001</v>
      </c>
      <c r="F638">
        <v>0</v>
      </c>
      <c r="G638">
        <v>6.4226000000000005E-2</v>
      </c>
      <c r="H638">
        <v>1</v>
      </c>
      <c r="I638">
        <v>0</v>
      </c>
    </row>
    <row r="639" spans="1:9" x14ac:dyDescent="0.25">
      <c r="A639" t="s">
        <v>40</v>
      </c>
      <c r="B639">
        <v>189.821</v>
      </c>
      <c r="C639">
        <v>187.31800000000001</v>
      </c>
      <c r="D639">
        <v>161.97499999999999</v>
      </c>
      <c r="E639">
        <v>36.331499999999998</v>
      </c>
      <c r="F639">
        <v>0</v>
      </c>
      <c r="G639">
        <v>6.4711599999999994E-2</v>
      </c>
      <c r="H639">
        <v>1</v>
      </c>
      <c r="I639">
        <v>0</v>
      </c>
    </row>
    <row r="640" spans="1:9" x14ac:dyDescent="0.25">
      <c r="A640" t="s">
        <v>40</v>
      </c>
      <c r="B640">
        <v>183.99</v>
      </c>
      <c r="C640">
        <v>181.499</v>
      </c>
      <c r="D640">
        <v>161.715</v>
      </c>
      <c r="E640">
        <v>36.4739</v>
      </c>
      <c r="F640">
        <v>0</v>
      </c>
      <c r="G640">
        <v>6.4711599999999994E-2</v>
      </c>
      <c r="H640">
        <v>1</v>
      </c>
      <c r="I640">
        <v>0</v>
      </c>
    </row>
    <row r="641" spans="1:9" x14ac:dyDescent="0.25">
      <c r="A641" t="s">
        <v>40</v>
      </c>
      <c r="B641">
        <v>184.40100000000001</v>
      </c>
      <c r="C641">
        <v>181.91200000000001</v>
      </c>
      <c r="D641">
        <v>162.18299999999999</v>
      </c>
      <c r="E641">
        <v>36.606999999999999</v>
      </c>
      <c r="F641">
        <v>0</v>
      </c>
      <c r="G641">
        <v>6.4711599999999994E-2</v>
      </c>
      <c r="H641">
        <v>1</v>
      </c>
      <c r="I641">
        <v>0</v>
      </c>
    </row>
    <row r="642" spans="1:9" x14ac:dyDescent="0.25">
      <c r="A642" t="s">
        <v>40</v>
      </c>
      <c r="B642">
        <v>8119.37</v>
      </c>
      <c r="C642">
        <v>182.239</v>
      </c>
      <c r="D642">
        <v>161.74</v>
      </c>
      <c r="E642">
        <v>36.706299999999999</v>
      </c>
      <c r="F642">
        <v>0</v>
      </c>
      <c r="G642">
        <v>6.4711599999999994E-2</v>
      </c>
      <c r="H642">
        <v>1</v>
      </c>
      <c r="I642">
        <v>0</v>
      </c>
    </row>
    <row r="643" spans="1:9" x14ac:dyDescent="0.25">
      <c r="A643" t="s">
        <v>40</v>
      </c>
      <c r="B643">
        <v>191.50800000000001</v>
      </c>
      <c r="C643">
        <v>188.15</v>
      </c>
      <c r="D643">
        <v>162.28399999999999</v>
      </c>
      <c r="E643">
        <v>36.268099999999997</v>
      </c>
      <c r="F643">
        <v>0</v>
      </c>
      <c r="G643">
        <v>6.4711599999999994E-2</v>
      </c>
      <c r="H643">
        <v>1</v>
      </c>
      <c r="I643">
        <v>0</v>
      </c>
    </row>
    <row r="644" spans="1:9" x14ac:dyDescent="0.25">
      <c r="A644" t="s">
        <v>40</v>
      </c>
      <c r="B644">
        <v>185.22499999999999</v>
      </c>
      <c r="C644">
        <v>182.655</v>
      </c>
      <c r="D644">
        <v>161.381</v>
      </c>
      <c r="E644">
        <v>36.395000000000003</v>
      </c>
      <c r="F644">
        <v>0</v>
      </c>
      <c r="G644">
        <v>6.4711599999999994E-2</v>
      </c>
      <c r="H644">
        <v>1</v>
      </c>
      <c r="I644">
        <v>0</v>
      </c>
    </row>
    <row r="645" spans="1:9" x14ac:dyDescent="0.25">
      <c r="A645" t="s">
        <v>40</v>
      </c>
      <c r="B645">
        <v>185.72300000000001</v>
      </c>
      <c r="C645">
        <v>183.184</v>
      </c>
      <c r="D645">
        <v>161.958</v>
      </c>
      <c r="E645">
        <v>36.609099999999998</v>
      </c>
      <c r="F645">
        <v>0</v>
      </c>
      <c r="G645">
        <v>6.4711599999999994E-2</v>
      </c>
      <c r="H645">
        <v>1</v>
      </c>
      <c r="I645">
        <v>0</v>
      </c>
    </row>
    <row r="646" spans="1:9" x14ac:dyDescent="0.25">
      <c r="A646" t="s">
        <v>40</v>
      </c>
      <c r="B646">
        <v>185.22800000000001</v>
      </c>
      <c r="C646">
        <v>182.70099999999999</v>
      </c>
      <c r="D646">
        <v>161.774</v>
      </c>
      <c r="E646">
        <v>36.7483</v>
      </c>
      <c r="F646">
        <v>0</v>
      </c>
      <c r="G646">
        <v>6.4711599999999994E-2</v>
      </c>
      <c r="H646">
        <v>1</v>
      </c>
      <c r="I646">
        <v>0</v>
      </c>
    </row>
    <row r="647" spans="1:9" x14ac:dyDescent="0.25">
      <c r="A647" t="s">
        <v>40</v>
      </c>
      <c r="B647">
        <v>184.197</v>
      </c>
      <c r="C647">
        <v>181.71700000000001</v>
      </c>
      <c r="D647">
        <v>161.779</v>
      </c>
      <c r="E647">
        <v>36.284399999999998</v>
      </c>
      <c r="F647">
        <v>0</v>
      </c>
      <c r="G647">
        <v>6.4711599999999994E-2</v>
      </c>
      <c r="H647">
        <v>1</v>
      </c>
      <c r="I647">
        <v>0</v>
      </c>
    </row>
    <row r="648" spans="1:9" x14ac:dyDescent="0.25">
      <c r="A648" t="s">
        <v>40</v>
      </c>
      <c r="B648">
        <v>184.142</v>
      </c>
      <c r="C648">
        <v>181.64099999999999</v>
      </c>
      <c r="D648">
        <v>161.79900000000001</v>
      </c>
      <c r="E648">
        <v>36.7575</v>
      </c>
      <c r="F648">
        <v>0</v>
      </c>
      <c r="G648">
        <v>6.4711599999999994E-2</v>
      </c>
      <c r="H648">
        <v>1</v>
      </c>
      <c r="I648">
        <v>0</v>
      </c>
    </row>
    <row r="649" spans="1:9" x14ac:dyDescent="0.25">
      <c r="A649" t="s">
        <v>40</v>
      </c>
      <c r="B649">
        <v>184.23099999999999</v>
      </c>
      <c r="C649">
        <v>181.73599999999999</v>
      </c>
      <c r="D649">
        <v>161.96100000000001</v>
      </c>
      <c r="E649">
        <v>36.566000000000003</v>
      </c>
      <c r="F649">
        <v>0</v>
      </c>
      <c r="G649">
        <v>6.4226000000000005E-2</v>
      </c>
      <c r="H649">
        <v>1</v>
      </c>
      <c r="I649">
        <v>0</v>
      </c>
    </row>
    <row r="650" spans="1:9" x14ac:dyDescent="0.25">
      <c r="A650" t="s">
        <v>40</v>
      </c>
      <c r="B650">
        <v>183.822</v>
      </c>
      <c r="C650">
        <v>181.328</v>
      </c>
      <c r="D650">
        <v>161.523</v>
      </c>
      <c r="E650">
        <v>36.580399999999997</v>
      </c>
      <c r="F650">
        <v>0</v>
      </c>
      <c r="G650">
        <v>6.4226000000000005E-2</v>
      </c>
      <c r="H650">
        <v>1</v>
      </c>
      <c r="I650">
        <v>0</v>
      </c>
    </row>
    <row r="651" spans="1:9" x14ac:dyDescent="0.25">
      <c r="A651" t="s">
        <v>40</v>
      </c>
      <c r="B651">
        <v>184.12700000000001</v>
      </c>
      <c r="C651">
        <v>181.63200000000001</v>
      </c>
      <c r="D651">
        <v>161.74299999999999</v>
      </c>
      <c r="E651">
        <v>36.290599999999998</v>
      </c>
      <c r="F651">
        <v>0</v>
      </c>
      <c r="G651">
        <v>6.4711599999999994E-2</v>
      </c>
      <c r="H651">
        <v>1</v>
      </c>
      <c r="I651">
        <v>0</v>
      </c>
    </row>
    <row r="652" spans="1:9" x14ac:dyDescent="0.25">
      <c r="A652" t="s">
        <v>40</v>
      </c>
      <c r="B652">
        <v>184.232</v>
      </c>
      <c r="C652">
        <v>181.739</v>
      </c>
      <c r="D652">
        <v>161.94300000000001</v>
      </c>
      <c r="E652">
        <v>36.828200000000002</v>
      </c>
      <c r="F652">
        <v>0</v>
      </c>
      <c r="G652">
        <v>6.4711599999999994E-2</v>
      </c>
      <c r="H652">
        <v>1</v>
      </c>
      <c r="I652">
        <v>0</v>
      </c>
    </row>
    <row r="653" spans="1:9" x14ac:dyDescent="0.25">
      <c r="A653" t="s">
        <v>40</v>
      </c>
      <c r="B653">
        <v>8148.83</v>
      </c>
      <c r="C653">
        <v>182.917</v>
      </c>
      <c r="D653">
        <v>162.14699999999999</v>
      </c>
      <c r="E653">
        <v>36.552700000000002</v>
      </c>
      <c r="F653">
        <v>0</v>
      </c>
      <c r="G653">
        <v>6.4711599999999994E-2</v>
      </c>
      <c r="H653">
        <v>1</v>
      </c>
      <c r="I653">
        <v>0</v>
      </c>
    </row>
    <row r="654" spans="1:9" x14ac:dyDescent="0.25">
      <c r="A654" t="s">
        <v>40</v>
      </c>
      <c r="B654">
        <v>191.13200000000001</v>
      </c>
      <c r="C654">
        <v>188.09399999999999</v>
      </c>
      <c r="D654">
        <v>162.227</v>
      </c>
      <c r="E654">
        <v>36.623399999999997</v>
      </c>
      <c r="F654">
        <v>0</v>
      </c>
      <c r="G654">
        <v>6.4225900000000002E-2</v>
      </c>
      <c r="H654">
        <v>1</v>
      </c>
      <c r="I654">
        <v>0</v>
      </c>
    </row>
    <row r="655" spans="1:9" x14ac:dyDescent="0.25">
      <c r="A655" t="s">
        <v>40</v>
      </c>
      <c r="B655">
        <v>184.87899999999999</v>
      </c>
      <c r="C655">
        <v>182.39</v>
      </c>
      <c r="D655">
        <v>161.946</v>
      </c>
      <c r="E655">
        <v>36.5824</v>
      </c>
      <c r="F655">
        <v>0</v>
      </c>
      <c r="G655">
        <v>6.4225900000000002E-2</v>
      </c>
      <c r="H655">
        <v>1</v>
      </c>
      <c r="I655">
        <v>0</v>
      </c>
    </row>
    <row r="656" spans="1:9" x14ac:dyDescent="0.25">
      <c r="A656" t="s">
        <v>40</v>
      </c>
      <c r="B656">
        <v>183.905</v>
      </c>
      <c r="C656">
        <v>181.41800000000001</v>
      </c>
      <c r="D656">
        <v>161.55699999999999</v>
      </c>
      <c r="E656">
        <v>36.564999999999998</v>
      </c>
      <c r="F656">
        <v>0</v>
      </c>
      <c r="G656">
        <v>6.4225900000000002E-2</v>
      </c>
      <c r="H656">
        <v>1</v>
      </c>
      <c r="I656">
        <v>0</v>
      </c>
    </row>
    <row r="657" spans="1:25" x14ac:dyDescent="0.25">
      <c r="A657" t="s">
        <v>40</v>
      </c>
      <c r="B657">
        <v>184.11099999999999</v>
      </c>
      <c r="C657">
        <v>181.61500000000001</v>
      </c>
      <c r="D657">
        <v>161.857</v>
      </c>
      <c r="E657">
        <v>36.347900000000003</v>
      </c>
      <c r="F657">
        <v>0</v>
      </c>
      <c r="G657">
        <v>6.4711599999999994E-2</v>
      </c>
      <c r="H657">
        <v>1</v>
      </c>
      <c r="I657">
        <v>0</v>
      </c>
    </row>
    <row r="658" spans="1:25" x14ac:dyDescent="0.25">
      <c r="A658" t="s">
        <v>40</v>
      </c>
      <c r="B658">
        <v>184.11600000000001</v>
      </c>
      <c r="C658">
        <v>181.613</v>
      </c>
      <c r="D658">
        <v>161.81700000000001</v>
      </c>
      <c r="E658">
        <v>36.773899999999998</v>
      </c>
      <c r="F658">
        <v>0</v>
      </c>
      <c r="G658">
        <v>6.4711599999999994E-2</v>
      </c>
      <c r="H658">
        <v>1</v>
      </c>
      <c r="I658">
        <v>0</v>
      </c>
    </row>
    <row r="659" spans="1:25" x14ac:dyDescent="0.25">
      <c r="A659" t="s">
        <v>40</v>
      </c>
      <c r="B659">
        <v>184.21899999999999</v>
      </c>
      <c r="C659">
        <v>181.73099999999999</v>
      </c>
      <c r="D659">
        <v>161.92400000000001</v>
      </c>
      <c r="E659">
        <v>36.489199999999997</v>
      </c>
      <c r="F659">
        <v>0</v>
      </c>
      <c r="G659">
        <v>6.4711599999999994E-2</v>
      </c>
      <c r="H659">
        <v>1</v>
      </c>
      <c r="I659">
        <v>0</v>
      </c>
    </row>
    <row r="660" spans="1:25" x14ac:dyDescent="0.25">
      <c r="A660" t="s">
        <v>40</v>
      </c>
      <c r="B660">
        <v>184.05600000000001</v>
      </c>
      <c r="C660">
        <v>181.56100000000001</v>
      </c>
      <c r="D660">
        <v>161.779</v>
      </c>
      <c r="E660">
        <v>36.728900000000003</v>
      </c>
      <c r="F660">
        <v>0</v>
      </c>
      <c r="G660">
        <v>6.4711599999999994E-2</v>
      </c>
      <c r="H660">
        <v>1</v>
      </c>
      <c r="I660">
        <v>0</v>
      </c>
    </row>
    <row r="661" spans="1:25" x14ac:dyDescent="0.25">
      <c r="A661" t="s">
        <v>40</v>
      </c>
      <c r="B661">
        <v>184.685</v>
      </c>
      <c r="C661">
        <v>182.19200000000001</v>
      </c>
      <c r="D661">
        <v>162.40700000000001</v>
      </c>
      <c r="E661">
        <v>36.943899999999999</v>
      </c>
      <c r="F661">
        <v>0</v>
      </c>
      <c r="G661">
        <v>6.4711599999999994E-2</v>
      </c>
      <c r="H661">
        <v>1</v>
      </c>
      <c r="I661">
        <v>0</v>
      </c>
    </row>
    <row r="662" spans="1:25" x14ac:dyDescent="0.25">
      <c r="A662" t="s">
        <v>40</v>
      </c>
      <c r="B662">
        <v>189.29900000000001</v>
      </c>
      <c r="C662">
        <v>186.8</v>
      </c>
      <c r="D662">
        <v>161.626</v>
      </c>
      <c r="E662">
        <v>36.667400000000001</v>
      </c>
      <c r="F662">
        <v>0</v>
      </c>
      <c r="G662">
        <v>6.4711599999999994E-2</v>
      </c>
      <c r="H662">
        <v>1</v>
      </c>
      <c r="I662">
        <v>0</v>
      </c>
    </row>
    <row r="663" spans="1:25" x14ac:dyDescent="0.25">
      <c r="A663" t="s">
        <v>40</v>
      </c>
      <c r="B663">
        <v>184.22800000000001</v>
      </c>
      <c r="C663">
        <v>181.73099999999999</v>
      </c>
      <c r="D663">
        <v>161.964</v>
      </c>
      <c r="E663">
        <v>36.4114</v>
      </c>
      <c r="F663">
        <v>0</v>
      </c>
      <c r="G663">
        <v>6.4711599999999994E-2</v>
      </c>
      <c r="H663">
        <v>1</v>
      </c>
      <c r="I663">
        <v>0</v>
      </c>
    </row>
    <row r="664" spans="1:25" x14ac:dyDescent="0.25">
      <c r="A664" t="s">
        <v>40</v>
      </c>
      <c r="B664">
        <v>4132.6000000000004</v>
      </c>
      <c r="C664">
        <v>182.21899999999999</v>
      </c>
      <c r="D664">
        <v>162.04</v>
      </c>
      <c r="E664">
        <v>37.0002</v>
      </c>
      <c r="F664">
        <v>0</v>
      </c>
      <c r="G664">
        <v>6.4711599999999994E-2</v>
      </c>
      <c r="H664">
        <v>1</v>
      </c>
      <c r="I664">
        <v>0</v>
      </c>
    </row>
    <row r="665" spans="1:25" x14ac:dyDescent="0.25">
      <c r="A665" t="s">
        <v>40</v>
      </c>
      <c r="B665">
        <v>4215.24</v>
      </c>
      <c r="C665">
        <v>187.553</v>
      </c>
      <c r="D665">
        <v>162.465</v>
      </c>
      <c r="E665">
        <v>36.5916</v>
      </c>
      <c r="F665">
        <v>0</v>
      </c>
      <c r="G665">
        <v>6.4711599999999994E-2</v>
      </c>
      <c r="H665">
        <v>1</v>
      </c>
      <c r="I665">
        <v>0</v>
      </c>
    </row>
    <row r="666" spans="1:25" x14ac:dyDescent="0.25">
      <c r="A666" t="s">
        <v>40</v>
      </c>
      <c r="B666">
        <v>184.96</v>
      </c>
      <c r="C666">
        <v>182.49199999999999</v>
      </c>
      <c r="D666">
        <v>162.18799999999999</v>
      </c>
      <c r="E666">
        <v>37.170200000000001</v>
      </c>
      <c r="F666">
        <v>0</v>
      </c>
      <c r="G666">
        <v>6.4711599999999994E-2</v>
      </c>
      <c r="H666">
        <v>1</v>
      </c>
      <c r="I666">
        <v>0</v>
      </c>
    </row>
    <row r="667" spans="1:25" x14ac:dyDescent="0.25">
      <c r="A667" t="s">
        <v>40</v>
      </c>
      <c r="B667">
        <v>184.00899999999999</v>
      </c>
      <c r="C667">
        <v>181.517</v>
      </c>
      <c r="D667">
        <v>161.798</v>
      </c>
      <c r="E667">
        <v>36.363300000000002</v>
      </c>
      <c r="F667">
        <v>0</v>
      </c>
      <c r="G667">
        <v>6.4711599999999994E-2</v>
      </c>
      <c r="H667">
        <v>1</v>
      </c>
      <c r="I667">
        <v>0</v>
      </c>
    </row>
    <row r="668" spans="1:25" x14ac:dyDescent="0.25">
      <c r="A668" t="s">
        <v>40</v>
      </c>
      <c r="B668">
        <v>183.89099999999999</v>
      </c>
      <c r="C668">
        <v>181.398</v>
      </c>
      <c r="D668">
        <v>161.60300000000001</v>
      </c>
      <c r="E668">
        <v>36.809800000000003</v>
      </c>
      <c r="F668">
        <v>0</v>
      </c>
      <c r="G668">
        <v>6.4711599999999994E-2</v>
      </c>
      <c r="H668">
        <v>1</v>
      </c>
      <c r="I668">
        <v>0</v>
      </c>
    </row>
    <row r="669" spans="1:25" x14ac:dyDescent="0.25">
      <c r="A669" t="s">
        <v>40</v>
      </c>
      <c r="B669">
        <v>184.608</v>
      </c>
      <c r="C669">
        <v>182.11600000000001</v>
      </c>
      <c r="D669">
        <v>162.30699999999999</v>
      </c>
      <c r="E669">
        <v>36.898899999999998</v>
      </c>
      <c r="F669">
        <v>0</v>
      </c>
      <c r="G669">
        <v>6.4226000000000005E-2</v>
      </c>
      <c r="H669">
        <v>1</v>
      </c>
      <c r="I669">
        <v>0</v>
      </c>
    </row>
    <row r="670" spans="1:25" x14ac:dyDescent="0.25">
      <c r="A670" t="s">
        <v>40</v>
      </c>
      <c r="B670">
        <v>184.249</v>
      </c>
      <c r="C670">
        <v>181.755</v>
      </c>
      <c r="D670">
        <v>161.97399999999999</v>
      </c>
      <c r="E670">
        <v>36.873199999999997</v>
      </c>
      <c r="F670">
        <v>0</v>
      </c>
      <c r="G670">
        <v>6.4225900000000002E-2</v>
      </c>
      <c r="H670">
        <v>1</v>
      </c>
      <c r="I670">
        <v>0</v>
      </c>
    </row>
    <row r="671" spans="1:25" x14ac:dyDescent="0.25">
      <c r="A671" t="s">
        <v>40</v>
      </c>
      <c r="B671">
        <v>184.99</v>
      </c>
      <c r="C671">
        <v>182.47200000000001</v>
      </c>
      <c r="D671">
        <v>162.66800000000001</v>
      </c>
      <c r="E671">
        <v>37.119999999999997</v>
      </c>
      <c r="F671">
        <v>0</v>
      </c>
      <c r="G671">
        <v>6.4225900000000002E-2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183.98</v>
      </c>
      <c r="C672">
        <v>181.489</v>
      </c>
      <c r="D672">
        <v>161.71</v>
      </c>
      <c r="E672">
        <v>36.836399999999998</v>
      </c>
      <c r="F672">
        <v>0</v>
      </c>
      <c r="G672">
        <v>6.4225900000000002E-2</v>
      </c>
      <c r="H672">
        <v>1</v>
      </c>
      <c r="I672">
        <v>0</v>
      </c>
      <c r="R672">
        <f>AVERAGE(B623:B672)</f>
        <v>822.26032000000021</v>
      </c>
      <c r="S672">
        <f>AVERAGE(C623:C672)</f>
        <v>183.21329999999995</v>
      </c>
      <c r="U672">
        <f>_xlfn.VAR.P(B623:B672)</f>
        <v>4023112.9001010163</v>
      </c>
      <c r="V672">
        <f>_xlfn.VAR.P(C623:C672)</f>
        <v>13.967652690000005</v>
      </c>
      <c r="X672">
        <f>1.96*SQRT(U672)/50</f>
        <v>78.626180161643518</v>
      </c>
      <c r="Y672">
        <f>1.96*SQRT(V672)/50</f>
        <v>0.14650342599939978</v>
      </c>
    </row>
    <row r="673" spans="1:9" x14ac:dyDescent="0.25">
      <c r="A673" t="s">
        <v>39</v>
      </c>
      <c r="B673">
        <v>41113.554504</v>
      </c>
      <c r="C673" t="s">
        <v>37</v>
      </c>
    </row>
    <row r="674" spans="1:9" x14ac:dyDescent="0.25">
      <c r="A674" t="s">
        <v>41</v>
      </c>
      <c r="B674">
        <v>179.55099999999999</v>
      </c>
      <c r="C674">
        <v>178.54</v>
      </c>
      <c r="D674">
        <v>158.68199999999999</v>
      </c>
      <c r="E674">
        <v>32.3277</v>
      </c>
      <c r="F674">
        <v>0</v>
      </c>
      <c r="G674">
        <v>6.4225900000000002E-2</v>
      </c>
      <c r="H674">
        <v>1</v>
      </c>
      <c r="I674">
        <v>0</v>
      </c>
    </row>
    <row r="675" spans="1:9" x14ac:dyDescent="0.25">
      <c r="A675" t="s">
        <v>41</v>
      </c>
      <c r="B675">
        <v>178.57300000000001</v>
      </c>
      <c r="C675">
        <v>177.95500000000001</v>
      </c>
      <c r="D675">
        <v>158.14699999999999</v>
      </c>
      <c r="E675">
        <v>32.274500000000003</v>
      </c>
      <c r="F675">
        <v>0</v>
      </c>
      <c r="G675">
        <v>6.4225900000000002E-2</v>
      </c>
      <c r="H675">
        <v>1</v>
      </c>
      <c r="I675">
        <v>0</v>
      </c>
    </row>
    <row r="676" spans="1:9" x14ac:dyDescent="0.25">
      <c r="A676" t="s">
        <v>41</v>
      </c>
      <c r="B676">
        <v>8145.72</v>
      </c>
      <c r="C676">
        <v>178.33699999999999</v>
      </c>
      <c r="D676">
        <v>158.13999999999999</v>
      </c>
      <c r="E676">
        <v>32.301099999999998</v>
      </c>
      <c r="F676">
        <v>0</v>
      </c>
      <c r="G676">
        <v>6.4225900000000002E-2</v>
      </c>
      <c r="H676">
        <v>1</v>
      </c>
      <c r="I676">
        <v>0</v>
      </c>
    </row>
    <row r="677" spans="1:9" x14ac:dyDescent="0.25">
      <c r="A677" t="s">
        <v>41</v>
      </c>
      <c r="B677">
        <v>186.48699999999999</v>
      </c>
      <c r="C677">
        <v>184.93600000000001</v>
      </c>
      <c r="D677">
        <v>158.64400000000001</v>
      </c>
      <c r="E677">
        <v>32.276499999999999</v>
      </c>
      <c r="F677">
        <v>0</v>
      </c>
      <c r="G677">
        <v>1.41374E-2</v>
      </c>
      <c r="H677">
        <v>1</v>
      </c>
      <c r="I677">
        <v>0</v>
      </c>
    </row>
    <row r="678" spans="1:9" x14ac:dyDescent="0.25">
      <c r="A678" t="s">
        <v>41</v>
      </c>
      <c r="B678">
        <v>180.31100000000001</v>
      </c>
      <c r="C678">
        <v>179.554</v>
      </c>
      <c r="D678">
        <v>158.136</v>
      </c>
      <c r="E678">
        <v>32.292900000000003</v>
      </c>
      <c r="F678">
        <v>0</v>
      </c>
      <c r="G678">
        <v>6.4225900000000002E-2</v>
      </c>
      <c r="H678">
        <v>1</v>
      </c>
      <c r="I678">
        <v>0</v>
      </c>
    </row>
    <row r="679" spans="1:9" x14ac:dyDescent="0.25">
      <c r="A679" t="s">
        <v>41</v>
      </c>
      <c r="B679">
        <v>179.80199999999999</v>
      </c>
      <c r="C679">
        <v>179.10300000000001</v>
      </c>
      <c r="D679">
        <v>158.13</v>
      </c>
      <c r="E679">
        <v>32.328699999999998</v>
      </c>
      <c r="F679">
        <v>0</v>
      </c>
      <c r="G679">
        <v>6.1686600000000001E-2</v>
      </c>
      <c r="H679">
        <v>1</v>
      </c>
      <c r="I679">
        <v>0</v>
      </c>
    </row>
    <row r="680" spans="1:9" x14ac:dyDescent="0.25">
      <c r="A680" t="s">
        <v>41</v>
      </c>
      <c r="B680">
        <v>179.58199999999999</v>
      </c>
      <c r="C680">
        <v>178.92500000000001</v>
      </c>
      <c r="D680">
        <v>158.042</v>
      </c>
      <c r="E680">
        <v>32.308300000000003</v>
      </c>
      <c r="F680">
        <v>0</v>
      </c>
      <c r="G680">
        <v>6.1686600000000001E-2</v>
      </c>
      <c r="H680">
        <v>1</v>
      </c>
      <c r="I680">
        <v>0</v>
      </c>
    </row>
    <row r="681" spans="1:9" x14ac:dyDescent="0.25">
      <c r="A681" t="s">
        <v>41</v>
      </c>
      <c r="B681">
        <v>179.36</v>
      </c>
      <c r="C681">
        <v>178.703</v>
      </c>
      <c r="D681">
        <v>158.184</v>
      </c>
      <c r="E681">
        <v>32.313400000000001</v>
      </c>
      <c r="F681">
        <v>0</v>
      </c>
      <c r="G681">
        <v>6.1686600000000001E-2</v>
      </c>
      <c r="H681">
        <v>1</v>
      </c>
      <c r="I681">
        <v>0</v>
      </c>
    </row>
    <row r="682" spans="1:9" x14ac:dyDescent="0.25">
      <c r="A682" t="s">
        <v>41</v>
      </c>
      <c r="B682">
        <v>178.465</v>
      </c>
      <c r="C682">
        <v>177.84100000000001</v>
      </c>
      <c r="D682">
        <v>158.03800000000001</v>
      </c>
      <c r="E682">
        <v>32.302100000000003</v>
      </c>
      <c r="F682">
        <v>0</v>
      </c>
      <c r="G682">
        <v>6.4225900000000002E-2</v>
      </c>
      <c r="H682">
        <v>1</v>
      </c>
      <c r="I682">
        <v>0</v>
      </c>
    </row>
    <row r="683" spans="1:9" x14ac:dyDescent="0.25">
      <c r="A683" t="s">
        <v>41</v>
      </c>
      <c r="B683">
        <v>178.477</v>
      </c>
      <c r="C683">
        <v>177.85</v>
      </c>
      <c r="D683">
        <v>158.00800000000001</v>
      </c>
      <c r="E683">
        <v>32.268300000000004</v>
      </c>
      <c r="F683">
        <v>0</v>
      </c>
      <c r="G683">
        <v>6.4225900000000002E-2</v>
      </c>
      <c r="H683">
        <v>1</v>
      </c>
      <c r="I683">
        <v>0</v>
      </c>
    </row>
    <row r="684" spans="1:9" x14ac:dyDescent="0.25">
      <c r="A684" t="s">
        <v>41</v>
      </c>
      <c r="B684">
        <v>178.46700000000001</v>
      </c>
      <c r="C684">
        <v>177.84299999999999</v>
      </c>
      <c r="D684">
        <v>158.01599999999999</v>
      </c>
      <c r="E684">
        <v>32.301099999999998</v>
      </c>
      <c r="F684">
        <v>0</v>
      </c>
      <c r="G684">
        <v>6.4225900000000002E-2</v>
      </c>
      <c r="H684">
        <v>1</v>
      </c>
      <c r="I684">
        <v>0</v>
      </c>
    </row>
    <row r="685" spans="1:9" x14ac:dyDescent="0.25">
      <c r="A685" t="s">
        <v>41</v>
      </c>
      <c r="B685">
        <v>178.62200000000001</v>
      </c>
      <c r="C685">
        <v>177.97900000000001</v>
      </c>
      <c r="D685">
        <v>158.14099999999999</v>
      </c>
      <c r="E685">
        <v>32.329799999999999</v>
      </c>
      <c r="F685">
        <v>0</v>
      </c>
      <c r="G685">
        <v>6.4225900000000002E-2</v>
      </c>
      <c r="H685">
        <v>1</v>
      </c>
      <c r="I685">
        <v>0</v>
      </c>
    </row>
    <row r="686" spans="1:9" x14ac:dyDescent="0.25">
      <c r="A686" t="s">
        <v>41</v>
      </c>
      <c r="B686">
        <v>178.774</v>
      </c>
      <c r="C686">
        <v>178.14599999999999</v>
      </c>
      <c r="D686">
        <v>157.90199999999999</v>
      </c>
      <c r="E686">
        <v>32.260100000000001</v>
      </c>
      <c r="F686">
        <v>0</v>
      </c>
      <c r="G686">
        <v>6.4225900000000002E-2</v>
      </c>
      <c r="H686">
        <v>1</v>
      </c>
      <c r="I686">
        <v>0</v>
      </c>
    </row>
    <row r="687" spans="1:9" x14ac:dyDescent="0.25">
      <c r="A687" t="s">
        <v>41</v>
      </c>
      <c r="B687">
        <v>178.49799999999999</v>
      </c>
      <c r="C687">
        <v>177.863</v>
      </c>
      <c r="D687">
        <v>157.97200000000001</v>
      </c>
      <c r="E687">
        <v>32.298000000000002</v>
      </c>
      <c r="F687">
        <v>0</v>
      </c>
      <c r="G687">
        <v>6.4225900000000002E-2</v>
      </c>
      <c r="H687">
        <v>1</v>
      </c>
      <c r="I687">
        <v>0</v>
      </c>
    </row>
    <row r="688" spans="1:9" x14ac:dyDescent="0.25">
      <c r="A688" t="s">
        <v>41</v>
      </c>
      <c r="B688">
        <v>4016.32</v>
      </c>
      <c r="C688">
        <v>178.529</v>
      </c>
      <c r="D688">
        <v>158.09700000000001</v>
      </c>
      <c r="E688">
        <v>32.298999999999999</v>
      </c>
      <c r="F688">
        <v>0</v>
      </c>
      <c r="G688">
        <v>6.4225900000000002E-2</v>
      </c>
      <c r="H688">
        <v>1</v>
      </c>
      <c r="I688">
        <v>0</v>
      </c>
    </row>
    <row r="689" spans="1:9" x14ac:dyDescent="0.25">
      <c r="A689" t="s">
        <v>41</v>
      </c>
      <c r="B689">
        <v>4005.7</v>
      </c>
      <c r="C689">
        <v>204.02</v>
      </c>
      <c r="D689">
        <v>170.68600000000001</v>
      </c>
      <c r="E689">
        <v>32.843800000000002</v>
      </c>
      <c r="F689">
        <v>0</v>
      </c>
      <c r="G689">
        <v>6.4225900000000002E-2</v>
      </c>
      <c r="H689">
        <v>1</v>
      </c>
      <c r="I689">
        <v>0</v>
      </c>
    </row>
    <row r="690" spans="1:9" x14ac:dyDescent="0.25">
      <c r="A690" t="s">
        <v>41</v>
      </c>
      <c r="B690">
        <v>186.542</v>
      </c>
      <c r="C690">
        <v>184.74100000000001</v>
      </c>
      <c r="D690">
        <v>158.70699999999999</v>
      </c>
      <c r="E690">
        <v>32.307200000000002</v>
      </c>
      <c r="F690">
        <v>0</v>
      </c>
      <c r="G690">
        <v>6.4225900000000002E-2</v>
      </c>
      <c r="H690">
        <v>1</v>
      </c>
      <c r="I690">
        <v>0</v>
      </c>
    </row>
    <row r="691" spans="1:9" x14ac:dyDescent="0.25">
      <c r="A691" t="s">
        <v>41</v>
      </c>
      <c r="B691">
        <v>180.17500000000001</v>
      </c>
      <c r="C691">
        <v>179.428</v>
      </c>
      <c r="D691">
        <v>157.99700000000001</v>
      </c>
      <c r="E691">
        <v>32.256</v>
      </c>
      <c r="F691">
        <v>0</v>
      </c>
      <c r="G691">
        <v>6.4225900000000002E-2</v>
      </c>
      <c r="H691">
        <v>1</v>
      </c>
      <c r="I691">
        <v>0</v>
      </c>
    </row>
    <row r="692" spans="1:9" x14ac:dyDescent="0.25">
      <c r="A692" t="s">
        <v>41</v>
      </c>
      <c r="B692">
        <v>180.05699999999999</v>
      </c>
      <c r="C692">
        <v>179.34299999999999</v>
      </c>
      <c r="D692">
        <v>157.94999999999999</v>
      </c>
      <c r="E692">
        <v>32.242699999999999</v>
      </c>
      <c r="F692">
        <v>0</v>
      </c>
      <c r="G692">
        <v>6.4225900000000002E-2</v>
      </c>
      <c r="H692">
        <v>1</v>
      </c>
      <c r="I692">
        <v>0</v>
      </c>
    </row>
    <row r="693" spans="1:9" x14ac:dyDescent="0.25">
      <c r="A693" t="s">
        <v>41</v>
      </c>
      <c r="B693">
        <v>180.16300000000001</v>
      </c>
      <c r="C693">
        <v>179.43799999999999</v>
      </c>
      <c r="D693">
        <v>158.02199999999999</v>
      </c>
      <c r="E693">
        <v>32.296999999999997</v>
      </c>
      <c r="F693">
        <v>0</v>
      </c>
      <c r="G693">
        <v>6.4225900000000002E-2</v>
      </c>
      <c r="H693">
        <v>1</v>
      </c>
      <c r="I693">
        <v>0</v>
      </c>
    </row>
    <row r="694" spans="1:9" x14ac:dyDescent="0.25">
      <c r="A694" t="s">
        <v>41</v>
      </c>
      <c r="B694">
        <v>179.49600000000001</v>
      </c>
      <c r="C694">
        <v>178.8</v>
      </c>
      <c r="D694">
        <v>158.03100000000001</v>
      </c>
      <c r="E694">
        <v>32.274500000000003</v>
      </c>
      <c r="F694">
        <v>0</v>
      </c>
      <c r="G694">
        <v>6.4225900000000002E-2</v>
      </c>
      <c r="H694">
        <v>1</v>
      </c>
      <c r="I694">
        <v>0</v>
      </c>
    </row>
    <row r="695" spans="1:9" x14ac:dyDescent="0.25">
      <c r="A695" t="s">
        <v>41</v>
      </c>
      <c r="B695">
        <v>178.41200000000001</v>
      </c>
      <c r="C695">
        <v>177.762</v>
      </c>
      <c r="D695">
        <v>157.958</v>
      </c>
      <c r="E695">
        <v>32.293900000000001</v>
      </c>
      <c r="F695">
        <v>0</v>
      </c>
      <c r="G695">
        <v>6.4225900000000002E-2</v>
      </c>
      <c r="H695">
        <v>1</v>
      </c>
      <c r="I695">
        <v>0</v>
      </c>
    </row>
    <row r="696" spans="1:9" x14ac:dyDescent="0.25">
      <c r="A696" t="s">
        <v>41</v>
      </c>
      <c r="B696">
        <v>178.38399999999999</v>
      </c>
      <c r="C696">
        <v>177.75299999999999</v>
      </c>
      <c r="D696">
        <v>157.959</v>
      </c>
      <c r="E696">
        <v>32.310299999999998</v>
      </c>
      <c r="F696">
        <v>0</v>
      </c>
      <c r="G696">
        <v>6.4225900000000002E-2</v>
      </c>
      <c r="H696">
        <v>1</v>
      </c>
      <c r="I696">
        <v>0</v>
      </c>
    </row>
    <row r="697" spans="1:9" x14ac:dyDescent="0.25">
      <c r="A697" t="s">
        <v>41</v>
      </c>
      <c r="B697">
        <v>178.596</v>
      </c>
      <c r="C697">
        <v>177.91300000000001</v>
      </c>
      <c r="D697">
        <v>158.02799999999999</v>
      </c>
      <c r="E697">
        <v>32.281599999999997</v>
      </c>
      <c r="F697">
        <v>0</v>
      </c>
      <c r="G697">
        <v>6.4225900000000002E-2</v>
      </c>
      <c r="H697">
        <v>1</v>
      </c>
      <c r="I697">
        <v>0</v>
      </c>
    </row>
    <row r="698" spans="1:9" x14ac:dyDescent="0.25">
      <c r="A698" t="s">
        <v>41</v>
      </c>
      <c r="B698">
        <v>178.54900000000001</v>
      </c>
      <c r="C698">
        <v>177.898</v>
      </c>
      <c r="D698">
        <v>158.078</v>
      </c>
      <c r="E698">
        <v>32.3123</v>
      </c>
      <c r="F698">
        <v>0</v>
      </c>
      <c r="G698">
        <v>6.4225900000000002E-2</v>
      </c>
      <c r="H698">
        <v>1</v>
      </c>
      <c r="I698">
        <v>0</v>
      </c>
    </row>
    <row r="699" spans="1:9" x14ac:dyDescent="0.25">
      <c r="A699" t="s">
        <v>41</v>
      </c>
      <c r="B699">
        <v>183.916</v>
      </c>
      <c r="C699">
        <v>183.286</v>
      </c>
      <c r="D699">
        <v>158.06800000000001</v>
      </c>
      <c r="E699">
        <v>32.276499999999999</v>
      </c>
      <c r="F699">
        <v>0</v>
      </c>
      <c r="G699">
        <v>1.41374E-2</v>
      </c>
      <c r="H699">
        <v>1</v>
      </c>
      <c r="I699">
        <v>0</v>
      </c>
    </row>
    <row r="700" spans="1:9" x14ac:dyDescent="0.25">
      <c r="A700" t="s">
        <v>41</v>
      </c>
      <c r="B700">
        <v>178.58099999999999</v>
      </c>
      <c r="C700">
        <v>177.94900000000001</v>
      </c>
      <c r="D700">
        <v>158.11600000000001</v>
      </c>
      <c r="E700">
        <v>32.298999999999999</v>
      </c>
      <c r="F700">
        <v>0</v>
      </c>
      <c r="G700">
        <v>6.4225900000000002E-2</v>
      </c>
      <c r="H700">
        <v>1</v>
      </c>
      <c r="I700">
        <v>0</v>
      </c>
    </row>
    <row r="701" spans="1:9" x14ac:dyDescent="0.25">
      <c r="A701" t="s">
        <v>41</v>
      </c>
      <c r="B701">
        <v>4012.16</v>
      </c>
      <c r="C701">
        <v>178.50700000000001</v>
      </c>
      <c r="D701">
        <v>158.15799999999999</v>
      </c>
      <c r="E701">
        <v>32.396299999999997</v>
      </c>
      <c r="F701">
        <v>0</v>
      </c>
      <c r="G701">
        <v>6.4225900000000002E-2</v>
      </c>
      <c r="H701">
        <v>1</v>
      </c>
      <c r="I701">
        <v>0</v>
      </c>
    </row>
    <row r="702" spans="1:9" x14ac:dyDescent="0.25">
      <c r="A702" t="s">
        <v>41</v>
      </c>
      <c r="B702">
        <v>4012.13</v>
      </c>
      <c r="C702">
        <v>185.178</v>
      </c>
      <c r="D702">
        <v>158.78399999999999</v>
      </c>
      <c r="E702">
        <v>32.316400000000002</v>
      </c>
      <c r="F702">
        <v>0</v>
      </c>
      <c r="G702">
        <v>6.4225900000000002E-2</v>
      </c>
      <c r="H702">
        <v>1</v>
      </c>
      <c r="I702">
        <v>0</v>
      </c>
    </row>
    <row r="703" spans="1:9" x14ac:dyDescent="0.25">
      <c r="A703" t="s">
        <v>41</v>
      </c>
      <c r="B703">
        <v>186.29400000000001</v>
      </c>
      <c r="C703">
        <v>184.96899999999999</v>
      </c>
      <c r="D703">
        <v>158.76400000000001</v>
      </c>
      <c r="E703">
        <v>32.282699999999998</v>
      </c>
      <c r="F703">
        <v>0</v>
      </c>
      <c r="G703">
        <v>6.3761300000000007E-2</v>
      </c>
      <c r="H703">
        <v>1</v>
      </c>
      <c r="I703">
        <v>0</v>
      </c>
    </row>
    <row r="704" spans="1:9" x14ac:dyDescent="0.25">
      <c r="A704" t="s">
        <v>41</v>
      </c>
      <c r="B704">
        <v>179.33099999999999</v>
      </c>
      <c r="C704">
        <v>178.61500000000001</v>
      </c>
      <c r="D704">
        <v>158.12100000000001</v>
      </c>
      <c r="E704">
        <v>32.276499999999999</v>
      </c>
      <c r="F704">
        <v>0</v>
      </c>
      <c r="G704">
        <v>1.41374E-2</v>
      </c>
      <c r="H704">
        <v>1</v>
      </c>
      <c r="I704">
        <v>0</v>
      </c>
    </row>
    <row r="705" spans="1:9" x14ac:dyDescent="0.25">
      <c r="A705" t="s">
        <v>41</v>
      </c>
      <c r="B705">
        <v>178.41800000000001</v>
      </c>
      <c r="C705">
        <v>177.78899999999999</v>
      </c>
      <c r="D705">
        <v>157.97300000000001</v>
      </c>
      <c r="E705">
        <v>32.312399999999997</v>
      </c>
      <c r="F705">
        <v>0</v>
      </c>
      <c r="G705">
        <v>6.4225900000000002E-2</v>
      </c>
      <c r="H705">
        <v>1</v>
      </c>
      <c r="I705">
        <v>0</v>
      </c>
    </row>
    <row r="706" spans="1:9" x14ac:dyDescent="0.25">
      <c r="A706" t="s">
        <v>41</v>
      </c>
      <c r="B706">
        <v>184.06</v>
      </c>
      <c r="C706">
        <v>183.43600000000001</v>
      </c>
      <c r="D706">
        <v>158.09899999999999</v>
      </c>
      <c r="E706">
        <v>32.338999999999999</v>
      </c>
      <c r="F706">
        <v>0</v>
      </c>
      <c r="G706">
        <v>6.4225900000000002E-2</v>
      </c>
      <c r="H706">
        <v>1</v>
      </c>
      <c r="I706">
        <v>0</v>
      </c>
    </row>
    <row r="707" spans="1:9" x14ac:dyDescent="0.25">
      <c r="A707" t="s">
        <v>41</v>
      </c>
      <c r="B707">
        <v>178.61099999999999</v>
      </c>
      <c r="C707">
        <v>177.99199999999999</v>
      </c>
      <c r="D707">
        <v>158.131</v>
      </c>
      <c r="E707">
        <v>32.298000000000002</v>
      </c>
      <c r="F707">
        <v>0</v>
      </c>
      <c r="G707">
        <v>6.4225900000000002E-2</v>
      </c>
      <c r="H707">
        <v>1</v>
      </c>
      <c r="I707">
        <v>0</v>
      </c>
    </row>
    <row r="708" spans="1:9" x14ac:dyDescent="0.25">
      <c r="A708" t="s">
        <v>41</v>
      </c>
      <c r="B708">
        <v>178.46899999999999</v>
      </c>
      <c r="C708">
        <v>177.839</v>
      </c>
      <c r="D708">
        <v>158.01900000000001</v>
      </c>
      <c r="E708">
        <v>32.294899999999998</v>
      </c>
      <c r="F708">
        <v>0</v>
      </c>
      <c r="G708">
        <v>6.4225900000000002E-2</v>
      </c>
      <c r="H708">
        <v>1</v>
      </c>
      <c r="I708">
        <v>0</v>
      </c>
    </row>
    <row r="709" spans="1:9" x14ac:dyDescent="0.25">
      <c r="A709" t="s">
        <v>41</v>
      </c>
      <c r="B709">
        <v>178.47800000000001</v>
      </c>
      <c r="C709">
        <v>177.86500000000001</v>
      </c>
      <c r="D709">
        <v>158.071</v>
      </c>
      <c r="E709">
        <v>32.3339</v>
      </c>
      <c r="F709">
        <v>0</v>
      </c>
      <c r="G709">
        <v>6.4225900000000002E-2</v>
      </c>
      <c r="H709">
        <v>1</v>
      </c>
      <c r="I709">
        <v>0</v>
      </c>
    </row>
    <row r="710" spans="1:9" x14ac:dyDescent="0.25">
      <c r="A710" t="s">
        <v>41</v>
      </c>
      <c r="B710">
        <v>178.482</v>
      </c>
      <c r="C710">
        <v>177.864</v>
      </c>
      <c r="D710">
        <v>158.03899999999999</v>
      </c>
      <c r="E710">
        <v>32.266300000000001</v>
      </c>
      <c r="F710">
        <v>0</v>
      </c>
      <c r="G710">
        <v>6.4225900000000002E-2</v>
      </c>
      <c r="H710">
        <v>1</v>
      </c>
      <c r="I710">
        <v>0</v>
      </c>
    </row>
    <row r="711" spans="1:9" x14ac:dyDescent="0.25">
      <c r="A711" t="s">
        <v>41</v>
      </c>
      <c r="B711">
        <v>178.67500000000001</v>
      </c>
      <c r="C711">
        <v>178.02500000000001</v>
      </c>
      <c r="D711">
        <v>158.19499999999999</v>
      </c>
      <c r="E711">
        <v>32.328699999999998</v>
      </c>
      <c r="F711">
        <v>0</v>
      </c>
      <c r="G711">
        <v>6.4225900000000002E-2</v>
      </c>
      <c r="H711">
        <v>1</v>
      </c>
      <c r="I711">
        <v>0</v>
      </c>
    </row>
    <row r="712" spans="1:9" x14ac:dyDescent="0.25">
      <c r="A712" t="s">
        <v>41</v>
      </c>
      <c r="B712">
        <v>178.41200000000001</v>
      </c>
      <c r="C712">
        <v>177.797</v>
      </c>
      <c r="D712">
        <v>157.96600000000001</v>
      </c>
      <c r="E712">
        <v>32.2806</v>
      </c>
      <c r="F712">
        <v>0</v>
      </c>
      <c r="G712">
        <v>1.41374E-2</v>
      </c>
      <c r="H712">
        <v>1</v>
      </c>
      <c r="I712">
        <v>0</v>
      </c>
    </row>
    <row r="713" spans="1:9" x14ac:dyDescent="0.25">
      <c r="A713" t="s">
        <v>41</v>
      </c>
      <c r="B713">
        <v>8192.49</v>
      </c>
      <c r="C713">
        <v>178.11</v>
      </c>
      <c r="D713">
        <v>158.12200000000001</v>
      </c>
      <c r="E713">
        <v>32.310299999999998</v>
      </c>
      <c r="F713">
        <v>0</v>
      </c>
      <c r="G713">
        <v>6.3761300000000007E-2</v>
      </c>
      <c r="H713">
        <v>1</v>
      </c>
      <c r="I713">
        <v>0</v>
      </c>
    </row>
    <row r="714" spans="1:9" x14ac:dyDescent="0.25">
      <c r="A714" t="s">
        <v>41</v>
      </c>
      <c r="B714">
        <v>186.499</v>
      </c>
      <c r="C714">
        <v>184.87299999999999</v>
      </c>
      <c r="D714">
        <v>158.73599999999999</v>
      </c>
      <c r="E714">
        <v>32.328699999999998</v>
      </c>
      <c r="F714">
        <v>0</v>
      </c>
      <c r="G714">
        <v>6.4225900000000002E-2</v>
      </c>
      <c r="H714">
        <v>1</v>
      </c>
      <c r="I714">
        <v>0</v>
      </c>
    </row>
    <row r="715" spans="1:9" x14ac:dyDescent="0.25">
      <c r="A715" t="s">
        <v>41</v>
      </c>
      <c r="B715">
        <v>179.24199999999999</v>
      </c>
      <c r="C715">
        <v>178.511</v>
      </c>
      <c r="D715">
        <v>158.077</v>
      </c>
      <c r="E715">
        <v>32.3277</v>
      </c>
      <c r="F715">
        <v>0</v>
      </c>
      <c r="G715">
        <v>6.4225900000000002E-2</v>
      </c>
      <c r="H715">
        <v>1</v>
      </c>
      <c r="I715">
        <v>0</v>
      </c>
    </row>
    <row r="716" spans="1:9" x14ac:dyDescent="0.25">
      <c r="A716" t="s">
        <v>41</v>
      </c>
      <c r="B716">
        <v>178.554</v>
      </c>
      <c r="C716">
        <v>177.92599999999999</v>
      </c>
      <c r="D716">
        <v>158.035</v>
      </c>
      <c r="E716">
        <v>32.258099999999999</v>
      </c>
      <c r="F716">
        <v>0</v>
      </c>
      <c r="G716">
        <v>6.4225900000000002E-2</v>
      </c>
      <c r="H716">
        <v>1</v>
      </c>
      <c r="I716">
        <v>0</v>
      </c>
    </row>
    <row r="717" spans="1:9" x14ac:dyDescent="0.25">
      <c r="A717" t="s">
        <v>41</v>
      </c>
      <c r="B717">
        <v>178.96799999999999</v>
      </c>
      <c r="C717">
        <v>178.339</v>
      </c>
      <c r="D717">
        <v>158.114</v>
      </c>
      <c r="E717">
        <v>32.351300000000002</v>
      </c>
      <c r="F717">
        <v>0</v>
      </c>
      <c r="G717">
        <v>6.4225900000000002E-2</v>
      </c>
      <c r="H717">
        <v>1</v>
      </c>
      <c r="I717">
        <v>0</v>
      </c>
    </row>
    <row r="718" spans="1:9" x14ac:dyDescent="0.25">
      <c r="A718" t="s">
        <v>41</v>
      </c>
      <c r="B718">
        <v>178.40299999999999</v>
      </c>
      <c r="C718">
        <v>177.767</v>
      </c>
      <c r="D718">
        <v>157.923</v>
      </c>
      <c r="E718">
        <v>32.314399999999999</v>
      </c>
      <c r="F718">
        <v>0</v>
      </c>
      <c r="G718">
        <v>6.1686600000000001E-2</v>
      </c>
      <c r="H718">
        <v>1</v>
      </c>
      <c r="I718">
        <v>0</v>
      </c>
    </row>
    <row r="719" spans="1:9" x14ac:dyDescent="0.25">
      <c r="A719" t="s">
        <v>41</v>
      </c>
      <c r="B719">
        <v>178.48500000000001</v>
      </c>
      <c r="C719">
        <v>177.85400000000001</v>
      </c>
      <c r="D719">
        <v>158.04900000000001</v>
      </c>
      <c r="E719">
        <v>32.288800000000002</v>
      </c>
      <c r="F719">
        <v>0</v>
      </c>
      <c r="G719">
        <v>1.41374E-2</v>
      </c>
      <c r="H719">
        <v>1</v>
      </c>
      <c r="I719">
        <v>0</v>
      </c>
    </row>
    <row r="720" spans="1:9" x14ac:dyDescent="0.25">
      <c r="A720" t="s">
        <v>41</v>
      </c>
      <c r="B720">
        <v>178.43299999999999</v>
      </c>
      <c r="C720">
        <v>177.821</v>
      </c>
      <c r="D720">
        <v>158.04400000000001</v>
      </c>
      <c r="E720">
        <v>32.291899999999998</v>
      </c>
      <c r="F720">
        <v>0</v>
      </c>
      <c r="G720">
        <v>6.4225900000000002E-2</v>
      </c>
      <c r="H720">
        <v>1</v>
      </c>
      <c r="I720">
        <v>0</v>
      </c>
    </row>
    <row r="721" spans="1:25" x14ac:dyDescent="0.25">
      <c r="A721" t="s">
        <v>41</v>
      </c>
      <c r="B721">
        <v>178.452</v>
      </c>
      <c r="C721">
        <v>177.81899999999999</v>
      </c>
      <c r="D721">
        <v>158.048</v>
      </c>
      <c r="E721">
        <v>32.330800000000004</v>
      </c>
      <c r="F721">
        <v>0</v>
      </c>
      <c r="G721">
        <v>6.4225900000000002E-2</v>
      </c>
      <c r="H721">
        <v>1</v>
      </c>
      <c r="I721">
        <v>0</v>
      </c>
    </row>
    <row r="722" spans="1:25" x14ac:dyDescent="0.25">
      <c r="A722" t="s">
        <v>41</v>
      </c>
      <c r="B722">
        <v>178.62799999999999</v>
      </c>
      <c r="C722">
        <v>177.98</v>
      </c>
      <c r="D722">
        <v>158.03</v>
      </c>
      <c r="E722">
        <v>32.306199999999997</v>
      </c>
      <c r="F722">
        <v>0</v>
      </c>
      <c r="G722">
        <v>6.4225900000000002E-2</v>
      </c>
      <c r="H722">
        <v>1</v>
      </c>
      <c r="I722">
        <v>0</v>
      </c>
    </row>
    <row r="723" spans="1:25" x14ac:dyDescent="0.25">
      <c r="A723" t="s">
        <v>41</v>
      </c>
      <c r="B723">
        <v>178.56899999999999</v>
      </c>
      <c r="C723">
        <v>177.93</v>
      </c>
      <c r="D723">
        <v>158.06</v>
      </c>
      <c r="E723">
        <v>32.284700000000001</v>
      </c>
      <c r="F723">
        <v>0</v>
      </c>
      <c r="G723">
        <v>6.4225900000000002E-2</v>
      </c>
      <c r="H723">
        <v>1</v>
      </c>
      <c r="I723">
        <v>0</v>
      </c>
    </row>
    <row r="724" spans="1:25" x14ac:dyDescent="0.25">
      <c r="A724" t="s">
        <v>41</v>
      </c>
      <c r="B724">
        <v>178.61699999999999</v>
      </c>
      <c r="C724">
        <v>177.96600000000001</v>
      </c>
      <c r="D724">
        <v>157.982</v>
      </c>
      <c r="E724">
        <v>32.283700000000003</v>
      </c>
      <c r="F724">
        <v>0</v>
      </c>
      <c r="G724">
        <v>6.4225900000000002E-2</v>
      </c>
      <c r="H724">
        <v>1</v>
      </c>
      <c r="I724">
        <v>0</v>
      </c>
    </row>
    <row r="725" spans="1:25" x14ac:dyDescent="0.25">
      <c r="A725" t="s">
        <v>41</v>
      </c>
      <c r="B725">
        <v>8032.27</v>
      </c>
      <c r="C725">
        <v>178.34</v>
      </c>
      <c r="D725">
        <v>158.11699999999999</v>
      </c>
      <c r="E725">
        <v>32.326700000000002</v>
      </c>
      <c r="F725">
        <v>0</v>
      </c>
      <c r="G725">
        <v>4.5054200000000003E-2</v>
      </c>
      <c r="H725">
        <v>1</v>
      </c>
      <c r="I725">
        <v>0</v>
      </c>
    </row>
    <row r="726" spans="1:25" x14ac:dyDescent="0.25">
      <c r="A726" t="s">
        <v>41</v>
      </c>
      <c r="B726">
        <v>186.83199999999999</v>
      </c>
      <c r="C726">
        <v>184.82900000000001</v>
      </c>
      <c r="D726">
        <v>158.721</v>
      </c>
      <c r="E726">
        <v>32.278599999999997</v>
      </c>
      <c r="F726">
        <v>0</v>
      </c>
      <c r="G726">
        <v>6.4225900000000002E-2</v>
      </c>
      <c r="H726">
        <v>1</v>
      </c>
      <c r="I726">
        <v>0</v>
      </c>
    </row>
    <row r="727" spans="1:25" x14ac:dyDescent="0.25">
      <c r="A727" t="s">
        <v>41</v>
      </c>
      <c r="B727">
        <v>185.107</v>
      </c>
      <c r="C727">
        <v>184.38399999999999</v>
      </c>
      <c r="D727">
        <v>158.03200000000001</v>
      </c>
      <c r="E727">
        <v>32.241700000000002</v>
      </c>
      <c r="F727">
        <v>0</v>
      </c>
      <c r="G727">
        <v>6.4225900000000002E-2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178.649</v>
      </c>
      <c r="C728">
        <v>178.02</v>
      </c>
      <c r="D728">
        <v>158.18199999999999</v>
      </c>
      <c r="E728">
        <v>32.263199999999998</v>
      </c>
      <c r="F728">
        <v>0</v>
      </c>
      <c r="G728">
        <v>6.4225900000000002E-2</v>
      </c>
      <c r="H728">
        <v>1</v>
      </c>
      <c r="I728">
        <v>0</v>
      </c>
      <c r="R728">
        <f>AVERAGE(B679:B728)</f>
        <v>803.7331200000001</v>
      </c>
      <c r="S728">
        <f>AVERAGE(C679:C728)</f>
        <v>179.70915999999997</v>
      </c>
      <c r="U728">
        <f>_xlfn.VAR.P(B679:B728)</f>
        <v>3302605.6685413052</v>
      </c>
      <c r="V728">
        <f>_xlfn.VAR.P(C679:C728)</f>
        <v>17.594408174400009</v>
      </c>
      <c r="X728">
        <f>1.96*SQRT(U728)/50</f>
        <v>71.238444498089024</v>
      </c>
      <c r="Y728">
        <f>1.96*SQRT(V728)/50</f>
        <v>0.16442710049474824</v>
      </c>
    </row>
    <row r="729" spans="1:25" x14ac:dyDescent="0.25">
      <c r="A729" t="s">
        <v>41</v>
      </c>
      <c r="B729">
        <v>40187.325811000002</v>
      </c>
      <c r="C729" t="s">
        <v>37</v>
      </c>
      <c r="U729" t="s">
        <v>81</v>
      </c>
    </row>
    <row r="730" spans="1:25" x14ac:dyDescent="0.25">
      <c r="A730" t="s">
        <v>97</v>
      </c>
      <c r="B730">
        <v>179.60599999999999</v>
      </c>
      <c r="C730">
        <v>178.21100000000001</v>
      </c>
      <c r="D730">
        <v>158.68899999999999</v>
      </c>
      <c r="E730">
        <v>72.3005</v>
      </c>
      <c r="F730">
        <v>0</v>
      </c>
      <c r="G730">
        <v>1.08591E-2</v>
      </c>
      <c r="H730">
        <v>0.98101899999999997</v>
      </c>
      <c r="I730">
        <v>0</v>
      </c>
      <c r="U730">
        <f>_xlfn.STDEV.P(B679:B728)</f>
        <v>1817.3072576043121</v>
      </c>
      <c r="V730">
        <f>_xlfn.STDEV.P(C679:C728)</f>
        <v>4.1945688901721487</v>
      </c>
    </row>
    <row r="731" spans="1:25" x14ac:dyDescent="0.25">
      <c r="A731" t="s">
        <v>97</v>
      </c>
      <c r="B731">
        <v>180.85400000000001</v>
      </c>
      <c r="C731">
        <v>178.33600000000001</v>
      </c>
      <c r="D731">
        <v>158.78299999999999</v>
      </c>
      <c r="E731">
        <v>72.1571</v>
      </c>
      <c r="F731">
        <v>0</v>
      </c>
      <c r="G731">
        <v>1.08842E-2</v>
      </c>
      <c r="H731">
        <v>0.98156299999999996</v>
      </c>
      <c r="I731">
        <v>0</v>
      </c>
    </row>
    <row r="732" spans="1:25" x14ac:dyDescent="0.25">
      <c r="A732" t="s">
        <v>97</v>
      </c>
      <c r="B732">
        <v>180.92599999999999</v>
      </c>
      <c r="C732">
        <v>178.43100000000001</v>
      </c>
      <c r="D732">
        <v>158.77799999999999</v>
      </c>
      <c r="E732">
        <v>72.328199999999995</v>
      </c>
      <c r="F732">
        <v>0</v>
      </c>
      <c r="G732">
        <v>1.0870100000000001E-2</v>
      </c>
      <c r="H732">
        <v>0.99480500000000005</v>
      </c>
      <c r="I732">
        <v>0</v>
      </c>
    </row>
    <row r="733" spans="1:25" x14ac:dyDescent="0.25">
      <c r="A733" t="s">
        <v>97</v>
      </c>
      <c r="B733">
        <v>180.88200000000001</v>
      </c>
      <c r="C733">
        <v>178.38300000000001</v>
      </c>
      <c r="D733">
        <v>158.727</v>
      </c>
      <c r="E733">
        <v>72.0946</v>
      </c>
      <c r="F733">
        <v>0</v>
      </c>
      <c r="G733">
        <v>1.08577E-2</v>
      </c>
      <c r="H733">
        <v>0.98923000000000005</v>
      </c>
      <c r="I733">
        <v>0</v>
      </c>
    </row>
    <row r="734" spans="1:25" x14ac:dyDescent="0.25">
      <c r="A734" t="s">
        <v>97</v>
      </c>
      <c r="B734">
        <v>181.04300000000001</v>
      </c>
      <c r="C734">
        <v>178.553</v>
      </c>
      <c r="D734">
        <v>158.83600000000001</v>
      </c>
      <c r="E734">
        <v>72.348600000000005</v>
      </c>
      <c r="F734">
        <v>0</v>
      </c>
      <c r="G734">
        <v>1.0857199999999999E-2</v>
      </c>
      <c r="H734">
        <v>0.99354200000000004</v>
      </c>
      <c r="I734">
        <v>0</v>
      </c>
    </row>
    <row r="735" spans="1:25" x14ac:dyDescent="0.25">
      <c r="A735" t="s">
        <v>97</v>
      </c>
      <c r="B735">
        <v>180.87700000000001</v>
      </c>
      <c r="C735">
        <v>178.38499999999999</v>
      </c>
      <c r="D735">
        <v>158.75</v>
      </c>
      <c r="E735">
        <v>72.111000000000004</v>
      </c>
      <c r="F735">
        <v>0</v>
      </c>
      <c r="G735">
        <v>1.0857800000000001E-2</v>
      </c>
      <c r="H735">
        <v>0.98986099999999999</v>
      </c>
      <c r="I735">
        <v>0</v>
      </c>
    </row>
    <row r="736" spans="1:25" x14ac:dyDescent="0.25">
      <c r="A736" t="s">
        <v>97</v>
      </c>
      <c r="B736">
        <v>180.929</v>
      </c>
      <c r="C736">
        <v>178.43700000000001</v>
      </c>
      <c r="D736">
        <v>158.804</v>
      </c>
      <c r="E736">
        <v>72.335300000000004</v>
      </c>
      <c r="F736">
        <v>0</v>
      </c>
      <c r="G736">
        <v>1.0865100000000001E-2</v>
      </c>
      <c r="H736">
        <v>0.99373</v>
      </c>
      <c r="I736">
        <v>0</v>
      </c>
    </row>
    <row r="737" spans="1:9" x14ac:dyDescent="0.25">
      <c r="A737" t="s">
        <v>97</v>
      </c>
      <c r="B737">
        <v>8181.55</v>
      </c>
      <c r="C737">
        <v>178.58500000000001</v>
      </c>
      <c r="D737">
        <v>158.75800000000001</v>
      </c>
      <c r="E737">
        <v>72.129400000000004</v>
      </c>
      <c r="F737">
        <v>0</v>
      </c>
      <c r="G737">
        <v>1.08929E-2</v>
      </c>
      <c r="H737">
        <v>0.99307999999999996</v>
      </c>
      <c r="I737">
        <v>0</v>
      </c>
    </row>
    <row r="738" spans="1:9" x14ac:dyDescent="0.25">
      <c r="A738" t="s">
        <v>97</v>
      </c>
      <c r="B738">
        <v>188.41300000000001</v>
      </c>
      <c r="C738">
        <v>185.03100000000001</v>
      </c>
      <c r="D738">
        <v>159.28700000000001</v>
      </c>
      <c r="E738">
        <v>72.313900000000004</v>
      </c>
      <c r="F738">
        <v>0</v>
      </c>
      <c r="G738">
        <v>1.08646E-2</v>
      </c>
      <c r="H738">
        <v>0.99344299999999996</v>
      </c>
      <c r="I738">
        <v>0</v>
      </c>
    </row>
    <row r="739" spans="1:9" x14ac:dyDescent="0.25">
      <c r="A739" t="s">
        <v>97</v>
      </c>
      <c r="B739">
        <v>182.65</v>
      </c>
      <c r="C739">
        <v>180.08199999999999</v>
      </c>
      <c r="D739">
        <v>158.83699999999999</v>
      </c>
      <c r="E739">
        <v>72.152000000000001</v>
      </c>
      <c r="F739">
        <v>0</v>
      </c>
      <c r="G739">
        <v>1.0857500000000001E-2</v>
      </c>
      <c r="H739">
        <v>0.99351299999999998</v>
      </c>
      <c r="I739">
        <v>0</v>
      </c>
    </row>
    <row r="740" spans="1:9" x14ac:dyDescent="0.25">
      <c r="A740" t="s">
        <v>97</v>
      </c>
      <c r="B740">
        <v>182.10900000000001</v>
      </c>
      <c r="C740">
        <v>179.577</v>
      </c>
      <c r="D740">
        <v>158.85300000000001</v>
      </c>
      <c r="E740">
        <v>72.336399999999998</v>
      </c>
      <c r="F740">
        <v>0</v>
      </c>
      <c r="G740">
        <v>1.0856899999999999E-2</v>
      </c>
      <c r="H740">
        <v>0.98512599999999995</v>
      </c>
      <c r="I740">
        <v>0</v>
      </c>
    </row>
    <row r="741" spans="1:9" x14ac:dyDescent="0.25">
      <c r="A741" t="s">
        <v>97</v>
      </c>
      <c r="B741">
        <v>181.54300000000001</v>
      </c>
      <c r="C741">
        <v>178.994</v>
      </c>
      <c r="D741">
        <v>158.75399999999999</v>
      </c>
      <c r="E741">
        <v>72.104900000000001</v>
      </c>
      <c r="F741">
        <v>0</v>
      </c>
      <c r="G741">
        <v>1.08618E-2</v>
      </c>
      <c r="H741">
        <v>0.98101499999999997</v>
      </c>
      <c r="I741">
        <v>0</v>
      </c>
    </row>
    <row r="742" spans="1:9" x14ac:dyDescent="0.25">
      <c r="A742" t="s">
        <v>97</v>
      </c>
      <c r="B742">
        <v>188.149</v>
      </c>
      <c r="C742">
        <v>185.624</v>
      </c>
      <c r="D742">
        <v>158.798</v>
      </c>
      <c r="E742">
        <v>72.313800000000001</v>
      </c>
      <c r="F742">
        <v>0</v>
      </c>
      <c r="G742">
        <v>1.09126E-2</v>
      </c>
      <c r="H742">
        <v>0.98101899999999997</v>
      </c>
      <c r="I742">
        <v>0</v>
      </c>
    </row>
    <row r="743" spans="1:9" x14ac:dyDescent="0.25">
      <c r="A743" t="s">
        <v>97</v>
      </c>
      <c r="B743">
        <v>180.92400000000001</v>
      </c>
      <c r="C743">
        <v>178.441</v>
      </c>
      <c r="D743">
        <v>158.792</v>
      </c>
      <c r="E743">
        <v>72.164299999999997</v>
      </c>
      <c r="F743">
        <v>0</v>
      </c>
      <c r="G743">
        <v>1.08886E-2</v>
      </c>
      <c r="H743">
        <v>0.98101899999999997</v>
      </c>
      <c r="I743">
        <v>0</v>
      </c>
    </row>
    <row r="744" spans="1:9" x14ac:dyDescent="0.25">
      <c r="A744" t="s">
        <v>97</v>
      </c>
      <c r="B744">
        <v>180.84</v>
      </c>
      <c r="C744">
        <v>178.34800000000001</v>
      </c>
      <c r="D744">
        <v>158.79900000000001</v>
      </c>
      <c r="E744">
        <v>72.341499999999996</v>
      </c>
      <c r="F744">
        <v>0</v>
      </c>
      <c r="G744">
        <v>1.0857199999999999E-2</v>
      </c>
      <c r="H744">
        <v>0.98101899999999997</v>
      </c>
      <c r="I744">
        <v>0</v>
      </c>
    </row>
    <row r="745" spans="1:9" x14ac:dyDescent="0.25">
      <c r="A745" t="s">
        <v>97</v>
      </c>
      <c r="B745">
        <v>180.827</v>
      </c>
      <c r="C745">
        <v>178.334</v>
      </c>
      <c r="D745">
        <v>158.76</v>
      </c>
      <c r="E745">
        <v>72.132499999999993</v>
      </c>
      <c r="F745">
        <v>0</v>
      </c>
      <c r="G745">
        <v>1.0858100000000001E-2</v>
      </c>
      <c r="H745">
        <v>0.98101899999999997</v>
      </c>
      <c r="I745">
        <v>0</v>
      </c>
    </row>
    <row r="746" spans="1:9" x14ac:dyDescent="0.25">
      <c r="A746" t="s">
        <v>97</v>
      </c>
      <c r="B746">
        <v>180.84399999999999</v>
      </c>
      <c r="C746">
        <v>178.35</v>
      </c>
      <c r="D746">
        <v>158.80600000000001</v>
      </c>
      <c r="E746">
        <v>72.322999999999993</v>
      </c>
      <c r="F746">
        <v>0</v>
      </c>
      <c r="G746">
        <v>1.0868900000000001E-2</v>
      </c>
      <c r="H746">
        <v>0.98101899999999997</v>
      </c>
      <c r="I746">
        <v>0</v>
      </c>
    </row>
    <row r="747" spans="1:9" x14ac:dyDescent="0.25">
      <c r="A747" t="s">
        <v>97</v>
      </c>
      <c r="B747">
        <v>180.85900000000001</v>
      </c>
      <c r="C747">
        <v>178.36199999999999</v>
      </c>
      <c r="D747">
        <v>158.76</v>
      </c>
      <c r="E747">
        <v>72.133499999999998</v>
      </c>
      <c r="F747">
        <v>0</v>
      </c>
      <c r="G747">
        <v>1.0857E-2</v>
      </c>
      <c r="H747">
        <v>0.99502900000000005</v>
      </c>
      <c r="I747">
        <v>0</v>
      </c>
    </row>
    <row r="748" spans="1:9" x14ac:dyDescent="0.25">
      <c r="A748" t="s">
        <v>97</v>
      </c>
      <c r="B748">
        <v>8172.74</v>
      </c>
      <c r="C748">
        <v>178.517</v>
      </c>
      <c r="D748">
        <v>158.804</v>
      </c>
      <c r="E748">
        <v>72.337400000000002</v>
      </c>
      <c r="F748">
        <v>0</v>
      </c>
      <c r="G748">
        <v>1.08608E-2</v>
      </c>
      <c r="H748">
        <v>0.99511499999999997</v>
      </c>
      <c r="I748">
        <v>0</v>
      </c>
    </row>
    <row r="749" spans="1:9" x14ac:dyDescent="0.25">
      <c r="A749" t="s">
        <v>97</v>
      </c>
      <c r="B749">
        <v>210.87</v>
      </c>
      <c r="C749">
        <v>207.536</v>
      </c>
      <c r="D749">
        <v>181.99100000000001</v>
      </c>
      <c r="E749">
        <v>82.5548</v>
      </c>
      <c r="F749">
        <v>0</v>
      </c>
      <c r="G749">
        <v>1.0856899999999999E-2</v>
      </c>
      <c r="H749">
        <v>0.98101899999999997</v>
      </c>
      <c r="I749">
        <v>0</v>
      </c>
    </row>
    <row r="750" spans="1:9" x14ac:dyDescent="0.25">
      <c r="A750" t="s">
        <v>97</v>
      </c>
      <c r="B750">
        <v>196.22499999999999</v>
      </c>
      <c r="C750">
        <v>193.53100000000001</v>
      </c>
      <c r="D750">
        <v>165.07400000000001</v>
      </c>
      <c r="E750">
        <v>75.193399999999997</v>
      </c>
      <c r="F750">
        <v>0</v>
      </c>
      <c r="G750">
        <v>1.08682E-2</v>
      </c>
      <c r="H750">
        <v>0.99503399999999997</v>
      </c>
      <c r="I750">
        <v>0</v>
      </c>
    </row>
    <row r="751" spans="1:9" x14ac:dyDescent="0.25">
      <c r="A751" t="s">
        <v>97</v>
      </c>
      <c r="B751">
        <v>182.553</v>
      </c>
      <c r="C751">
        <v>180.01</v>
      </c>
      <c r="D751">
        <v>158.79900000000001</v>
      </c>
      <c r="E751">
        <v>72.118200000000002</v>
      </c>
      <c r="F751">
        <v>0</v>
      </c>
      <c r="G751">
        <v>1.0857199999999999E-2</v>
      </c>
      <c r="H751">
        <v>0.98101899999999997</v>
      </c>
      <c r="I751">
        <v>0</v>
      </c>
    </row>
    <row r="752" spans="1:9" x14ac:dyDescent="0.25">
      <c r="A752" t="s">
        <v>97</v>
      </c>
      <c r="B752">
        <v>181.696</v>
      </c>
      <c r="C752">
        <v>179.15799999999999</v>
      </c>
      <c r="D752">
        <v>158.822</v>
      </c>
      <c r="E752">
        <v>72.336299999999994</v>
      </c>
      <c r="F752">
        <v>0</v>
      </c>
      <c r="G752">
        <v>1.08571E-2</v>
      </c>
      <c r="H752">
        <v>0.99386799999999997</v>
      </c>
      <c r="I752">
        <v>0</v>
      </c>
    </row>
    <row r="753" spans="1:9" x14ac:dyDescent="0.25">
      <c r="A753" t="s">
        <v>97</v>
      </c>
      <c r="B753">
        <v>181.53</v>
      </c>
      <c r="C753">
        <v>179.02500000000001</v>
      </c>
      <c r="D753">
        <v>158.74700000000001</v>
      </c>
      <c r="E753">
        <v>72.101799999999997</v>
      </c>
      <c r="F753">
        <v>0</v>
      </c>
      <c r="G753">
        <v>1.08603E-2</v>
      </c>
      <c r="H753">
        <v>0.98101899999999997</v>
      </c>
      <c r="I753">
        <v>0</v>
      </c>
    </row>
    <row r="754" spans="1:9" x14ac:dyDescent="0.25">
      <c r="A754" t="s">
        <v>97</v>
      </c>
      <c r="B754">
        <v>181.05500000000001</v>
      </c>
      <c r="C754">
        <v>178.56800000000001</v>
      </c>
      <c r="D754">
        <v>158.80500000000001</v>
      </c>
      <c r="E754">
        <v>72.350700000000003</v>
      </c>
      <c r="F754">
        <v>0</v>
      </c>
      <c r="G754">
        <v>1.0857199999999999E-2</v>
      </c>
      <c r="H754">
        <v>0.98101899999999997</v>
      </c>
      <c r="I754">
        <v>0</v>
      </c>
    </row>
    <row r="755" spans="1:9" x14ac:dyDescent="0.25">
      <c r="A755" t="s">
        <v>97</v>
      </c>
      <c r="B755">
        <v>180.869</v>
      </c>
      <c r="C755">
        <v>178.37700000000001</v>
      </c>
      <c r="D755">
        <v>158.74700000000001</v>
      </c>
      <c r="E755">
        <v>72.129400000000004</v>
      </c>
      <c r="F755">
        <v>0</v>
      </c>
      <c r="G755">
        <v>1.0863899999999999E-2</v>
      </c>
      <c r="H755">
        <v>0.98101899999999997</v>
      </c>
      <c r="I755">
        <v>0</v>
      </c>
    </row>
    <row r="756" spans="1:9" x14ac:dyDescent="0.25">
      <c r="A756" t="s">
        <v>97</v>
      </c>
      <c r="B756">
        <v>181.04599999999999</v>
      </c>
      <c r="C756">
        <v>178.53299999999999</v>
      </c>
      <c r="D756">
        <v>158.81100000000001</v>
      </c>
      <c r="E756">
        <v>72.333299999999994</v>
      </c>
      <c r="F756">
        <v>0</v>
      </c>
      <c r="G756">
        <v>1.0857E-2</v>
      </c>
      <c r="H756">
        <v>0.98555199999999998</v>
      </c>
      <c r="I756">
        <v>0</v>
      </c>
    </row>
    <row r="757" spans="1:9" x14ac:dyDescent="0.25">
      <c r="A757" t="s">
        <v>97</v>
      </c>
      <c r="B757">
        <v>180.99100000000001</v>
      </c>
      <c r="C757">
        <v>178.50299999999999</v>
      </c>
      <c r="D757">
        <v>158.751</v>
      </c>
      <c r="E757">
        <v>72.133499999999998</v>
      </c>
      <c r="F757">
        <v>0</v>
      </c>
      <c r="G757">
        <v>1.08574E-2</v>
      </c>
      <c r="H757">
        <v>0.98460099999999995</v>
      </c>
      <c r="I757">
        <v>0</v>
      </c>
    </row>
    <row r="758" spans="1:9" x14ac:dyDescent="0.25">
      <c r="A758" t="s">
        <v>97</v>
      </c>
      <c r="B758">
        <v>180.893</v>
      </c>
      <c r="C758">
        <v>178.40600000000001</v>
      </c>
      <c r="D758">
        <v>158.81800000000001</v>
      </c>
      <c r="E758">
        <v>72.340400000000002</v>
      </c>
      <c r="F758">
        <v>0</v>
      </c>
      <c r="G758">
        <v>1.08608E-2</v>
      </c>
      <c r="H758">
        <v>0.98101899999999997</v>
      </c>
      <c r="I758">
        <v>0</v>
      </c>
    </row>
    <row r="759" spans="1:9" x14ac:dyDescent="0.25">
      <c r="A759" t="s">
        <v>97</v>
      </c>
      <c r="B759">
        <v>8136.69</v>
      </c>
      <c r="C759">
        <v>178.66800000000001</v>
      </c>
      <c r="D759">
        <v>158.81200000000001</v>
      </c>
      <c r="E759">
        <v>72.137600000000006</v>
      </c>
      <c r="F759">
        <v>0</v>
      </c>
      <c r="G759">
        <v>1.08723E-2</v>
      </c>
      <c r="H759">
        <v>0.98101899999999997</v>
      </c>
      <c r="I759">
        <v>0</v>
      </c>
    </row>
    <row r="760" spans="1:9" x14ac:dyDescent="0.25">
      <c r="A760" t="s">
        <v>97</v>
      </c>
      <c r="B760">
        <v>188.65799999999999</v>
      </c>
      <c r="C760">
        <v>185.14699999999999</v>
      </c>
      <c r="D760">
        <v>159.31700000000001</v>
      </c>
      <c r="E760">
        <v>72.324100000000001</v>
      </c>
      <c r="F760">
        <v>0</v>
      </c>
      <c r="G760">
        <v>1.0868600000000001E-2</v>
      </c>
      <c r="H760">
        <v>0.98494400000000004</v>
      </c>
      <c r="I760">
        <v>0</v>
      </c>
    </row>
    <row r="761" spans="1:9" x14ac:dyDescent="0.25">
      <c r="A761" t="s">
        <v>97</v>
      </c>
      <c r="B761">
        <v>182.63900000000001</v>
      </c>
      <c r="C761">
        <v>180.065</v>
      </c>
      <c r="D761">
        <v>158.84</v>
      </c>
      <c r="E761">
        <v>72.139600000000002</v>
      </c>
      <c r="F761">
        <v>0</v>
      </c>
      <c r="G761">
        <v>1.08605E-2</v>
      </c>
      <c r="H761">
        <v>0.98101899999999997</v>
      </c>
      <c r="I761">
        <v>0</v>
      </c>
    </row>
    <row r="762" spans="1:9" x14ac:dyDescent="0.25">
      <c r="A762" t="s">
        <v>97</v>
      </c>
      <c r="B762">
        <v>189.15</v>
      </c>
      <c r="C762">
        <v>186.56700000000001</v>
      </c>
      <c r="D762">
        <v>158.85</v>
      </c>
      <c r="E762">
        <v>72.3292</v>
      </c>
      <c r="F762">
        <v>0</v>
      </c>
      <c r="G762">
        <v>1.08661E-2</v>
      </c>
      <c r="H762">
        <v>0.99045799999999995</v>
      </c>
      <c r="I762">
        <v>0</v>
      </c>
    </row>
    <row r="763" spans="1:9" x14ac:dyDescent="0.25">
      <c r="A763" t="s">
        <v>97</v>
      </c>
      <c r="B763">
        <v>182.58199999999999</v>
      </c>
      <c r="C763">
        <v>180.00399999999999</v>
      </c>
      <c r="D763">
        <v>158.77799999999999</v>
      </c>
      <c r="E763">
        <v>72.113</v>
      </c>
      <c r="F763">
        <v>0</v>
      </c>
      <c r="G763">
        <v>1.0857E-2</v>
      </c>
      <c r="H763">
        <v>0.98101899999999997</v>
      </c>
      <c r="I763">
        <v>0</v>
      </c>
    </row>
    <row r="764" spans="1:9" x14ac:dyDescent="0.25">
      <c r="A764" t="s">
        <v>97</v>
      </c>
      <c r="B764">
        <v>182.75200000000001</v>
      </c>
      <c r="C764">
        <v>180.16900000000001</v>
      </c>
      <c r="D764">
        <v>158.86500000000001</v>
      </c>
      <c r="E764">
        <v>72.318899999999999</v>
      </c>
      <c r="F764">
        <v>0</v>
      </c>
      <c r="G764">
        <v>1.08576E-2</v>
      </c>
      <c r="H764">
        <v>0.99511000000000005</v>
      </c>
      <c r="I764">
        <v>0</v>
      </c>
    </row>
    <row r="765" spans="1:9" x14ac:dyDescent="0.25">
      <c r="A765" t="s">
        <v>97</v>
      </c>
      <c r="B765">
        <v>181.42</v>
      </c>
      <c r="C765">
        <v>178.95099999999999</v>
      </c>
      <c r="D765">
        <v>158.80699999999999</v>
      </c>
      <c r="E765">
        <v>72.170400000000001</v>
      </c>
      <c r="F765">
        <v>0</v>
      </c>
      <c r="G765">
        <v>1.0857E-2</v>
      </c>
      <c r="H765">
        <v>0.99267799999999995</v>
      </c>
      <c r="I765">
        <v>0</v>
      </c>
    </row>
    <row r="766" spans="1:9" x14ac:dyDescent="0.25">
      <c r="A766" t="s">
        <v>97</v>
      </c>
      <c r="B766">
        <v>180.816</v>
      </c>
      <c r="C766">
        <v>178.321</v>
      </c>
      <c r="D766">
        <v>158.78</v>
      </c>
      <c r="E766">
        <v>72.316900000000004</v>
      </c>
      <c r="F766">
        <v>0</v>
      </c>
      <c r="G766">
        <v>1.0857500000000001E-2</v>
      </c>
      <c r="H766">
        <v>0.99429699999999999</v>
      </c>
      <c r="I766">
        <v>0</v>
      </c>
    </row>
    <row r="767" spans="1:9" x14ac:dyDescent="0.25">
      <c r="A767" t="s">
        <v>97</v>
      </c>
      <c r="B767">
        <v>180.83500000000001</v>
      </c>
      <c r="C767">
        <v>178.30799999999999</v>
      </c>
      <c r="D767">
        <v>158.73699999999999</v>
      </c>
      <c r="E767">
        <v>72.122299999999996</v>
      </c>
      <c r="F767">
        <v>0</v>
      </c>
      <c r="G767">
        <v>1.08594E-2</v>
      </c>
      <c r="H767">
        <v>0.98853800000000003</v>
      </c>
      <c r="I767">
        <v>0</v>
      </c>
    </row>
    <row r="768" spans="1:9" x14ac:dyDescent="0.25">
      <c r="A768" t="s">
        <v>97</v>
      </c>
      <c r="B768">
        <v>180.87299999999999</v>
      </c>
      <c r="C768">
        <v>178.38399999999999</v>
      </c>
      <c r="D768">
        <v>158.79400000000001</v>
      </c>
      <c r="E768">
        <v>72.336399999999998</v>
      </c>
      <c r="F768">
        <v>0</v>
      </c>
      <c r="G768">
        <v>1.0863299999999999E-2</v>
      </c>
      <c r="H768">
        <v>0.98318799999999995</v>
      </c>
      <c r="I768">
        <v>0</v>
      </c>
    </row>
    <row r="769" spans="1:25" x14ac:dyDescent="0.25">
      <c r="A769" t="s">
        <v>97</v>
      </c>
      <c r="B769">
        <v>180.82499999999999</v>
      </c>
      <c r="C769">
        <v>178.334</v>
      </c>
      <c r="D769">
        <v>158.76300000000001</v>
      </c>
      <c r="E769">
        <v>72.134600000000006</v>
      </c>
      <c r="F769">
        <v>0</v>
      </c>
      <c r="G769">
        <v>1.08737E-2</v>
      </c>
      <c r="H769">
        <v>0.99508600000000003</v>
      </c>
      <c r="I769">
        <v>0</v>
      </c>
    </row>
    <row r="770" spans="1:25" x14ac:dyDescent="0.25">
      <c r="A770" t="s">
        <v>97</v>
      </c>
      <c r="B770">
        <v>8174.96</v>
      </c>
      <c r="C770">
        <v>178.553</v>
      </c>
      <c r="D770">
        <v>158.804</v>
      </c>
      <c r="E770">
        <v>72.322999999999993</v>
      </c>
      <c r="F770">
        <v>0</v>
      </c>
      <c r="G770">
        <v>1.08626E-2</v>
      </c>
      <c r="H770">
        <v>0.98810600000000004</v>
      </c>
      <c r="I770">
        <v>0</v>
      </c>
    </row>
    <row r="771" spans="1:25" x14ac:dyDescent="0.25">
      <c r="A771" t="s">
        <v>97</v>
      </c>
      <c r="B771">
        <v>187.34100000000001</v>
      </c>
      <c r="C771">
        <v>183.94399999999999</v>
      </c>
      <c r="D771">
        <v>159.172</v>
      </c>
      <c r="E771">
        <v>72.120199999999997</v>
      </c>
      <c r="F771">
        <v>0</v>
      </c>
      <c r="G771">
        <v>1.08597E-2</v>
      </c>
      <c r="H771">
        <v>0.99433199999999999</v>
      </c>
      <c r="I771">
        <v>0</v>
      </c>
    </row>
    <row r="772" spans="1:25" x14ac:dyDescent="0.25">
      <c r="A772" t="s">
        <v>97</v>
      </c>
      <c r="B772">
        <v>181.24199999999999</v>
      </c>
      <c r="C772">
        <v>178.77600000000001</v>
      </c>
      <c r="D772">
        <v>158.84</v>
      </c>
      <c r="E772">
        <v>72.354799999999997</v>
      </c>
      <c r="F772">
        <v>0</v>
      </c>
      <c r="G772">
        <v>1.08834E-2</v>
      </c>
      <c r="H772">
        <v>0.99511300000000003</v>
      </c>
      <c r="I772">
        <v>0</v>
      </c>
    </row>
    <row r="773" spans="1:25" x14ac:dyDescent="0.25">
      <c r="A773" t="s">
        <v>97</v>
      </c>
      <c r="B773">
        <v>181.327</v>
      </c>
      <c r="C773">
        <v>178.82400000000001</v>
      </c>
      <c r="D773">
        <v>158.77500000000001</v>
      </c>
      <c r="E773">
        <v>72.139700000000005</v>
      </c>
      <c r="F773">
        <v>0</v>
      </c>
      <c r="G773">
        <v>1.0894600000000001E-2</v>
      </c>
      <c r="H773">
        <v>0.99497800000000003</v>
      </c>
      <c r="I773">
        <v>0</v>
      </c>
    </row>
    <row r="774" spans="1:25" x14ac:dyDescent="0.25">
      <c r="A774" t="s">
        <v>97</v>
      </c>
      <c r="B774">
        <v>180.822</v>
      </c>
      <c r="C774">
        <v>178.33600000000001</v>
      </c>
      <c r="D774">
        <v>158.81299999999999</v>
      </c>
      <c r="E774">
        <v>72.360900000000001</v>
      </c>
      <c r="F774">
        <v>0</v>
      </c>
      <c r="G774">
        <v>1.0956E-2</v>
      </c>
      <c r="H774">
        <v>0.98101899999999997</v>
      </c>
      <c r="I774">
        <v>0</v>
      </c>
    </row>
    <row r="775" spans="1:25" x14ac:dyDescent="0.25">
      <c r="A775" t="s">
        <v>97</v>
      </c>
      <c r="B775">
        <v>180.85499999999999</v>
      </c>
      <c r="C775">
        <v>178.35400000000001</v>
      </c>
      <c r="D775">
        <v>158.74799999999999</v>
      </c>
      <c r="E775">
        <v>72.129400000000004</v>
      </c>
      <c r="F775">
        <v>0</v>
      </c>
      <c r="G775">
        <v>1.0857199999999999E-2</v>
      </c>
      <c r="H775">
        <v>0.99490100000000004</v>
      </c>
      <c r="I775">
        <v>0</v>
      </c>
    </row>
    <row r="776" spans="1:25" x14ac:dyDescent="0.25">
      <c r="A776" t="s">
        <v>97</v>
      </c>
      <c r="B776">
        <v>180.851</v>
      </c>
      <c r="C776">
        <v>178.35599999999999</v>
      </c>
      <c r="D776">
        <v>158.797</v>
      </c>
      <c r="E776">
        <v>72.338399999999993</v>
      </c>
      <c r="F776">
        <v>0</v>
      </c>
      <c r="G776">
        <v>1.0857E-2</v>
      </c>
      <c r="H776">
        <v>0.99464699999999995</v>
      </c>
      <c r="I776">
        <v>0</v>
      </c>
    </row>
    <row r="777" spans="1:25" x14ac:dyDescent="0.25">
      <c r="A777" t="s">
        <v>97</v>
      </c>
      <c r="B777">
        <v>180.898</v>
      </c>
      <c r="C777">
        <v>178.398</v>
      </c>
      <c r="D777">
        <v>158.761</v>
      </c>
      <c r="E777">
        <v>72.153000000000006</v>
      </c>
      <c r="F777">
        <v>0</v>
      </c>
      <c r="G777">
        <v>1.0861900000000001E-2</v>
      </c>
      <c r="H777">
        <v>0.98101899999999997</v>
      </c>
      <c r="I777">
        <v>0</v>
      </c>
    </row>
    <row r="778" spans="1:25" x14ac:dyDescent="0.25">
      <c r="A778" t="s">
        <v>97</v>
      </c>
      <c r="B778">
        <v>180.84899999999999</v>
      </c>
      <c r="C778">
        <v>178.35499999999999</v>
      </c>
      <c r="D778">
        <v>158.79499999999999</v>
      </c>
      <c r="E778">
        <v>72.318899999999999</v>
      </c>
      <c r="F778">
        <v>0</v>
      </c>
      <c r="G778">
        <v>1.08618E-2</v>
      </c>
      <c r="H778">
        <v>0.99484700000000004</v>
      </c>
      <c r="I778">
        <v>0</v>
      </c>
    </row>
    <row r="779" spans="1:25" x14ac:dyDescent="0.25">
      <c r="A779" t="s">
        <v>97</v>
      </c>
      <c r="B779">
        <v>180.81200000000001</v>
      </c>
      <c r="C779">
        <v>178.321</v>
      </c>
      <c r="D779">
        <v>158.76400000000001</v>
      </c>
      <c r="E779">
        <v>72.142700000000005</v>
      </c>
      <c r="F779">
        <v>0</v>
      </c>
      <c r="G779">
        <v>1.08573E-2</v>
      </c>
      <c r="H779">
        <v>0.98101899999999997</v>
      </c>
      <c r="I779">
        <v>0</v>
      </c>
    </row>
    <row r="780" spans="1:25" x14ac:dyDescent="0.25">
      <c r="A780" t="s">
        <v>97</v>
      </c>
      <c r="B780">
        <v>180.821</v>
      </c>
      <c r="C780">
        <v>178.346</v>
      </c>
      <c r="D780">
        <v>158.79499999999999</v>
      </c>
      <c r="E780">
        <v>72.336299999999994</v>
      </c>
      <c r="F780">
        <v>0</v>
      </c>
      <c r="G780">
        <v>1.08927E-2</v>
      </c>
      <c r="H780">
        <v>0.99481799999999998</v>
      </c>
      <c r="I780">
        <v>0</v>
      </c>
    </row>
    <row r="781" spans="1:25" x14ac:dyDescent="0.25">
      <c r="A781" t="s">
        <v>97</v>
      </c>
      <c r="B781">
        <v>8187.66</v>
      </c>
      <c r="C781">
        <v>178.523</v>
      </c>
      <c r="D781">
        <v>158.75700000000001</v>
      </c>
      <c r="E781">
        <v>72.128399999999999</v>
      </c>
      <c r="F781">
        <v>0</v>
      </c>
      <c r="G781">
        <v>1.08571E-2</v>
      </c>
      <c r="H781">
        <v>0.98573500000000003</v>
      </c>
      <c r="I781">
        <v>0</v>
      </c>
    </row>
    <row r="782" spans="1:25" x14ac:dyDescent="0.25">
      <c r="A782" t="s">
        <v>97</v>
      </c>
      <c r="B782">
        <v>188.40700000000001</v>
      </c>
      <c r="C782">
        <v>185.107</v>
      </c>
      <c r="D782">
        <v>159.30799999999999</v>
      </c>
      <c r="E782">
        <v>72.291300000000007</v>
      </c>
      <c r="F782">
        <v>0</v>
      </c>
      <c r="G782">
        <v>1.0877700000000001E-2</v>
      </c>
      <c r="H782">
        <v>0.99450300000000003</v>
      </c>
      <c r="I782">
        <v>0</v>
      </c>
    </row>
    <row r="783" spans="1:25" x14ac:dyDescent="0.25">
      <c r="A783" t="s">
        <v>97</v>
      </c>
      <c r="B783">
        <v>181.387</v>
      </c>
      <c r="C783">
        <v>178.91900000000001</v>
      </c>
      <c r="D783">
        <v>158.79400000000001</v>
      </c>
      <c r="E783">
        <v>72.159099999999995</v>
      </c>
      <c r="F783">
        <v>0</v>
      </c>
      <c r="G783">
        <v>1.0864800000000001E-2</v>
      </c>
      <c r="H783">
        <v>0.99346199999999996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186.392</v>
      </c>
      <c r="C784">
        <v>183.89400000000001</v>
      </c>
      <c r="D784">
        <v>158.809</v>
      </c>
      <c r="E784">
        <v>72.3292</v>
      </c>
      <c r="F784">
        <v>0</v>
      </c>
      <c r="G784">
        <v>1.0880600000000001E-2</v>
      </c>
      <c r="H784">
        <v>0.98101899999999997</v>
      </c>
      <c r="I784">
        <v>0</v>
      </c>
      <c r="R784">
        <f>AVERAGE(B735:B784)</f>
        <v>982.0569200000001</v>
      </c>
      <c r="S784">
        <f>AVERAGE(C735:C784)</f>
        <v>180.49275999999995</v>
      </c>
      <c r="U784">
        <f>_xlfn.VAR.P(B735:B784)</f>
        <v>5741931.983963673</v>
      </c>
      <c r="V784">
        <f>_xlfn.VAR.P(C735:C784)</f>
        <v>23.818297582399996</v>
      </c>
      <c r="X784">
        <f>1.96*SQRT(U784)/50</f>
        <v>93.932328640558765</v>
      </c>
      <c r="Y784">
        <f>1.96*SQRT(V784)/50</f>
        <v>0.1913116535839339</v>
      </c>
    </row>
    <row r="785" spans="1:9" x14ac:dyDescent="0.25">
      <c r="A785" t="s">
        <v>97</v>
      </c>
      <c r="B785">
        <v>49103.202324999998</v>
      </c>
      <c r="C785" t="s">
        <v>37</v>
      </c>
    </row>
    <row r="786" spans="1:9" x14ac:dyDescent="0.25">
      <c r="A786" t="s">
        <v>98</v>
      </c>
      <c r="B786">
        <v>159.64400000000001</v>
      </c>
      <c r="C786">
        <v>157.37200000000001</v>
      </c>
      <c r="D786">
        <v>137.827</v>
      </c>
      <c r="E786">
        <v>51.204300000000003</v>
      </c>
      <c r="F786">
        <v>0</v>
      </c>
      <c r="G786">
        <v>1.08629E-2</v>
      </c>
      <c r="H786">
        <v>0.99154699999999996</v>
      </c>
      <c r="I786">
        <v>0</v>
      </c>
    </row>
    <row r="787" spans="1:9" x14ac:dyDescent="0.25">
      <c r="A787" t="s">
        <v>98</v>
      </c>
      <c r="B787">
        <v>159.941</v>
      </c>
      <c r="C787">
        <v>157.44900000000001</v>
      </c>
      <c r="D787">
        <v>137.80500000000001</v>
      </c>
      <c r="E787">
        <v>51.383499999999998</v>
      </c>
      <c r="F787">
        <v>0</v>
      </c>
      <c r="G787">
        <v>1.09392E-2</v>
      </c>
      <c r="H787">
        <v>0.99509199999999998</v>
      </c>
      <c r="I787">
        <v>0</v>
      </c>
    </row>
    <row r="788" spans="1:9" x14ac:dyDescent="0.25">
      <c r="A788" t="s">
        <v>98</v>
      </c>
      <c r="B788">
        <v>160.012</v>
      </c>
      <c r="C788">
        <v>157.51900000000001</v>
      </c>
      <c r="D788">
        <v>137.82599999999999</v>
      </c>
      <c r="E788">
        <v>51.213500000000003</v>
      </c>
      <c r="F788">
        <v>0</v>
      </c>
      <c r="G788">
        <v>1.08573E-2</v>
      </c>
      <c r="H788">
        <v>0.98101899999999997</v>
      </c>
      <c r="I788">
        <v>0</v>
      </c>
    </row>
    <row r="789" spans="1:9" x14ac:dyDescent="0.25">
      <c r="A789" t="s">
        <v>98</v>
      </c>
      <c r="B789">
        <v>159.86799999999999</v>
      </c>
      <c r="C789">
        <v>157.376</v>
      </c>
      <c r="D789">
        <v>137.81899999999999</v>
      </c>
      <c r="E789">
        <v>51.392699999999998</v>
      </c>
      <c r="F789">
        <v>0</v>
      </c>
      <c r="G789">
        <v>1.0858899999999999E-2</v>
      </c>
      <c r="H789">
        <v>0.98101899999999997</v>
      </c>
      <c r="I789">
        <v>0</v>
      </c>
    </row>
    <row r="790" spans="1:9" x14ac:dyDescent="0.25">
      <c r="A790" t="s">
        <v>98</v>
      </c>
      <c r="B790">
        <v>159.87899999999999</v>
      </c>
      <c r="C790">
        <v>157.38300000000001</v>
      </c>
      <c r="D790">
        <v>137.81100000000001</v>
      </c>
      <c r="E790">
        <v>51.181800000000003</v>
      </c>
      <c r="F790">
        <v>0</v>
      </c>
      <c r="G790">
        <v>1.08664E-2</v>
      </c>
      <c r="H790">
        <v>0.99501899999999999</v>
      </c>
      <c r="I790">
        <v>0</v>
      </c>
    </row>
    <row r="791" spans="1:9" x14ac:dyDescent="0.25">
      <c r="A791" t="s">
        <v>98</v>
      </c>
      <c r="B791">
        <v>160.024</v>
      </c>
      <c r="C791">
        <v>157.53100000000001</v>
      </c>
      <c r="D791">
        <v>137.80000000000001</v>
      </c>
      <c r="E791">
        <v>51.367100000000001</v>
      </c>
      <c r="F791">
        <v>0</v>
      </c>
      <c r="G791">
        <v>1.08594E-2</v>
      </c>
      <c r="H791">
        <v>0.98976399999999998</v>
      </c>
      <c r="I791">
        <v>0</v>
      </c>
    </row>
    <row r="792" spans="1:9" x14ac:dyDescent="0.25">
      <c r="A792" t="s">
        <v>98</v>
      </c>
      <c r="B792">
        <v>159.81299999999999</v>
      </c>
      <c r="C792">
        <v>157.33699999999999</v>
      </c>
      <c r="D792">
        <v>137.80199999999999</v>
      </c>
      <c r="E792">
        <v>51.208399999999997</v>
      </c>
      <c r="F792">
        <v>0</v>
      </c>
      <c r="G792">
        <v>1.0856899999999999E-2</v>
      </c>
      <c r="H792">
        <v>0.99424699999999999</v>
      </c>
      <c r="I792">
        <v>0</v>
      </c>
    </row>
    <row r="793" spans="1:9" x14ac:dyDescent="0.25">
      <c r="A793" t="s">
        <v>98</v>
      </c>
      <c r="B793">
        <v>159.874</v>
      </c>
      <c r="C793">
        <v>157.38200000000001</v>
      </c>
      <c r="D793">
        <v>137.79900000000001</v>
      </c>
      <c r="E793">
        <v>51.379399999999997</v>
      </c>
      <c r="F793">
        <v>0</v>
      </c>
      <c r="G793">
        <v>1.08588E-2</v>
      </c>
      <c r="H793">
        <v>0.98101899999999997</v>
      </c>
      <c r="I793">
        <v>0</v>
      </c>
    </row>
    <row r="794" spans="1:9" x14ac:dyDescent="0.25">
      <c r="A794" t="s">
        <v>98</v>
      </c>
      <c r="B794">
        <v>8165.12</v>
      </c>
      <c r="C794">
        <v>157.65799999999999</v>
      </c>
      <c r="D794">
        <v>137.80000000000001</v>
      </c>
      <c r="E794">
        <v>51.177700000000002</v>
      </c>
      <c r="F794">
        <v>0</v>
      </c>
      <c r="G794">
        <v>1.09044E-2</v>
      </c>
      <c r="H794">
        <v>0.98219400000000001</v>
      </c>
      <c r="I794">
        <v>0</v>
      </c>
    </row>
    <row r="795" spans="1:9" x14ac:dyDescent="0.25">
      <c r="A795" t="s">
        <v>98</v>
      </c>
      <c r="B795">
        <v>167.94399999999999</v>
      </c>
      <c r="C795">
        <v>164.554</v>
      </c>
      <c r="D795">
        <v>138.477</v>
      </c>
      <c r="E795">
        <v>51.379399999999997</v>
      </c>
      <c r="F795">
        <v>0</v>
      </c>
      <c r="G795">
        <v>1.0862E-2</v>
      </c>
      <c r="H795">
        <v>0.99385100000000004</v>
      </c>
      <c r="I795">
        <v>0</v>
      </c>
    </row>
    <row r="796" spans="1:9" x14ac:dyDescent="0.25">
      <c r="A796" t="s">
        <v>98</v>
      </c>
      <c r="B796">
        <v>160.85300000000001</v>
      </c>
      <c r="C796">
        <v>158.40100000000001</v>
      </c>
      <c r="D796">
        <v>137.89099999999999</v>
      </c>
      <c r="E796">
        <v>51.218600000000002</v>
      </c>
      <c r="F796">
        <v>0</v>
      </c>
      <c r="G796">
        <v>1.08659E-2</v>
      </c>
      <c r="H796">
        <v>0.99360199999999999</v>
      </c>
      <c r="I796">
        <v>0</v>
      </c>
    </row>
    <row r="797" spans="1:9" x14ac:dyDescent="0.25">
      <c r="A797" t="s">
        <v>98</v>
      </c>
      <c r="B797">
        <v>159.85900000000001</v>
      </c>
      <c r="C797">
        <v>157.36699999999999</v>
      </c>
      <c r="D797">
        <v>137.83699999999999</v>
      </c>
      <c r="E797">
        <v>51.402999999999999</v>
      </c>
      <c r="F797">
        <v>0</v>
      </c>
      <c r="G797">
        <v>1.08804E-2</v>
      </c>
      <c r="H797">
        <v>0.98101899999999997</v>
      </c>
      <c r="I797">
        <v>0</v>
      </c>
    </row>
    <row r="798" spans="1:9" x14ac:dyDescent="0.25">
      <c r="A798" t="s">
        <v>98</v>
      </c>
      <c r="B798">
        <v>165.79599999999999</v>
      </c>
      <c r="C798">
        <v>163.14500000000001</v>
      </c>
      <c r="D798">
        <v>137.809</v>
      </c>
      <c r="E798">
        <v>51.185899999999997</v>
      </c>
      <c r="F798">
        <v>0</v>
      </c>
      <c r="G798">
        <v>1.12859E-2</v>
      </c>
      <c r="H798">
        <v>0.98101899999999997</v>
      </c>
      <c r="I798">
        <v>0</v>
      </c>
    </row>
    <row r="799" spans="1:9" x14ac:dyDescent="0.25">
      <c r="A799" t="s">
        <v>98</v>
      </c>
      <c r="B799">
        <v>159.85400000000001</v>
      </c>
      <c r="C799">
        <v>157.39099999999999</v>
      </c>
      <c r="D799">
        <v>137.828</v>
      </c>
      <c r="E799">
        <v>51.388599999999997</v>
      </c>
      <c r="F799">
        <v>0</v>
      </c>
      <c r="G799">
        <v>1.0857E-2</v>
      </c>
      <c r="H799">
        <v>0.99511000000000005</v>
      </c>
      <c r="I799">
        <v>0</v>
      </c>
    </row>
    <row r="800" spans="1:9" x14ac:dyDescent="0.25">
      <c r="A800" t="s">
        <v>98</v>
      </c>
      <c r="B800">
        <v>159.88399999999999</v>
      </c>
      <c r="C800">
        <v>157.39099999999999</v>
      </c>
      <c r="D800">
        <v>137.821</v>
      </c>
      <c r="E800">
        <v>51.199199999999998</v>
      </c>
      <c r="F800">
        <v>0</v>
      </c>
      <c r="G800">
        <v>1.0901900000000001E-2</v>
      </c>
      <c r="H800">
        <v>0.98101899999999997</v>
      </c>
      <c r="I800">
        <v>0</v>
      </c>
    </row>
    <row r="801" spans="1:9" x14ac:dyDescent="0.25">
      <c r="A801" t="s">
        <v>98</v>
      </c>
      <c r="B801">
        <v>159.99700000000001</v>
      </c>
      <c r="C801">
        <v>157.50299999999999</v>
      </c>
      <c r="D801">
        <v>137.83099999999999</v>
      </c>
      <c r="E801">
        <v>51.389600000000002</v>
      </c>
      <c r="F801">
        <v>0</v>
      </c>
      <c r="G801">
        <v>1.08606E-2</v>
      </c>
      <c r="H801">
        <v>0.98101899999999997</v>
      </c>
      <c r="I801">
        <v>0</v>
      </c>
    </row>
    <row r="802" spans="1:9" x14ac:dyDescent="0.25">
      <c r="A802" t="s">
        <v>98</v>
      </c>
      <c r="B802">
        <v>159.85</v>
      </c>
      <c r="C802">
        <v>157.321</v>
      </c>
      <c r="D802">
        <v>137.82499999999999</v>
      </c>
      <c r="E802">
        <v>51.213500000000003</v>
      </c>
      <c r="F802">
        <v>0</v>
      </c>
      <c r="G802">
        <v>1.0905099999999999E-2</v>
      </c>
      <c r="H802">
        <v>0.98101400000000005</v>
      </c>
      <c r="I802">
        <v>0</v>
      </c>
    </row>
    <row r="803" spans="1:9" x14ac:dyDescent="0.25">
      <c r="A803" t="s">
        <v>98</v>
      </c>
      <c r="B803">
        <v>159.89099999999999</v>
      </c>
      <c r="C803">
        <v>157.40700000000001</v>
      </c>
      <c r="D803">
        <v>137.83600000000001</v>
      </c>
      <c r="E803">
        <v>51.4071</v>
      </c>
      <c r="F803">
        <v>0</v>
      </c>
      <c r="G803">
        <v>1.08614E-2</v>
      </c>
      <c r="H803">
        <v>0.98101799999999995</v>
      </c>
      <c r="I803">
        <v>0</v>
      </c>
    </row>
    <row r="804" spans="1:9" x14ac:dyDescent="0.25">
      <c r="A804" t="s">
        <v>98</v>
      </c>
      <c r="B804">
        <v>159.83099999999999</v>
      </c>
      <c r="C804">
        <v>157.333</v>
      </c>
      <c r="D804">
        <v>137.81100000000001</v>
      </c>
      <c r="E804">
        <v>51.192</v>
      </c>
      <c r="F804">
        <v>0</v>
      </c>
      <c r="G804">
        <v>1.0871799999999999E-2</v>
      </c>
      <c r="H804">
        <v>0.98101799999999995</v>
      </c>
      <c r="I804">
        <v>0</v>
      </c>
    </row>
    <row r="805" spans="1:9" x14ac:dyDescent="0.25">
      <c r="A805" t="s">
        <v>98</v>
      </c>
      <c r="B805">
        <v>159.84800000000001</v>
      </c>
      <c r="C805">
        <v>157.36000000000001</v>
      </c>
      <c r="D805">
        <v>137.827</v>
      </c>
      <c r="E805">
        <v>51.385599999999997</v>
      </c>
      <c r="F805">
        <v>0</v>
      </c>
      <c r="G805">
        <v>1.0866799999999999E-2</v>
      </c>
      <c r="H805">
        <v>0.99305699999999997</v>
      </c>
      <c r="I805">
        <v>0</v>
      </c>
    </row>
    <row r="806" spans="1:9" x14ac:dyDescent="0.25">
      <c r="A806" t="s">
        <v>98</v>
      </c>
      <c r="B806">
        <v>159.792</v>
      </c>
      <c r="C806">
        <v>157.30600000000001</v>
      </c>
      <c r="D806">
        <v>137.77000000000001</v>
      </c>
      <c r="E806">
        <v>51.164299999999997</v>
      </c>
      <c r="F806">
        <v>0</v>
      </c>
      <c r="G806">
        <v>1.08617E-2</v>
      </c>
      <c r="H806">
        <v>0.99364799999999998</v>
      </c>
      <c r="I806">
        <v>0</v>
      </c>
    </row>
    <row r="807" spans="1:9" x14ac:dyDescent="0.25">
      <c r="A807" t="s">
        <v>98</v>
      </c>
      <c r="B807">
        <v>8060.47</v>
      </c>
      <c r="C807">
        <v>158.09800000000001</v>
      </c>
      <c r="D807">
        <v>137.88300000000001</v>
      </c>
      <c r="E807">
        <v>51.401899999999998</v>
      </c>
      <c r="F807">
        <v>0</v>
      </c>
      <c r="G807">
        <v>1.0878499999999999E-2</v>
      </c>
      <c r="H807">
        <v>0.99258299999999999</v>
      </c>
      <c r="I807">
        <v>0</v>
      </c>
    </row>
    <row r="808" spans="1:9" x14ac:dyDescent="0.25">
      <c r="A808" t="s">
        <v>98</v>
      </c>
      <c r="B808">
        <v>190.87799999999999</v>
      </c>
      <c r="C808">
        <v>187.38499999999999</v>
      </c>
      <c r="D808">
        <v>161.23400000000001</v>
      </c>
      <c r="E808">
        <v>59.728099999999998</v>
      </c>
      <c r="F808">
        <v>0</v>
      </c>
      <c r="G808">
        <v>1.0856899999999999E-2</v>
      </c>
      <c r="H808">
        <v>0.98101899999999997</v>
      </c>
      <c r="I808">
        <v>0</v>
      </c>
    </row>
    <row r="809" spans="1:9" x14ac:dyDescent="0.25">
      <c r="A809" t="s">
        <v>98</v>
      </c>
      <c r="B809">
        <v>171.68</v>
      </c>
      <c r="C809">
        <v>169.114</v>
      </c>
      <c r="D809">
        <v>147.85300000000001</v>
      </c>
      <c r="E809">
        <v>55.13</v>
      </c>
      <c r="F809">
        <v>0</v>
      </c>
      <c r="G809">
        <v>1.0857199999999999E-2</v>
      </c>
      <c r="H809">
        <v>0.99506499999999998</v>
      </c>
      <c r="I809">
        <v>0</v>
      </c>
    </row>
    <row r="810" spans="1:9" x14ac:dyDescent="0.25">
      <c r="A810" t="s">
        <v>98</v>
      </c>
      <c r="B810">
        <v>162.54900000000001</v>
      </c>
      <c r="C810">
        <v>159.96799999999999</v>
      </c>
      <c r="D810">
        <v>138.751</v>
      </c>
      <c r="E810">
        <v>51.533000000000001</v>
      </c>
      <c r="F810">
        <v>0</v>
      </c>
      <c r="G810">
        <v>1.08617E-2</v>
      </c>
      <c r="H810">
        <v>0.99493299999999996</v>
      </c>
      <c r="I810">
        <v>0</v>
      </c>
    </row>
    <row r="811" spans="1:9" x14ac:dyDescent="0.25">
      <c r="A811" t="s">
        <v>98</v>
      </c>
      <c r="B811">
        <v>168.892</v>
      </c>
      <c r="C811">
        <v>166.19300000000001</v>
      </c>
      <c r="D811">
        <v>137.89699999999999</v>
      </c>
      <c r="E811">
        <v>51.3917</v>
      </c>
      <c r="F811">
        <v>0</v>
      </c>
      <c r="G811">
        <v>1.09575E-2</v>
      </c>
      <c r="H811">
        <v>0.99184300000000003</v>
      </c>
      <c r="I811">
        <v>0</v>
      </c>
    </row>
    <row r="812" spans="1:9" x14ac:dyDescent="0.25">
      <c r="A812" t="s">
        <v>98</v>
      </c>
      <c r="B812">
        <v>160.626</v>
      </c>
      <c r="C812">
        <v>158.11199999999999</v>
      </c>
      <c r="D812">
        <v>137.84200000000001</v>
      </c>
      <c r="E812">
        <v>51.199199999999998</v>
      </c>
      <c r="F812">
        <v>0</v>
      </c>
      <c r="G812">
        <v>1.08679E-2</v>
      </c>
      <c r="H812">
        <v>0.99409999999999998</v>
      </c>
      <c r="I812">
        <v>0</v>
      </c>
    </row>
    <row r="813" spans="1:9" x14ac:dyDescent="0.25">
      <c r="A813" t="s">
        <v>98</v>
      </c>
      <c r="B813">
        <v>160.54599999999999</v>
      </c>
      <c r="C813">
        <v>158.00399999999999</v>
      </c>
      <c r="D813">
        <v>137.845</v>
      </c>
      <c r="E813">
        <v>51.390700000000002</v>
      </c>
      <c r="F813">
        <v>0</v>
      </c>
      <c r="G813">
        <v>1.0857500000000001E-2</v>
      </c>
      <c r="H813">
        <v>0.99511499999999997</v>
      </c>
      <c r="I813">
        <v>0</v>
      </c>
    </row>
    <row r="814" spans="1:9" x14ac:dyDescent="0.25">
      <c r="A814" t="s">
        <v>98</v>
      </c>
      <c r="B814">
        <v>160.10300000000001</v>
      </c>
      <c r="C814">
        <v>157.619</v>
      </c>
      <c r="D814">
        <v>137.86799999999999</v>
      </c>
      <c r="E814">
        <v>51.214599999999997</v>
      </c>
      <c r="F814">
        <v>0</v>
      </c>
      <c r="G814">
        <v>1.0861900000000001E-2</v>
      </c>
      <c r="H814">
        <v>0.99507900000000005</v>
      </c>
      <c r="I814">
        <v>0</v>
      </c>
    </row>
    <row r="815" spans="1:9" x14ac:dyDescent="0.25">
      <c r="A815" t="s">
        <v>98</v>
      </c>
      <c r="B815">
        <v>159.84399999999999</v>
      </c>
      <c r="C815">
        <v>157.35300000000001</v>
      </c>
      <c r="D815">
        <v>137.804</v>
      </c>
      <c r="E815">
        <v>51.36</v>
      </c>
      <c r="F815">
        <v>0</v>
      </c>
      <c r="G815">
        <v>1.0933699999999999E-2</v>
      </c>
      <c r="H815">
        <v>0.99342799999999998</v>
      </c>
      <c r="I815">
        <v>0</v>
      </c>
    </row>
    <row r="816" spans="1:9" x14ac:dyDescent="0.25">
      <c r="A816" t="s">
        <v>98</v>
      </c>
      <c r="B816">
        <v>159.89699999999999</v>
      </c>
      <c r="C816">
        <v>157.4</v>
      </c>
      <c r="D816">
        <v>137.79</v>
      </c>
      <c r="E816">
        <v>51.153100000000002</v>
      </c>
      <c r="F816">
        <v>0</v>
      </c>
      <c r="G816">
        <v>1.0862200000000001E-2</v>
      </c>
      <c r="H816">
        <v>0.99476100000000001</v>
      </c>
      <c r="I816">
        <v>0</v>
      </c>
    </row>
    <row r="817" spans="1:9" x14ac:dyDescent="0.25">
      <c r="A817" t="s">
        <v>98</v>
      </c>
      <c r="B817">
        <v>159.863</v>
      </c>
      <c r="C817">
        <v>157.364</v>
      </c>
      <c r="D817">
        <v>137.80500000000001</v>
      </c>
      <c r="E817">
        <v>51.392699999999998</v>
      </c>
      <c r="F817">
        <v>0</v>
      </c>
      <c r="G817">
        <v>1.08731E-2</v>
      </c>
      <c r="H817">
        <v>0.98101700000000003</v>
      </c>
      <c r="I817">
        <v>0</v>
      </c>
    </row>
    <row r="818" spans="1:9" x14ac:dyDescent="0.25">
      <c r="A818" t="s">
        <v>98</v>
      </c>
      <c r="B818">
        <v>159.833</v>
      </c>
      <c r="C818">
        <v>157.33699999999999</v>
      </c>
      <c r="D818">
        <v>137.81100000000001</v>
      </c>
      <c r="E818">
        <v>51.192</v>
      </c>
      <c r="F818">
        <v>0</v>
      </c>
      <c r="G818">
        <v>1.0858899999999999E-2</v>
      </c>
      <c r="H818">
        <v>0.98101899999999997</v>
      </c>
      <c r="I818">
        <v>0</v>
      </c>
    </row>
    <row r="819" spans="1:9" x14ac:dyDescent="0.25">
      <c r="A819" t="s">
        <v>98</v>
      </c>
      <c r="B819">
        <v>159.98400000000001</v>
      </c>
      <c r="C819">
        <v>157.42500000000001</v>
      </c>
      <c r="D819">
        <v>137.82</v>
      </c>
      <c r="E819">
        <v>51.397799999999997</v>
      </c>
      <c r="F819">
        <v>0</v>
      </c>
      <c r="G819">
        <v>1.08886E-2</v>
      </c>
      <c r="H819">
        <v>0.98608399999999996</v>
      </c>
      <c r="I819">
        <v>0</v>
      </c>
    </row>
    <row r="820" spans="1:9" x14ac:dyDescent="0.25">
      <c r="A820" t="s">
        <v>98</v>
      </c>
      <c r="B820">
        <v>8030.72</v>
      </c>
      <c r="C820">
        <v>158.10499999999999</v>
      </c>
      <c r="D820">
        <v>137.87899999999999</v>
      </c>
      <c r="E820">
        <v>51.197099999999999</v>
      </c>
      <c r="F820">
        <v>0</v>
      </c>
      <c r="G820">
        <v>1.08647E-2</v>
      </c>
      <c r="H820">
        <v>0.99108799999999997</v>
      </c>
      <c r="I820">
        <v>0</v>
      </c>
    </row>
    <row r="821" spans="1:9" x14ac:dyDescent="0.25">
      <c r="A821" t="s">
        <v>98</v>
      </c>
      <c r="B821">
        <v>167.91900000000001</v>
      </c>
      <c r="C821">
        <v>164.505</v>
      </c>
      <c r="D821">
        <v>138.447</v>
      </c>
      <c r="E821">
        <v>51.369199999999999</v>
      </c>
      <c r="F821">
        <v>0</v>
      </c>
      <c r="G821">
        <v>1.0857E-2</v>
      </c>
      <c r="H821">
        <v>0.98101899999999997</v>
      </c>
      <c r="I821">
        <v>0</v>
      </c>
    </row>
    <row r="822" spans="1:9" x14ac:dyDescent="0.25">
      <c r="A822" t="s">
        <v>98</v>
      </c>
      <c r="B822">
        <v>160.858</v>
      </c>
      <c r="C822">
        <v>158.398</v>
      </c>
      <c r="D822">
        <v>137.85</v>
      </c>
      <c r="E822">
        <v>51.203299999999999</v>
      </c>
      <c r="F822">
        <v>0</v>
      </c>
      <c r="G822">
        <v>1.08599E-2</v>
      </c>
      <c r="H822">
        <v>0.99458500000000005</v>
      </c>
      <c r="I822">
        <v>0</v>
      </c>
    </row>
    <row r="823" spans="1:9" x14ac:dyDescent="0.25">
      <c r="A823" t="s">
        <v>98</v>
      </c>
      <c r="B823">
        <v>165.54499999999999</v>
      </c>
      <c r="C823">
        <v>163.04400000000001</v>
      </c>
      <c r="D823">
        <v>137.828</v>
      </c>
      <c r="E823">
        <v>51.390700000000002</v>
      </c>
      <c r="F823">
        <v>0</v>
      </c>
      <c r="G823">
        <v>1.0857800000000001E-2</v>
      </c>
      <c r="H823">
        <v>0.99398200000000003</v>
      </c>
      <c r="I823">
        <v>0</v>
      </c>
    </row>
    <row r="824" spans="1:9" x14ac:dyDescent="0.25">
      <c r="A824" t="s">
        <v>98</v>
      </c>
      <c r="B824">
        <v>159.874</v>
      </c>
      <c r="C824">
        <v>157.38</v>
      </c>
      <c r="D824">
        <v>137.83000000000001</v>
      </c>
      <c r="E824">
        <v>51.211500000000001</v>
      </c>
      <c r="F824">
        <v>0</v>
      </c>
      <c r="G824">
        <v>1.0892199999999999E-2</v>
      </c>
      <c r="H824">
        <v>0.98101799999999995</v>
      </c>
      <c r="I824">
        <v>0</v>
      </c>
    </row>
    <row r="825" spans="1:9" x14ac:dyDescent="0.25">
      <c r="A825" t="s">
        <v>98</v>
      </c>
      <c r="B825">
        <v>159.92099999999999</v>
      </c>
      <c r="C825">
        <v>157.43</v>
      </c>
      <c r="D825">
        <v>137.839</v>
      </c>
      <c r="E825">
        <v>51.392699999999998</v>
      </c>
      <c r="F825">
        <v>0</v>
      </c>
      <c r="G825">
        <v>1.08614E-2</v>
      </c>
      <c r="H825">
        <v>0.98101899999999997</v>
      </c>
      <c r="I825">
        <v>0</v>
      </c>
    </row>
    <row r="826" spans="1:9" x14ac:dyDescent="0.25">
      <c r="A826" t="s">
        <v>98</v>
      </c>
      <c r="B826">
        <v>159.80099999999999</v>
      </c>
      <c r="C826">
        <v>157.31100000000001</v>
      </c>
      <c r="D826">
        <v>137.78100000000001</v>
      </c>
      <c r="E826">
        <v>51.186900000000001</v>
      </c>
      <c r="F826">
        <v>0</v>
      </c>
      <c r="G826">
        <v>1.08758E-2</v>
      </c>
      <c r="H826">
        <v>0.99501700000000004</v>
      </c>
      <c r="I826">
        <v>0</v>
      </c>
    </row>
    <row r="827" spans="1:9" x14ac:dyDescent="0.25">
      <c r="A827" t="s">
        <v>98</v>
      </c>
      <c r="B827">
        <v>159.88</v>
      </c>
      <c r="C827">
        <v>157.38800000000001</v>
      </c>
      <c r="D827">
        <v>137.80799999999999</v>
      </c>
      <c r="E827">
        <v>51.3733</v>
      </c>
      <c r="F827">
        <v>0</v>
      </c>
      <c r="G827">
        <v>1.0857E-2</v>
      </c>
      <c r="H827">
        <v>0.98101899999999997</v>
      </c>
      <c r="I827">
        <v>0</v>
      </c>
    </row>
    <row r="828" spans="1:9" x14ac:dyDescent="0.25">
      <c r="A828" t="s">
        <v>98</v>
      </c>
      <c r="B828">
        <v>159.84200000000001</v>
      </c>
      <c r="C828">
        <v>157.34299999999999</v>
      </c>
      <c r="D828">
        <v>137.81299999999999</v>
      </c>
      <c r="E828">
        <v>51.204300000000003</v>
      </c>
      <c r="F828">
        <v>0</v>
      </c>
      <c r="G828">
        <v>1.0864E-2</v>
      </c>
      <c r="H828">
        <v>0.98927100000000001</v>
      </c>
      <c r="I828">
        <v>0</v>
      </c>
    </row>
    <row r="829" spans="1:9" x14ac:dyDescent="0.25">
      <c r="A829" t="s">
        <v>98</v>
      </c>
      <c r="B829">
        <v>159.863</v>
      </c>
      <c r="C829">
        <v>157.369</v>
      </c>
      <c r="D829">
        <v>137.83000000000001</v>
      </c>
      <c r="E829">
        <v>51.397799999999997</v>
      </c>
      <c r="F829">
        <v>0</v>
      </c>
      <c r="G829">
        <v>1.0857E-2</v>
      </c>
      <c r="H829">
        <v>0.98101899999999997</v>
      </c>
      <c r="I829">
        <v>0</v>
      </c>
    </row>
    <row r="830" spans="1:9" x14ac:dyDescent="0.25">
      <c r="A830" t="s">
        <v>98</v>
      </c>
      <c r="B830">
        <v>159.95699999999999</v>
      </c>
      <c r="C830">
        <v>157.46</v>
      </c>
      <c r="D830">
        <v>137.81399999999999</v>
      </c>
      <c r="E830">
        <v>51.2074</v>
      </c>
      <c r="F830">
        <v>0</v>
      </c>
      <c r="G830">
        <v>1.0859199999999999E-2</v>
      </c>
      <c r="H830">
        <v>0.98101899999999997</v>
      </c>
      <c r="I830">
        <v>0</v>
      </c>
    </row>
    <row r="831" spans="1:9" x14ac:dyDescent="0.25">
      <c r="A831" t="s">
        <v>98</v>
      </c>
      <c r="B831">
        <v>159.916</v>
      </c>
      <c r="C831">
        <v>157.423</v>
      </c>
      <c r="D831">
        <v>137.85900000000001</v>
      </c>
      <c r="E831">
        <v>51.4163</v>
      </c>
      <c r="F831">
        <v>0</v>
      </c>
      <c r="G831">
        <v>1.1224E-2</v>
      </c>
      <c r="H831">
        <v>0.99072000000000005</v>
      </c>
      <c r="I831">
        <v>0</v>
      </c>
    </row>
    <row r="832" spans="1:9" x14ac:dyDescent="0.25">
      <c r="A832" t="s">
        <v>98</v>
      </c>
      <c r="B832">
        <v>159.834</v>
      </c>
      <c r="C832">
        <v>157.33799999999999</v>
      </c>
      <c r="D832">
        <v>137.81399999999999</v>
      </c>
      <c r="E832">
        <v>51.202300000000001</v>
      </c>
      <c r="F832">
        <v>0</v>
      </c>
      <c r="G832">
        <v>1.0856899999999999E-2</v>
      </c>
      <c r="H832">
        <v>0.99362799999999996</v>
      </c>
      <c r="I832">
        <v>0</v>
      </c>
    </row>
    <row r="833" spans="1:25" x14ac:dyDescent="0.25">
      <c r="A833" t="s">
        <v>98</v>
      </c>
      <c r="B833">
        <v>8062.82</v>
      </c>
      <c r="C833">
        <v>158.02500000000001</v>
      </c>
      <c r="D833">
        <v>137.84700000000001</v>
      </c>
      <c r="E833">
        <v>51.404000000000003</v>
      </c>
      <c r="F833">
        <v>0</v>
      </c>
      <c r="G833">
        <v>1.0859199999999999E-2</v>
      </c>
      <c r="H833">
        <v>0.98956299999999997</v>
      </c>
      <c r="I833">
        <v>0</v>
      </c>
    </row>
    <row r="834" spans="1:25" x14ac:dyDescent="0.25">
      <c r="A834" t="s">
        <v>98</v>
      </c>
      <c r="B834">
        <v>167.98</v>
      </c>
      <c r="C834">
        <v>164.58099999999999</v>
      </c>
      <c r="D834">
        <v>138.44</v>
      </c>
      <c r="E834">
        <v>51.2074</v>
      </c>
      <c r="F834">
        <v>0</v>
      </c>
      <c r="G834">
        <v>1.0914E-2</v>
      </c>
      <c r="H834">
        <v>0.98101899999999997</v>
      </c>
      <c r="I834">
        <v>0</v>
      </c>
    </row>
    <row r="835" spans="1:25" x14ac:dyDescent="0.25">
      <c r="A835" t="s">
        <v>98</v>
      </c>
      <c r="B835">
        <v>160.851</v>
      </c>
      <c r="C835">
        <v>158.39599999999999</v>
      </c>
      <c r="D835">
        <v>137.86199999999999</v>
      </c>
      <c r="E835">
        <v>51.395800000000001</v>
      </c>
      <c r="F835">
        <v>0</v>
      </c>
      <c r="G835">
        <v>1.08941E-2</v>
      </c>
      <c r="H835">
        <v>0.98101899999999997</v>
      </c>
      <c r="I835">
        <v>0</v>
      </c>
    </row>
    <row r="836" spans="1:25" x14ac:dyDescent="0.25">
      <c r="A836" t="s">
        <v>98</v>
      </c>
      <c r="B836">
        <v>159.85</v>
      </c>
      <c r="C836">
        <v>157.339</v>
      </c>
      <c r="D836">
        <v>137.79499999999999</v>
      </c>
      <c r="E836">
        <v>51.188899999999997</v>
      </c>
      <c r="F836">
        <v>0</v>
      </c>
      <c r="G836">
        <v>1.08816E-2</v>
      </c>
      <c r="H836">
        <v>0.98101899999999997</v>
      </c>
      <c r="I836">
        <v>0</v>
      </c>
    </row>
    <row r="837" spans="1:25" x14ac:dyDescent="0.25">
      <c r="A837" t="s">
        <v>98</v>
      </c>
      <c r="B837">
        <v>159.845</v>
      </c>
      <c r="C837">
        <v>157.358</v>
      </c>
      <c r="D837">
        <v>137.804</v>
      </c>
      <c r="E837">
        <v>51.374299999999998</v>
      </c>
      <c r="F837">
        <v>0</v>
      </c>
      <c r="G837">
        <v>1.08574E-2</v>
      </c>
      <c r="H837">
        <v>0.99446699999999999</v>
      </c>
      <c r="I837">
        <v>0</v>
      </c>
    </row>
    <row r="838" spans="1:25" x14ac:dyDescent="0.25">
      <c r="A838" t="s">
        <v>98</v>
      </c>
      <c r="B838">
        <v>159.88499999999999</v>
      </c>
      <c r="C838">
        <v>157.39400000000001</v>
      </c>
      <c r="D838">
        <v>137.816</v>
      </c>
      <c r="E838">
        <v>51.184800000000003</v>
      </c>
      <c r="F838">
        <v>0</v>
      </c>
      <c r="G838">
        <v>1.08749E-2</v>
      </c>
      <c r="H838">
        <v>0.99510100000000001</v>
      </c>
      <c r="I838">
        <v>0</v>
      </c>
    </row>
    <row r="839" spans="1:25" x14ac:dyDescent="0.25">
      <c r="A839" t="s">
        <v>98</v>
      </c>
      <c r="B839">
        <v>159.85</v>
      </c>
      <c r="C839">
        <v>157.35499999999999</v>
      </c>
      <c r="D839">
        <v>137.833</v>
      </c>
      <c r="E839">
        <v>51.390700000000002</v>
      </c>
      <c r="F839">
        <v>0</v>
      </c>
      <c r="G839">
        <v>1.08801E-2</v>
      </c>
      <c r="H839">
        <v>0.98979899999999998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160.55600000000001</v>
      </c>
      <c r="C840">
        <v>158.05199999999999</v>
      </c>
      <c r="D840">
        <v>137.82400000000001</v>
      </c>
      <c r="E840">
        <v>51.2074</v>
      </c>
      <c r="F840">
        <v>0</v>
      </c>
      <c r="G840">
        <v>1.08749E-2</v>
      </c>
      <c r="H840">
        <v>0.99442699999999995</v>
      </c>
      <c r="I840">
        <v>0</v>
      </c>
      <c r="R840">
        <f>AVERAGE(B791:B840)</f>
        <v>795.37923999999998</v>
      </c>
      <c r="S840">
        <f>AVERAGE(C791:C840)</f>
        <v>159.25505999999993</v>
      </c>
      <c r="U840">
        <f>_xlfn.VAR.P(B791:B840)</f>
        <v>4614365.2761112629</v>
      </c>
      <c r="V840">
        <f>_xlfn.VAR.P(C791:C840)</f>
        <v>23.442447256399998</v>
      </c>
      <c r="X840">
        <f>1.96*SQRT(U840)/50</f>
        <v>84.205808931947288</v>
      </c>
      <c r="Y840">
        <f>1.96*SQRT(V840)/50</f>
        <v>0.18979621216471759</v>
      </c>
    </row>
    <row r="841" spans="1:25" x14ac:dyDescent="0.25">
      <c r="A841" t="s">
        <v>98</v>
      </c>
      <c r="B841">
        <v>39769.668912000001</v>
      </c>
      <c r="C841" t="s">
        <v>37</v>
      </c>
    </row>
    <row r="842" spans="1:25" x14ac:dyDescent="0.25">
      <c r="A842" t="s">
        <v>116</v>
      </c>
      <c r="B842">
        <v>194.292</v>
      </c>
      <c r="C842">
        <v>192.036</v>
      </c>
      <c r="D842">
        <v>172.5</v>
      </c>
      <c r="E842">
        <v>72.325100000000006</v>
      </c>
      <c r="F842">
        <v>0</v>
      </c>
      <c r="G842">
        <v>1.08748E-2</v>
      </c>
      <c r="H842">
        <v>0.98101899999999997</v>
      </c>
      <c r="I842">
        <v>0</v>
      </c>
    </row>
    <row r="843" spans="1:25" x14ac:dyDescent="0.25">
      <c r="A843" t="s">
        <v>116</v>
      </c>
      <c r="B843">
        <v>194.69300000000001</v>
      </c>
      <c r="C843">
        <v>192.19499999999999</v>
      </c>
      <c r="D843">
        <v>172.596</v>
      </c>
      <c r="E843">
        <v>72.107900000000001</v>
      </c>
      <c r="F843">
        <v>0</v>
      </c>
      <c r="G843">
        <v>1.08588E-2</v>
      </c>
      <c r="H843">
        <v>0.98334100000000002</v>
      </c>
      <c r="I843">
        <v>0</v>
      </c>
    </row>
    <row r="844" spans="1:25" x14ac:dyDescent="0.25">
      <c r="A844" t="s">
        <v>116</v>
      </c>
      <c r="B844">
        <v>194.435</v>
      </c>
      <c r="C844">
        <v>191.94499999999999</v>
      </c>
      <c r="D844">
        <v>172.374</v>
      </c>
      <c r="E844">
        <v>72.319900000000004</v>
      </c>
      <c r="F844">
        <v>0</v>
      </c>
      <c r="G844">
        <v>1.0857800000000001E-2</v>
      </c>
      <c r="H844">
        <v>0.99496899999999999</v>
      </c>
      <c r="I844">
        <v>0</v>
      </c>
    </row>
    <row r="845" spans="1:25" x14ac:dyDescent="0.25">
      <c r="A845" t="s">
        <v>116</v>
      </c>
      <c r="B845">
        <v>194.72499999999999</v>
      </c>
      <c r="C845">
        <v>192.22800000000001</v>
      </c>
      <c r="D845">
        <v>172.65199999999999</v>
      </c>
      <c r="E845">
        <v>72.1417</v>
      </c>
      <c r="F845">
        <v>0</v>
      </c>
      <c r="G845">
        <v>1.0861000000000001E-2</v>
      </c>
      <c r="H845">
        <v>0.98101899999999997</v>
      </c>
      <c r="I845">
        <v>0</v>
      </c>
    </row>
    <row r="846" spans="1:25" x14ac:dyDescent="0.25">
      <c r="A846" t="s">
        <v>116</v>
      </c>
      <c r="B846">
        <v>8093.33</v>
      </c>
      <c r="C846">
        <v>192.53299999999999</v>
      </c>
      <c r="D846">
        <v>172.47499999999999</v>
      </c>
      <c r="E846">
        <v>72.363</v>
      </c>
      <c r="F846">
        <v>0</v>
      </c>
      <c r="G846">
        <v>1.0857199999999999E-2</v>
      </c>
      <c r="H846">
        <v>0.99395199999999995</v>
      </c>
      <c r="I846">
        <v>0</v>
      </c>
    </row>
    <row r="847" spans="1:25" x14ac:dyDescent="0.25">
      <c r="A847" t="s">
        <v>116</v>
      </c>
      <c r="B847">
        <v>208.072</v>
      </c>
      <c r="C847">
        <v>204.821</v>
      </c>
      <c r="D847">
        <v>172.995</v>
      </c>
      <c r="E847">
        <v>72.085400000000007</v>
      </c>
      <c r="F847">
        <v>0</v>
      </c>
      <c r="G847">
        <v>1.08728E-2</v>
      </c>
      <c r="H847">
        <v>0.98101899999999997</v>
      </c>
      <c r="I847">
        <v>0</v>
      </c>
    </row>
    <row r="848" spans="1:25" x14ac:dyDescent="0.25">
      <c r="A848" t="s">
        <v>116</v>
      </c>
      <c r="B848">
        <v>194.84299999999999</v>
      </c>
      <c r="C848">
        <v>192.374</v>
      </c>
      <c r="D848">
        <v>172.44900000000001</v>
      </c>
      <c r="E848">
        <v>72.331199999999995</v>
      </c>
      <c r="F848">
        <v>0</v>
      </c>
      <c r="G848">
        <v>1.0900699999999999E-2</v>
      </c>
      <c r="H848">
        <v>0.99493600000000004</v>
      </c>
      <c r="I848">
        <v>0</v>
      </c>
    </row>
    <row r="849" spans="1:9" x14ac:dyDescent="0.25">
      <c r="A849" t="s">
        <v>116</v>
      </c>
      <c r="B849">
        <v>194.63900000000001</v>
      </c>
      <c r="C849">
        <v>192.14699999999999</v>
      </c>
      <c r="D849">
        <v>172.577</v>
      </c>
      <c r="E849">
        <v>72.126400000000004</v>
      </c>
      <c r="F849">
        <v>0</v>
      </c>
      <c r="G849">
        <v>1.0875599999999999E-2</v>
      </c>
      <c r="H849">
        <v>0.98101899999999997</v>
      </c>
      <c r="I849">
        <v>0</v>
      </c>
    </row>
    <row r="850" spans="1:9" x14ac:dyDescent="0.25">
      <c r="A850" t="s">
        <v>116</v>
      </c>
      <c r="B850">
        <v>194.52699999999999</v>
      </c>
      <c r="C850">
        <v>192.035</v>
      </c>
      <c r="D850">
        <v>172.44499999999999</v>
      </c>
      <c r="E850">
        <v>72.322000000000003</v>
      </c>
      <c r="F850">
        <v>0</v>
      </c>
      <c r="G850">
        <v>1.0857800000000001E-2</v>
      </c>
      <c r="H850">
        <v>0.99497000000000002</v>
      </c>
      <c r="I850">
        <v>0</v>
      </c>
    </row>
    <row r="851" spans="1:9" x14ac:dyDescent="0.25">
      <c r="A851" t="s">
        <v>116</v>
      </c>
      <c r="B851">
        <v>194.66</v>
      </c>
      <c r="C851">
        <v>192.15799999999999</v>
      </c>
      <c r="D851">
        <v>172.57499999999999</v>
      </c>
      <c r="E851">
        <v>72.127399999999994</v>
      </c>
      <c r="F851">
        <v>0</v>
      </c>
      <c r="G851">
        <v>1.1000299999999999E-2</v>
      </c>
      <c r="H851">
        <v>0.98884499999999997</v>
      </c>
      <c r="I851">
        <v>0</v>
      </c>
    </row>
    <row r="852" spans="1:9" x14ac:dyDescent="0.25">
      <c r="A852" t="s">
        <v>116</v>
      </c>
      <c r="B852">
        <v>194.40299999999999</v>
      </c>
      <c r="C852">
        <v>191.91399999999999</v>
      </c>
      <c r="D852">
        <v>172.345</v>
      </c>
      <c r="E852">
        <v>72.294399999999996</v>
      </c>
      <c r="F852">
        <v>0</v>
      </c>
      <c r="G852">
        <v>1.0864800000000001E-2</v>
      </c>
      <c r="H852">
        <v>0.98101899999999997</v>
      </c>
      <c r="I852">
        <v>0</v>
      </c>
    </row>
    <row r="853" spans="1:9" x14ac:dyDescent="0.25">
      <c r="A853" t="s">
        <v>116</v>
      </c>
      <c r="B853">
        <v>194.58600000000001</v>
      </c>
      <c r="C853">
        <v>192.096</v>
      </c>
      <c r="D853">
        <v>172.57499999999999</v>
      </c>
      <c r="E853">
        <v>72.113</v>
      </c>
      <c r="F853">
        <v>0</v>
      </c>
      <c r="G853">
        <v>1.10388E-2</v>
      </c>
      <c r="H853">
        <v>0.98101899999999997</v>
      </c>
      <c r="I853">
        <v>0</v>
      </c>
    </row>
    <row r="854" spans="1:9" x14ac:dyDescent="0.25">
      <c r="A854" t="s">
        <v>116</v>
      </c>
      <c r="B854">
        <v>194.49199999999999</v>
      </c>
      <c r="C854">
        <v>192</v>
      </c>
      <c r="D854">
        <v>172.48099999999999</v>
      </c>
      <c r="E854">
        <v>72.345600000000005</v>
      </c>
      <c r="F854">
        <v>0</v>
      </c>
      <c r="G854">
        <v>1.0988E-2</v>
      </c>
      <c r="H854">
        <v>0.98101899999999997</v>
      </c>
      <c r="I854">
        <v>0</v>
      </c>
    </row>
    <row r="855" spans="1:9" x14ac:dyDescent="0.25">
      <c r="A855" t="s">
        <v>116</v>
      </c>
      <c r="B855">
        <v>194.67</v>
      </c>
      <c r="C855">
        <v>192.18100000000001</v>
      </c>
      <c r="D855">
        <v>172.61099999999999</v>
      </c>
      <c r="E855">
        <v>72.133499999999998</v>
      </c>
      <c r="F855">
        <v>0</v>
      </c>
      <c r="G855">
        <v>1.08574E-2</v>
      </c>
      <c r="H855">
        <v>0.98101899999999997</v>
      </c>
      <c r="I855">
        <v>0</v>
      </c>
    </row>
    <row r="856" spans="1:9" x14ac:dyDescent="0.25">
      <c r="A856" t="s">
        <v>116</v>
      </c>
      <c r="B856">
        <v>194.59800000000001</v>
      </c>
      <c r="C856">
        <v>192.01900000000001</v>
      </c>
      <c r="D856">
        <v>172.453</v>
      </c>
      <c r="E856">
        <v>72.3292</v>
      </c>
      <c r="F856">
        <v>0</v>
      </c>
      <c r="G856">
        <v>1.09149E-2</v>
      </c>
      <c r="H856">
        <v>0.98101899999999997</v>
      </c>
      <c r="I856">
        <v>0</v>
      </c>
    </row>
    <row r="857" spans="1:9" x14ac:dyDescent="0.25">
      <c r="A857" t="s">
        <v>116</v>
      </c>
      <c r="B857">
        <v>8034.45</v>
      </c>
      <c r="C857">
        <v>193.023</v>
      </c>
      <c r="D857">
        <v>172.64699999999999</v>
      </c>
      <c r="E857">
        <v>72.115099999999998</v>
      </c>
      <c r="F857">
        <v>0</v>
      </c>
      <c r="G857">
        <v>1.0857800000000001E-2</v>
      </c>
      <c r="H857">
        <v>0.99025200000000002</v>
      </c>
      <c r="I857">
        <v>0</v>
      </c>
    </row>
    <row r="858" spans="1:9" x14ac:dyDescent="0.25">
      <c r="A858" t="s">
        <v>116</v>
      </c>
      <c r="B858">
        <v>201.631</v>
      </c>
      <c r="C858">
        <v>198.25899999999999</v>
      </c>
      <c r="D858">
        <v>172.834</v>
      </c>
      <c r="E858">
        <v>72.337400000000002</v>
      </c>
      <c r="F858">
        <v>0</v>
      </c>
      <c r="G858">
        <v>1.08586E-2</v>
      </c>
      <c r="H858">
        <v>0.991093</v>
      </c>
      <c r="I858">
        <v>0</v>
      </c>
    </row>
    <row r="859" spans="1:9" x14ac:dyDescent="0.25">
      <c r="A859" t="s">
        <v>116</v>
      </c>
      <c r="B859">
        <v>196.47800000000001</v>
      </c>
      <c r="C859">
        <v>193.905</v>
      </c>
      <c r="D859">
        <v>172.667</v>
      </c>
      <c r="E859">
        <v>72.104799999999997</v>
      </c>
      <c r="F859">
        <v>0</v>
      </c>
      <c r="G859">
        <v>1.0862399999999999E-2</v>
      </c>
      <c r="H859">
        <v>0.98101899999999997</v>
      </c>
      <c r="I859">
        <v>0</v>
      </c>
    </row>
    <row r="860" spans="1:9" x14ac:dyDescent="0.25">
      <c r="A860" t="s">
        <v>116</v>
      </c>
      <c r="B860">
        <v>195.96100000000001</v>
      </c>
      <c r="C860">
        <v>193.42599999999999</v>
      </c>
      <c r="D860">
        <v>172.49600000000001</v>
      </c>
      <c r="E860">
        <v>72.332300000000004</v>
      </c>
      <c r="F860">
        <v>0</v>
      </c>
      <c r="G860">
        <v>1.08574E-2</v>
      </c>
      <c r="H860">
        <v>0.98101799999999995</v>
      </c>
      <c r="I860">
        <v>0</v>
      </c>
    </row>
    <row r="861" spans="1:9" x14ac:dyDescent="0.25">
      <c r="A861" t="s">
        <v>116</v>
      </c>
      <c r="B861">
        <v>202.08</v>
      </c>
      <c r="C861">
        <v>199.53200000000001</v>
      </c>
      <c r="D861">
        <v>172.66499999999999</v>
      </c>
      <c r="E861">
        <v>72.1233</v>
      </c>
      <c r="F861">
        <v>0</v>
      </c>
      <c r="G861">
        <v>1.08641E-2</v>
      </c>
      <c r="H861">
        <v>0.98540300000000003</v>
      </c>
      <c r="I861">
        <v>0</v>
      </c>
    </row>
    <row r="862" spans="1:9" x14ac:dyDescent="0.25">
      <c r="A862" t="s">
        <v>116</v>
      </c>
      <c r="B862">
        <v>195.24100000000001</v>
      </c>
      <c r="C862">
        <v>192.696</v>
      </c>
      <c r="D862">
        <v>172.48</v>
      </c>
      <c r="E862">
        <v>72.346599999999995</v>
      </c>
      <c r="F862">
        <v>0</v>
      </c>
      <c r="G862">
        <v>1.0866799999999999E-2</v>
      </c>
      <c r="H862">
        <v>0.99092599999999997</v>
      </c>
      <c r="I862">
        <v>0</v>
      </c>
    </row>
    <row r="863" spans="1:9" x14ac:dyDescent="0.25">
      <c r="A863" t="s">
        <v>116</v>
      </c>
      <c r="B863">
        <v>195.29300000000001</v>
      </c>
      <c r="C863">
        <v>192.80600000000001</v>
      </c>
      <c r="D863">
        <v>172.68299999999999</v>
      </c>
      <c r="E863">
        <v>72.148899999999998</v>
      </c>
      <c r="F863">
        <v>0</v>
      </c>
      <c r="G863">
        <v>1.0862399999999999E-2</v>
      </c>
      <c r="H863">
        <v>0.99434999999999996</v>
      </c>
      <c r="I863">
        <v>0</v>
      </c>
    </row>
    <row r="864" spans="1:9" x14ac:dyDescent="0.25">
      <c r="A864" t="s">
        <v>116</v>
      </c>
      <c r="B864">
        <v>194.52699999999999</v>
      </c>
      <c r="C864">
        <v>192.03299999999999</v>
      </c>
      <c r="D864">
        <v>172.416</v>
      </c>
      <c r="E864">
        <v>72.346599999999995</v>
      </c>
      <c r="F864">
        <v>0</v>
      </c>
      <c r="G864">
        <v>1.0856899999999999E-2</v>
      </c>
      <c r="H864">
        <v>0.99507500000000004</v>
      </c>
      <c r="I864">
        <v>0</v>
      </c>
    </row>
    <row r="865" spans="1:9" x14ac:dyDescent="0.25">
      <c r="A865" t="s">
        <v>116</v>
      </c>
      <c r="B865">
        <v>194.85900000000001</v>
      </c>
      <c r="C865">
        <v>192.357</v>
      </c>
      <c r="D865">
        <v>172.66300000000001</v>
      </c>
      <c r="E865">
        <v>72.132499999999993</v>
      </c>
      <c r="F865">
        <v>0</v>
      </c>
      <c r="G865">
        <v>1.0862E-2</v>
      </c>
      <c r="H865">
        <v>0.98101899999999997</v>
      </c>
      <c r="I865">
        <v>0</v>
      </c>
    </row>
    <row r="866" spans="1:9" x14ac:dyDescent="0.25">
      <c r="A866" t="s">
        <v>116</v>
      </c>
      <c r="B866">
        <v>194.422</v>
      </c>
      <c r="C866">
        <v>191.92500000000001</v>
      </c>
      <c r="D866">
        <v>172.37899999999999</v>
      </c>
      <c r="E866">
        <v>72.319900000000004</v>
      </c>
      <c r="F866">
        <v>0</v>
      </c>
      <c r="G866">
        <v>1.0912099999999999E-2</v>
      </c>
      <c r="H866">
        <v>0.98101899999999997</v>
      </c>
      <c r="I866">
        <v>0</v>
      </c>
    </row>
    <row r="867" spans="1:9" x14ac:dyDescent="0.25">
      <c r="A867" t="s">
        <v>116</v>
      </c>
      <c r="B867">
        <v>194.578</v>
      </c>
      <c r="C867">
        <v>192.02199999999999</v>
      </c>
      <c r="D867">
        <v>172.49199999999999</v>
      </c>
      <c r="E867">
        <v>72.096699999999998</v>
      </c>
      <c r="F867">
        <v>0</v>
      </c>
      <c r="G867">
        <v>1.09225E-2</v>
      </c>
      <c r="H867">
        <v>0.98101899999999997</v>
      </c>
      <c r="I867">
        <v>0</v>
      </c>
    </row>
    <row r="868" spans="1:9" x14ac:dyDescent="0.25">
      <c r="A868" t="s">
        <v>116</v>
      </c>
      <c r="B868">
        <v>8040.53</v>
      </c>
      <c r="C868">
        <v>192.71299999999999</v>
      </c>
      <c r="D868">
        <v>172.37299999999999</v>
      </c>
      <c r="E868">
        <v>72.313800000000001</v>
      </c>
      <c r="F868">
        <v>0</v>
      </c>
      <c r="G868">
        <v>1.10093E-2</v>
      </c>
      <c r="H868">
        <v>0.99458400000000002</v>
      </c>
      <c r="I868">
        <v>0</v>
      </c>
    </row>
    <row r="869" spans="1:9" x14ac:dyDescent="0.25">
      <c r="A869" t="s">
        <v>116</v>
      </c>
      <c r="B869">
        <v>227.81299999999999</v>
      </c>
      <c r="C869">
        <v>224.386</v>
      </c>
      <c r="D869">
        <v>199.13800000000001</v>
      </c>
      <c r="E869">
        <v>83.098500000000001</v>
      </c>
      <c r="F869">
        <v>0</v>
      </c>
      <c r="G869">
        <v>1.0874399999999999E-2</v>
      </c>
      <c r="H869">
        <v>0.99454600000000004</v>
      </c>
      <c r="I869">
        <v>0</v>
      </c>
    </row>
    <row r="870" spans="1:9" x14ac:dyDescent="0.25">
      <c r="A870" t="s">
        <v>116</v>
      </c>
      <c r="B870">
        <v>201.97300000000001</v>
      </c>
      <c r="C870">
        <v>199.49799999999999</v>
      </c>
      <c r="D870">
        <v>179.60300000000001</v>
      </c>
      <c r="E870">
        <v>75.391000000000005</v>
      </c>
      <c r="F870">
        <v>0</v>
      </c>
      <c r="G870">
        <v>1.10098E-2</v>
      </c>
      <c r="H870">
        <v>0.98101899999999997</v>
      </c>
      <c r="I870">
        <v>0</v>
      </c>
    </row>
    <row r="871" spans="1:9" x14ac:dyDescent="0.25">
      <c r="A871" t="s">
        <v>116</v>
      </c>
      <c r="B871">
        <v>200.56399999999999</v>
      </c>
      <c r="C871">
        <v>197.98</v>
      </c>
      <c r="D871">
        <v>172.71100000000001</v>
      </c>
      <c r="E871">
        <v>72.153000000000006</v>
      </c>
      <c r="F871">
        <v>0</v>
      </c>
      <c r="G871">
        <v>9.5154999999999997E-3</v>
      </c>
      <c r="H871">
        <v>0.98101899999999997</v>
      </c>
      <c r="I871">
        <v>0</v>
      </c>
    </row>
    <row r="872" spans="1:9" x14ac:dyDescent="0.25">
      <c r="A872" t="s">
        <v>116</v>
      </c>
      <c r="B872">
        <v>194.48099999999999</v>
      </c>
      <c r="C872">
        <v>192</v>
      </c>
      <c r="D872">
        <v>172.39599999999999</v>
      </c>
      <c r="E872">
        <v>72.328199999999995</v>
      </c>
      <c r="F872">
        <v>0</v>
      </c>
      <c r="G872">
        <v>1.08602E-2</v>
      </c>
      <c r="H872">
        <v>0.99453899999999995</v>
      </c>
      <c r="I872">
        <v>0</v>
      </c>
    </row>
    <row r="873" spans="1:9" x14ac:dyDescent="0.25">
      <c r="A873" t="s">
        <v>116</v>
      </c>
      <c r="B873">
        <v>194.75299999999999</v>
      </c>
      <c r="C873">
        <v>192.22499999999999</v>
      </c>
      <c r="D873">
        <v>172.63900000000001</v>
      </c>
      <c r="E873">
        <v>72.131500000000003</v>
      </c>
      <c r="F873">
        <v>0</v>
      </c>
      <c r="G873">
        <v>1.09497E-2</v>
      </c>
      <c r="H873">
        <v>0.98101899999999997</v>
      </c>
      <c r="I873">
        <v>0</v>
      </c>
    </row>
    <row r="874" spans="1:9" x14ac:dyDescent="0.25">
      <c r="A874" t="s">
        <v>116</v>
      </c>
      <c r="B874">
        <v>194.6</v>
      </c>
      <c r="C874">
        <v>192.12100000000001</v>
      </c>
      <c r="D874">
        <v>172.44399999999999</v>
      </c>
      <c r="E874">
        <v>72.330200000000005</v>
      </c>
      <c r="F874">
        <v>0</v>
      </c>
      <c r="G874">
        <v>1.0856899999999999E-2</v>
      </c>
      <c r="H874">
        <v>0.99408200000000002</v>
      </c>
      <c r="I874">
        <v>0</v>
      </c>
    </row>
    <row r="875" spans="1:9" x14ac:dyDescent="0.25">
      <c r="A875" t="s">
        <v>116</v>
      </c>
      <c r="B875">
        <v>194.62200000000001</v>
      </c>
      <c r="C875">
        <v>192.12299999999999</v>
      </c>
      <c r="D875">
        <v>172.55799999999999</v>
      </c>
      <c r="E875">
        <v>72.117099999999994</v>
      </c>
      <c r="F875">
        <v>0</v>
      </c>
      <c r="G875">
        <v>1.08573E-2</v>
      </c>
      <c r="H875">
        <v>0.98101899999999997</v>
      </c>
      <c r="I875">
        <v>0</v>
      </c>
    </row>
    <row r="876" spans="1:9" x14ac:dyDescent="0.25">
      <c r="A876" t="s">
        <v>116</v>
      </c>
      <c r="B876">
        <v>194.51599999999999</v>
      </c>
      <c r="C876">
        <v>192.018</v>
      </c>
      <c r="D876">
        <v>172.50200000000001</v>
      </c>
      <c r="E876">
        <v>72.334299999999999</v>
      </c>
      <c r="F876">
        <v>0</v>
      </c>
      <c r="G876">
        <v>1.0856899999999999E-2</v>
      </c>
      <c r="H876">
        <v>0.98101899999999997</v>
      </c>
      <c r="I876">
        <v>0</v>
      </c>
    </row>
    <row r="877" spans="1:9" x14ac:dyDescent="0.25">
      <c r="A877" t="s">
        <v>116</v>
      </c>
      <c r="B877">
        <v>194.67099999999999</v>
      </c>
      <c r="C877">
        <v>192.184</v>
      </c>
      <c r="D877">
        <v>172.59100000000001</v>
      </c>
      <c r="E877">
        <v>72.126400000000004</v>
      </c>
      <c r="F877">
        <v>0</v>
      </c>
      <c r="G877">
        <v>1.09032E-2</v>
      </c>
      <c r="H877">
        <v>0.98410600000000004</v>
      </c>
      <c r="I877">
        <v>0</v>
      </c>
    </row>
    <row r="878" spans="1:9" x14ac:dyDescent="0.25">
      <c r="A878" t="s">
        <v>116</v>
      </c>
      <c r="B878">
        <v>8201.4500000000007</v>
      </c>
      <c r="C878">
        <v>192.08</v>
      </c>
      <c r="D878">
        <v>172.39099999999999</v>
      </c>
      <c r="E878">
        <v>72.318899999999999</v>
      </c>
      <c r="F878">
        <v>0</v>
      </c>
      <c r="G878">
        <v>1.08582E-2</v>
      </c>
      <c r="H878">
        <v>0.99445399999999995</v>
      </c>
      <c r="I878">
        <v>0</v>
      </c>
    </row>
    <row r="879" spans="1:9" x14ac:dyDescent="0.25">
      <c r="A879" t="s">
        <v>116</v>
      </c>
      <c r="B879">
        <v>201.71299999999999</v>
      </c>
      <c r="C879">
        <v>198.34700000000001</v>
      </c>
      <c r="D879">
        <v>172.999</v>
      </c>
      <c r="E879">
        <v>72.092500000000001</v>
      </c>
      <c r="F879">
        <v>0</v>
      </c>
      <c r="G879">
        <v>1.0857E-2</v>
      </c>
      <c r="H879">
        <v>0.98101899999999997</v>
      </c>
      <c r="I879">
        <v>0</v>
      </c>
    </row>
    <row r="880" spans="1:9" x14ac:dyDescent="0.25">
      <c r="A880" t="s">
        <v>116</v>
      </c>
      <c r="B880">
        <v>194.797</v>
      </c>
      <c r="C880">
        <v>192.32900000000001</v>
      </c>
      <c r="D880">
        <v>172.392</v>
      </c>
      <c r="E880">
        <v>72.305599999999998</v>
      </c>
      <c r="F880">
        <v>0</v>
      </c>
      <c r="G880">
        <v>1.0858E-2</v>
      </c>
      <c r="H880">
        <v>0.994008</v>
      </c>
      <c r="I880">
        <v>0</v>
      </c>
    </row>
    <row r="881" spans="1:25" x14ac:dyDescent="0.25">
      <c r="A881" t="s">
        <v>116</v>
      </c>
      <c r="B881">
        <v>194.72300000000001</v>
      </c>
      <c r="C881">
        <v>192.227</v>
      </c>
      <c r="D881">
        <v>172.649</v>
      </c>
      <c r="E881">
        <v>72.159099999999995</v>
      </c>
      <c r="F881">
        <v>0</v>
      </c>
      <c r="G881">
        <v>1.08576E-2</v>
      </c>
      <c r="H881">
        <v>0.98101899999999997</v>
      </c>
      <c r="I881">
        <v>0</v>
      </c>
    </row>
    <row r="882" spans="1:25" x14ac:dyDescent="0.25">
      <c r="A882" t="s">
        <v>116</v>
      </c>
      <c r="B882">
        <v>194.476</v>
      </c>
      <c r="C882">
        <v>191.98</v>
      </c>
      <c r="D882">
        <v>172.42099999999999</v>
      </c>
      <c r="E882">
        <v>72.3292</v>
      </c>
      <c r="F882">
        <v>0</v>
      </c>
      <c r="G882">
        <v>1.08577E-2</v>
      </c>
      <c r="H882">
        <v>0.99283600000000005</v>
      </c>
      <c r="I882">
        <v>0</v>
      </c>
    </row>
    <row r="883" spans="1:25" x14ac:dyDescent="0.25">
      <c r="A883" t="s">
        <v>116</v>
      </c>
      <c r="B883">
        <v>200.22900000000001</v>
      </c>
      <c r="C883">
        <v>197.726</v>
      </c>
      <c r="D883">
        <v>172.64400000000001</v>
      </c>
      <c r="E883">
        <v>72.136600000000001</v>
      </c>
      <c r="F883">
        <v>0</v>
      </c>
      <c r="G883">
        <v>1.0866300000000001E-2</v>
      </c>
      <c r="H883">
        <v>0.98101899999999997</v>
      </c>
      <c r="I883">
        <v>0</v>
      </c>
    </row>
    <row r="884" spans="1:25" x14ac:dyDescent="0.25">
      <c r="A884" t="s">
        <v>116</v>
      </c>
      <c r="B884">
        <v>194.71199999999999</v>
      </c>
      <c r="C884">
        <v>192.2</v>
      </c>
      <c r="D884">
        <v>172.464</v>
      </c>
      <c r="E884">
        <v>72.346599999999995</v>
      </c>
      <c r="F884">
        <v>0</v>
      </c>
      <c r="G884">
        <v>1.0924400000000001E-2</v>
      </c>
      <c r="H884">
        <v>0.98708799999999997</v>
      </c>
      <c r="I884">
        <v>0</v>
      </c>
    </row>
    <row r="885" spans="1:25" x14ac:dyDescent="0.25">
      <c r="A885" t="s">
        <v>116</v>
      </c>
      <c r="B885">
        <v>194.75899999999999</v>
      </c>
      <c r="C885">
        <v>192.268</v>
      </c>
      <c r="D885">
        <v>172.654</v>
      </c>
      <c r="E885">
        <v>72.129400000000004</v>
      </c>
      <c r="F885">
        <v>0</v>
      </c>
      <c r="G885">
        <v>1.0857E-2</v>
      </c>
      <c r="H885">
        <v>0.98868400000000001</v>
      </c>
      <c r="I885">
        <v>0</v>
      </c>
    </row>
    <row r="886" spans="1:25" x14ac:dyDescent="0.25">
      <c r="A886" t="s">
        <v>116</v>
      </c>
      <c r="B886">
        <v>194.55</v>
      </c>
      <c r="C886">
        <v>192.05500000000001</v>
      </c>
      <c r="D886">
        <v>172.39099999999999</v>
      </c>
      <c r="E886">
        <v>72.312799999999996</v>
      </c>
      <c r="F886">
        <v>0</v>
      </c>
      <c r="G886">
        <v>1.08582E-2</v>
      </c>
      <c r="H886">
        <v>0.98101899999999997</v>
      </c>
      <c r="I886">
        <v>0</v>
      </c>
    </row>
    <row r="887" spans="1:25" x14ac:dyDescent="0.25">
      <c r="A887" t="s">
        <v>116</v>
      </c>
      <c r="B887">
        <v>194.727</v>
      </c>
      <c r="C887">
        <v>192.24100000000001</v>
      </c>
      <c r="D887">
        <v>172.601</v>
      </c>
      <c r="E887">
        <v>72.126400000000004</v>
      </c>
      <c r="F887">
        <v>0</v>
      </c>
      <c r="G887">
        <v>1.08571E-2</v>
      </c>
      <c r="H887">
        <v>0.98101899999999997</v>
      </c>
      <c r="I887">
        <v>0</v>
      </c>
    </row>
    <row r="888" spans="1:25" x14ac:dyDescent="0.25">
      <c r="A888" t="s">
        <v>116</v>
      </c>
      <c r="B888">
        <v>194.50899999999999</v>
      </c>
      <c r="C888">
        <v>191.94900000000001</v>
      </c>
      <c r="D888">
        <v>172.40899999999999</v>
      </c>
      <c r="E888">
        <v>72.295400000000001</v>
      </c>
      <c r="F888">
        <v>0</v>
      </c>
      <c r="G888">
        <v>1.0859799999999999E-2</v>
      </c>
      <c r="H888">
        <v>0.98256200000000005</v>
      </c>
      <c r="I888">
        <v>0</v>
      </c>
    </row>
    <row r="889" spans="1:25" x14ac:dyDescent="0.25">
      <c r="A889" t="s">
        <v>116</v>
      </c>
      <c r="B889">
        <v>8042.74</v>
      </c>
      <c r="C889">
        <v>192.935</v>
      </c>
      <c r="D889">
        <v>172.66300000000001</v>
      </c>
      <c r="E889">
        <v>72.106899999999996</v>
      </c>
      <c r="F889">
        <v>0</v>
      </c>
      <c r="G889">
        <v>1.0877E-2</v>
      </c>
      <c r="H889">
        <v>0.99322699999999997</v>
      </c>
      <c r="I889">
        <v>0</v>
      </c>
    </row>
    <row r="890" spans="1:25" x14ac:dyDescent="0.25">
      <c r="A890" t="s">
        <v>116</v>
      </c>
      <c r="B890">
        <v>201.39400000000001</v>
      </c>
      <c r="C890">
        <v>197.99700000000001</v>
      </c>
      <c r="D890">
        <v>172.66</v>
      </c>
      <c r="E890">
        <v>72.264700000000005</v>
      </c>
      <c r="F890">
        <v>0</v>
      </c>
      <c r="G890">
        <v>1.0857E-2</v>
      </c>
      <c r="H890">
        <v>0.99040099999999998</v>
      </c>
      <c r="I890">
        <v>0</v>
      </c>
    </row>
    <row r="891" spans="1:25" x14ac:dyDescent="0.25">
      <c r="A891" t="s">
        <v>116</v>
      </c>
      <c r="B891">
        <v>195.02099999999999</v>
      </c>
      <c r="C891">
        <v>192.547</v>
      </c>
      <c r="D891">
        <v>172.60599999999999</v>
      </c>
      <c r="E891">
        <v>72.106899999999996</v>
      </c>
      <c r="F891">
        <v>0</v>
      </c>
      <c r="G891">
        <v>1.08573E-2</v>
      </c>
      <c r="H891">
        <v>0.99317</v>
      </c>
      <c r="I891">
        <v>0</v>
      </c>
    </row>
    <row r="892" spans="1:25" x14ac:dyDescent="0.25">
      <c r="A892" t="s">
        <v>116</v>
      </c>
      <c r="B892">
        <v>194.87200000000001</v>
      </c>
      <c r="C892">
        <v>192.36600000000001</v>
      </c>
      <c r="D892">
        <v>172.482</v>
      </c>
      <c r="E892">
        <v>72.332300000000004</v>
      </c>
      <c r="F892">
        <v>0</v>
      </c>
      <c r="G892">
        <v>1.0859799999999999E-2</v>
      </c>
      <c r="H892">
        <v>0.995089</v>
      </c>
      <c r="I892">
        <v>0</v>
      </c>
    </row>
    <row r="893" spans="1:25" x14ac:dyDescent="0.25">
      <c r="A893" t="s">
        <v>116</v>
      </c>
      <c r="B893">
        <v>194.78399999999999</v>
      </c>
      <c r="C893">
        <v>192.29900000000001</v>
      </c>
      <c r="D893">
        <v>172.65700000000001</v>
      </c>
      <c r="E893">
        <v>72.147900000000007</v>
      </c>
      <c r="F893">
        <v>0</v>
      </c>
      <c r="G893">
        <v>1.08713E-2</v>
      </c>
      <c r="H893">
        <v>0.98461699999999996</v>
      </c>
      <c r="I893">
        <v>0</v>
      </c>
    </row>
    <row r="894" spans="1:25" x14ac:dyDescent="0.25">
      <c r="A894" t="s">
        <v>116</v>
      </c>
      <c r="B894">
        <v>194.50299999999999</v>
      </c>
      <c r="C894">
        <v>192.01499999999999</v>
      </c>
      <c r="D894">
        <v>172.40299999999999</v>
      </c>
      <c r="E894">
        <v>72.291300000000007</v>
      </c>
      <c r="F894">
        <v>0</v>
      </c>
      <c r="G894">
        <v>1.0858400000000001E-2</v>
      </c>
      <c r="H894">
        <v>0.98101899999999997</v>
      </c>
      <c r="I894">
        <v>0</v>
      </c>
    </row>
    <row r="895" spans="1:25" x14ac:dyDescent="0.25">
      <c r="A895" t="s">
        <v>116</v>
      </c>
      <c r="B895">
        <v>194.679</v>
      </c>
      <c r="C895">
        <v>192.18299999999999</v>
      </c>
      <c r="D895">
        <v>172.59800000000001</v>
      </c>
      <c r="E895">
        <v>72.100700000000003</v>
      </c>
      <c r="F895">
        <v>0</v>
      </c>
      <c r="G895">
        <v>1.0858899999999999E-2</v>
      </c>
      <c r="H895">
        <v>0.98952899999999999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194.53200000000001</v>
      </c>
      <c r="C896">
        <v>192.03899999999999</v>
      </c>
      <c r="D896">
        <v>172.51300000000001</v>
      </c>
      <c r="E896">
        <v>72.354799999999997</v>
      </c>
      <c r="F896">
        <v>0</v>
      </c>
      <c r="G896">
        <v>1.08576E-2</v>
      </c>
      <c r="H896">
        <v>0.99498399999999998</v>
      </c>
      <c r="I896">
        <v>0</v>
      </c>
      <c r="R896">
        <f>AVERAGE(B847:B896)</f>
        <v>827.41405999999961</v>
      </c>
      <c r="S896">
        <f>AVERAGE(C847:C896)</f>
        <v>194.05519999999996</v>
      </c>
      <c r="U896">
        <f>_xlfn.VAR.P(B847:B896)</f>
        <v>4574074.9517028164</v>
      </c>
      <c r="V896">
        <f>_xlfn.VAR.P(C847:C896)</f>
        <v>26.191457919999994</v>
      </c>
      <c r="X896">
        <f>1.96*SQRT(U896)/50</f>
        <v>83.837381482156374</v>
      </c>
      <c r="Y896">
        <f>1.96*SQRT(V896)/50</f>
        <v>0.20061615562608306</v>
      </c>
    </row>
    <row r="897" spans="1:15" x14ac:dyDescent="0.25">
      <c r="A897" t="s">
        <v>116</v>
      </c>
      <c r="B897">
        <v>41371.241792000001</v>
      </c>
      <c r="C897" t="s">
        <v>37</v>
      </c>
    </row>
    <row r="898" spans="1:15" x14ac:dyDescent="0.25">
      <c r="A898" t="s">
        <v>42</v>
      </c>
      <c r="B898">
        <v>5653.03</v>
      </c>
      <c r="C898">
        <v>5512.24</v>
      </c>
      <c r="D898">
        <v>5511.77</v>
      </c>
      <c r="E898">
        <v>5508.2</v>
      </c>
      <c r="F898">
        <v>152.584</v>
      </c>
      <c r="G898">
        <v>1513.52</v>
      </c>
      <c r="H898">
        <v>255.17099999999999</v>
      </c>
      <c r="I898">
        <v>249.67699999999999</v>
      </c>
      <c r="J898">
        <v>448.56400000000002</v>
      </c>
      <c r="K898">
        <v>3465.36</v>
      </c>
      <c r="L898">
        <v>1.2864199999999999E-3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5039.07</v>
      </c>
      <c r="C899">
        <v>4926.1099999999997</v>
      </c>
      <c r="D899">
        <v>4925.67</v>
      </c>
      <c r="E899">
        <v>4922.4399999999996</v>
      </c>
      <c r="F899">
        <v>138.22300000000001</v>
      </c>
      <c r="G899">
        <v>1278.25</v>
      </c>
      <c r="H899">
        <v>231.69</v>
      </c>
      <c r="I899">
        <v>222.22800000000001</v>
      </c>
      <c r="J899">
        <v>314.78300000000002</v>
      </c>
      <c r="K899">
        <v>3163.96</v>
      </c>
      <c r="L899">
        <v>1.30627E-3</v>
      </c>
      <c r="M899">
        <v>0.995116</v>
      </c>
      <c r="N899">
        <v>0</v>
      </c>
      <c r="O899" t="s">
        <v>43</v>
      </c>
    </row>
    <row r="900" spans="1:15" x14ac:dyDescent="0.25">
      <c r="A900" t="s">
        <v>42</v>
      </c>
      <c r="B900">
        <v>5820.16</v>
      </c>
      <c r="C900">
        <v>5703.29</v>
      </c>
      <c r="D900">
        <v>5702.81</v>
      </c>
      <c r="E900">
        <v>5699.28</v>
      </c>
      <c r="F900">
        <v>151.29400000000001</v>
      </c>
      <c r="G900">
        <v>1695.2</v>
      </c>
      <c r="H900">
        <v>255.983</v>
      </c>
      <c r="I900">
        <v>249.786</v>
      </c>
      <c r="J900">
        <v>620.08699999999999</v>
      </c>
      <c r="K900">
        <v>3481.21</v>
      </c>
      <c r="L900">
        <v>1.34304E-3</v>
      </c>
      <c r="M900">
        <v>0.995112</v>
      </c>
      <c r="N900">
        <v>317</v>
      </c>
      <c r="O900" t="s">
        <v>43</v>
      </c>
    </row>
    <row r="901" spans="1:15" x14ac:dyDescent="0.25">
      <c r="A901" t="s">
        <v>42</v>
      </c>
      <c r="B901">
        <v>5251.78</v>
      </c>
      <c r="C901">
        <v>5133.3</v>
      </c>
      <c r="D901">
        <v>5132.84</v>
      </c>
      <c r="E901">
        <v>5129.4799999999996</v>
      </c>
      <c r="F901">
        <v>143.33000000000001</v>
      </c>
      <c r="G901">
        <v>1362.5</v>
      </c>
      <c r="H901">
        <v>240.542</v>
      </c>
      <c r="I901">
        <v>230.958</v>
      </c>
      <c r="J901">
        <v>358.30900000000003</v>
      </c>
      <c r="K901">
        <v>3268.03</v>
      </c>
      <c r="L901">
        <v>1.2943399999999999E-3</v>
      </c>
      <c r="M901">
        <v>0.995116</v>
      </c>
      <c r="N901">
        <v>0</v>
      </c>
      <c r="O901" t="s">
        <v>43</v>
      </c>
    </row>
    <row r="902" spans="1:15" x14ac:dyDescent="0.25">
      <c r="A902" t="s">
        <v>42</v>
      </c>
      <c r="B902">
        <v>6158.06</v>
      </c>
      <c r="C902">
        <v>6041.49</v>
      </c>
      <c r="D902">
        <v>6040.97</v>
      </c>
      <c r="E902">
        <v>6037.11</v>
      </c>
      <c r="F902">
        <v>165.48</v>
      </c>
      <c r="G902">
        <v>1699.79</v>
      </c>
      <c r="H902">
        <v>276</v>
      </c>
      <c r="I902">
        <v>270.935</v>
      </c>
      <c r="J902">
        <v>544.755</v>
      </c>
      <c r="K902">
        <v>3766.2</v>
      </c>
      <c r="L902">
        <v>1.2300600000000001E-3</v>
      </c>
      <c r="M902">
        <v>0.99511499999999997</v>
      </c>
      <c r="N902">
        <v>0</v>
      </c>
      <c r="O902" t="s">
        <v>43</v>
      </c>
    </row>
    <row r="903" spans="1:15" x14ac:dyDescent="0.25">
      <c r="A903" t="s">
        <v>42</v>
      </c>
      <c r="B903">
        <v>5327.81</v>
      </c>
      <c r="C903">
        <v>5215.1400000000003</v>
      </c>
      <c r="D903">
        <v>5214.6899999999996</v>
      </c>
      <c r="E903">
        <v>5211.2700000000004</v>
      </c>
      <c r="F903">
        <v>145.11600000000001</v>
      </c>
      <c r="G903">
        <v>1376.34</v>
      </c>
      <c r="H903">
        <v>244.07</v>
      </c>
      <c r="I903">
        <v>234.78200000000001</v>
      </c>
      <c r="J903">
        <v>358.71300000000002</v>
      </c>
      <c r="K903">
        <v>3329.81</v>
      </c>
      <c r="L903">
        <v>1.2442E-3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5757.66</v>
      </c>
      <c r="C904">
        <v>5587.19</v>
      </c>
      <c r="D904">
        <v>5586.7</v>
      </c>
      <c r="E904">
        <v>5583.14</v>
      </c>
      <c r="F904">
        <v>152.32599999999999</v>
      </c>
      <c r="G904">
        <v>1551.96</v>
      </c>
      <c r="H904">
        <v>256.17200000000003</v>
      </c>
      <c r="I904">
        <v>251.47300000000001</v>
      </c>
      <c r="J904">
        <v>481.96</v>
      </c>
      <c r="K904">
        <v>3499.96</v>
      </c>
      <c r="L904">
        <v>1.2302999999999999E-3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5649.71</v>
      </c>
      <c r="C905">
        <v>5535.03</v>
      </c>
      <c r="D905">
        <v>5534.56</v>
      </c>
      <c r="E905">
        <v>5531.02</v>
      </c>
      <c r="F905">
        <v>151.494</v>
      </c>
      <c r="G905">
        <v>1569.1</v>
      </c>
      <c r="H905">
        <v>253.42599999999999</v>
      </c>
      <c r="I905">
        <v>243.14400000000001</v>
      </c>
      <c r="J905">
        <v>518.77599999999995</v>
      </c>
      <c r="K905">
        <v>3439.81</v>
      </c>
      <c r="L905">
        <v>1.23182E-3</v>
      </c>
      <c r="M905">
        <v>0.99511499999999997</v>
      </c>
      <c r="N905">
        <v>0</v>
      </c>
      <c r="O905" t="s">
        <v>43</v>
      </c>
    </row>
    <row r="906" spans="1:15" x14ac:dyDescent="0.25">
      <c r="A906" t="s">
        <v>42</v>
      </c>
      <c r="B906">
        <v>5077.1099999999997</v>
      </c>
      <c r="C906">
        <v>4960.3100000000004</v>
      </c>
      <c r="D906">
        <v>4959.87</v>
      </c>
      <c r="E906">
        <v>4956.6099999999997</v>
      </c>
      <c r="F906">
        <v>138.703</v>
      </c>
      <c r="G906">
        <v>1294.58</v>
      </c>
      <c r="H906">
        <v>232.297</v>
      </c>
      <c r="I906">
        <v>223.01</v>
      </c>
      <c r="J906">
        <v>327.59699999999998</v>
      </c>
      <c r="K906">
        <v>3180.9</v>
      </c>
      <c r="L906">
        <v>1.23123E-3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5592.53</v>
      </c>
      <c r="C907">
        <v>5475.25</v>
      </c>
      <c r="D907">
        <v>5474.78</v>
      </c>
      <c r="E907">
        <v>5471.3</v>
      </c>
      <c r="F907">
        <v>149.876</v>
      </c>
      <c r="G907">
        <v>1547.16</v>
      </c>
      <c r="H907">
        <v>250.28299999999999</v>
      </c>
      <c r="I907">
        <v>244.46700000000001</v>
      </c>
      <c r="J907">
        <v>501.48399999999998</v>
      </c>
      <c r="K907">
        <v>3405.63</v>
      </c>
      <c r="L907">
        <v>1.23854E-3</v>
      </c>
      <c r="M907">
        <v>0.995116</v>
      </c>
      <c r="N907">
        <v>0</v>
      </c>
      <c r="O907" t="s">
        <v>43</v>
      </c>
    </row>
    <row r="908" spans="1:15" x14ac:dyDescent="0.25">
      <c r="A908" t="s">
        <v>42</v>
      </c>
      <c r="B908">
        <v>5051.6899999999996</v>
      </c>
      <c r="C908">
        <v>4939.16</v>
      </c>
      <c r="D908">
        <v>4938.7299999999996</v>
      </c>
      <c r="E908">
        <v>4935.51</v>
      </c>
      <c r="F908">
        <v>137.547</v>
      </c>
      <c r="G908">
        <v>1300</v>
      </c>
      <c r="H908">
        <v>231.56399999999999</v>
      </c>
      <c r="I908">
        <v>222.251</v>
      </c>
      <c r="J908">
        <v>335.577</v>
      </c>
      <c r="K908">
        <v>3155.71</v>
      </c>
      <c r="L908">
        <v>1.2307399999999999E-3</v>
      </c>
      <c r="M908">
        <v>0.99511499999999997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6008.66</v>
      </c>
      <c r="C909">
        <v>5888.39</v>
      </c>
      <c r="D909">
        <v>5887.83</v>
      </c>
      <c r="E909">
        <v>5884.12</v>
      </c>
      <c r="F909">
        <v>159.08199999999999</v>
      </c>
      <c r="G909">
        <v>1728.6</v>
      </c>
      <c r="H909">
        <v>264.17700000000002</v>
      </c>
      <c r="I909">
        <v>260.13600000000002</v>
      </c>
      <c r="J909">
        <v>625.03700000000003</v>
      </c>
      <c r="K909">
        <v>3608.28</v>
      </c>
      <c r="L909">
        <v>1.23011E-3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5218.45</v>
      </c>
      <c r="C910">
        <v>5102.01</v>
      </c>
      <c r="D910">
        <v>5101.5600000000004</v>
      </c>
      <c r="E910">
        <v>5098.24</v>
      </c>
      <c r="F910">
        <v>142.35499999999999</v>
      </c>
      <c r="G910">
        <v>1343.73</v>
      </c>
      <c r="H910">
        <v>238.096</v>
      </c>
      <c r="I910">
        <v>229.48</v>
      </c>
      <c r="J910">
        <v>351.82900000000001</v>
      </c>
      <c r="K910">
        <v>3260.73</v>
      </c>
      <c r="L910">
        <v>1.27008E-3</v>
      </c>
      <c r="M910">
        <v>0.99511499999999997</v>
      </c>
      <c r="N910">
        <v>0</v>
      </c>
      <c r="O910" t="s">
        <v>43</v>
      </c>
    </row>
    <row r="911" spans="1:15" x14ac:dyDescent="0.25">
      <c r="A911" t="s">
        <v>42</v>
      </c>
      <c r="B911">
        <v>5895.82</v>
      </c>
      <c r="C911">
        <v>5778.94</v>
      </c>
      <c r="D911">
        <v>5778.43</v>
      </c>
      <c r="E911">
        <v>5774.61</v>
      </c>
      <c r="F911">
        <v>162.67500000000001</v>
      </c>
      <c r="G911">
        <v>1492.16</v>
      </c>
      <c r="H911">
        <v>272.06299999999999</v>
      </c>
      <c r="I911">
        <v>261.56200000000001</v>
      </c>
      <c r="J911">
        <v>359.976</v>
      </c>
      <c r="K911">
        <v>3718.22</v>
      </c>
      <c r="L911">
        <v>1.27823E-3</v>
      </c>
      <c r="M911">
        <v>0.99511499999999997</v>
      </c>
      <c r="N911">
        <v>0</v>
      </c>
      <c r="O911" t="s">
        <v>43</v>
      </c>
    </row>
    <row r="912" spans="1:15" x14ac:dyDescent="0.25">
      <c r="A912" t="s">
        <v>42</v>
      </c>
      <c r="B912">
        <v>5084.5200000000004</v>
      </c>
      <c r="C912">
        <v>4971.04</v>
      </c>
      <c r="D912">
        <v>4970.6000000000004</v>
      </c>
      <c r="E912">
        <v>4967.3500000000004</v>
      </c>
      <c r="F912">
        <v>138.67500000000001</v>
      </c>
      <c r="G912">
        <v>1305.7</v>
      </c>
      <c r="H912">
        <v>233.27199999999999</v>
      </c>
      <c r="I912">
        <v>224.52099999999999</v>
      </c>
      <c r="J912">
        <v>333.06400000000002</v>
      </c>
      <c r="K912">
        <v>3179.19</v>
      </c>
      <c r="L912">
        <v>1.2333400000000001E-3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5316.59</v>
      </c>
      <c r="C913">
        <v>5203.67</v>
      </c>
      <c r="D913">
        <v>5203.21</v>
      </c>
      <c r="E913">
        <v>5199.8999999999996</v>
      </c>
      <c r="F913">
        <v>142.48500000000001</v>
      </c>
      <c r="G913">
        <v>1468.47</v>
      </c>
      <c r="H913">
        <v>238.53100000000001</v>
      </c>
      <c r="I913">
        <v>340.54500000000002</v>
      </c>
      <c r="J913">
        <v>362.24799999999999</v>
      </c>
      <c r="K913">
        <v>3236.89</v>
      </c>
      <c r="L913">
        <v>1.33062E-3</v>
      </c>
      <c r="M913">
        <v>0.99511499999999997</v>
      </c>
      <c r="N913">
        <v>0</v>
      </c>
      <c r="O913" t="s">
        <v>43</v>
      </c>
    </row>
    <row r="914" spans="1:15" x14ac:dyDescent="0.25">
      <c r="A914" t="s">
        <v>42</v>
      </c>
      <c r="B914">
        <v>5227.59</v>
      </c>
      <c r="C914">
        <v>5110.3500000000004</v>
      </c>
      <c r="D914">
        <v>5109.87</v>
      </c>
      <c r="E914">
        <v>5106.55</v>
      </c>
      <c r="F914">
        <v>143.155</v>
      </c>
      <c r="G914">
        <v>1371.29</v>
      </c>
      <c r="H914">
        <v>238.88499999999999</v>
      </c>
      <c r="I914">
        <v>231.006</v>
      </c>
      <c r="J914">
        <v>375.06400000000002</v>
      </c>
      <c r="K914">
        <v>3239.48</v>
      </c>
      <c r="L914">
        <v>1.23245E-3</v>
      </c>
      <c r="M914">
        <v>0.995116</v>
      </c>
      <c r="N914">
        <v>0</v>
      </c>
      <c r="O914" t="s">
        <v>43</v>
      </c>
    </row>
    <row r="915" spans="1:15" x14ac:dyDescent="0.25">
      <c r="A915" t="s">
        <v>42</v>
      </c>
      <c r="B915">
        <v>6270.06</v>
      </c>
      <c r="C915">
        <v>6153.27</v>
      </c>
      <c r="D915">
        <v>6152.73</v>
      </c>
      <c r="E915">
        <v>6148.84</v>
      </c>
      <c r="F915">
        <v>168.47499999999999</v>
      </c>
      <c r="G915">
        <v>1754.62</v>
      </c>
      <c r="H915">
        <v>280.96699999999998</v>
      </c>
      <c r="I915">
        <v>277.30399999999997</v>
      </c>
      <c r="J915">
        <v>579.14200000000005</v>
      </c>
      <c r="K915">
        <v>3812.68</v>
      </c>
      <c r="L915">
        <v>1.23956E-3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5114.7299999999996</v>
      </c>
      <c r="C916">
        <v>4999.57</v>
      </c>
      <c r="D916">
        <v>4999.1099999999997</v>
      </c>
      <c r="E916">
        <v>4995.82</v>
      </c>
      <c r="F916">
        <v>140.386</v>
      </c>
      <c r="G916">
        <v>1284.6099999999999</v>
      </c>
      <c r="H916">
        <v>237.43299999999999</v>
      </c>
      <c r="I916">
        <v>228.25399999999999</v>
      </c>
      <c r="J916">
        <v>293.35000000000002</v>
      </c>
      <c r="K916">
        <v>3219.61</v>
      </c>
      <c r="L916">
        <v>1.23266E-3</v>
      </c>
      <c r="M916">
        <v>0.995116</v>
      </c>
      <c r="N916">
        <v>0</v>
      </c>
      <c r="O916" t="s">
        <v>43</v>
      </c>
    </row>
    <row r="917" spans="1:15" x14ac:dyDescent="0.25">
      <c r="A917" t="s">
        <v>42</v>
      </c>
      <c r="B917">
        <v>5070.38</v>
      </c>
      <c r="C917">
        <v>4955.47</v>
      </c>
      <c r="D917">
        <v>4955.03</v>
      </c>
      <c r="E917">
        <v>4951.78</v>
      </c>
      <c r="F917">
        <v>139.952</v>
      </c>
      <c r="G917">
        <v>1274.21</v>
      </c>
      <c r="H917">
        <v>235.38399999999999</v>
      </c>
      <c r="I917">
        <v>226.12799999999999</v>
      </c>
      <c r="J917">
        <v>292.16199999999998</v>
      </c>
      <c r="K917">
        <v>3187.69</v>
      </c>
      <c r="L917">
        <v>1.54918E-3</v>
      </c>
      <c r="M917">
        <v>0.99511300000000003</v>
      </c>
      <c r="N917">
        <v>0</v>
      </c>
      <c r="O917" t="s">
        <v>43</v>
      </c>
    </row>
    <row r="918" spans="1:15" x14ac:dyDescent="0.25">
      <c r="A918" t="s">
        <v>42</v>
      </c>
      <c r="B918">
        <v>5293.98</v>
      </c>
      <c r="C918">
        <v>5181.3500000000004</v>
      </c>
      <c r="D918">
        <v>5180.91</v>
      </c>
      <c r="E918">
        <v>5177.51</v>
      </c>
      <c r="F918">
        <v>145.30600000000001</v>
      </c>
      <c r="G918">
        <v>1329.35</v>
      </c>
      <c r="H918">
        <v>246.309</v>
      </c>
      <c r="I918">
        <v>236.35</v>
      </c>
      <c r="J918">
        <v>303.35599999999999</v>
      </c>
      <c r="K918">
        <v>3338.07</v>
      </c>
      <c r="L918">
        <v>1.2315799999999999E-3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5179.83</v>
      </c>
      <c r="C919">
        <v>5046.2299999999996</v>
      </c>
      <c r="D919">
        <v>5045.79</v>
      </c>
      <c r="E919">
        <v>5042.43</v>
      </c>
      <c r="F919">
        <v>142.839</v>
      </c>
      <c r="G919">
        <v>1267.44</v>
      </c>
      <c r="H919">
        <v>241.63300000000001</v>
      </c>
      <c r="I919">
        <v>232.136</v>
      </c>
      <c r="J919">
        <v>259.65800000000002</v>
      </c>
      <c r="K919">
        <v>3275.01</v>
      </c>
      <c r="L919">
        <v>1.23949E-3</v>
      </c>
      <c r="M919">
        <v>0.99511400000000005</v>
      </c>
      <c r="N919">
        <v>0</v>
      </c>
      <c r="O919" t="s">
        <v>43</v>
      </c>
    </row>
    <row r="920" spans="1:15" x14ac:dyDescent="0.25">
      <c r="A920" t="s">
        <v>42</v>
      </c>
      <c r="B920">
        <v>5326.95</v>
      </c>
      <c r="C920">
        <v>5209.6400000000003</v>
      </c>
      <c r="D920">
        <v>5209.1899999999996</v>
      </c>
      <c r="E920">
        <v>5205.76</v>
      </c>
      <c r="F920">
        <v>146.059</v>
      </c>
      <c r="G920">
        <v>1335.53</v>
      </c>
      <c r="H920">
        <v>247.36</v>
      </c>
      <c r="I920">
        <v>237.696</v>
      </c>
      <c r="J920">
        <v>302.77999999999997</v>
      </c>
      <c r="K920">
        <v>3357.41</v>
      </c>
      <c r="L920">
        <v>1.3619999999999999E-3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5846.13</v>
      </c>
      <c r="C921">
        <v>5713.07</v>
      </c>
      <c r="D921">
        <v>5712.58</v>
      </c>
      <c r="E921">
        <v>5708.8</v>
      </c>
      <c r="F921">
        <v>161.886</v>
      </c>
      <c r="G921">
        <v>1427.87</v>
      </c>
      <c r="H921">
        <v>273.00900000000001</v>
      </c>
      <c r="I921">
        <v>262.14100000000002</v>
      </c>
      <c r="J921">
        <v>289.81799999999998</v>
      </c>
      <c r="K921">
        <v>3716.77</v>
      </c>
      <c r="L921">
        <v>1.23025E-3</v>
      </c>
      <c r="M921">
        <v>0.995116</v>
      </c>
      <c r="N921">
        <v>0</v>
      </c>
      <c r="O921" t="s">
        <v>43</v>
      </c>
    </row>
    <row r="922" spans="1:15" x14ac:dyDescent="0.25">
      <c r="A922" t="s">
        <v>42</v>
      </c>
      <c r="B922">
        <v>5511.95</v>
      </c>
      <c r="C922">
        <v>5399.1</v>
      </c>
      <c r="D922">
        <v>5398.64</v>
      </c>
      <c r="E922">
        <v>5395.07</v>
      </c>
      <c r="F922">
        <v>152.85599999999999</v>
      </c>
      <c r="G922">
        <v>1351.96</v>
      </c>
      <c r="H922">
        <v>258.005</v>
      </c>
      <c r="I922">
        <v>248.047</v>
      </c>
      <c r="J922">
        <v>274.64600000000002</v>
      </c>
      <c r="K922">
        <v>3508.96</v>
      </c>
      <c r="L922">
        <v>1.2781699999999999E-3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5348.01</v>
      </c>
      <c r="C923">
        <v>5223.7299999999996</v>
      </c>
      <c r="D923">
        <v>5223.28</v>
      </c>
      <c r="E923">
        <v>5219.8500000000004</v>
      </c>
      <c r="F923">
        <v>146.41499999999999</v>
      </c>
      <c r="G923">
        <v>1340.2</v>
      </c>
      <c r="H923">
        <v>247.8</v>
      </c>
      <c r="I923">
        <v>238.292</v>
      </c>
      <c r="J923">
        <v>306.13200000000001</v>
      </c>
      <c r="K923">
        <v>3366.32</v>
      </c>
      <c r="L923">
        <v>1.2472399999999999E-3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5756.39</v>
      </c>
      <c r="C924">
        <v>5643.96</v>
      </c>
      <c r="D924">
        <v>5643.47</v>
      </c>
      <c r="E924">
        <v>5639.74</v>
      </c>
      <c r="F924">
        <v>159.928</v>
      </c>
      <c r="G924">
        <v>1411.22</v>
      </c>
      <c r="H924">
        <v>269.63400000000001</v>
      </c>
      <c r="I924">
        <v>259.12099999999998</v>
      </c>
      <c r="J924">
        <v>285.91899999999998</v>
      </c>
      <c r="K924">
        <v>3670.83</v>
      </c>
      <c r="L924">
        <v>1.2780199999999999E-3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5365.43</v>
      </c>
      <c r="C925">
        <v>5240.8100000000004</v>
      </c>
      <c r="D925">
        <v>5240.3599999999997</v>
      </c>
      <c r="E925">
        <v>5236.8900000000003</v>
      </c>
      <c r="F925">
        <v>148.864</v>
      </c>
      <c r="G925">
        <v>1314.63</v>
      </c>
      <c r="H925">
        <v>250.81200000000001</v>
      </c>
      <c r="I925">
        <v>241.017</v>
      </c>
      <c r="J925">
        <v>268.53800000000001</v>
      </c>
      <c r="K925">
        <v>3402.69</v>
      </c>
      <c r="L925">
        <v>1.2399500000000001E-3</v>
      </c>
      <c r="M925">
        <v>0.995112</v>
      </c>
      <c r="N925">
        <v>0</v>
      </c>
      <c r="O925" t="s">
        <v>43</v>
      </c>
    </row>
    <row r="926" spans="1:15" x14ac:dyDescent="0.25">
      <c r="A926" t="s">
        <v>42</v>
      </c>
      <c r="B926">
        <v>5779.87</v>
      </c>
      <c r="C926">
        <v>5668.51</v>
      </c>
      <c r="D926">
        <v>5668.03</v>
      </c>
      <c r="E926">
        <v>5664.27</v>
      </c>
      <c r="F926">
        <v>160.83000000000001</v>
      </c>
      <c r="G926">
        <v>1416.95</v>
      </c>
      <c r="H926">
        <v>270.95699999999999</v>
      </c>
      <c r="I926">
        <v>260.03199999999998</v>
      </c>
      <c r="J926">
        <v>287.20800000000003</v>
      </c>
      <c r="K926">
        <v>3687.21</v>
      </c>
      <c r="L926">
        <v>1.23649E-3</v>
      </c>
      <c r="M926">
        <v>0.995116</v>
      </c>
      <c r="N926">
        <v>0</v>
      </c>
      <c r="O926" t="s">
        <v>43</v>
      </c>
    </row>
    <row r="927" spans="1:15" x14ac:dyDescent="0.25">
      <c r="A927" t="s">
        <v>42</v>
      </c>
      <c r="B927">
        <v>4990.1099999999997</v>
      </c>
      <c r="C927">
        <v>4878.54</v>
      </c>
      <c r="D927">
        <v>4878.12</v>
      </c>
      <c r="E927">
        <v>4874.87</v>
      </c>
      <c r="F927">
        <v>137.72999999999999</v>
      </c>
      <c r="G927">
        <v>1227.18</v>
      </c>
      <c r="H927">
        <v>233.68</v>
      </c>
      <c r="I927">
        <v>224.60499999999999</v>
      </c>
      <c r="J927">
        <v>252.08199999999999</v>
      </c>
      <c r="K927">
        <v>3163.86</v>
      </c>
      <c r="L927">
        <v>1.27904E-3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5485.36</v>
      </c>
      <c r="C928">
        <v>5367.71</v>
      </c>
      <c r="D928">
        <v>5367.24</v>
      </c>
      <c r="E928">
        <v>5363.71</v>
      </c>
      <c r="F928">
        <v>151.089</v>
      </c>
      <c r="G928">
        <v>1372.28</v>
      </c>
      <c r="H928">
        <v>254.768</v>
      </c>
      <c r="I928">
        <v>244.97499999999999</v>
      </c>
      <c r="J928">
        <v>309.71899999999999</v>
      </c>
      <c r="K928">
        <v>3463.21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5211.2299999999996</v>
      </c>
      <c r="C929">
        <v>5098.12</v>
      </c>
      <c r="D929">
        <v>5097.66</v>
      </c>
      <c r="E929">
        <v>5094.28</v>
      </c>
      <c r="F929">
        <v>144.80799999999999</v>
      </c>
      <c r="G929">
        <v>1279.52</v>
      </c>
      <c r="H929">
        <v>243.91200000000001</v>
      </c>
      <c r="I929">
        <v>234.422</v>
      </c>
      <c r="J929">
        <v>262.274</v>
      </c>
      <c r="K929">
        <v>3308.56</v>
      </c>
      <c r="L929">
        <v>1.2514799999999999E-3</v>
      </c>
      <c r="M929">
        <v>0.99511400000000005</v>
      </c>
      <c r="N929">
        <v>0</v>
      </c>
      <c r="O929" t="s">
        <v>43</v>
      </c>
    </row>
    <row r="930" spans="1:15" x14ac:dyDescent="0.25">
      <c r="A930" t="s">
        <v>42</v>
      </c>
      <c r="B930">
        <v>5727.73</v>
      </c>
      <c r="C930">
        <v>5594.23</v>
      </c>
      <c r="D930">
        <v>5593.74</v>
      </c>
      <c r="E930">
        <v>5590.03</v>
      </c>
      <c r="F930">
        <v>158.316</v>
      </c>
      <c r="G930">
        <v>1398.39</v>
      </c>
      <c r="H930">
        <v>267.27999999999997</v>
      </c>
      <c r="I930">
        <v>256.88299999999998</v>
      </c>
      <c r="J930">
        <v>284.11</v>
      </c>
      <c r="K930">
        <v>3638.3</v>
      </c>
      <c r="L930">
        <v>1.4051000000000001E-3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5530.08</v>
      </c>
      <c r="C931">
        <v>5411.97</v>
      </c>
      <c r="D931">
        <v>5411.5</v>
      </c>
      <c r="E931">
        <v>5407.92</v>
      </c>
      <c r="F931">
        <v>153.499</v>
      </c>
      <c r="G931">
        <v>1358.25</v>
      </c>
      <c r="H931">
        <v>258.47899999999998</v>
      </c>
      <c r="I931">
        <v>248.34399999999999</v>
      </c>
      <c r="J931">
        <v>275.99900000000002</v>
      </c>
      <c r="K931">
        <v>3517.42</v>
      </c>
      <c r="L931">
        <v>1.24446E-3</v>
      </c>
      <c r="M931">
        <v>0.995116</v>
      </c>
      <c r="N931">
        <v>345</v>
      </c>
      <c r="O931" t="s">
        <v>43</v>
      </c>
    </row>
    <row r="932" spans="1:15" x14ac:dyDescent="0.25">
      <c r="A932" t="s">
        <v>42</v>
      </c>
      <c r="B932">
        <v>5982.83</v>
      </c>
      <c r="C932">
        <v>5849.64</v>
      </c>
      <c r="D932">
        <v>5849.13</v>
      </c>
      <c r="E932">
        <v>5845.27</v>
      </c>
      <c r="F932">
        <v>165.67099999999999</v>
      </c>
      <c r="G932">
        <v>1467.98</v>
      </c>
      <c r="H932">
        <v>279.10399999999998</v>
      </c>
      <c r="I932">
        <v>268.02600000000001</v>
      </c>
      <c r="J932">
        <v>296.577</v>
      </c>
      <c r="K932">
        <v>3808.12</v>
      </c>
      <c r="L932">
        <v>1.23705E-3</v>
      </c>
      <c r="M932">
        <v>0.995116</v>
      </c>
      <c r="N932">
        <v>469</v>
      </c>
      <c r="O932" t="s">
        <v>43</v>
      </c>
    </row>
    <row r="933" spans="1:15" x14ac:dyDescent="0.25">
      <c r="A933" t="s">
        <v>42</v>
      </c>
      <c r="B933">
        <v>5583.16</v>
      </c>
      <c r="C933">
        <v>5469.93</v>
      </c>
      <c r="D933">
        <v>5469.46</v>
      </c>
      <c r="E933">
        <v>5465.84</v>
      </c>
      <c r="F933">
        <v>154.71799999999999</v>
      </c>
      <c r="G933">
        <v>1369.84</v>
      </c>
      <c r="H933">
        <v>261.39499999999998</v>
      </c>
      <c r="I933">
        <v>251.18700000000001</v>
      </c>
      <c r="J933">
        <v>278.524</v>
      </c>
      <c r="K933">
        <v>3555.34</v>
      </c>
      <c r="L933">
        <v>1.54447E-3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5193.5600000000004</v>
      </c>
      <c r="C934">
        <v>5069.1000000000004</v>
      </c>
      <c r="D934">
        <v>5068.66</v>
      </c>
      <c r="E934">
        <v>5065.3100000000004</v>
      </c>
      <c r="F934">
        <v>143.072</v>
      </c>
      <c r="G934">
        <v>1272.21</v>
      </c>
      <c r="H934">
        <v>242.57499999999999</v>
      </c>
      <c r="I934">
        <v>233.285</v>
      </c>
      <c r="J934">
        <v>260.11700000000002</v>
      </c>
      <c r="K934">
        <v>3291.04</v>
      </c>
      <c r="L934">
        <v>1.3580199999999999E-3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5882.93</v>
      </c>
      <c r="C935">
        <v>5770.11</v>
      </c>
      <c r="D935">
        <v>5769.61</v>
      </c>
      <c r="E935">
        <v>5765.78</v>
      </c>
      <c r="F935">
        <v>163.57499999999999</v>
      </c>
      <c r="G935">
        <v>1441.96</v>
      </c>
      <c r="H935">
        <v>275.52999999999997</v>
      </c>
      <c r="I935">
        <v>264.85300000000001</v>
      </c>
      <c r="J935">
        <v>291.786</v>
      </c>
      <c r="K935">
        <v>3754.18</v>
      </c>
      <c r="L935">
        <v>1.2717E-3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5245.69</v>
      </c>
      <c r="C936">
        <v>5121.12</v>
      </c>
      <c r="D936">
        <v>5120.67</v>
      </c>
      <c r="E936">
        <v>5117.26</v>
      </c>
      <c r="F936">
        <v>144.98599999999999</v>
      </c>
      <c r="G936">
        <v>1285.26</v>
      </c>
      <c r="H936">
        <v>245.15700000000001</v>
      </c>
      <c r="I936">
        <v>235.51499999999999</v>
      </c>
      <c r="J936">
        <v>263.01600000000002</v>
      </c>
      <c r="K936">
        <v>3324.42</v>
      </c>
      <c r="L936">
        <v>1.2788000000000001E-3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5959.7</v>
      </c>
      <c r="C937">
        <v>5831.27</v>
      </c>
      <c r="D937">
        <v>5830.77</v>
      </c>
      <c r="E937">
        <v>5826.93</v>
      </c>
      <c r="F937">
        <v>163.99600000000001</v>
      </c>
      <c r="G937">
        <v>1490.15</v>
      </c>
      <c r="H937">
        <v>276.45699999999999</v>
      </c>
      <c r="I937">
        <v>265.49099999999999</v>
      </c>
      <c r="J937">
        <v>338.00099999999998</v>
      </c>
      <c r="K937">
        <v>3765.63</v>
      </c>
      <c r="L937">
        <v>1.2347700000000001E-3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5271.3</v>
      </c>
      <c r="C938">
        <v>5156.33</v>
      </c>
      <c r="D938">
        <v>5155.8900000000003</v>
      </c>
      <c r="E938">
        <v>5152.45</v>
      </c>
      <c r="F938">
        <v>145.845</v>
      </c>
      <c r="G938">
        <v>1293.3699999999999</v>
      </c>
      <c r="H938">
        <v>246.846</v>
      </c>
      <c r="I938">
        <v>237.15700000000001</v>
      </c>
      <c r="J938">
        <v>264.23399999999998</v>
      </c>
      <c r="K938">
        <v>3347.57</v>
      </c>
      <c r="L938">
        <v>1.2427199999999999E-3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5298.42</v>
      </c>
      <c r="C939">
        <v>5164.59</v>
      </c>
      <c r="D939">
        <v>5164.13</v>
      </c>
      <c r="E939">
        <v>5160.72</v>
      </c>
      <c r="F939">
        <v>145.76499999999999</v>
      </c>
      <c r="G939">
        <v>1301.68</v>
      </c>
      <c r="H939">
        <v>247.017</v>
      </c>
      <c r="I939">
        <v>237.32</v>
      </c>
      <c r="J939">
        <v>265.12099999999998</v>
      </c>
      <c r="K939">
        <v>3354.24</v>
      </c>
      <c r="L939">
        <v>1.2303100000000001E-3</v>
      </c>
      <c r="M939">
        <v>0.995116</v>
      </c>
      <c r="N939">
        <v>448</v>
      </c>
      <c r="O939" t="s">
        <v>43</v>
      </c>
    </row>
    <row r="940" spans="1:15" x14ac:dyDescent="0.25">
      <c r="A940" t="s">
        <v>42</v>
      </c>
      <c r="B940">
        <v>5301.67</v>
      </c>
      <c r="C940">
        <v>5185.6099999999997</v>
      </c>
      <c r="D940">
        <v>5185.16</v>
      </c>
      <c r="E940">
        <v>5181.7299999999996</v>
      </c>
      <c r="F940">
        <v>146.72200000000001</v>
      </c>
      <c r="G940">
        <v>1300.3900000000001</v>
      </c>
      <c r="H940">
        <v>247.97</v>
      </c>
      <c r="I940">
        <v>238.37700000000001</v>
      </c>
      <c r="J940">
        <v>265.26400000000001</v>
      </c>
      <c r="K940">
        <v>3367.41</v>
      </c>
      <c r="L940">
        <v>1.23142E-3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5271.92</v>
      </c>
      <c r="C941">
        <v>5147.0200000000004</v>
      </c>
      <c r="D941">
        <v>5146.58</v>
      </c>
      <c r="E941">
        <v>5143.17</v>
      </c>
      <c r="F941">
        <v>145.19300000000001</v>
      </c>
      <c r="G941">
        <v>1291.8499999999999</v>
      </c>
      <c r="H941">
        <v>246.26400000000001</v>
      </c>
      <c r="I941">
        <v>236.68600000000001</v>
      </c>
      <c r="J941">
        <v>264.26299999999998</v>
      </c>
      <c r="K941">
        <v>3341.78</v>
      </c>
      <c r="L941">
        <v>1.35224E-3</v>
      </c>
      <c r="M941">
        <v>0.99511499999999997</v>
      </c>
      <c r="N941">
        <v>0</v>
      </c>
      <c r="O941" t="s">
        <v>43</v>
      </c>
    </row>
    <row r="942" spans="1:15" x14ac:dyDescent="0.25">
      <c r="A942" t="s">
        <v>42</v>
      </c>
      <c r="B942">
        <v>4960.76</v>
      </c>
      <c r="C942">
        <v>4848.6400000000003</v>
      </c>
      <c r="D942">
        <v>4848.21</v>
      </c>
      <c r="E942">
        <v>4845.01</v>
      </c>
      <c r="F942">
        <v>137.47499999999999</v>
      </c>
      <c r="G942">
        <v>1218.68</v>
      </c>
      <c r="H942">
        <v>232.26599999999999</v>
      </c>
      <c r="I942">
        <v>223.255</v>
      </c>
      <c r="J942">
        <v>249.40299999999999</v>
      </c>
      <c r="K942">
        <v>3144.82</v>
      </c>
      <c r="L942">
        <v>1.2466599999999999E-3</v>
      </c>
      <c r="M942">
        <v>0.99511499999999997</v>
      </c>
      <c r="N942">
        <v>0</v>
      </c>
      <c r="O942" t="s">
        <v>43</v>
      </c>
    </row>
    <row r="943" spans="1:15" x14ac:dyDescent="0.25">
      <c r="A943" t="s">
        <v>42</v>
      </c>
      <c r="B943">
        <v>4953.72</v>
      </c>
      <c r="C943">
        <v>4842.6499999999996</v>
      </c>
      <c r="D943">
        <v>4842.22</v>
      </c>
      <c r="E943">
        <v>4839</v>
      </c>
      <c r="F943">
        <v>136.84200000000001</v>
      </c>
      <c r="G943">
        <v>1217.9000000000001</v>
      </c>
      <c r="H943">
        <v>231.929</v>
      </c>
      <c r="I943">
        <v>223.042</v>
      </c>
      <c r="J943">
        <v>249.44300000000001</v>
      </c>
      <c r="K943">
        <v>3140.95</v>
      </c>
      <c r="L943">
        <v>1.2394000000000001E-3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5243.13</v>
      </c>
      <c r="C944">
        <v>5129.8900000000003</v>
      </c>
      <c r="D944">
        <v>5129.4399999999996</v>
      </c>
      <c r="E944">
        <v>5126.05</v>
      </c>
      <c r="F944">
        <v>145.01900000000001</v>
      </c>
      <c r="G944">
        <v>1286.93</v>
      </c>
      <c r="H944">
        <v>245.52099999999999</v>
      </c>
      <c r="I944">
        <v>235.95599999999999</v>
      </c>
      <c r="J944">
        <v>261.94400000000002</v>
      </c>
      <c r="K944">
        <v>3331.18</v>
      </c>
      <c r="L944">
        <v>1.2372800000000001E-3</v>
      </c>
      <c r="M944">
        <v>0.99511499999999997</v>
      </c>
      <c r="N944">
        <v>0</v>
      </c>
      <c r="O944" t="s">
        <v>43</v>
      </c>
    </row>
    <row r="945" spans="1:25" x14ac:dyDescent="0.25">
      <c r="A945" t="s">
        <v>42</v>
      </c>
      <c r="B945">
        <v>5191.6000000000004</v>
      </c>
      <c r="C945">
        <v>5073.05</v>
      </c>
      <c r="D945">
        <v>5072.62</v>
      </c>
      <c r="E945">
        <v>5069.28</v>
      </c>
      <c r="F945">
        <v>143.08199999999999</v>
      </c>
      <c r="G945">
        <v>1274.18</v>
      </c>
      <c r="H945">
        <v>242.923</v>
      </c>
      <c r="I945">
        <v>233.54</v>
      </c>
      <c r="J945">
        <v>260.53399999999999</v>
      </c>
      <c r="K945">
        <v>3292.88</v>
      </c>
      <c r="L945">
        <v>1.30711E-3</v>
      </c>
      <c r="M945">
        <v>0.99511499999999997</v>
      </c>
      <c r="N945">
        <v>0</v>
      </c>
      <c r="O945" t="s">
        <v>43</v>
      </c>
    </row>
    <row r="946" spans="1:25" x14ac:dyDescent="0.25">
      <c r="A946" t="s">
        <v>42</v>
      </c>
      <c r="B946">
        <v>5689.73</v>
      </c>
      <c r="C946">
        <v>5577.13</v>
      </c>
      <c r="D946">
        <v>5576.65</v>
      </c>
      <c r="E946">
        <v>5572.94</v>
      </c>
      <c r="F946">
        <v>158.24</v>
      </c>
      <c r="G946">
        <v>1394.54</v>
      </c>
      <c r="H946">
        <v>266.48700000000002</v>
      </c>
      <c r="I946">
        <v>256.35599999999999</v>
      </c>
      <c r="J946">
        <v>282.798</v>
      </c>
      <c r="K946">
        <v>3625.37</v>
      </c>
      <c r="L946">
        <v>1.2347199999999999E-3</v>
      </c>
      <c r="M946">
        <v>0.995116</v>
      </c>
      <c r="N946">
        <v>0</v>
      </c>
      <c r="O946" t="s">
        <v>43</v>
      </c>
    </row>
    <row r="947" spans="1:25" x14ac:dyDescent="0.25">
      <c r="A947" t="s">
        <v>42</v>
      </c>
      <c r="B947">
        <v>4994.26</v>
      </c>
      <c r="C947">
        <v>4876.34</v>
      </c>
      <c r="D947">
        <v>4875.91</v>
      </c>
      <c r="E947">
        <v>4872.68</v>
      </c>
      <c r="F947">
        <v>137.535</v>
      </c>
      <c r="G947">
        <v>1226.3699999999999</v>
      </c>
      <c r="H947">
        <v>233.52699999999999</v>
      </c>
      <c r="I947">
        <v>224.51400000000001</v>
      </c>
      <c r="J947">
        <v>251.34299999999999</v>
      </c>
      <c r="K947">
        <v>3162.7</v>
      </c>
      <c r="L947">
        <v>1.40617E-3</v>
      </c>
      <c r="M947">
        <v>0.995116</v>
      </c>
      <c r="N947">
        <v>0</v>
      </c>
      <c r="O947" t="s">
        <v>43</v>
      </c>
    </row>
    <row r="948" spans="1:25" x14ac:dyDescent="0.25">
      <c r="A948" t="s">
        <v>42</v>
      </c>
      <c r="B948">
        <v>5654.64</v>
      </c>
      <c r="C948">
        <v>5542.7</v>
      </c>
      <c r="D948">
        <v>5542.21</v>
      </c>
      <c r="E948">
        <v>5538.58</v>
      </c>
      <c r="F948">
        <v>156.16300000000001</v>
      </c>
      <c r="G948">
        <v>1413.56</v>
      </c>
      <c r="H948">
        <v>263.00700000000001</v>
      </c>
      <c r="I948">
        <v>252.709</v>
      </c>
      <c r="J948">
        <v>316.08800000000002</v>
      </c>
      <c r="K948">
        <v>3580.72</v>
      </c>
      <c r="L948">
        <v>1.23368E-3</v>
      </c>
      <c r="M948">
        <v>0.99511099999999997</v>
      </c>
      <c r="N948">
        <v>0</v>
      </c>
      <c r="O948" t="s">
        <v>43</v>
      </c>
    </row>
    <row r="949" spans="1:25" x14ac:dyDescent="0.25">
      <c r="A949" t="s">
        <v>42</v>
      </c>
      <c r="B949">
        <v>5164.6099999999997</v>
      </c>
      <c r="C949">
        <v>5040.1899999999996</v>
      </c>
      <c r="D949">
        <v>5039.76</v>
      </c>
      <c r="E949">
        <v>5036.42</v>
      </c>
      <c r="F949">
        <v>142.55799999999999</v>
      </c>
      <c r="G949">
        <v>1265.98</v>
      </c>
      <c r="H949">
        <v>241.44</v>
      </c>
      <c r="I949">
        <v>232.024</v>
      </c>
      <c r="J949">
        <v>258.79599999999999</v>
      </c>
      <c r="K949">
        <v>3270.52</v>
      </c>
      <c r="L949">
        <v>1.2306999999999999E-3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6021.95</v>
      </c>
      <c r="C950">
        <v>5909.37</v>
      </c>
      <c r="D950">
        <v>5908.87</v>
      </c>
      <c r="E950">
        <v>5904.96</v>
      </c>
      <c r="F950">
        <v>167.465</v>
      </c>
      <c r="G950">
        <v>1476.13</v>
      </c>
      <c r="H950">
        <v>282.15600000000001</v>
      </c>
      <c r="I950">
        <v>271.28399999999999</v>
      </c>
      <c r="J950">
        <v>298.32100000000003</v>
      </c>
      <c r="K950">
        <v>3845.64</v>
      </c>
      <c r="L950">
        <v>2.0434899999999998E-3</v>
      </c>
      <c r="M950">
        <v>0.99511000000000005</v>
      </c>
      <c r="N950">
        <v>0</v>
      </c>
      <c r="O950" t="s">
        <v>43</v>
      </c>
    </row>
    <row r="951" spans="1:25" x14ac:dyDescent="0.25">
      <c r="A951" t="s">
        <v>42</v>
      </c>
      <c r="B951">
        <v>5344.75</v>
      </c>
      <c r="C951">
        <v>5218.01</v>
      </c>
      <c r="D951">
        <v>5217.55</v>
      </c>
      <c r="E951">
        <v>5214.1000000000004</v>
      </c>
      <c r="F951">
        <v>147.583</v>
      </c>
      <c r="G951">
        <v>1307.94</v>
      </c>
      <c r="H951">
        <v>249.499</v>
      </c>
      <c r="I951">
        <v>239.87200000000001</v>
      </c>
      <c r="J951">
        <v>267.26900000000001</v>
      </c>
      <c r="K951">
        <v>3388.84</v>
      </c>
      <c r="L951">
        <v>1.2401199999999999E-3</v>
      </c>
      <c r="M951">
        <v>0.99511499999999997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5307.75</v>
      </c>
      <c r="C952">
        <v>5174.6899999999996</v>
      </c>
      <c r="D952">
        <v>5174.24</v>
      </c>
      <c r="E952">
        <v>5170.8100000000004</v>
      </c>
      <c r="F952">
        <v>146.88999999999999</v>
      </c>
      <c r="G952">
        <v>1298.5899999999999</v>
      </c>
      <c r="H952">
        <v>247.648</v>
      </c>
      <c r="I952">
        <v>238.01300000000001</v>
      </c>
      <c r="J952">
        <v>265.42500000000001</v>
      </c>
      <c r="K952">
        <v>3359.02</v>
      </c>
      <c r="L952">
        <v>1.23329E-3</v>
      </c>
      <c r="M952">
        <v>0.99511400000000005</v>
      </c>
      <c r="N952">
        <v>0</v>
      </c>
      <c r="O952" t="s">
        <v>43</v>
      </c>
      <c r="R952">
        <f>AVERAGE(B903:B952)</f>
        <v>5430.6888000000008</v>
      </c>
      <c r="S952">
        <f>AVERAGE(C903:C952)</f>
        <v>5310.9827999999989</v>
      </c>
      <c r="U952">
        <f>_xlfn.VAR.P(B903:B952)</f>
        <v>105941.70286255996</v>
      </c>
      <c r="V952">
        <f>_xlfn.VAR.P(C903:C952)</f>
        <v>104757.29359615996</v>
      </c>
      <c r="X952">
        <f>1.96*SQRT(U952)/50</f>
        <v>12.759085323279415</v>
      </c>
      <c r="Y952">
        <f>1.96*SQRT(V952)/50</f>
        <v>12.687562714390943</v>
      </c>
    </row>
    <row r="953" spans="1:25" x14ac:dyDescent="0.25">
      <c r="A953" t="s">
        <v>44</v>
      </c>
      <c r="B953">
        <v>271537.83391400002</v>
      </c>
      <c r="C953" t="s">
        <v>37</v>
      </c>
    </row>
    <row r="954" spans="1:25" s="3" customFormat="1" x14ac:dyDescent="0.25">
      <c r="A954" s="3" t="s">
        <v>47</v>
      </c>
      <c r="B954" s="3">
        <v>3520.81</v>
      </c>
      <c r="C954" s="3">
        <v>3520.64</v>
      </c>
      <c r="D954" s="3">
        <v>3520.21</v>
      </c>
      <c r="E954" s="3">
        <v>3517</v>
      </c>
      <c r="F954" s="3">
        <v>137.85900000000001</v>
      </c>
      <c r="G954" s="3">
        <v>0</v>
      </c>
      <c r="H954" s="3">
        <v>234.34800000000001</v>
      </c>
      <c r="I954" s="3">
        <v>0</v>
      </c>
      <c r="J954" s="3">
        <v>1.23459E-3</v>
      </c>
      <c r="K954" s="3">
        <v>0.99511499999999997</v>
      </c>
      <c r="L954" s="3">
        <v>0</v>
      </c>
      <c r="M954" s="3" t="s">
        <v>43</v>
      </c>
    </row>
    <row r="955" spans="1:25" s="3" customFormat="1" x14ac:dyDescent="0.25">
      <c r="A955" s="3" t="s">
        <v>47</v>
      </c>
      <c r="B955" s="3">
        <v>4266.08</v>
      </c>
      <c r="C955" s="3">
        <v>4265.92</v>
      </c>
      <c r="D955" s="3">
        <v>4265.42</v>
      </c>
      <c r="E955" s="3">
        <v>4261.5200000000004</v>
      </c>
      <c r="F955" s="3">
        <v>166.565</v>
      </c>
      <c r="G955" s="3">
        <v>0</v>
      </c>
      <c r="H955" s="3">
        <v>281.06400000000002</v>
      </c>
      <c r="I955" s="3">
        <v>0</v>
      </c>
      <c r="J955" s="3">
        <v>1.23055E-3</v>
      </c>
      <c r="K955" s="3">
        <v>0.995116</v>
      </c>
      <c r="L955" s="3">
        <v>0</v>
      </c>
      <c r="M955" s="3" t="s">
        <v>43</v>
      </c>
    </row>
    <row r="956" spans="1:25" s="3" customFormat="1" x14ac:dyDescent="0.25">
      <c r="A956" s="3" t="s">
        <v>47</v>
      </c>
      <c r="B956" s="3">
        <v>3817.72</v>
      </c>
      <c r="C956" s="3">
        <v>3817.54</v>
      </c>
      <c r="D956" s="3">
        <v>3817.09</v>
      </c>
      <c r="E956" s="3">
        <v>3813.59</v>
      </c>
      <c r="F956" s="3">
        <v>148.89599999999999</v>
      </c>
      <c r="G956" s="3">
        <v>0</v>
      </c>
      <c r="H956" s="3">
        <v>252.61</v>
      </c>
      <c r="I956" s="3">
        <v>0</v>
      </c>
      <c r="J956" s="3">
        <v>1.36907E-3</v>
      </c>
      <c r="K956" s="3">
        <v>0.995116</v>
      </c>
      <c r="L956" s="3">
        <v>0</v>
      </c>
      <c r="M956" s="3" t="s">
        <v>43</v>
      </c>
    </row>
    <row r="957" spans="1:25" s="3" customFormat="1" x14ac:dyDescent="0.25">
      <c r="A957" s="3" t="s">
        <v>47</v>
      </c>
      <c r="B957" s="3">
        <v>3818.08</v>
      </c>
      <c r="C957" s="3">
        <v>3817.92</v>
      </c>
      <c r="D957" s="3">
        <v>3817.47</v>
      </c>
      <c r="E957" s="3">
        <v>3813.96</v>
      </c>
      <c r="F957" s="3">
        <v>149.01599999999999</v>
      </c>
      <c r="G957" s="3">
        <v>0</v>
      </c>
      <c r="H957" s="3">
        <v>252.613</v>
      </c>
      <c r="I957" s="3">
        <v>0</v>
      </c>
      <c r="J957" s="3">
        <v>1.2443599999999999E-3</v>
      </c>
      <c r="K957" s="3">
        <v>0.995116</v>
      </c>
      <c r="L957" s="3">
        <v>0</v>
      </c>
      <c r="M957" s="3" t="s">
        <v>43</v>
      </c>
    </row>
    <row r="958" spans="1:25" s="3" customFormat="1" x14ac:dyDescent="0.25">
      <c r="A958" s="3" t="s">
        <v>47</v>
      </c>
      <c r="B958" s="3">
        <v>3912.52</v>
      </c>
      <c r="C958" s="3">
        <v>3912.33</v>
      </c>
      <c r="D958" s="3">
        <v>3911.86</v>
      </c>
      <c r="E958" s="3">
        <v>3908.27</v>
      </c>
      <c r="F958" s="3">
        <v>152.80199999999999</v>
      </c>
      <c r="G958" s="3">
        <v>0</v>
      </c>
      <c r="H958" s="3">
        <v>258.73500000000001</v>
      </c>
      <c r="I958" s="3">
        <v>0</v>
      </c>
      <c r="J958" s="3">
        <v>1.2312099999999999E-3</v>
      </c>
      <c r="K958" s="3">
        <v>0.99511400000000005</v>
      </c>
      <c r="L958" s="3">
        <v>0</v>
      </c>
      <c r="M958" s="3" t="s">
        <v>43</v>
      </c>
    </row>
    <row r="959" spans="1:25" s="3" customFormat="1" x14ac:dyDescent="0.25">
      <c r="A959" s="3" t="s">
        <v>47</v>
      </c>
      <c r="B959" s="3">
        <v>3559.53</v>
      </c>
      <c r="C959" s="3">
        <v>3559.36</v>
      </c>
      <c r="D959" s="3">
        <v>3558.92</v>
      </c>
      <c r="E959" s="3">
        <v>3555.66</v>
      </c>
      <c r="F959" s="3">
        <v>138.93600000000001</v>
      </c>
      <c r="G959" s="3">
        <v>0</v>
      </c>
      <c r="H959" s="3">
        <v>236.446</v>
      </c>
      <c r="I959" s="3">
        <v>0</v>
      </c>
      <c r="J959" s="3">
        <v>1.23485E-3</v>
      </c>
      <c r="K959" s="3">
        <v>0.99511499999999997</v>
      </c>
      <c r="L959" s="3">
        <v>0</v>
      </c>
      <c r="M959" s="3" t="s">
        <v>43</v>
      </c>
    </row>
    <row r="960" spans="1:25" s="3" customFormat="1" x14ac:dyDescent="0.25">
      <c r="A960" s="3" t="s">
        <v>47</v>
      </c>
      <c r="B960" s="3">
        <v>3509.55</v>
      </c>
      <c r="C960" s="3">
        <v>3509.38</v>
      </c>
      <c r="D960" s="3">
        <v>3508.96</v>
      </c>
      <c r="E960" s="3">
        <v>3505.76</v>
      </c>
      <c r="F960" s="3">
        <v>136.999</v>
      </c>
      <c r="G960" s="3">
        <v>0</v>
      </c>
      <c r="H960" s="3">
        <v>233.214</v>
      </c>
      <c r="I960" s="3">
        <v>0</v>
      </c>
      <c r="J960" s="3">
        <v>1.2502100000000001E-3</v>
      </c>
      <c r="K960" s="3">
        <v>0.995116</v>
      </c>
      <c r="L960" s="3">
        <v>0</v>
      </c>
      <c r="M960" s="3" t="s">
        <v>43</v>
      </c>
    </row>
    <row r="961" spans="1:13" s="3" customFormat="1" x14ac:dyDescent="0.25">
      <c r="A961" s="3" t="s">
        <v>47</v>
      </c>
      <c r="B961" s="3">
        <v>3494.21</v>
      </c>
      <c r="C961" s="3">
        <v>3494.05</v>
      </c>
      <c r="D961" s="3">
        <v>3493.63</v>
      </c>
      <c r="E961" s="3">
        <v>3490.42</v>
      </c>
      <c r="F961" s="3">
        <v>136.197</v>
      </c>
      <c r="G961" s="3">
        <v>0</v>
      </c>
      <c r="H961" s="3">
        <v>232.392</v>
      </c>
      <c r="I961" s="3">
        <v>0</v>
      </c>
      <c r="J961" s="3">
        <v>1.2344700000000001E-3</v>
      </c>
      <c r="K961" s="3">
        <v>0.995116</v>
      </c>
      <c r="L961" s="3">
        <v>0</v>
      </c>
      <c r="M961" s="3" t="s">
        <v>43</v>
      </c>
    </row>
    <row r="962" spans="1:13" s="3" customFormat="1" x14ac:dyDescent="0.25">
      <c r="A962" s="3" t="s">
        <v>47</v>
      </c>
      <c r="B962" s="3">
        <v>3529.73</v>
      </c>
      <c r="C962" s="3">
        <v>3529.59</v>
      </c>
      <c r="D962" s="3">
        <v>3529.16</v>
      </c>
      <c r="E962" s="3">
        <v>3525.95</v>
      </c>
      <c r="F962" s="3">
        <v>137.905</v>
      </c>
      <c r="G962" s="3">
        <v>0</v>
      </c>
      <c r="H962" s="3">
        <v>234.49100000000001</v>
      </c>
      <c r="I962" s="3">
        <v>0</v>
      </c>
      <c r="J962" s="3">
        <v>1.5085999999999999E-3</v>
      </c>
      <c r="K962" s="3">
        <v>0.995116</v>
      </c>
      <c r="L962" s="3">
        <v>0</v>
      </c>
      <c r="M962" s="3" t="s">
        <v>43</v>
      </c>
    </row>
    <row r="963" spans="1:13" s="3" customFormat="1" x14ac:dyDescent="0.25">
      <c r="A963" s="3" t="s">
        <v>47</v>
      </c>
      <c r="B963" s="3">
        <v>4094.57</v>
      </c>
      <c r="C963" s="3">
        <v>4094.4</v>
      </c>
      <c r="D963" s="3">
        <v>4093.92</v>
      </c>
      <c r="E963" s="3">
        <v>4090.18</v>
      </c>
      <c r="F963" s="3">
        <v>160.02500000000001</v>
      </c>
      <c r="G963" s="3">
        <v>0</v>
      </c>
      <c r="H963" s="3">
        <v>270.233</v>
      </c>
      <c r="I963" s="3">
        <v>0</v>
      </c>
      <c r="J963" s="3">
        <v>1.2349800000000001E-3</v>
      </c>
      <c r="K963" s="3">
        <v>0.99511499999999997</v>
      </c>
      <c r="L963" s="3">
        <v>0</v>
      </c>
      <c r="M963" s="3" t="s">
        <v>43</v>
      </c>
    </row>
    <row r="964" spans="1:13" s="3" customFormat="1" x14ac:dyDescent="0.25">
      <c r="A964" s="3" t="s">
        <v>47</v>
      </c>
      <c r="B964" s="3">
        <v>3837.66</v>
      </c>
      <c r="C964" s="3">
        <v>3837.49</v>
      </c>
      <c r="D964" s="3">
        <v>3837.03</v>
      </c>
      <c r="E964" s="3">
        <v>3833.51</v>
      </c>
      <c r="F964" s="3">
        <v>149.64699999999999</v>
      </c>
      <c r="G964" s="3">
        <v>0</v>
      </c>
      <c r="H964" s="3">
        <v>254.22499999999999</v>
      </c>
      <c r="I964" s="3">
        <v>0</v>
      </c>
      <c r="J964" s="3">
        <v>1.2340000000000001E-3</v>
      </c>
      <c r="K964" s="3">
        <v>0.995116</v>
      </c>
      <c r="L964" s="3">
        <v>0</v>
      </c>
      <c r="M964" s="3" t="s">
        <v>43</v>
      </c>
    </row>
    <row r="965" spans="1:13" s="3" customFormat="1" x14ac:dyDescent="0.25">
      <c r="A965" s="3" t="s">
        <v>47</v>
      </c>
      <c r="B965" s="3">
        <v>3655.22</v>
      </c>
      <c r="C965" s="3">
        <v>3655.03</v>
      </c>
      <c r="D965" s="3">
        <v>3654.59</v>
      </c>
      <c r="E965" s="3">
        <v>3651.26</v>
      </c>
      <c r="F965" s="3">
        <v>142.84899999999999</v>
      </c>
      <c r="G965" s="3">
        <v>0</v>
      </c>
      <c r="H965" s="3">
        <v>242.53899999999999</v>
      </c>
      <c r="I965" s="3">
        <v>0</v>
      </c>
      <c r="J965" s="3">
        <v>1.25304E-3</v>
      </c>
      <c r="K965" s="3">
        <v>0.995116</v>
      </c>
      <c r="L965" s="3">
        <v>0</v>
      </c>
      <c r="M965" s="3" t="s">
        <v>43</v>
      </c>
    </row>
    <row r="966" spans="1:13" s="3" customFormat="1" x14ac:dyDescent="0.25">
      <c r="A966" s="3" t="s">
        <v>47</v>
      </c>
      <c r="B966" s="3">
        <v>4202.93</v>
      </c>
      <c r="C966" s="3">
        <v>4202.75</v>
      </c>
      <c r="D966" s="3">
        <v>4202.25</v>
      </c>
      <c r="E966" s="3">
        <v>4198.41</v>
      </c>
      <c r="F966" s="3">
        <v>164.15</v>
      </c>
      <c r="G966" s="3">
        <v>0</v>
      </c>
      <c r="H966" s="3">
        <v>277.18599999999998</v>
      </c>
      <c r="I966" s="3">
        <v>0</v>
      </c>
      <c r="J966" s="3">
        <v>1.26559E-3</v>
      </c>
      <c r="K966" s="3">
        <v>0.995116</v>
      </c>
      <c r="L966" s="3">
        <v>0</v>
      </c>
      <c r="M966" s="3" t="s">
        <v>43</v>
      </c>
    </row>
    <row r="967" spans="1:13" s="3" customFormat="1" x14ac:dyDescent="0.25">
      <c r="A967" s="3" t="s">
        <v>47</v>
      </c>
      <c r="B967" s="3">
        <v>3779.78</v>
      </c>
      <c r="C967" s="3">
        <v>3779.62</v>
      </c>
      <c r="D967" s="3">
        <v>3779.17</v>
      </c>
      <c r="E967" s="3">
        <v>3775.71</v>
      </c>
      <c r="F967" s="3">
        <v>147.655</v>
      </c>
      <c r="G967" s="3">
        <v>0</v>
      </c>
      <c r="H967" s="3">
        <v>250.51599999999999</v>
      </c>
      <c r="I967" s="3">
        <v>0</v>
      </c>
      <c r="J967" s="3">
        <v>1.2378700000000001E-3</v>
      </c>
      <c r="K967" s="3">
        <v>0.995116</v>
      </c>
      <c r="L967" s="3">
        <v>0</v>
      </c>
      <c r="M967" s="3" t="s">
        <v>43</v>
      </c>
    </row>
    <row r="968" spans="1:13" s="3" customFormat="1" x14ac:dyDescent="0.25">
      <c r="A968" s="3" t="s">
        <v>47</v>
      </c>
      <c r="B968" s="3">
        <v>3859.14</v>
      </c>
      <c r="C968" s="3">
        <v>3858.99</v>
      </c>
      <c r="D968" s="3">
        <v>3858.53</v>
      </c>
      <c r="E968" s="3">
        <v>3855</v>
      </c>
      <c r="F968" s="3">
        <v>150.67099999999999</v>
      </c>
      <c r="G968" s="3">
        <v>0</v>
      </c>
      <c r="H968" s="3">
        <v>255.773</v>
      </c>
      <c r="I968" s="3">
        <v>0</v>
      </c>
      <c r="J968" s="3">
        <v>1.2540299999999999E-3</v>
      </c>
      <c r="K968" s="3">
        <v>0.995116</v>
      </c>
      <c r="L968" s="3">
        <v>0</v>
      </c>
      <c r="M968" s="3" t="s">
        <v>43</v>
      </c>
    </row>
    <row r="969" spans="1:13" s="3" customFormat="1" x14ac:dyDescent="0.25">
      <c r="A969" s="3" t="s">
        <v>47</v>
      </c>
      <c r="B969" s="3">
        <v>3526.98</v>
      </c>
      <c r="C969" s="3">
        <v>3526.82</v>
      </c>
      <c r="D969" s="3">
        <v>3526.4</v>
      </c>
      <c r="E969" s="3">
        <v>3523.18</v>
      </c>
      <c r="F969" s="3">
        <v>137.44200000000001</v>
      </c>
      <c r="G969" s="3">
        <v>0</v>
      </c>
      <c r="H969" s="3">
        <v>234.31</v>
      </c>
      <c r="I969" s="3">
        <v>0</v>
      </c>
      <c r="J969" s="3">
        <v>1.2464100000000001E-3</v>
      </c>
      <c r="K969" s="3">
        <v>0.99511499999999997</v>
      </c>
      <c r="L969" s="3">
        <v>0</v>
      </c>
      <c r="M969" s="3" t="s">
        <v>43</v>
      </c>
    </row>
    <row r="970" spans="1:13" s="3" customFormat="1" x14ac:dyDescent="0.25">
      <c r="A970" s="3" t="s">
        <v>47</v>
      </c>
      <c r="B970" s="3">
        <v>3536.55</v>
      </c>
      <c r="C970" s="3">
        <v>3536.4</v>
      </c>
      <c r="D970" s="3">
        <v>3535.97</v>
      </c>
      <c r="E970" s="3">
        <v>3532.74</v>
      </c>
      <c r="F970" s="3">
        <v>138.22399999999999</v>
      </c>
      <c r="G970" s="3">
        <v>0</v>
      </c>
      <c r="H970" s="3">
        <v>234.85</v>
      </c>
      <c r="I970" s="3">
        <v>0</v>
      </c>
      <c r="J970" s="3">
        <v>1.2308600000000001E-3</v>
      </c>
      <c r="K970" s="3">
        <v>0.995116</v>
      </c>
      <c r="L970" s="3">
        <v>0</v>
      </c>
      <c r="M970" s="3" t="s">
        <v>43</v>
      </c>
    </row>
    <row r="971" spans="1:13" s="3" customFormat="1" x14ac:dyDescent="0.25">
      <c r="A971" s="3" t="s">
        <v>47</v>
      </c>
      <c r="B971" s="3">
        <v>4309.83</v>
      </c>
      <c r="C971" s="3">
        <v>4309.66</v>
      </c>
      <c r="D971" s="3">
        <v>4309.1499999999996</v>
      </c>
      <c r="E971" s="3">
        <v>4305.2299999999996</v>
      </c>
      <c r="F971" s="3">
        <v>168.024</v>
      </c>
      <c r="G971" s="3">
        <v>0</v>
      </c>
      <c r="H971" s="3">
        <v>283.99</v>
      </c>
      <c r="I971" s="3">
        <v>0</v>
      </c>
      <c r="J971" s="3">
        <v>1.2300600000000001E-3</v>
      </c>
      <c r="K971" s="3">
        <v>0.995116</v>
      </c>
      <c r="L971" s="3">
        <v>0</v>
      </c>
      <c r="M971" s="3" t="s">
        <v>43</v>
      </c>
    </row>
    <row r="972" spans="1:13" s="3" customFormat="1" x14ac:dyDescent="0.25">
      <c r="A972" s="3" t="s">
        <v>47</v>
      </c>
      <c r="B972" s="3">
        <v>3966.97</v>
      </c>
      <c r="C972" s="3">
        <v>3966.81</v>
      </c>
      <c r="D972" s="3">
        <v>3966.33</v>
      </c>
      <c r="E972" s="3">
        <v>3962.71</v>
      </c>
      <c r="F972" s="3">
        <v>154.751</v>
      </c>
      <c r="G972" s="3">
        <v>0</v>
      </c>
      <c r="H972" s="3">
        <v>262.29300000000001</v>
      </c>
      <c r="I972" s="3">
        <v>0</v>
      </c>
      <c r="J972" s="3">
        <v>1.23992E-3</v>
      </c>
      <c r="K972" s="3">
        <v>0.995116</v>
      </c>
      <c r="L972" s="3">
        <v>0</v>
      </c>
      <c r="M972" s="3" t="s">
        <v>43</v>
      </c>
    </row>
    <row r="973" spans="1:13" s="3" customFormat="1" x14ac:dyDescent="0.25">
      <c r="A973" s="3" t="s">
        <v>47</v>
      </c>
      <c r="B973" s="3">
        <v>3954.06</v>
      </c>
      <c r="C973" s="3">
        <v>3953.86</v>
      </c>
      <c r="D973" s="3">
        <v>3953.39</v>
      </c>
      <c r="E973" s="3">
        <v>3949.79</v>
      </c>
      <c r="F973" s="3">
        <v>154.27199999999999</v>
      </c>
      <c r="G973" s="3">
        <v>0</v>
      </c>
      <c r="H973" s="3">
        <v>261.267</v>
      </c>
      <c r="I973" s="3">
        <v>0</v>
      </c>
      <c r="J973" s="3">
        <v>1.2430500000000001E-3</v>
      </c>
      <c r="K973" s="3">
        <v>0.995116</v>
      </c>
      <c r="L973" s="3">
        <v>0</v>
      </c>
      <c r="M973" s="3" t="s">
        <v>43</v>
      </c>
    </row>
    <row r="974" spans="1:13" s="3" customFormat="1" x14ac:dyDescent="0.25">
      <c r="A974" s="3" t="s">
        <v>47</v>
      </c>
      <c r="B974" s="3">
        <v>4019.67</v>
      </c>
      <c r="C974" s="3">
        <v>4019.51</v>
      </c>
      <c r="D974" s="3">
        <v>4019.04</v>
      </c>
      <c r="E974" s="3">
        <v>4015.37</v>
      </c>
      <c r="F974" s="3">
        <v>156.88499999999999</v>
      </c>
      <c r="G974" s="3">
        <v>0</v>
      </c>
      <c r="H974" s="3">
        <v>265.52</v>
      </c>
      <c r="I974" s="3">
        <v>0</v>
      </c>
      <c r="J974" s="3">
        <v>1.23868E-3</v>
      </c>
      <c r="K974" s="3">
        <v>0.99511499999999997</v>
      </c>
      <c r="L974" s="3">
        <v>0</v>
      </c>
      <c r="M974" s="3" t="s">
        <v>43</v>
      </c>
    </row>
    <row r="975" spans="1:13" s="3" customFormat="1" x14ac:dyDescent="0.25">
      <c r="A975" s="3" t="s">
        <v>47</v>
      </c>
      <c r="B975" s="3">
        <v>3537.97</v>
      </c>
      <c r="C975" s="3">
        <v>3537.8</v>
      </c>
      <c r="D975" s="3">
        <v>3537.38</v>
      </c>
      <c r="E975" s="3">
        <v>3534.14</v>
      </c>
      <c r="F975" s="3">
        <v>138.18600000000001</v>
      </c>
      <c r="G975" s="3">
        <v>0</v>
      </c>
      <c r="H975" s="3">
        <v>234.964</v>
      </c>
      <c r="I975" s="3">
        <v>0</v>
      </c>
      <c r="J975" s="3">
        <v>1.2304E-3</v>
      </c>
      <c r="K975" s="3">
        <v>0.99511499999999997</v>
      </c>
      <c r="L975" s="3">
        <v>0</v>
      </c>
      <c r="M975" s="3" t="s">
        <v>43</v>
      </c>
    </row>
    <row r="976" spans="1:13" s="3" customFormat="1" x14ac:dyDescent="0.25">
      <c r="A976" s="3" t="s">
        <v>47</v>
      </c>
      <c r="B976" s="3">
        <v>4386.97</v>
      </c>
      <c r="C976" s="3">
        <v>4386.8100000000004</v>
      </c>
      <c r="D976" s="3">
        <v>4386.29</v>
      </c>
      <c r="E976" s="3">
        <v>4382.3</v>
      </c>
      <c r="F976" s="3">
        <v>171.374</v>
      </c>
      <c r="G976" s="3">
        <v>0</v>
      </c>
      <c r="H976" s="3">
        <v>288.75299999999999</v>
      </c>
      <c r="I976" s="3">
        <v>0</v>
      </c>
      <c r="J976" s="3">
        <v>1.2401199999999999E-3</v>
      </c>
      <c r="K976" s="3">
        <v>0.995116</v>
      </c>
      <c r="L976" s="3">
        <v>0</v>
      </c>
      <c r="M976" s="3" t="s">
        <v>43</v>
      </c>
    </row>
    <row r="977" spans="1:13" s="3" customFormat="1" x14ac:dyDescent="0.25">
      <c r="A977" s="3" t="s">
        <v>47</v>
      </c>
      <c r="B977" s="3">
        <v>3958.61</v>
      </c>
      <c r="C977" s="3">
        <v>3958.44</v>
      </c>
      <c r="D977" s="3">
        <v>3957.97</v>
      </c>
      <c r="E977" s="3">
        <v>3954.36</v>
      </c>
      <c r="F977" s="3">
        <v>154.55099999999999</v>
      </c>
      <c r="G977" s="3">
        <v>0</v>
      </c>
      <c r="H977" s="3">
        <v>261.851</v>
      </c>
      <c r="I977" s="3">
        <v>0</v>
      </c>
      <c r="J977" s="3">
        <v>1.2644399999999999E-3</v>
      </c>
      <c r="K977" s="3">
        <v>0.995116</v>
      </c>
      <c r="L977" s="3">
        <v>0</v>
      </c>
      <c r="M977" s="3" t="s">
        <v>43</v>
      </c>
    </row>
    <row r="978" spans="1:13" s="3" customFormat="1" x14ac:dyDescent="0.25">
      <c r="A978" s="3" t="s">
        <v>47</v>
      </c>
      <c r="B978" s="3">
        <v>3968.93</v>
      </c>
      <c r="C978" s="3">
        <v>3968.77</v>
      </c>
      <c r="D978" s="3">
        <v>3968.3</v>
      </c>
      <c r="E978" s="3">
        <v>3964.67</v>
      </c>
      <c r="F978" s="3">
        <v>154.80000000000001</v>
      </c>
      <c r="G978" s="3">
        <v>0</v>
      </c>
      <c r="H978" s="3">
        <v>262.39999999999998</v>
      </c>
      <c r="I978" s="3">
        <v>0</v>
      </c>
      <c r="J978" s="3">
        <v>1.3913599999999999E-3</v>
      </c>
      <c r="K978" s="3">
        <v>0.99509999999999998</v>
      </c>
      <c r="L978" s="3">
        <v>0</v>
      </c>
      <c r="M978" s="3" t="s">
        <v>43</v>
      </c>
    </row>
    <row r="979" spans="1:13" s="3" customFormat="1" x14ac:dyDescent="0.25">
      <c r="A979" s="3" t="s">
        <v>47</v>
      </c>
      <c r="B979" s="3">
        <v>4101.7299999999996</v>
      </c>
      <c r="C979" s="3">
        <v>4101.55</v>
      </c>
      <c r="D979" s="3">
        <v>4101.07</v>
      </c>
      <c r="E979" s="3">
        <v>4097.32</v>
      </c>
      <c r="F979" s="3">
        <v>160.15600000000001</v>
      </c>
      <c r="G979" s="3">
        <v>0</v>
      </c>
      <c r="H979" s="3">
        <v>270.67399999999998</v>
      </c>
      <c r="I979" s="3">
        <v>0</v>
      </c>
      <c r="J979" s="3">
        <v>1.2329400000000001E-3</v>
      </c>
      <c r="K979" s="3">
        <v>0.995116</v>
      </c>
      <c r="L979" s="3">
        <v>0</v>
      </c>
      <c r="M979" s="3" t="s">
        <v>43</v>
      </c>
    </row>
    <row r="980" spans="1:13" s="3" customFormat="1" x14ac:dyDescent="0.25">
      <c r="A980" s="3" t="s">
        <v>47</v>
      </c>
      <c r="B980" s="3">
        <v>3532.54</v>
      </c>
      <c r="C980" s="3">
        <v>3532.37</v>
      </c>
      <c r="D980" s="3">
        <v>3531.95</v>
      </c>
      <c r="E980" s="3">
        <v>3528.72</v>
      </c>
      <c r="F980" s="3">
        <v>137.76599999999999</v>
      </c>
      <c r="G980" s="3">
        <v>0</v>
      </c>
      <c r="H980" s="3">
        <v>234.8</v>
      </c>
      <c r="I980" s="3">
        <v>0</v>
      </c>
      <c r="J980" s="3">
        <v>1.2315500000000001E-3</v>
      </c>
      <c r="K980" s="3">
        <v>0.995116</v>
      </c>
      <c r="L980" s="3">
        <v>0</v>
      </c>
      <c r="M980" s="3" t="s">
        <v>43</v>
      </c>
    </row>
    <row r="981" spans="1:13" s="3" customFormat="1" x14ac:dyDescent="0.25">
      <c r="A981" s="3" t="s">
        <v>47</v>
      </c>
      <c r="B981" s="3">
        <v>4286.01</v>
      </c>
      <c r="C981" s="3">
        <v>4285.8500000000004</v>
      </c>
      <c r="D981" s="3">
        <v>4285.3500000000004</v>
      </c>
      <c r="E981" s="3">
        <v>4281.3900000000003</v>
      </c>
      <c r="F981" s="3">
        <v>167.535</v>
      </c>
      <c r="G981" s="3">
        <v>0</v>
      </c>
      <c r="H981" s="3">
        <v>282.18299999999999</v>
      </c>
      <c r="I981" s="3">
        <v>0</v>
      </c>
      <c r="J981" s="3">
        <v>1.26099E-3</v>
      </c>
      <c r="K981" s="3">
        <v>0.995116</v>
      </c>
      <c r="L981" s="3">
        <v>0</v>
      </c>
      <c r="M981" s="3" t="s">
        <v>43</v>
      </c>
    </row>
    <row r="982" spans="1:13" s="3" customFormat="1" x14ac:dyDescent="0.25">
      <c r="A982" s="3" t="s">
        <v>47</v>
      </c>
      <c r="B982" s="3">
        <v>3978.93</v>
      </c>
      <c r="C982" s="3">
        <v>3978.76</v>
      </c>
      <c r="D982" s="3">
        <v>3978.29</v>
      </c>
      <c r="E982" s="3">
        <v>3974.64</v>
      </c>
      <c r="F982" s="3">
        <v>155.20699999999999</v>
      </c>
      <c r="G982" s="3">
        <v>0</v>
      </c>
      <c r="H982" s="3">
        <v>263.05399999999997</v>
      </c>
      <c r="I982" s="3">
        <v>0</v>
      </c>
      <c r="J982" s="3">
        <v>1.2309599999999999E-3</v>
      </c>
      <c r="K982" s="3">
        <v>0.995116</v>
      </c>
      <c r="L982" s="3">
        <v>0</v>
      </c>
      <c r="M982" s="3" t="s">
        <v>43</v>
      </c>
    </row>
    <row r="983" spans="1:13" s="3" customFormat="1" x14ac:dyDescent="0.25">
      <c r="A983" s="3" t="s">
        <v>47</v>
      </c>
      <c r="B983" s="3">
        <v>3892.24</v>
      </c>
      <c r="C983" s="3">
        <v>3892.08</v>
      </c>
      <c r="D983" s="3">
        <v>3891.62</v>
      </c>
      <c r="E983" s="3">
        <v>3888.05</v>
      </c>
      <c r="F983" s="3">
        <v>152</v>
      </c>
      <c r="G983" s="3">
        <v>0</v>
      </c>
      <c r="H983" s="3">
        <v>257.29899999999998</v>
      </c>
      <c r="I983" s="3">
        <v>0</v>
      </c>
      <c r="J983" s="3">
        <v>1.2373099999999999E-3</v>
      </c>
      <c r="K983" s="3">
        <v>0.99511499999999997</v>
      </c>
      <c r="L983" s="3">
        <v>0</v>
      </c>
      <c r="M983" s="3" t="s">
        <v>43</v>
      </c>
    </row>
    <row r="984" spans="1:13" s="3" customFormat="1" x14ac:dyDescent="0.25">
      <c r="A984" s="3" t="s">
        <v>47</v>
      </c>
      <c r="B984" s="3">
        <v>3637.64</v>
      </c>
      <c r="C984" s="3">
        <v>3637.47</v>
      </c>
      <c r="D984" s="3">
        <v>3637.04</v>
      </c>
      <c r="E984" s="3">
        <v>3633.72</v>
      </c>
      <c r="F984" s="3">
        <v>141.964</v>
      </c>
      <c r="G984" s="3">
        <v>0</v>
      </c>
      <c r="H984" s="3">
        <v>241.601</v>
      </c>
      <c r="I984" s="3">
        <v>0</v>
      </c>
      <c r="J984" s="3">
        <v>1.25705E-3</v>
      </c>
      <c r="K984" s="3">
        <v>0.99511099999999997</v>
      </c>
      <c r="L984" s="3">
        <v>0</v>
      </c>
      <c r="M984" s="3" t="s">
        <v>43</v>
      </c>
    </row>
    <row r="985" spans="1:13" s="3" customFormat="1" x14ac:dyDescent="0.25">
      <c r="A985" s="3" t="s">
        <v>47</v>
      </c>
      <c r="B985" s="3">
        <v>3506.3</v>
      </c>
      <c r="C985" s="3">
        <v>3506.15</v>
      </c>
      <c r="D985" s="3">
        <v>3505.73</v>
      </c>
      <c r="E985" s="3">
        <v>3502.53</v>
      </c>
      <c r="F985" s="3">
        <v>136.797</v>
      </c>
      <c r="G985" s="3">
        <v>0</v>
      </c>
      <c r="H985" s="3">
        <v>233.19200000000001</v>
      </c>
      <c r="I985" s="3">
        <v>0</v>
      </c>
      <c r="J985" s="3">
        <v>1.2333800000000001E-3</v>
      </c>
      <c r="K985" s="3">
        <v>0.99511499999999997</v>
      </c>
      <c r="L985" s="3">
        <v>0</v>
      </c>
      <c r="M985" s="3" t="s">
        <v>43</v>
      </c>
    </row>
    <row r="986" spans="1:13" s="3" customFormat="1" x14ac:dyDescent="0.25">
      <c r="A986" s="3" t="s">
        <v>47</v>
      </c>
      <c r="B986" s="3">
        <v>4135.47</v>
      </c>
      <c r="C986" s="3">
        <v>4135.32</v>
      </c>
      <c r="D986" s="3">
        <v>4134.83</v>
      </c>
      <c r="E986" s="3">
        <v>4131.05</v>
      </c>
      <c r="F986" s="3">
        <v>161.631</v>
      </c>
      <c r="G986" s="3">
        <v>0</v>
      </c>
      <c r="H986" s="3">
        <v>272.84800000000001</v>
      </c>
      <c r="I986" s="3">
        <v>0</v>
      </c>
      <c r="J986" s="3">
        <v>1.2567399999999999E-3</v>
      </c>
      <c r="K986" s="3">
        <v>0.99510900000000002</v>
      </c>
      <c r="L986" s="3">
        <v>0</v>
      </c>
      <c r="M986" s="3" t="s">
        <v>43</v>
      </c>
    </row>
    <row r="987" spans="1:13" s="3" customFormat="1" x14ac:dyDescent="0.25">
      <c r="A987" s="3" t="s">
        <v>47</v>
      </c>
      <c r="B987" s="3">
        <v>4101.33</v>
      </c>
      <c r="C987" s="3">
        <v>4101.16</v>
      </c>
      <c r="D987" s="3">
        <v>4100.68</v>
      </c>
      <c r="E987" s="3">
        <v>4096.93</v>
      </c>
      <c r="F987" s="3">
        <v>160.04</v>
      </c>
      <c r="G987" s="3">
        <v>0</v>
      </c>
      <c r="H987" s="3">
        <v>270.71600000000001</v>
      </c>
      <c r="I987" s="3">
        <v>0</v>
      </c>
      <c r="J987" s="3">
        <v>1.4998399999999999E-3</v>
      </c>
      <c r="K987" s="3">
        <v>0.99511499999999997</v>
      </c>
      <c r="L987" s="3">
        <v>0</v>
      </c>
      <c r="M987" s="3" t="s">
        <v>43</v>
      </c>
    </row>
    <row r="988" spans="1:13" s="3" customFormat="1" x14ac:dyDescent="0.25">
      <c r="A988" s="3" t="s">
        <v>47</v>
      </c>
      <c r="B988" s="3">
        <v>3614.72</v>
      </c>
      <c r="C988" s="3">
        <v>3614.56</v>
      </c>
      <c r="D988" s="3">
        <v>3614.13</v>
      </c>
      <c r="E988" s="3">
        <v>3610.83</v>
      </c>
      <c r="F988" s="3">
        <v>141.28299999999999</v>
      </c>
      <c r="G988" s="3">
        <v>0</v>
      </c>
      <c r="H988" s="3">
        <v>239.99100000000001</v>
      </c>
      <c r="I988" s="3">
        <v>0</v>
      </c>
      <c r="J988" s="3">
        <v>1.25281E-3</v>
      </c>
      <c r="K988" s="3">
        <v>0.995116</v>
      </c>
      <c r="L988" s="3">
        <v>0</v>
      </c>
      <c r="M988" s="3" t="s">
        <v>43</v>
      </c>
    </row>
    <row r="989" spans="1:13" s="3" customFormat="1" x14ac:dyDescent="0.25">
      <c r="A989" s="3" t="s">
        <v>47</v>
      </c>
      <c r="B989" s="3">
        <v>4208.71</v>
      </c>
      <c r="C989" s="3">
        <v>4208.53</v>
      </c>
      <c r="D989" s="3">
        <v>4208.03</v>
      </c>
      <c r="E989" s="3">
        <v>4204.1899999999996</v>
      </c>
      <c r="F989" s="3">
        <v>164.37</v>
      </c>
      <c r="G989" s="3">
        <v>0</v>
      </c>
      <c r="H989" s="3">
        <v>277.68400000000003</v>
      </c>
      <c r="I989" s="3">
        <v>0</v>
      </c>
      <c r="J989" s="3">
        <v>1.24273E-3</v>
      </c>
      <c r="K989" s="3">
        <v>0.99511499999999997</v>
      </c>
      <c r="L989" s="3">
        <v>0</v>
      </c>
      <c r="M989" s="3" t="s">
        <v>43</v>
      </c>
    </row>
    <row r="990" spans="1:13" s="3" customFormat="1" x14ac:dyDescent="0.25">
      <c r="A990" s="3" t="s">
        <v>47</v>
      </c>
      <c r="B990" s="3">
        <v>3578.44</v>
      </c>
      <c r="C990" s="3">
        <v>3578.28</v>
      </c>
      <c r="D990" s="3">
        <v>3577.84</v>
      </c>
      <c r="E990" s="3">
        <v>3574.57</v>
      </c>
      <c r="F990" s="3">
        <v>139.72300000000001</v>
      </c>
      <c r="G990" s="3">
        <v>0</v>
      </c>
      <c r="H990" s="3">
        <v>237.554</v>
      </c>
      <c r="I990" s="3">
        <v>0</v>
      </c>
      <c r="J990" s="3">
        <v>1.2405999999999999E-3</v>
      </c>
      <c r="K990" s="3">
        <v>0.99511499999999997</v>
      </c>
      <c r="L990" s="3">
        <v>0</v>
      </c>
      <c r="M990" s="3" t="s">
        <v>43</v>
      </c>
    </row>
    <row r="991" spans="1:13" s="3" customFormat="1" x14ac:dyDescent="0.25">
      <c r="A991" s="3" t="s">
        <v>47</v>
      </c>
      <c r="B991" s="3">
        <v>4134.6099999999997</v>
      </c>
      <c r="C991" s="3">
        <v>4134.46</v>
      </c>
      <c r="D991" s="3">
        <v>4133.9799999999996</v>
      </c>
      <c r="E991" s="3">
        <v>4130.21</v>
      </c>
      <c r="F991" s="3">
        <v>161.65299999999999</v>
      </c>
      <c r="G991" s="3">
        <v>0</v>
      </c>
      <c r="H991" s="3">
        <v>272.95699999999999</v>
      </c>
      <c r="I991" s="3">
        <v>0</v>
      </c>
      <c r="J991" s="3">
        <v>1.2694E-3</v>
      </c>
      <c r="K991" s="3">
        <v>0.995116</v>
      </c>
      <c r="L991" s="3">
        <v>0</v>
      </c>
      <c r="M991" s="3" t="s">
        <v>43</v>
      </c>
    </row>
    <row r="992" spans="1:13" s="3" customFormat="1" x14ac:dyDescent="0.25">
      <c r="A992" s="3" t="s">
        <v>47</v>
      </c>
      <c r="B992" s="3">
        <v>4148.58</v>
      </c>
      <c r="C992" s="3">
        <v>4148.3999999999996</v>
      </c>
      <c r="D992" s="3">
        <v>4147.92</v>
      </c>
      <c r="E992" s="3">
        <v>4144.13</v>
      </c>
      <c r="F992" s="3">
        <v>161.96899999999999</v>
      </c>
      <c r="G992" s="3">
        <v>0</v>
      </c>
      <c r="H992" s="3">
        <v>273.649</v>
      </c>
      <c r="I992" s="3">
        <v>0</v>
      </c>
      <c r="J992" s="3">
        <v>1.3293199999999999E-3</v>
      </c>
      <c r="K992" s="3">
        <v>0.995116</v>
      </c>
      <c r="L992" s="3">
        <v>0</v>
      </c>
      <c r="M992" s="3" t="s">
        <v>43</v>
      </c>
    </row>
    <row r="993" spans="1:25" s="3" customFormat="1" x14ac:dyDescent="0.25">
      <c r="A993" s="3" t="s">
        <v>47</v>
      </c>
      <c r="B993" s="3">
        <v>3533.05</v>
      </c>
      <c r="C993" s="3">
        <v>3532.88</v>
      </c>
      <c r="D993" s="3">
        <v>3532.45</v>
      </c>
      <c r="E993" s="3">
        <v>3529.23</v>
      </c>
      <c r="F993" s="3">
        <v>137.94399999999999</v>
      </c>
      <c r="G993" s="3">
        <v>0</v>
      </c>
      <c r="H993" s="3">
        <v>234.66800000000001</v>
      </c>
      <c r="I993" s="3">
        <v>0</v>
      </c>
      <c r="J993" s="3">
        <v>1.4309399999999999E-3</v>
      </c>
      <c r="K993" s="3">
        <v>0.995116</v>
      </c>
      <c r="L993" s="3">
        <v>0</v>
      </c>
      <c r="M993" s="3" t="s">
        <v>43</v>
      </c>
    </row>
    <row r="994" spans="1:25" s="3" customFormat="1" x14ac:dyDescent="0.25">
      <c r="A994" s="3" t="s">
        <v>47</v>
      </c>
      <c r="B994" s="3">
        <v>4247.21</v>
      </c>
      <c r="C994" s="3">
        <v>4247.05</v>
      </c>
      <c r="D994" s="3">
        <v>4246.55</v>
      </c>
      <c r="E994" s="3">
        <v>4242.66</v>
      </c>
      <c r="F994" s="3">
        <v>165.952</v>
      </c>
      <c r="G994" s="3">
        <v>0</v>
      </c>
      <c r="H994" s="3">
        <v>280.029</v>
      </c>
      <c r="I994" s="3">
        <v>0</v>
      </c>
      <c r="J994" s="3">
        <v>1.2328599999999999E-3</v>
      </c>
      <c r="K994" s="3">
        <v>0.995116</v>
      </c>
      <c r="L994" s="3">
        <v>0</v>
      </c>
      <c r="M994" s="3" t="s">
        <v>43</v>
      </c>
    </row>
    <row r="995" spans="1:25" s="3" customFormat="1" x14ac:dyDescent="0.25">
      <c r="A995" s="3" t="s">
        <v>47</v>
      </c>
      <c r="B995" s="3">
        <v>3625.42</v>
      </c>
      <c r="C995" s="3">
        <v>3625.26</v>
      </c>
      <c r="D995" s="3">
        <v>3624.83</v>
      </c>
      <c r="E995" s="3">
        <v>3621.52</v>
      </c>
      <c r="F995" s="3">
        <v>141.38200000000001</v>
      </c>
      <c r="G995" s="3">
        <v>0</v>
      </c>
      <c r="H995" s="3">
        <v>240.61199999999999</v>
      </c>
      <c r="I995" s="3">
        <v>0</v>
      </c>
      <c r="J995" s="3">
        <v>1.2305199999999999E-3</v>
      </c>
      <c r="K995" s="3">
        <v>0.99511400000000005</v>
      </c>
      <c r="L995" s="3">
        <v>0</v>
      </c>
      <c r="M995" s="3" t="s">
        <v>43</v>
      </c>
    </row>
    <row r="996" spans="1:25" s="3" customFormat="1" x14ac:dyDescent="0.25">
      <c r="A996" s="3" t="s">
        <v>47</v>
      </c>
      <c r="B996" s="3">
        <v>3992.99</v>
      </c>
      <c r="C996" s="3">
        <v>3992.85</v>
      </c>
      <c r="D996" s="3">
        <v>3992.38</v>
      </c>
      <c r="E996" s="3">
        <v>3988.73</v>
      </c>
      <c r="F996" s="3">
        <v>155.85900000000001</v>
      </c>
      <c r="G996" s="3">
        <v>0</v>
      </c>
      <c r="H996" s="3">
        <v>263.99799999999999</v>
      </c>
      <c r="I996" s="3">
        <v>0</v>
      </c>
      <c r="J996" s="3">
        <v>1.23084E-3</v>
      </c>
      <c r="K996" s="3">
        <v>0.995116</v>
      </c>
      <c r="L996" s="3">
        <v>0</v>
      </c>
      <c r="M996" s="3" t="s">
        <v>43</v>
      </c>
    </row>
    <row r="997" spans="1:25" s="3" customFormat="1" x14ac:dyDescent="0.25">
      <c r="A997" s="3" t="s">
        <v>47</v>
      </c>
      <c r="B997" s="3">
        <v>4151.01</v>
      </c>
      <c r="C997" s="3">
        <v>4150.8500000000004</v>
      </c>
      <c r="D997" s="3">
        <v>4150.3599999999997</v>
      </c>
      <c r="E997" s="3">
        <v>4146.57</v>
      </c>
      <c r="F997" s="3">
        <v>161.876</v>
      </c>
      <c r="G997" s="3">
        <v>0</v>
      </c>
      <c r="H997" s="3">
        <v>273.84500000000003</v>
      </c>
      <c r="I997" s="3">
        <v>0</v>
      </c>
      <c r="J997" s="3">
        <v>1.24179E-3</v>
      </c>
      <c r="K997" s="3">
        <v>0.995116</v>
      </c>
      <c r="L997" s="3">
        <v>0</v>
      </c>
      <c r="M997" s="3" t="s">
        <v>43</v>
      </c>
    </row>
    <row r="998" spans="1:25" s="3" customFormat="1" x14ac:dyDescent="0.25">
      <c r="A998" s="3" t="s">
        <v>47</v>
      </c>
      <c r="B998" s="3">
        <v>3569.34</v>
      </c>
      <c r="C998" s="3">
        <v>3569.17</v>
      </c>
      <c r="D998" s="3">
        <v>3568.74</v>
      </c>
      <c r="E998" s="3">
        <v>3565.47</v>
      </c>
      <c r="F998" s="3">
        <v>139.25800000000001</v>
      </c>
      <c r="G998" s="3">
        <v>0</v>
      </c>
      <c r="H998" s="3">
        <v>237.303</v>
      </c>
      <c r="I998" s="3">
        <v>0</v>
      </c>
      <c r="J998" s="3">
        <v>1.2632399999999999E-3</v>
      </c>
      <c r="K998" s="3">
        <v>0.995116</v>
      </c>
      <c r="L998" s="3">
        <v>0</v>
      </c>
      <c r="M998" s="3" t="s">
        <v>43</v>
      </c>
    </row>
    <row r="999" spans="1:25" s="3" customFormat="1" x14ac:dyDescent="0.25">
      <c r="A999" s="3" t="s">
        <v>47</v>
      </c>
      <c r="B999" s="3">
        <v>3770.45</v>
      </c>
      <c r="C999" s="3">
        <v>3770.28</v>
      </c>
      <c r="D999" s="3">
        <v>3769.83</v>
      </c>
      <c r="E999" s="3">
        <v>3766.38</v>
      </c>
      <c r="F999" s="3">
        <v>147.328</v>
      </c>
      <c r="G999" s="3">
        <v>0</v>
      </c>
      <c r="H999" s="3">
        <v>249.929</v>
      </c>
      <c r="I999" s="3">
        <v>0</v>
      </c>
      <c r="J999" s="3">
        <v>1.3879999999999999E-3</v>
      </c>
      <c r="K999" s="3">
        <v>0.995116</v>
      </c>
      <c r="L999" s="3">
        <v>0</v>
      </c>
      <c r="M999" s="3" t="s">
        <v>43</v>
      </c>
    </row>
    <row r="1000" spans="1:25" s="3" customFormat="1" x14ac:dyDescent="0.25">
      <c r="A1000" s="3" t="s">
        <v>47</v>
      </c>
      <c r="B1000" s="3">
        <v>3536.65</v>
      </c>
      <c r="C1000" s="3">
        <v>3536.5</v>
      </c>
      <c r="D1000" s="3">
        <v>3536.08</v>
      </c>
      <c r="E1000" s="3">
        <v>3532.86</v>
      </c>
      <c r="F1000" s="3">
        <v>137.97</v>
      </c>
      <c r="G1000" s="3">
        <v>0</v>
      </c>
      <c r="H1000" s="3">
        <v>234.91399999999999</v>
      </c>
      <c r="I1000" s="3">
        <v>0</v>
      </c>
      <c r="J1000" s="3">
        <v>1.2850800000000001E-3</v>
      </c>
      <c r="K1000" s="3">
        <v>0.995116</v>
      </c>
      <c r="L1000" s="3">
        <v>0</v>
      </c>
      <c r="M1000" s="3" t="s">
        <v>43</v>
      </c>
    </row>
    <row r="1001" spans="1:25" s="3" customFormat="1" x14ac:dyDescent="0.25">
      <c r="A1001" s="3" t="s">
        <v>47</v>
      </c>
      <c r="B1001" s="3">
        <v>3718.4</v>
      </c>
      <c r="C1001" s="3">
        <v>3718.24</v>
      </c>
      <c r="D1001" s="3">
        <v>3717.8</v>
      </c>
      <c r="E1001" s="3">
        <v>3714.4</v>
      </c>
      <c r="F1001" s="3">
        <v>145.214</v>
      </c>
      <c r="G1001" s="3">
        <v>0</v>
      </c>
      <c r="H1001" s="3">
        <v>246.54300000000001</v>
      </c>
      <c r="I1001" s="3">
        <v>0</v>
      </c>
      <c r="J1001" s="3">
        <v>1.2680600000000001E-3</v>
      </c>
      <c r="K1001" s="3">
        <v>0.995116</v>
      </c>
      <c r="L1001" s="3">
        <v>0</v>
      </c>
      <c r="M1001" s="3" t="s">
        <v>43</v>
      </c>
    </row>
    <row r="1002" spans="1:25" s="3" customFormat="1" x14ac:dyDescent="0.25">
      <c r="A1002" s="3" t="s">
        <v>47</v>
      </c>
      <c r="B1002" s="3">
        <v>4239.17</v>
      </c>
      <c r="C1002" s="3">
        <v>4238.99</v>
      </c>
      <c r="D1002" s="3">
        <v>4238.5</v>
      </c>
      <c r="E1002" s="3">
        <v>4234.63</v>
      </c>
      <c r="F1002" s="3">
        <v>165.80799999999999</v>
      </c>
      <c r="G1002" s="3">
        <v>0</v>
      </c>
      <c r="H1002" s="3">
        <v>279.58100000000002</v>
      </c>
      <c r="I1002" s="3">
        <v>0</v>
      </c>
      <c r="J1002" s="3">
        <v>1.2380900000000001E-3</v>
      </c>
      <c r="K1002" s="3">
        <v>0.995116</v>
      </c>
      <c r="L1002" s="3">
        <v>0</v>
      </c>
      <c r="M1002" s="3" t="s">
        <v>43</v>
      </c>
    </row>
    <row r="1003" spans="1:25" s="3" customFormat="1" x14ac:dyDescent="0.25">
      <c r="A1003" s="3" t="s">
        <v>47</v>
      </c>
      <c r="B1003" s="3">
        <v>3755.32</v>
      </c>
      <c r="C1003" s="3">
        <v>3755.16</v>
      </c>
      <c r="D1003" s="3">
        <v>3754.71</v>
      </c>
      <c r="E1003" s="3">
        <v>3751.27</v>
      </c>
      <c r="F1003" s="3">
        <v>146.56100000000001</v>
      </c>
      <c r="G1003" s="3">
        <v>0</v>
      </c>
      <c r="H1003" s="3">
        <v>249.08799999999999</v>
      </c>
      <c r="I1003" s="3">
        <v>0</v>
      </c>
      <c r="J1003" s="3">
        <v>2.2599600000000001E-3</v>
      </c>
      <c r="K1003" s="3">
        <v>0.995116</v>
      </c>
      <c r="L1003" s="3">
        <v>0</v>
      </c>
      <c r="M1003" s="3" t="s">
        <v>43</v>
      </c>
    </row>
    <row r="1004" spans="1:25" x14ac:dyDescent="0.25">
      <c r="A1004" t="s">
        <v>47</v>
      </c>
      <c r="B1004">
        <v>3998.29</v>
      </c>
      <c r="C1004">
        <v>3998.13</v>
      </c>
      <c r="D1004">
        <v>3997.66</v>
      </c>
      <c r="E1004">
        <v>3994.02</v>
      </c>
      <c r="F1004">
        <v>155.85400000000001</v>
      </c>
      <c r="G1004">
        <v>0</v>
      </c>
      <c r="H1004">
        <v>264.34800000000001</v>
      </c>
      <c r="I1004">
        <v>0</v>
      </c>
      <c r="J1004">
        <v>1.24087E-3</v>
      </c>
      <c r="K1004">
        <v>0.99511499999999997</v>
      </c>
      <c r="L1004">
        <v>0</v>
      </c>
      <c r="M1004" t="s">
        <v>43</v>
      </c>
    </row>
    <row r="1005" spans="1:25" x14ac:dyDescent="0.25">
      <c r="A1005" t="s">
        <v>47</v>
      </c>
      <c r="B1005">
        <v>3908.97</v>
      </c>
      <c r="C1005">
        <v>3908.81</v>
      </c>
      <c r="D1005">
        <v>3908.35</v>
      </c>
      <c r="E1005">
        <v>3904.78</v>
      </c>
      <c r="F1005">
        <v>152.51400000000001</v>
      </c>
      <c r="G1005">
        <v>0</v>
      </c>
      <c r="H1005">
        <v>258.72399999999999</v>
      </c>
      <c r="I1005">
        <v>0</v>
      </c>
      <c r="J1005">
        <v>1.26089E-3</v>
      </c>
      <c r="K1005">
        <v>0.99510699999999996</v>
      </c>
      <c r="L1005">
        <v>0</v>
      </c>
      <c r="M1005" t="s">
        <v>43</v>
      </c>
    </row>
    <row r="1006" spans="1:25" x14ac:dyDescent="0.25">
      <c r="A1006" t="s">
        <v>47</v>
      </c>
      <c r="B1006">
        <v>3578.43</v>
      </c>
      <c r="C1006">
        <v>3578.27</v>
      </c>
      <c r="D1006">
        <v>3577.85</v>
      </c>
      <c r="E1006">
        <v>3574.57</v>
      </c>
      <c r="F1006">
        <v>139.69900000000001</v>
      </c>
      <c r="G1006">
        <v>0</v>
      </c>
      <c r="H1006">
        <v>237.637</v>
      </c>
      <c r="I1006">
        <v>0</v>
      </c>
      <c r="J1006">
        <v>1.2316899999999999E-3</v>
      </c>
      <c r="K1006">
        <v>0.99511499999999997</v>
      </c>
      <c r="L1006">
        <v>0</v>
      </c>
      <c r="M1006" t="s">
        <v>43</v>
      </c>
    </row>
    <row r="1007" spans="1:25" x14ac:dyDescent="0.25">
      <c r="A1007" t="s">
        <v>47</v>
      </c>
      <c r="B1007">
        <v>4589.75</v>
      </c>
      <c r="C1007">
        <v>4589.57</v>
      </c>
      <c r="D1007">
        <v>4589.03</v>
      </c>
      <c r="E1007">
        <v>4584.84</v>
      </c>
      <c r="F1007">
        <v>179.208</v>
      </c>
      <c r="G1007">
        <v>0</v>
      </c>
      <c r="H1007">
        <v>301.75200000000001</v>
      </c>
      <c r="I1007">
        <v>0</v>
      </c>
      <c r="J1007">
        <v>1.26095E-3</v>
      </c>
      <c r="K1007">
        <v>0.99511499999999997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3873.06</v>
      </c>
      <c r="C1008">
        <v>3872.89</v>
      </c>
      <c r="D1008">
        <v>3872.43</v>
      </c>
      <c r="E1008">
        <v>3868.89</v>
      </c>
      <c r="F1008">
        <v>150.95400000000001</v>
      </c>
      <c r="G1008">
        <v>0</v>
      </c>
      <c r="H1008">
        <v>256.255</v>
      </c>
      <c r="I1008">
        <v>0</v>
      </c>
      <c r="J1008">
        <v>1.2624800000000001E-3</v>
      </c>
      <c r="K1008">
        <v>0.99511400000000005</v>
      </c>
      <c r="L1008">
        <v>0</v>
      </c>
      <c r="M1008" t="s">
        <v>43</v>
      </c>
      <c r="R1008">
        <f>AVERAGE(B959:B1008)</f>
        <v>3872.6723999999999</v>
      </c>
      <c r="S1008">
        <f>AVERAGE(C959:C1008)</f>
        <v>3872.5076000000013</v>
      </c>
      <c r="U1008">
        <f>_xlfn.VAR.P(B959:B1008)</f>
        <v>80927.803046239991</v>
      </c>
      <c r="V1008">
        <f>_xlfn.VAR.P(C959:C1008)</f>
        <v>80926.255418239976</v>
      </c>
      <c r="X1008">
        <f>1.96*SQRT(U1008)/50</f>
        <v>11.151542461604771</v>
      </c>
      <c r="Y1008">
        <f>1.96*SQRT(V1008)/50</f>
        <v>11.151435832478446</v>
      </c>
    </row>
    <row r="1009" spans="1:12" x14ac:dyDescent="0.25">
      <c r="A1009" t="s">
        <v>47</v>
      </c>
      <c r="B1009">
        <v>193635.48305800001</v>
      </c>
      <c r="C1009" t="s">
        <v>37</v>
      </c>
    </row>
    <row r="1010" spans="1:12" x14ac:dyDescent="0.25">
      <c r="A1010" t="s">
        <v>48</v>
      </c>
      <c r="B1010">
        <v>11061.3</v>
      </c>
      <c r="C1010">
        <v>8607.89</v>
      </c>
      <c r="D1010">
        <v>8595.56</v>
      </c>
      <c r="E1010">
        <v>8589.08</v>
      </c>
      <c r="F1010">
        <v>379.565</v>
      </c>
      <c r="G1010">
        <v>1424.66</v>
      </c>
      <c r="H1010">
        <v>453.178</v>
      </c>
      <c r="I1010">
        <v>1.2309700000000001E-3</v>
      </c>
      <c r="J1010">
        <v>0.995116</v>
      </c>
      <c r="K1010">
        <v>0</v>
      </c>
      <c r="L1010" t="s">
        <v>43</v>
      </c>
    </row>
    <row r="1011" spans="1:12" x14ac:dyDescent="0.25">
      <c r="A1011" t="s">
        <v>48</v>
      </c>
      <c r="B1011">
        <v>11361.7</v>
      </c>
      <c r="C1011">
        <v>8540.41</v>
      </c>
      <c r="D1011">
        <v>8528.27</v>
      </c>
      <c r="E1011">
        <v>8521.67</v>
      </c>
      <c r="F1011">
        <v>379.93</v>
      </c>
      <c r="G1011">
        <v>1360.39</v>
      </c>
      <c r="H1011">
        <v>451.59100000000001</v>
      </c>
      <c r="I1011">
        <v>1.2314299999999999E-3</v>
      </c>
      <c r="J1011">
        <v>0.99511499999999997</v>
      </c>
      <c r="K1011">
        <v>0</v>
      </c>
      <c r="L1011" t="s">
        <v>43</v>
      </c>
    </row>
    <row r="1012" spans="1:12" x14ac:dyDescent="0.25">
      <c r="A1012" t="s">
        <v>48</v>
      </c>
      <c r="B1012">
        <v>10604.3</v>
      </c>
      <c r="C1012">
        <v>8050.12</v>
      </c>
      <c r="D1012">
        <v>8038.67</v>
      </c>
      <c r="E1012">
        <v>8032.54</v>
      </c>
      <c r="F1012">
        <v>358.11799999999999</v>
      </c>
      <c r="G1012">
        <v>1285.4100000000001</v>
      </c>
      <c r="H1012">
        <v>425.89299999999997</v>
      </c>
      <c r="I1012">
        <v>1.23795E-3</v>
      </c>
      <c r="J1012">
        <v>0.995116</v>
      </c>
      <c r="K1012">
        <v>0</v>
      </c>
      <c r="L1012" t="s">
        <v>43</v>
      </c>
    </row>
    <row r="1013" spans="1:12" x14ac:dyDescent="0.25">
      <c r="A1013" t="s">
        <v>48</v>
      </c>
      <c r="B1013">
        <v>11332.2</v>
      </c>
      <c r="C1013">
        <v>8662.7999999999993</v>
      </c>
      <c r="D1013">
        <v>8650.5</v>
      </c>
      <c r="E1013">
        <v>8643.89</v>
      </c>
      <c r="F1013">
        <v>385.36799999999999</v>
      </c>
      <c r="G1013">
        <v>1379.15</v>
      </c>
      <c r="H1013">
        <v>457.98399999999998</v>
      </c>
      <c r="I1013">
        <v>1.23733E-3</v>
      </c>
      <c r="J1013">
        <v>0.995116</v>
      </c>
      <c r="K1013">
        <v>0</v>
      </c>
      <c r="L1013" t="s">
        <v>43</v>
      </c>
    </row>
    <row r="1014" spans="1:12" x14ac:dyDescent="0.25">
      <c r="A1014" t="s">
        <v>48</v>
      </c>
      <c r="B1014">
        <v>11100</v>
      </c>
      <c r="C1014">
        <v>8508.84</v>
      </c>
      <c r="D1014">
        <v>8496.75</v>
      </c>
      <c r="E1014">
        <v>8490.17</v>
      </c>
      <c r="F1014">
        <v>379.142</v>
      </c>
      <c r="G1014">
        <v>1356.19</v>
      </c>
      <c r="H1014">
        <v>450.11200000000002</v>
      </c>
      <c r="I1014">
        <v>1.2301E-3</v>
      </c>
      <c r="J1014">
        <v>0.995116</v>
      </c>
      <c r="K1014">
        <v>0</v>
      </c>
      <c r="L1014" t="s">
        <v>43</v>
      </c>
    </row>
    <row r="1015" spans="1:12" x14ac:dyDescent="0.25">
      <c r="A1015" t="s">
        <v>48</v>
      </c>
      <c r="B1015">
        <v>10858.1</v>
      </c>
      <c r="C1015">
        <v>8545.31</v>
      </c>
      <c r="D1015">
        <v>8533.1200000000008</v>
      </c>
      <c r="E1015">
        <v>8526.48</v>
      </c>
      <c r="F1015">
        <v>379.68700000000001</v>
      </c>
      <c r="G1015">
        <v>1369.54</v>
      </c>
      <c r="H1015">
        <v>451.40100000000001</v>
      </c>
      <c r="I1015">
        <v>1.2417400000000001E-3</v>
      </c>
      <c r="J1015">
        <v>0.995116</v>
      </c>
      <c r="K1015">
        <v>0</v>
      </c>
      <c r="L1015" t="s">
        <v>43</v>
      </c>
    </row>
    <row r="1016" spans="1:12" x14ac:dyDescent="0.25">
      <c r="A1016" t="s">
        <v>48</v>
      </c>
      <c r="B1016">
        <v>11162.4</v>
      </c>
      <c r="C1016">
        <v>8823.69</v>
      </c>
      <c r="D1016">
        <v>8811.14</v>
      </c>
      <c r="E1016">
        <v>8804.27</v>
      </c>
      <c r="F1016">
        <v>393.322</v>
      </c>
      <c r="G1016">
        <v>1403.43</v>
      </c>
      <c r="H1016">
        <v>466.50099999999998</v>
      </c>
      <c r="I1016">
        <v>1.2305E-3</v>
      </c>
      <c r="J1016">
        <v>0.995116</v>
      </c>
      <c r="K1016">
        <v>0</v>
      </c>
      <c r="L1016" t="s">
        <v>43</v>
      </c>
    </row>
    <row r="1017" spans="1:12" x14ac:dyDescent="0.25">
      <c r="A1017" t="s">
        <v>48</v>
      </c>
      <c r="B1017">
        <v>10308.799999999999</v>
      </c>
      <c r="C1017">
        <v>7984.77</v>
      </c>
      <c r="D1017">
        <v>7973.37</v>
      </c>
      <c r="E1017">
        <v>7967.21</v>
      </c>
      <c r="F1017">
        <v>355.49200000000002</v>
      </c>
      <c r="G1017">
        <v>1275.3599999999999</v>
      </c>
      <c r="H1017">
        <v>422.47899999999998</v>
      </c>
      <c r="I1017">
        <v>1.2780300000000001E-3</v>
      </c>
      <c r="J1017">
        <v>0.995116</v>
      </c>
      <c r="K1017">
        <v>0</v>
      </c>
      <c r="L1017" t="s">
        <v>43</v>
      </c>
    </row>
    <row r="1018" spans="1:12" x14ac:dyDescent="0.25">
      <c r="A1018" t="s">
        <v>48</v>
      </c>
      <c r="B1018">
        <v>10710.3</v>
      </c>
      <c r="C1018">
        <v>8425.0300000000007</v>
      </c>
      <c r="D1018">
        <v>8412.9599999999991</v>
      </c>
      <c r="E1018">
        <v>8406.5400000000009</v>
      </c>
      <c r="F1018">
        <v>375.39600000000002</v>
      </c>
      <c r="G1018">
        <v>1342</v>
      </c>
      <c r="H1018">
        <v>445.17899999999997</v>
      </c>
      <c r="I1018">
        <v>1.2324599999999999E-3</v>
      </c>
      <c r="J1018">
        <v>0.995116</v>
      </c>
      <c r="K1018">
        <v>0</v>
      </c>
      <c r="L1018" t="s">
        <v>43</v>
      </c>
    </row>
    <row r="1019" spans="1:12" x14ac:dyDescent="0.25">
      <c r="A1019" t="s">
        <v>48</v>
      </c>
      <c r="B1019">
        <v>10941.7</v>
      </c>
      <c r="C1019">
        <v>8678.7800000000007</v>
      </c>
      <c r="D1019">
        <v>8666.3700000000008</v>
      </c>
      <c r="E1019">
        <v>8659.81</v>
      </c>
      <c r="F1019">
        <v>386.25599999999997</v>
      </c>
      <c r="G1019">
        <v>1381.76</v>
      </c>
      <c r="H1019">
        <v>458.95600000000002</v>
      </c>
      <c r="I1019">
        <v>1.4364899999999999E-3</v>
      </c>
      <c r="J1019">
        <v>0.99511499999999997</v>
      </c>
      <c r="K1019">
        <v>0</v>
      </c>
      <c r="L1019" t="s">
        <v>43</v>
      </c>
    </row>
    <row r="1020" spans="1:12" x14ac:dyDescent="0.25">
      <c r="A1020" t="s">
        <v>48</v>
      </c>
      <c r="B1020">
        <v>11124.5</v>
      </c>
      <c r="C1020">
        <v>8870.3700000000008</v>
      </c>
      <c r="D1020">
        <v>8857.69</v>
      </c>
      <c r="E1020">
        <v>8851.0300000000007</v>
      </c>
      <c r="F1020">
        <v>394.90300000000002</v>
      </c>
      <c r="G1020">
        <v>1410.89</v>
      </c>
      <c r="H1020">
        <v>468.91300000000001</v>
      </c>
      <c r="I1020">
        <v>1.26432E-3</v>
      </c>
      <c r="J1020">
        <v>0.99511400000000005</v>
      </c>
      <c r="K1020">
        <v>0</v>
      </c>
      <c r="L1020" t="s">
        <v>43</v>
      </c>
    </row>
    <row r="1021" spans="1:12" x14ac:dyDescent="0.25">
      <c r="A1021" t="s">
        <v>48</v>
      </c>
      <c r="B1021">
        <v>11015.8</v>
      </c>
      <c r="C1021">
        <v>8409.15</v>
      </c>
      <c r="D1021">
        <v>8397.16</v>
      </c>
      <c r="E1021">
        <v>8390.7199999999993</v>
      </c>
      <c r="F1021">
        <v>370.55799999999999</v>
      </c>
      <c r="G1021">
        <v>1394.11</v>
      </c>
      <c r="H1021">
        <v>441.08300000000003</v>
      </c>
      <c r="I1021">
        <v>1.2407500000000001E-3</v>
      </c>
      <c r="J1021">
        <v>0.995116</v>
      </c>
      <c r="K1021">
        <v>0</v>
      </c>
      <c r="L1021" t="s">
        <v>43</v>
      </c>
    </row>
    <row r="1022" spans="1:12" x14ac:dyDescent="0.25">
      <c r="A1022" t="s">
        <v>48</v>
      </c>
      <c r="B1022">
        <v>11253.7</v>
      </c>
      <c r="C1022">
        <v>8552.75</v>
      </c>
      <c r="D1022">
        <v>8540.56</v>
      </c>
      <c r="E1022">
        <v>8534.0499999999993</v>
      </c>
      <c r="F1022">
        <v>381.12599999999998</v>
      </c>
      <c r="G1022">
        <v>1361.52</v>
      </c>
      <c r="H1022">
        <v>452.20600000000002</v>
      </c>
      <c r="I1022">
        <v>1.26863E-3</v>
      </c>
      <c r="J1022">
        <v>0.995116</v>
      </c>
      <c r="K1022">
        <v>0</v>
      </c>
      <c r="L1022" t="s">
        <v>43</v>
      </c>
    </row>
    <row r="1023" spans="1:12" x14ac:dyDescent="0.25">
      <c r="A1023" t="s">
        <v>48</v>
      </c>
      <c r="B1023">
        <v>10961</v>
      </c>
      <c r="C1023">
        <v>8277.1200000000008</v>
      </c>
      <c r="D1023">
        <v>8265.33</v>
      </c>
      <c r="E1023">
        <v>8258.92</v>
      </c>
      <c r="F1023">
        <v>369.04599999999999</v>
      </c>
      <c r="G1023">
        <v>1320.01</v>
      </c>
      <c r="H1023">
        <v>437.85</v>
      </c>
      <c r="I1023">
        <v>1.2467800000000001E-3</v>
      </c>
      <c r="J1023">
        <v>0.99511499999999997</v>
      </c>
      <c r="K1023">
        <v>0</v>
      </c>
      <c r="L1023" t="s">
        <v>43</v>
      </c>
    </row>
    <row r="1024" spans="1:12" x14ac:dyDescent="0.25">
      <c r="A1024" t="s">
        <v>48</v>
      </c>
      <c r="B1024">
        <v>10637</v>
      </c>
      <c r="C1024">
        <v>8256.98</v>
      </c>
      <c r="D1024">
        <v>8245.19</v>
      </c>
      <c r="E1024">
        <v>8238.74</v>
      </c>
      <c r="F1024">
        <v>367.25400000000002</v>
      </c>
      <c r="G1024">
        <v>1317.38</v>
      </c>
      <c r="H1024">
        <v>436.61200000000002</v>
      </c>
      <c r="I1024">
        <v>1.2300900000000001E-3</v>
      </c>
      <c r="J1024">
        <v>0.995116</v>
      </c>
      <c r="K1024">
        <v>0</v>
      </c>
      <c r="L1024" t="s">
        <v>43</v>
      </c>
    </row>
    <row r="1025" spans="1:12" x14ac:dyDescent="0.25">
      <c r="A1025" t="s">
        <v>48</v>
      </c>
      <c r="B1025">
        <v>10316.200000000001</v>
      </c>
      <c r="C1025">
        <v>7736.75</v>
      </c>
      <c r="D1025">
        <v>7725.71</v>
      </c>
      <c r="E1025">
        <v>7719.84</v>
      </c>
      <c r="F1025">
        <v>344.267</v>
      </c>
      <c r="G1025">
        <v>1237.8599999999999</v>
      </c>
      <c r="H1025">
        <v>409.41399999999999</v>
      </c>
      <c r="I1025">
        <v>1.2515600000000001E-3</v>
      </c>
      <c r="J1025">
        <v>0.99511499999999997</v>
      </c>
      <c r="K1025">
        <v>0</v>
      </c>
      <c r="L1025" t="s">
        <v>43</v>
      </c>
    </row>
    <row r="1026" spans="1:12" x14ac:dyDescent="0.25">
      <c r="A1026" t="s">
        <v>48</v>
      </c>
      <c r="B1026">
        <v>10417.299999999999</v>
      </c>
      <c r="C1026">
        <v>8068.43</v>
      </c>
      <c r="D1026">
        <v>8056.91</v>
      </c>
      <c r="E1026">
        <v>8050.75</v>
      </c>
      <c r="F1026">
        <v>358.911</v>
      </c>
      <c r="G1026">
        <v>1288.6600000000001</v>
      </c>
      <c r="H1026">
        <v>426.94499999999999</v>
      </c>
      <c r="I1026">
        <v>1.23095E-3</v>
      </c>
      <c r="J1026">
        <v>0.99511400000000005</v>
      </c>
      <c r="K1026">
        <v>0</v>
      </c>
      <c r="L1026" t="s">
        <v>43</v>
      </c>
    </row>
    <row r="1027" spans="1:12" x14ac:dyDescent="0.25">
      <c r="A1027" t="s">
        <v>48</v>
      </c>
      <c r="B1027">
        <v>11015.7</v>
      </c>
      <c r="C1027">
        <v>8576.2999999999993</v>
      </c>
      <c r="D1027">
        <v>8564.02</v>
      </c>
      <c r="E1027">
        <v>8557.3799999999992</v>
      </c>
      <c r="F1027">
        <v>382.37400000000002</v>
      </c>
      <c r="G1027">
        <v>1366.99</v>
      </c>
      <c r="H1027">
        <v>453.51299999999998</v>
      </c>
      <c r="I1027">
        <v>1.23022E-3</v>
      </c>
      <c r="J1027">
        <v>0.99511499999999997</v>
      </c>
      <c r="K1027">
        <v>0</v>
      </c>
      <c r="L1027" t="s">
        <v>43</v>
      </c>
    </row>
    <row r="1028" spans="1:12" x14ac:dyDescent="0.25">
      <c r="A1028" t="s">
        <v>48</v>
      </c>
      <c r="B1028">
        <v>11157.4</v>
      </c>
      <c r="C1028">
        <v>8616.4699999999993</v>
      </c>
      <c r="D1028">
        <v>8604.2199999999993</v>
      </c>
      <c r="E1028">
        <v>8597.67</v>
      </c>
      <c r="F1028">
        <v>383.31099999999998</v>
      </c>
      <c r="G1028">
        <v>1372.43</v>
      </c>
      <c r="H1028">
        <v>455.92200000000003</v>
      </c>
      <c r="I1028">
        <v>1.23481E-3</v>
      </c>
      <c r="J1028">
        <v>0.99511400000000005</v>
      </c>
      <c r="K1028">
        <v>0</v>
      </c>
      <c r="L1028" t="s">
        <v>43</v>
      </c>
    </row>
    <row r="1029" spans="1:12" x14ac:dyDescent="0.25">
      <c r="A1029" t="s">
        <v>48</v>
      </c>
      <c r="B1029">
        <v>11292.2</v>
      </c>
      <c r="C1029">
        <v>8956.67</v>
      </c>
      <c r="D1029">
        <v>8943.92</v>
      </c>
      <c r="E1029">
        <v>8937.2900000000009</v>
      </c>
      <c r="F1029">
        <v>396.91300000000001</v>
      </c>
      <c r="G1029">
        <v>1453.13</v>
      </c>
      <c r="H1029">
        <v>472.00599999999997</v>
      </c>
      <c r="I1029">
        <v>1.24676E-3</v>
      </c>
      <c r="J1029">
        <v>0.995116</v>
      </c>
      <c r="K1029">
        <v>0</v>
      </c>
      <c r="L1029" t="s">
        <v>43</v>
      </c>
    </row>
    <row r="1030" spans="1:12" x14ac:dyDescent="0.25">
      <c r="A1030" t="s">
        <v>48</v>
      </c>
      <c r="B1030">
        <v>10632.9</v>
      </c>
      <c r="C1030">
        <v>8370.36</v>
      </c>
      <c r="D1030">
        <v>8358.4599999999991</v>
      </c>
      <c r="E1030">
        <v>8352.07</v>
      </c>
      <c r="F1030">
        <v>372.70699999999999</v>
      </c>
      <c r="G1030">
        <v>1334.75</v>
      </c>
      <c r="H1030">
        <v>442.79700000000003</v>
      </c>
      <c r="I1030">
        <v>1.2450199999999999E-3</v>
      </c>
      <c r="J1030">
        <v>0.995116</v>
      </c>
      <c r="K1030">
        <v>0</v>
      </c>
      <c r="L1030" t="s">
        <v>43</v>
      </c>
    </row>
    <row r="1031" spans="1:12" x14ac:dyDescent="0.25">
      <c r="A1031" t="s">
        <v>48</v>
      </c>
      <c r="B1031">
        <v>11119</v>
      </c>
      <c r="C1031">
        <v>8840.7099999999991</v>
      </c>
      <c r="D1031">
        <v>8828.15</v>
      </c>
      <c r="E1031">
        <v>8821.3700000000008</v>
      </c>
      <c r="F1031">
        <v>393.37299999999999</v>
      </c>
      <c r="G1031">
        <v>1406.71</v>
      </c>
      <c r="H1031">
        <v>467.404</v>
      </c>
      <c r="I1031">
        <v>1.25095E-3</v>
      </c>
      <c r="J1031">
        <v>0.995116</v>
      </c>
      <c r="K1031">
        <v>0</v>
      </c>
      <c r="L1031" t="s">
        <v>43</v>
      </c>
    </row>
    <row r="1032" spans="1:12" x14ac:dyDescent="0.25">
      <c r="A1032" t="s">
        <v>48</v>
      </c>
      <c r="B1032">
        <v>11029.1</v>
      </c>
      <c r="C1032">
        <v>8402.2199999999993</v>
      </c>
      <c r="D1032">
        <v>8390.24</v>
      </c>
      <c r="E1032">
        <v>8383.76</v>
      </c>
      <c r="F1032">
        <v>370.81700000000001</v>
      </c>
      <c r="G1032">
        <v>1389.19</v>
      </c>
      <c r="H1032">
        <v>440.608</v>
      </c>
      <c r="I1032">
        <v>1.2424700000000001E-3</v>
      </c>
      <c r="J1032">
        <v>0.995116</v>
      </c>
      <c r="K1032">
        <v>0</v>
      </c>
      <c r="L1032" t="s">
        <v>43</v>
      </c>
    </row>
    <row r="1033" spans="1:12" x14ac:dyDescent="0.25">
      <c r="A1033" t="s">
        <v>48</v>
      </c>
      <c r="B1033">
        <v>10901.9</v>
      </c>
      <c r="C1033">
        <v>8079.34</v>
      </c>
      <c r="D1033">
        <v>8067.74</v>
      </c>
      <c r="E1033">
        <v>8061.38</v>
      </c>
      <c r="F1033">
        <v>359.76900000000001</v>
      </c>
      <c r="G1033">
        <v>1290.27</v>
      </c>
      <c r="H1033">
        <v>427.39299999999997</v>
      </c>
      <c r="I1033">
        <v>1.2550899999999999E-3</v>
      </c>
      <c r="J1033">
        <v>0.99511499999999997</v>
      </c>
      <c r="K1033">
        <v>0</v>
      </c>
      <c r="L1033" t="s">
        <v>43</v>
      </c>
    </row>
    <row r="1034" spans="1:12" x14ac:dyDescent="0.25">
      <c r="A1034" t="s">
        <v>48</v>
      </c>
      <c r="B1034">
        <v>10981</v>
      </c>
      <c r="C1034">
        <v>8309.3700000000008</v>
      </c>
      <c r="D1034">
        <v>8297.5300000000007</v>
      </c>
      <c r="E1034">
        <v>8291.24</v>
      </c>
      <c r="F1034">
        <v>369.36200000000002</v>
      </c>
      <c r="G1034">
        <v>1325.5</v>
      </c>
      <c r="H1034">
        <v>439.517</v>
      </c>
      <c r="I1034">
        <v>1.2319099999999999E-3</v>
      </c>
      <c r="J1034">
        <v>0.995116</v>
      </c>
      <c r="K1034">
        <v>0</v>
      </c>
      <c r="L1034" t="s">
        <v>43</v>
      </c>
    </row>
    <row r="1035" spans="1:12" x14ac:dyDescent="0.25">
      <c r="A1035" t="s">
        <v>48</v>
      </c>
      <c r="B1035">
        <v>10971.7</v>
      </c>
      <c r="C1035">
        <v>8475.7900000000009</v>
      </c>
      <c r="D1035">
        <v>8463.74</v>
      </c>
      <c r="E1035">
        <v>8457.1</v>
      </c>
      <c r="F1035">
        <v>377.16800000000001</v>
      </c>
      <c r="G1035">
        <v>1350.4</v>
      </c>
      <c r="H1035">
        <v>448.06299999999999</v>
      </c>
      <c r="I1035">
        <v>1.2920500000000001E-3</v>
      </c>
      <c r="J1035">
        <v>0.995116</v>
      </c>
      <c r="K1035">
        <v>0</v>
      </c>
      <c r="L1035" t="s">
        <v>43</v>
      </c>
    </row>
    <row r="1036" spans="1:12" x14ac:dyDescent="0.25">
      <c r="A1036" t="s">
        <v>48</v>
      </c>
      <c r="B1036">
        <v>11181.3</v>
      </c>
      <c r="C1036">
        <v>8525.1200000000008</v>
      </c>
      <c r="D1036">
        <v>8512.9599999999991</v>
      </c>
      <c r="E1036">
        <v>8506.2999999999993</v>
      </c>
      <c r="F1036">
        <v>379.26299999999998</v>
      </c>
      <c r="G1036">
        <v>1357.53</v>
      </c>
      <c r="H1036">
        <v>450.56</v>
      </c>
      <c r="I1036">
        <v>1.2309300000000001E-3</v>
      </c>
      <c r="J1036">
        <v>0.995116</v>
      </c>
      <c r="K1036">
        <v>0</v>
      </c>
      <c r="L1036" t="s">
        <v>43</v>
      </c>
    </row>
    <row r="1037" spans="1:12" x14ac:dyDescent="0.25">
      <c r="A1037" t="s">
        <v>48</v>
      </c>
      <c r="B1037">
        <v>11443.8</v>
      </c>
      <c r="C1037">
        <v>8788.0400000000009</v>
      </c>
      <c r="D1037">
        <v>8775.49</v>
      </c>
      <c r="E1037">
        <v>8768.82</v>
      </c>
      <c r="F1037">
        <v>390.49700000000001</v>
      </c>
      <c r="G1037">
        <v>1414.11</v>
      </c>
      <c r="H1037">
        <v>462.78699999999998</v>
      </c>
      <c r="I1037">
        <v>1.24731E-3</v>
      </c>
      <c r="J1037">
        <v>0.995116</v>
      </c>
      <c r="K1037">
        <v>0</v>
      </c>
      <c r="L1037" t="s">
        <v>43</v>
      </c>
    </row>
    <row r="1038" spans="1:12" x14ac:dyDescent="0.25">
      <c r="A1038" t="s">
        <v>48</v>
      </c>
      <c r="B1038">
        <v>11170.5</v>
      </c>
      <c r="C1038">
        <v>8875.57</v>
      </c>
      <c r="D1038">
        <v>8862.9</v>
      </c>
      <c r="E1038">
        <v>8856.14</v>
      </c>
      <c r="F1038">
        <v>395.59</v>
      </c>
      <c r="G1038">
        <v>1411.37</v>
      </c>
      <c r="H1038">
        <v>469.27699999999999</v>
      </c>
      <c r="I1038">
        <v>1.4580000000000001E-3</v>
      </c>
      <c r="J1038">
        <v>0.995116</v>
      </c>
      <c r="K1038">
        <v>0</v>
      </c>
      <c r="L1038" t="s">
        <v>43</v>
      </c>
    </row>
    <row r="1039" spans="1:12" x14ac:dyDescent="0.25">
      <c r="A1039" t="s">
        <v>48</v>
      </c>
      <c r="B1039">
        <v>10951</v>
      </c>
      <c r="C1039">
        <v>8680.85</v>
      </c>
      <c r="D1039">
        <v>8668.49</v>
      </c>
      <c r="E1039">
        <v>8661.85</v>
      </c>
      <c r="F1039">
        <v>386.16899999999998</v>
      </c>
      <c r="G1039">
        <v>1382.01</v>
      </c>
      <c r="H1039">
        <v>459.209</v>
      </c>
      <c r="I1039">
        <v>1.23212E-3</v>
      </c>
      <c r="J1039">
        <v>0.995116</v>
      </c>
      <c r="K1039">
        <v>0</v>
      </c>
      <c r="L1039" t="s">
        <v>43</v>
      </c>
    </row>
    <row r="1040" spans="1:12" x14ac:dyDescent="0.25">
      <c r="A1040" t="s">
        <v>48</v>
      </c>
      <c r="B1040">
        <v>11240.5</v>
      </c>
      <c r="C1040">
        <v>8974.98</v>
      </c>
      <c r="D1040">
        <v>8962.2000000000007</v>
      </c>
      <c r="E1040">
        <v>8955.31</v>
      </c>
      <c r="F1040">
        <v>398.40199999999999</v>
      </c>
      <c r="G1040">
        <v>1456.8</v>
      </c>
      <c r="H1040">
        <v>472.65300000000002</v>
      </c>
      <c r="I1040">
        <v>1.2335E-3</v>
      </c>
      <c r="J1040">
        <v>0.99511499999999997</v>
      </c>
      <c r="K1040">
        <v>0</v>
      </c>
      <c r="L1040" t="s">
        <v>43</v>
      </c>
    </row>
    <row r="1041" spans="1:12" x14ac:dyDescent="0.25">
      <c r="A1041" t="s">
        <v>48</v>
      </c>
      <c r="B1041">
        <v>10401.4</v>
      </c>
      <c r="C1041">
        <v>7934.23</v>
      </c>
      <c r="D1041">
        <v>7922.81</v>
      </c>
      <c r="E1041">
        <v>7916.74</v>
      </c>
      <c r="F1041">
        <v>352.42599999999999</v>
      </c>
      <c r="G1041">
        <v>1267.92</v>
      </c>
      <c r="H1041">
        <v>419.971</v>
      </c>
      <c r="I1041">
        <v>1.26424E-3</v>
      </c>
      <c r="J1041">
        <v>0.995116</v>
      </c>
      <c r="K1041">
        <v>0</v>
      </c>
      <c r="L1041" t="s">
        <v>43</v>
      </c>
    </row>
    <row r="1042" spans="1:12" x14ac:dyDescent="0.25">
      <c r="A1042" t="s">
        <v>48</v>
      </c>
      <c r="B1042">
        <v>10744.3</v>
      </c>
      <c r="C1042">
        <v>8087.45</v>
      </c>
      <c r="D1042">
        <v>8075.83</v>
      </c>
      <c r="E1042">
        <v>8069.58</v>
      </c>
      <c r="F1042">
        <v>360.553</v>
      </c>
      <c r="G1042">
        <v>1291.32</v>
      </c>
      <c r="H1042">
        <v>427.94</v>
      </c>
      <c r="I1042">
        <v>1.2918599999999999E-3</v>
      </c>
      <c r="J1042">
        <v>0.99511400000000005</v>
      </c>
      <c r="K1042">
        <v>0</v>
      </c>
      <c r="L1042" t="s">
        <v>43</v>
      </c>
    </row>
    <row r="1043" spans="1:12" x14ac:dyDescent="0.25">
      <c r="A1043" t="s">
        <v>48</v>
      </c>
      <c r="B1043">
        <v>11285.3</v>
      </c>
      <c r="C1043">
        <v>8369.4599999999991</v>
      </c>
      <c r="D1043">
        <v>8357.4699999999993</v>
      </c>
      <c r="E1043">
        <v>8351.2999999999993</v>
      </c>
      <c r="F1043">
        <v>368.63799999999998</v>
      </c>
      <c r="G1043">
        <v>1387.93</v>
      </c>
      <c r="H1043">
        <v>439.17099999999999</v>
      </c>
      <c r="I1043">
        <v>1.2566599999999999E-3</v>
      </c>
      <c r="J1043">
        <v>0.995116</v>
      </c>
      <c r="K1043">
        <v>0</v>
      </c>
      <c r="L1043" t="s">
        <v>43</v>
      </c>
    </row>
    <row r="1044" spans="1:12" x14ac:dyDescent="0.25">
      <c r="A1044" t="s">
        <v>48</v>
      </c>
      <c r="B1044">
        <v>11391.3</v>
      </c>
      <c r="C1044">
        <v>8564.26</v>
      </c>
      <c r="D1044">
        <v>8552.0499999999993</v>
      </c>
      <c r="E1044">
        <v>8545.7099999999991</v>
      </c>
      <c r="F1044">
        <v>381.27600000000001</v>
      </c>
      <c r="G1044">
        <v>1364.39</v>
      </c>
      <c r="H1044">
        <v>452.92399999999998</v>
      </c>
      <c r="I1044">
        <v>1.31236E-3</v>
      </c>
      <c r="J1044">
        <v>0.995116</v>
      </c>
      <c r="K1044">
        <v>0</v>
      </c>
      <c r="L1044" t="s">
        <v>43</v>
      </c>
    </row>
    <row r="1045" spans="1:12" x14ac:dyDescent="0.25">
      <c r="A1045" t="s">
        <v>48</v>
      </c>
      <c r="B1045">
        <v>11195.2</v>
      </c>
      <c r="C1045">
        <v>8538.31</v>
      </c>
      <c r="D1045">
        <v>8526.16</v>
      </c>
      <c r="E1045">
        <v>8519.4599999999991</v>
      </c>
      <c r="F1045">
        <v>379.36799999999999</v>
      </c>
      <c r="G1045">
        <v>1359.29</v>
      </c>
      <c r="H1045">
        <v>451.14699999999999</v>
      </c>
      <c r="I1045">
        <v>1.2323900000000001E-3</v>
      </c>
      <c r="J1045">
        <v>0.99511499999999997</v>
      </c>
      <c r="K1045">
        <v>0</v>
      </c>
      <c r="L1045" t="s">
        <v>43</v>
      </c>
    </row>
    <row r="1046" spans="1:12" x14ac:dyDescent="0.25">
      <c r="A1046" t="s">
        <v>48</v>
      </c>
      <c r="B1046">
        <v>11376.9</v>
      </c>
      <c r="C1046">
        <v>8735.89</v>
      </c>
      <c r="D1046">
        <v>8723.4</v>
      </c>
      <c r="E1046">
        <v>8716.56</v>
      </c>
      <c r="F1046">
        <v>388.77600000000001</v>
      </c>
      <c r="G1046">
        <v>1390.55</v>
      </c>
      <c r="H1046">
        <v>461.75700000000001</v>
      </c>
      <c r="I1046">
        <v>1.3648200000000001E-3</v>
      </c>
      <c r="J1046">
        <v>0.995116</v>
      </c>
      <c r="K1046">
        <v>0</v>
      </c>
      <c r="L1046" t="s">
        <v>43</v>
      </c>
    </row>
    <row r="1047" spans="1:12" x14ac:dyDescent="0.25">
      <c r="A1047" t="s">
        <v>48</v>
      </c>
      <c r="B1047">
        <v>11258.4</v>
      </c>
      <c r="C1047">
        <v>8936.1</v>
      </c>
      <c r="D1047">
        <v>8923.3700000000008</v>
      </c>
      <c r="E1047">
        <v>8916.56</v>
      </c>
      <c r="F1047">
        <v>398.43099999999998</v>
      </c>
      <c r="G1047">
        <v>1420.73</v>
      </c>
      <c r="H1047">
        <v>472.49</v>
      </c>
      <c r="I1047">
        <v>1.2300499999999999E-3</v>
      </c>
      <c r="J1047">
        <v>0.99511400000000005</v>
      </c>
      <c r="K1047">
        <v>0</v>
      </c>
      <c r="L1047" t="s">
        <v>43</v>
      </c>
    </row>
    <row r="1048" spans="1:12" x14ac:dyDescent="0.25">
      <c r="A1048" t="s">
        <v>48</v>
      </c>
      <c r="B1048">
        <v>10475.200000000001</v>
      </c>
      <c r="C1048">
        <v>8177.97</v>
      </c>
      <c r="D1048">
        <v>8166.26</v>
      </c>
      <c r="E1048">
        <v>8159.94</v>
      </c>
      <c r="F1048">
        <v>363.81299999999999</v>
      </c>
      <c r="G1048">
        <v>1305.47</v>
      </c>
      <c r="H1048">
        <v>432.82400000000001</v>
      </c>
      <c r="I1048">
        <v>1.23189E-3</v>
      </c>
      <c r="J1048">
        <v>0.99511499999999997</v>
      </c>
      <c r="K1048">
        <v>0</v>
      </c>
      <c r="L1048" t="s">
        <v>43</v>
      </c>
    </row>
    <row r="1049" spans="1:12" x14ac:dyDescent="0.25">
      <c r="A1049" t="s">
        <v>48</v>
      </c>
      <c r="B1049">
        <v>11244.1</v>
      </c>
      <c r="C1049">
        <v>8968.23</v>
      </c>
      <c r="D1049">
        <v>8955.5</v>
      </c>
      <c r="E1049">
        <v>8948.6299999999992</v>
      </c>
      <c r="F1049">
        <v>399.70600000000002</v>
      </c>
      <c r="G1049">
        <v>1425.97</v>
      </c>
      <c r="H1049">
        <v>474.23899999999998</v>
      </c>
      <c r="I1049">
        <v>1.2300499999999999E-3</v>
      </c>
      <c r="J1049">
        <v>0.995116</v>
      </c>
      <c r="K1049">
        <v>0</v>
      </c>
      <c r="L1049" t="s">
        <v>43</v>
      </c>
    </row>
    <row r="1050" spans="1:12" x14ac:dyDescent="0.25">
      <c r="A1050" t="s">
        <v>48</v>
      </c>
      <c r="B1050">
        <v>10761.2</v>
      </c>
      <c r="C1050">
        <v>8396.42</v>
      </c>
      <c r="D1050">
        <v>8384.4500000000007</v>
      </c>
      <c r="E1050">
        <v>8377.9599999999991</v>
      </c>
      <c r="F1050">
        <v>371.21300000000002</v>
      </c>
      <c r="G1050">
        <v>1371.8</v>
      </c>
      <c r="H1050">
        <v>441.06599999999997</v>
      </c>
      <c r="I1050">
        <v>1.24945E-3</v>
      </c>
      <c r="J1050">
        <v>0.99511499999999997</v>
      </c>
      <c r="K1050">
        <v>0</v>
      </c>
      <c r="L1050" t="s">
        <v>43</v>
      </c>
    </row>
    <row r="1051" spans="1:12" x14ac:dyDescent="0.25">
      <c r="A1051" t="s">
        <v>48</v>
      </c>
      <c r="B1051">
        <v>11175</v>
      </c>
      <c r="C1051">
        <v>8575.89</v>
      </c>
      <c r="D1051">
        <v>8563.68</v>
      </c>
      <c r="E1051">
        <v>8557.1299999999992</v>
      </c>
      <c r="F1051">
        <v>381.55599999999998</v>
      </c>
      <c r="G1051">
        <v>1365.36</v>
      </c>
      <c r="H1051">
        <v>453.36500000000001</v>
      </c>
      <c r="I1051">
        <v>1.3065399999999999E-3</v>
      </c>
      <c r="J1051">
        <v>0.995116</v>
      </c>
      <c r="K1051">
        <v>0</v>
      </c>
      <c r="L1051" t="s">
        <v>43</v>
      </c>
    </row>
    <row r="1052" spans="1:12" x14ac:dyDescent="0.25">
      <c r="A1052" t="s">
        <v>48</v>
      </c>
      <c r="B1052">
        <v>10955.9</v>
      </c>
      <c r="C1052">
        <v>8216.48</v>
      </c>
      <c r="D1052">
        <v>8204.73</v>
      </c>
      <c r="E1052">
        <v>8198.34</v>
      </c>
      <c r="F1052">
        <v>365.404</v>
      </c>
      <c r="G1052">
        <v>1310.95</v>
      </c>
      <c r="H1052">
        <v>434.66699999999997</v>
      </c>
      <c r="I1052">
        <v>1.2424199999999999E-3</v>
      </c>
      <c r="J1052">
        <v>0.995112</v>
      </c>
      <c r="K1052">
        <v>0</v>
      </c>
      <c r="L1052" t="s">
        <v>43</v>
      </c>
    </row>
    <row r="1053" spans="1:12" x14ac:dyDescent="0.25">
      <c r="A1053" t="s">
        <v>48</v>
      </c>
      <c r="B1053">
        <v>10803.6</v>
      </c>
      <c r="C1053">
        <v>8313.25</v>
      </c>
      <c r="D1053">
        <v>8301.4</v>
      </c>
      <c r="E1053">
        <v>8295.1</v>
      </c>
      <c r="F1053">
        <v>370.44299999999998</v>
      </c>
      <c r="G1053">
        <v>1325.8</v>
      </c>
      <c r="H1053">
        <v>439.80900000000003</v>
      </c>
      <c r="I1053">
        <v>1.3741300000000001E-3</v>
      </c>
      <c r="J1053">
        <v>0.99511300000000003</v>
      </c>
      <c r="K1053">
        <v>0</v>
      </c>
      <c r="L1053" t="s">
        <v>43</v>
      </c>
    </row>
    <row r="1054" spans="1:12" x14ac:dyDescent="0.25">
      <c r="A1054" t="s">
        <v>48</v>
      </c>
      <c r="B1054">
        <v>10820.4</v>
      </c>
      <c r="C1054">
        <v>8295.74</v>
      </c>
      <c r="D1054">
        <v>8283.92</v>
      </c>
      <c r="E1054">
        <v>8277.64</v>
      </c>
      <c r="F1054">
        <v>369.4</v>
      </c>
      <c r="G1054">
        <v>1323.06</v>
      </c>
      <c r="H1054">
        <v>438.697</v>
      </c>
      <c r="I1054">
        <v>1.2304900000000001E-3</v>
      </c>
      <c r="J1054">
        <v>0.995112</v>
      </c>
      <c r="K1054">
        <v>0</v>
      </c>
      <c r="L1054" t="s">
        <v>43</v>
      </c>
    </row>
    <row r="1055" spans="1:12" x14ac:dyDescent="0.25">
      <c r="A1055" t="s">
        <v>48</v>
      </c>
      <c r="B1055">
        <v>11185.4</v>
      </c>
      <c r="C1055">
        <v>8552.84</v>
      </c>
      <c r="D1055">
        <v>8540.61</v>
      </c>
      <c r="E1055">
        <v>8534.19</v>
      </c>
      <c r="F1055">
        <v>379.173</v>
      </c>
      <c r="G1055">
        <v>1387.29</v>
      </c>
      <c r="H1055">
        <v>451.03899999999999</v>
      </c>
      <c r="I1055">
        <v>1.3290999999999999E-3</v>
      </c>
      <c r="J1055">
        <v>0.99511499999999997</v>
      </c>
      <c r="K1055">
        <v>0</v>
      </c>
      <c r="L1055" t="s">
        <v>43</v>
      </c>
    </row>
    <row r="1056" spans="1:12" x14ac:dyDescent="0.25">
      <c r="A1056" t="s">
        <v>48</v>
      </c>
      <c r="B1056">
        <v>10672.6</v>
      </c>
      <c r="C1056">
        <v>8324.4699999999993</v>
      </c>
      <c r="D1056">
        <v>8312.57</v>
      </c>
      <c r="E1056">
        <v>8306.24</v>
      </c>
      <c r="F1056">
        <v>370.31799999999998</v>
      </c>
      <c r="G1056">
        <v>1327.83</v>
      </c>
      <c r="H1056">
        <v>440.34399999999999</v>
      </c>
      <c r="I1056">
        <v>1.2328700000000001E-3</v>
      </c>
      <c r="J1056">
        <v>0.995116</v>
      </c>
      <c r="K1056">
        <v>0</v>
      </c>
      <c r="L1056" t="s">
        <v>43</v>
      </c>
    </row>
    <row r="1057" spans="1:25" x14ac:dyDescent="0.25">
      <c r="A1057" t="s">
        <v>48</v>
      </c>
      <c r="B1057">
        <v>10889.4</v>
      </c>
      <c r="C1057">
        <v>8602.5</v>
      </c>
      <c r="D1057">
        <v>8590.24</v>
      </c>
      <c r="E1057">
        <v>8583.43</v>
      </c>
      <c r="F1057">
        <v>382.548</v>
      </c>
      <c r="G1057">
        <v>1369.97</v>
      </c>
      <c r="H1057">
        <v>454.88</v>
      </c>
      <c r="I1057">
        <v>1.25034E-3</v>
      </c>
      <c r="J1057">
        <v>0.99511499999999997</v>
      </c>
      <c r="K1057">
        <v>0</v>
      </c>
      <c r="L1057" t="s">
        <v>43</v>
      </c>
    </row>
    <row r="1058" spans="1:25" x14ac:dyDescent="0.25">
      <c r="A1058" t="s">
        <v>48</v>
      </c>
      <c r="B1058">
        <v>11124.3</v>
      </c>
      <c r="C1058">
        <v>8784.27</v>
      </c>
      <c r="D1058">
        <v>8771.74</v>
      </c>
      <c r="E1058">
        <v>8764.8799999999992</v>
      </c>
      <c r="F1058">
        <v>392.15899999999999</v>
      </c>
      <c r="G1058">
        <v>1397.74</v>
      </c>
      <c r="H1058">
        <v>464.42399999999998</v>
      </c>
      <c r="I1058">
        <v>1.23697E-3</v>
      </c>
      <c r="J1058">
        <v>0.99511499999999997</v>
      </c>
      <c r="K1058">
        <v>0</v>
      </c>
      <c r="L1058" t="s">
        <v>43</v>
      </c>
    </row>
    <row r="1059" spans="1:25" x14ac:dyDescent="0.25">
      <c r="A1059" t="s">
        <v>48</v>
      </c>
      <c r="B1059">
        <v>10835</v>
      </c>
      <c r="C1059">
        <v>8567.1200000000008</v>
      </c>
      <c r="D1059">
        <v>8554.92</v>
      </c>
      <c r="E1059">
        <v>8548.4500000000007</v>
      </c>
      <c r="F1059">
        <v>380.60199999999998</v>
      </c>
      <c r="G1059">
        <v>1363.69</v>
      </c>
      <c r="H1059">
        <v>452.64699999999999</v>
      </c>
      <c r="I1059">
        <v>1.2316899999999999E-3</v>
      </c>
      <c r="J1059">
        <v>0.99511499999999997</v>
      </c>
      <c r="K1059">
        <v>0</v>
      </c>
      <c r="L1059" t="s">
        <v>43</v>
      </c>
    </row>
    <row r="1060" spans="1:25" x14ac:dyDescent="0.25">
      <c r="A1060" t="s">
        <v>48</v>
      </c>
      <c r="B1060">
        <v>11276.2</v>
      </c>
      <c r="C1060">
        <v>8980.86</v>
      </c>
      <c r="D1060">
        <v>8968.0300000000007</v>
      </c>
      <c r="E1060">
        <v>8961.07</v>
      </c>
      <c r="F1060">
        <v>398.32100000000003</v>
      </c>
      <c r="G1060">
        <v>1448.48</v>
      </c>
      <c r="H1060">
        <v>472.11399999999998</v>
      </c>
      <c r="I1060">
        <v>1.2300600000000001E-3</v>
      </c>
      <c r="J1060">
        <v>0.99511400000000005</v>
      </c>
      <c r="K1060">
        <v>0</v>
      </c>
      <c r="L1060" t="s">
        <v>43</v>
      </c>
    </row>
    <row r="1061" spans="1:25" x14ac:dyDescent="0.25">
      <c r="A1061" t="s">
        <v>48</v>
      </c>
      <c r="B1061">
        <v>10900</v>
      </c>
      <c r="C1061">
        <v>8397.11</v>
      </c>
      <c r="D1061">
        <v>8385.1299999999992</v>
      </c>
      <c r="E1061">
        <v>8378.5499999999993</v>
      </c>
      <c r="F1061">
        <v>373.90499999999997</v>
      </c>
      <c r="G1061">
        <v>1338.37</v>
      </c>
      <c r="H1061">
        <v>443.94099999999997</v>
      </c>
      <c r="I1061">
        <v>1.52685E-3</v>
      </c>
      <c r="J1061">
        <v>0.99511400000000005</v>
      </c>
      <c r="K1061">
        <v>0</v>
      </c>
      <c r="L1061" t="s">
        <v>43</v>
      </c>
    </row>
    <row r="1062" spans="1:25" x14ac:dyDescent="0.25">
      <c r="A1062" t="s">
        <v>48</v>
      </c>
      <c r="B1062">
        <v>11312.4</v>
      </c>
      <c r="C1062">
        <v>8530.86</v>
      </c>
      <c r="D1062">
        <v>8518.69</v>
      </c>
      <c r="E1062">
        <v>8512.1299999999992</v>
      </c>
      <c r="F1062">
        <v>379.78800000000001</v>
      </c>
      <c r="G1062">
        <v>1359.11</v>
      </c>
      <c r="H1062">
        <v>451.12700000000001</v>
      </c>
      <c r="I1062">
        <v>1.2333000000000001E-3</v>
      </c>
      <c r="J1062">
        <v>0.995116</v>
      </c>
      <c r="K1062">
        <v>0</v>
      </c>
      <c r="L1062" t="s">
        <v>43</v>
      </c>
    </row>
    <row r="1063" spans="1:25" x14ac:dyDescent="0.25">
      <c r="A1063" t="s">
        <v>48</v>
      </c>
      <c r="B1063">
        <v>10590.6</v>
      </c>
      <c r="C1063">
        <v>8144.37</v>
      </c>
      <c r="D1063">
        <v>8132.72</v>
      </c>
      <c r="E1063">
        <v>8126.55</v>
      </c>
      <c r="F1063">
        <v>361.43</v>
      </c>
      <c r="G1063">
        <v>1325.54</v>
      </c>
      <c r="H1063">
        <v>429.99799999999999</v>
      </c>
      <c r="I1063">
        <v>1.2953000000000001E-3</v>
      </c>
      <c r="J1063">
        <v>0.99511499999999997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11390.1</v>
      </c>
      <c r="C1064">
        <v>8631.6299999999992</v>
      </c>
      <c r="D1064">
        <v>8619.32</v>
      </c>
      <c r="E1064">
        <v>8612.3799999999992</v>
      </c>
      <c r="F1064">
        <v>384.74200000000002</v>
      </c>
      <c r="G1064">
        <v>1374.69</v>
      </c>
      <c r="H1064">
        <v>456.42099999999999</v>
      </c>
      <c r="I1064">
        <v>1.31606E-3</v>
      </c>
      <c r="J1064">
        <v>0.995116</v>
      </c>
      <c r="K1064">
        <v>0</v>
      </c>
      <c r="L1064" t="s">
        <v>43</v>
      </c>
      <c r="R1064">
        <f>AVERAGE(B1015:B1064)</f>
        <v>10977.18</v>
      </c>
      <c r="S1064">
        <f>AVERAGE(C1015:C1064)</f>
        <v>8494.5325999999986</v>
      </c>
      <c r="U1064">
        <f>_xlfn.VAR.P(B1015:B1064)</f>
        <v>85937.658399999986</v>
      </c>
      <c r="V1064">
        <f>_xlfn.VAR.P(C1015:C1064)</f>
        <v>85450.272443239999</v>
      </c>
      <c r="X1064">
        <f>1.96*SQRT(U1064)/50</f>
        <v>11.491529202146074</v>
      </c>
      <c r="Y1064">
        <f>1.96*SQRT(V1064)/50</f>
        <v>11.458896397436375</v>
      </c>
    </row>
    <row r="1065" spans="1:25" x14ac:dyDescent="0.25">
      <c r="A1065" t="s">
        <v>49</v>
      </c>
      <c r="B1065">
        <v>548863.78324500006</v>
      </c>
      <c r="C1065" t="s">
        <v>37</v>
      </c>
    </row>
    <row r="1066" spans="1:25" x14ac:dyDescent="0.25">
      <c r="A1066" t="s">
        <v>50</v>
      </c>
      <c r="B1066">
        <v>6799.92</v>
      </c>
      <c r="C1066">
        <v>6799.64</v>
      </c>
      <c r="D1066">
        <v>6789.29</v>
      </c>
      <c r="E1066">
        <v>6784.22</v>
      </c>
      <c r="F1066">
        <v>291.10700000000003</v>
      </c>
      <c r="G1066">
        <v>0</v>
      </c>
      <c r="H1066">
        <v>409.3</v>
      </c>
      <c r="I1066">
        <v>1.2300600000000001E-3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50</v>
      </c>
      <c r="B1067">
        <v>6743.87</v>
      </c>
      <c r="C1067">
        <v>6743.63</v>
      </c>
      <c r="D1067">
        <v>6733.33</v>
      </c>
      <c r="E1067">
        <v>6728.25</v>
      </c>
      <c r="F1067">
        <v>289.14699999999999</v>
      </c>
      <c r="G1067">
        <v>0</v>
      </c>
      <c r="H1067">
        <v>406.55700000000002</v>
      </c>
      <c r="I1067">
        <v>1.3282700000000001E-3</v>
      </c>
      <c r="J1067">
        <v>0.99511400000000005</v>
      </c>
      <c r="K1067">
        <v>0</v>
      </c>
      <c r="L1067" t="s">
        <v>43</v>
      </c>
    </row>
    <row r="1068" spans="1:25" x14ac:dyDescent="0.25">
      <c r="A1068" t="s">
        <v>50</v>
      </c>
      <c r="B1068">
        <v>7522.01</v>
      </c>
      <c r="C1068">
        <v>7521.75</v>
      </c>
      <c r="D1068">
        <v>7510.29</v>
      </c>
      <c r="E1068">
        <v>7504.6</v>
      </c>
      <c r="F1068">
        <v>321.75400000000002</v>
      </c>
      <c r="G1068">
        <v>0</v>
      </c>
      <c r="H1068">
        <v>451.851</v>
      </c>
      <c r="I1068">
        <v>1.23021E-3</v>
      </c>
      <c r="J1068">
        <v>0.99511400000000005</v>
      </c>
      <c r="K1068">
        <v>0</v>
      </c>
      <c r="L1068" t="s">
        <v>43</v>
      </c>
    </row>
    <row r="1069" spans="1:25" x14ac:dyDescent="0.25">
      <c r="A1069" t="s">
        <v>50</v>
      </c>
      <c r="B1069">
        <v>7352.97</v>
      </c>
      <c r="C1069">
        <v>7352.68</v>
      </c>
      <c r="D1069">
        <v>7341.5</v>
      </c>
      <c r="E1069">
        <v>7335.96</v>
      </c>
      <c r="F1069">
        <v>315.02300000000002</v>
      </c>
      <c r="G1069">
        <v>0</v>
      </c>
      <c r="H1069">
        <v>442.22699999999998</v>
      </c>
      <c r="I1069">
        <v>1.27239E-3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50</v>
      </c>
      <c r="B1070">
        <v>7999.49</v>
      </c>
      <c r="C1070">
        <v>7999.18</v>
      </c>
      <c r="D1070">
        <v>7987.06</v>
      </c>
      <c r="E1070">
        <v>7980.97</v>
      </c>
      <c r="F1070">
        <v>342.28500000000003</v>
      </c>
      <c r="G1070">
        <v>0</v>
      </c>
      <c r="H1070">
        <v>479.62799999999999</v>
      </c>
      <c r="I1070">
        <v>1.2324599999999999E-3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50</v>
      </c>
      <c r="B1071">
        <v>7791.72</v>
      </c>
      <c r="C1071">
        <v>7791.48</v>
      </c>
      <c r="D1071">
        <v>7779.67</v>
      </c>
      <c r="E1071">
        <v>7773.79</v>
      </c>
      <c r="F1071">
        <v>333.86</v>
      </c>
      <c r="G1071">
        <v>0</v>
      </c>
      <c r="H1071">
        <v>468.08600000000001</v>
      </c>
      <c r="I1071">
        <v>1.2524000000000001E-3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50</v>
      </c>
      <c r="B1072">
        <v>7575.92</v>
      </c>
      <c r="C1072">
        <v>7575.67</v>
      </c>
      <c r="D1072">
        <v>7564.14</v>
      </c>
      <c r="E1072">
        <v>7558.45</v>
      </c>
      <c r="F1072">
        <v>323.96600000000001</v>
      </c>
      <c r="G1072">
        <v>0</v>
      </c>
      <c r="H1072">
        <v>454.82799999999997</v>
      </c>
      <c r="I1072">
        <v>1.2365799999999999E-3</v>
      </c>
      <c r="J1072">
        <v>0.99511499999999997</v>
      </c>
      <c r="K1072">
        <v>0</v>
      </c>
      <c r="L1072" t="s">
        <v>43</v>
      </c>
    </row>
    <row r="1073" spans="1:12" x14ac:dyDescent="0.25">
      <c r="A1073" t="s">
        <v>50</v>
      </c>
      <c r="B1073">
        <v>7370.53</v>
      </c>
      <c r="C1073">
        <v>7370.27</v>
      </c>
      <c r="D1073">
        <v>7359.09</v>
      </c>
      <c r="E1073">
        <v>7353.62</v>
      </c>
      <c r="F1073">
        <v>315.07299999999998</v>
      </c>
      <c r="G1073">
        <v>0</v>
      </c>
      <c r="H1073">
        <v>443.35399999999998</v>
      </c>
      <c r="I1073">
        <v>1.3145500000000001E-3</v>
      </c>
      <c r="J1073">
        <v>0.99511499999999997</v>
      </c>
      <c r="K1073">
        <v>0</v>
      </c>
      <c r="L1073" t="s">
        <v>43</v>
      </c>
    </row>
    <row r="1074" spans="1:12" x14ac:dyDescent="0.25">
      <c r="A1074" t="s">
        <v>50</v>
      </c>
      <c r="B1074">
        <v>7290.6</v>
      </c>
      <c r="C1074">
        <v>7290.3</v>
      </c>
      <c r="D1074">
        <v>7279.2</v>
      </c>
      <c r="E1074">
        <v>7273.66</v>
      </c>
      <c r="F1074">
        <v>312.52699999999999</v>
      </c>
      <c r="G1074">
        <v>0</v>
      </c>
      <c r="H1074">
        <v>438.02199999999999</v>
      </c>
      <c r="I1074">
        <v>1.25519E-3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50</v>
      </c>
      <c r="B1075">
        <v>8332.4500000000007</v>
      </c>
      <c r="C1075">
        <v>8332.19</v>
      </c>
      <c r="D1075">
        <v>8319.5400000000009</v>
      </c>
      <c r="E1075">
        <v>8313.4</v>
      </c>
      <c r="F1075">
        <v>356.78500000000003</v>
      </c>
      <c r="G1075">
        <v>0</v>
      </c>
      <c r="H1075">
        <v>499.76499999999999</v>
      </c>
      <c r="I1075">
        <v>1.23109E-3</v>
      </c>
      <c r="J1075">
        <v>0.995116</v>
      </c>
      <c r="K1075">
        <v>0</v>
      </c>
      <c r="L1075" t="s">
        <v>43</v>
      </c>
    </row>
    <row r="1076" spans="1:12" x14ac:dyDescent="0.25">
      <c r="A1076" t="s">
        <v>50</v>
      </c>
      <c r="B1076">
        <v>7655.82</v>
      </c>
      <c r="C1076">
        <v>7655.58</v>
      </c>
      <c r="D1076">
        <v>7643.96</v>
      </c>
      <c r="E1076">
        <v>7638.26</v>
      </c>
      <c r="F1076">
        <v>327.61700000000002</v>
      </c>
      <c r="G1076">
        <v>0</v>
      </c>
      <c r="H1076">
        <v>459.76400000000001</v>
      </c>
      <c r="I1076">
        <v>1.23419E-3</v>
      </c>
      <c r="J1076">
        <v>0.995116</v>
      </c>
      <c r="K1076">
        <v>0</v>
      </c>
      <c r="L1076" t="s">
        <v>43</v>
      </c>
    </row>
    <row r="1077" spans="1:12" x14ac:dyDescent="0.25">
      <c r="A1077" t="s">
        <v>50</v>
      </c>
      <c r="B1077">
        <v>7438.7</v>
      </c>
      <c r="C1077">
        <v>7438.46</v>
      </c>
      <c r="D1077">
        <v>7427.12</v>
      </c>
      <c r="E1077">
        <v>7421.58</v>
      </c>
      <c r="F1077">
        <v>318.67500000000001</v>
      </c>
      <c r="G1077">
        <v>0</v>
      </c>
      <c r="H1077">
        <v>447.11399999999998</v>
      </c>
      <c r="I1077">
        <v>1.23033E-3</v>
      </c>
      <c r="J1077">
        <v>0.99511499999999997</v>
      </c>
      <c r="K1077">
        <v>0</v>
      </c>
      <c r="L1077" t="s">
        <v>43</v>
      </c>
    </row>
    <row r="1078" spans="1:12" x14ac:dyDescent="0.25">
      <c r="A1078" t="s">
        <v>50</v>
      </c>
      <c r="B1078">
        <v>6785.91</v>
      </c>
      <c r="C1078">
        <v>6785.65</v>
      </c>
      <c r="D1078">
        <v>6775.34</v>
      </c>
      <c r="E1078">
        <v>6770.41</v>
      </c>
      <c r="F1078">
        <v>290.33699999999999</v>
      </c>
      <c r="G1078">
        <v>0</v>
      </c>
      <c r="H1078">
        <v>408.44</v>
      </c>
      <c r="I1078">
        <v>1.2334799999999999E-3</v>
      </c>
      <c r="J1078">
        <v>0.995116</v>
      </c>
      <c r="K1078">
        <v>0</v>
      </c>
      <c r="L1078" t="s">
        <v>43</v>
      </c>
    </row>
    <row r="1079" spans="1:12" x14ac:dyDescent="0.25">
      <c r="A1079" t="s">
        <v>50</v>
      </c>
      <c r="B1079">
        <v>7777.94</v>
      </c>
      <c r="C1079">
        <v>7777.65</v>
      </c>
      <c r="D1079">
        <v>7765.87</v>
      </c>
      <c r="E1079">
        <v>7759.93</v>
      </c>
      <c r="F1079">
        <v>332.84399999999999</v>
      </c>
      <c r="G1079">
        <v>0</v>
      </c>
      <c r="H1079">
        <v>467.17899999999997</v>
      </c>
      <c r="I1079">
        <v>1.2980400000000001E-3</v>
      </c>
      <c r="J1079">
        <v>0.99511499999999997</v>
      </c>
      <c r="K1079">
        <v>0</v>
      </c>
      <c r="L1079" t="s">
        <v>43</v>
      </c>
    </row>
    <row r="1080" spans="1:12" x14ac:dyDescent="0.25">
      <c r="A1080" t="s">
        <v>50</v>
      </c>
      <c r="B1080">
        <v>7942.08</v>
      </c>
      <c r="C1080">
        <v>7941.84</v>
      </c>
      <c r="D1080">
        <v>7929.78</v>
      </c>
      <c r="E1080">
        <v>7923.8</v>
      </c>
      <c r="F1080">
        <v>339.37400000000002</v>
      </c>
      <c r="G1080">
        <v>0</v>
      </c>
      <c r="H1080">
        <v>476.55399999999997</v>
      </c>
      <c r="I1080">
        <v>1.23032E-3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50</v>
      </c>
      <c r="B1081">
        <v>7492.26</v>
      </c>
      <c r="C1081">
        <v>7491.98</v>
      </c>
      <c r="D1081">
        <v>7480.62</v>
      </c>
      <c r="E1081">
        <v>7474.99</v>
      </c>
      <c r="F1081">
        <v>320.65499999999997</v>
      </c>
      <c r="G1081">
        <v>0</v>
      </c>
      <c r="H1081">
        <v>450.23399999999998</v>
      </c>
      <c r="I1081">
        <v>1.2344000000000001E-3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50</v>
      </c>
      <c r="B1082">
        <v>7187.21</v>
      </c>
      <c r="C1082">
        <v>7186.93</v>
      </c>
      <c r="D1082">
        <v>7176.04</v>
      </c>
      <c r="E1082">
        <v>7170.7</v>
      </c>
      <c r="F1082">
        <v>307.74099999999999</v>
      </c>
      <c r="G1082">
        <v>0</v>
      </c>
      <c r="H1082">
        <v>431.67399999999998</v>
      </c>
      <c r="I1082">
        <v>1.2620299999999999E-3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50</v>
      </c>
      <c r="B1083">
        <v>7984</v>
      </c>
      <c r="C1083">
        <v>7983.74</v>
      </c>
      <c r="D1083">
        <v>7971.58</v>
      </c>
      <c r="E1083">
        <v>7965.49</v>
      </c>
      <c r="F1083">
        <v>341.60199999999998</v>
      </c>
      <c r="G1083">
        <v>0</v>
      </c>
      <c r="H1083">
        <v>478.95400000000001</v>
      </c>
      <c r="I1083">
        <v>1.23123E-3</v>
      </c>
      <c r="J1083">
        <v>0.99511000000000005</v>
      </c>
      <c r="K1083">
        <v>0</v>
      </c>
      <c r="L1083" t="s">
        <v>43</v>
      </c>
    </row>
    <row r="1084" spans="1:12" x14ac:dyDescent="0.25">
      <c r="A1084" t="s">
        <v>50</v>
      </c>
      <c r="B1084">
        <v>7863.8</v>
      </c>
      <c r="C1084">
        <v>7863.55</v>
      </c>
      <c r="D1084">
        <v>7851.63</v>
      </c>
      <c r="E1084">
        <v>7845.64</v>
      </c>
      <c r="F1084">
        <v>335.92099999999999</v>
      </c>
      <c r="G1084">
        <v>0</v>
      </c>
      <c r="H1084">
        <v>471.45600000000002</v>
      </c>
      <c r="I1084">
        <v>1.23583E-3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50</v>
      </c>
      <c r="B1085">
        <v>7511.39</v>
      </c>
      <c r="C1085">
        <v>7511.15</v>
      </c>
      <c r="D1085">
        <v>7499.77</v>
      </c>
      <c r="E1085">
        <v>7494.14</v>
      </c>
      <c r="F1085">
        <v>320.91500000000002</v>
      </c>
      <c r="G1085">
        <v>0</v>
      </c>
      <c r="H1085">
        <v>451.13600000000002</v>
      </c>
      <c r="I1085">
        <v>1.2305599999999999E-3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50</v>
      </c>
      <c r="B1086">
        <v>7249.61</v>
      </c>
      <c r="C1086">
        <v>7249.32</v>
      </c>
      <c r="D1086">
        <v>7238.31</v>
      </c>
      <c r="E1086">
        <v>7233.06</v>
      </c>
      <c r="F1086">
        <v>309.892</v>
      </c>
      <c r="G1086">
        <v>0</v>
      </c>
      <c r="H1086">
        <v>435.48</v>
      </c>
      <c r="I1086">
        <v>1.2309899999999999E-3</v>
      </c>
      <c r="J1086">
        <v>0.99511400000000005</v>
      </c>
      <c r="K1086">
        <v>0</v>
      </c>
      <c r="L1086" t="s">
        <v>43</v>
      </c>
    </row>
    <row r="1087" spans="1:12" x14ac:dyDescent="0.25">
      <c r="A1087" t="s">
        <v>50</v>
      </c>
      <c r="B1087">
        <v>7347.06</v>
      </c>
      <c r="C1087">
        <v>7346.74</v>
      </c>
      <c r="D1087">
        <v>7335.59</v>
      </c>
      <c r="E1087">
        <v>7330.13</v>
      </c>
      <c r="F1087">
        <v>314.60199999999998</v>
      </c>
      <c r="G1087">
        <v>0</v>
      </c>
      <c r="H1087">
        <v>441.72199999999998</v>
      </c>
      <c r="I1087">
        <v>1.2317599999999999E-3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50</v>
      </c>
      <c r="B1088">
        <v>7323.76</v>
      </c>
      <c r="C1088">
        <v>7323.52</v>
      </c>
      <c r="D1088">
        <v>7312.41</v>
      </c>
      <c r="E1088">
        <v>7306.94</v>
      </c>
      <c r="F1088">
        <v>313.12299999999999</v>
      </c>
      <c r="G1088">
        <v>0</v>
      </c>
      <c r="H1088">
        <v>440.05900000000003</v>
      </c>
      <c r="I1088">
        <v>2.0274999999999998E-3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50</v>
      </c>
      <c r="B1089">
        <v>7367.61</v>
      </c>
      <c r="C1089">
        <v>7367.35</v>
      </c>
      <c r="D1089">
        <v>7356.2</v>
      </c>
      <c r="E1089">
        <v>7350.67</v>
      </c>
      <c r="F1089">
        <v>314.88900000000001</v>
      </c>
      <c r="G1089">
        <v>0</v>
      </c>
      <c r="H1089">
        <v>443.245</v>
      </c>
      <c r="I1089">
        <v>1.2462700000000001E-3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50</v>
      </c>
      <c r="B1090">
        <v>6881.17</v>
      </c>
      <c r="C1090">
        <v>6880.91</v>
      </c>
      <c r="D1090">
        <v>6870.47</v>
      </c>
      <c r="E1090">
        <v>6865.28</v>
      </c>
      <c r="F1090">
        <v>294.505</v>
      </c>
      <c r="G1090">
        <v>0</v>
      </c>
      <c r="H1090">
        <v>413.82799999999997</v>
      </c>
      <c r="I1090">
        <v>1.3151300000000001E-3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50</v>
      </c>
      <c r="B1091">
        <v>8352.43</v>
      </c>
      <c r="C1091">
        <v>8352.17</v>
      </c>
      <c r="D1091">
        <v>8339.4699999999993</v>
      </c>
      <c r="E1091">
        <v>8333.32</v>
      </c>
      <c r="F1091">
        <v>357.98399999999998</v>
      </c>
      <c r="G1091">
        <v>0</v>
      </c>
      <c r="H1091">
        <v>500.84100000000001</v>
      </c>
      <c r="I1091">
        <v>1.8573999999999999E-3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50</v>
      </c>
      <c r="B1092">
        <v>7665.18</v>
      </c>
      <c r="C1092">
        <v>7664.94</v>
      </c>
      <c r="D1092">
        <v>7653.32</v>
      </c>
      <c r="E1092">
        <v>7647.83</v>
      </c>
      <c r="F1092">
        <v>327.78100000000001</v>
      </c>
      <c r="G1092">
        <v>0</v>
      </c>
      <c r="H1092">
        <v>460.15</v>
      </c>
      <c r="I1092">
        <v>1.2710200000000001E-3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50</v>
      </c>
      <c r="B1093">
        <v>7491.72</v>
      </c>
      <c r="C1093">
        <v>7491.48</v>
      </c>
      <c r="D1093">
        <v>7480.07</v>
      </c>
      <c r="E1093">
        <v>7474.52</v>
      </c>
      <c r="F1093">
        <v>320.99900000000002</v>
      </c>
      <c r="G1093">
        <v>0</v>
      </c>
      <c r="H1093">
        <v>450.15499999999997</v>
      </c>
      <c r="I1093">
        <v>1.83037E-3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50</v>
      </c>
      <c r="B1094">
        <v>7745.53</v>
      </c>
      <c r="C1094">
        <v>7745.21</v>
      </c>
      <c r="D1094">
        <v>7733.47</v>
      </c>
      <c r="E1094">
        <v>7727.76</v>
      </c>
      <c r="F1094">
        <v>331.81200000000001</v>
      </c>
      <c r="G1094">
        <v>0</v>
      </c>
      <c r="H1094">
        <v>464.73500000000001</v>
      </c>
      <c r="I1094">
        <v>1.23018E-3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50</v>
      </c>
      <c r="B1095">
        <v>7603.7</v>
      </c>
      <c r="C1095">
        <v>7603.37</v>
      </c>
      <c r="D1095">
        <v>7591.85</v>
      </c>
      <c r="E1095">
        <v>7586.12</v>
      </c>
      <c r="F1095">
        <v>325.07400000000001</v>
      </c>
      <c r="G1095">
        <v>0</v>
      </c>
      <c r="H1095">
        <v>456.93599999999998</v>
      </c>
      <c r="I1095">
        <v>1.23189E-3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50</v>
      </c>
      <c r="B1096">
        <v>8306.94</v>
      </c>
      <c r="C1096">
        <v>8306.7000000000007</v>
      </c>
      <c r="D1096">
        <v>8294.09</v>
      </c>
      <c r="E1096">
        <v>8287.92</v>
      </c>
      <c r="F1096">
        <v>355.62200000000001</v>
      </c>
      <c r="G1096">
        <v>0</v>
      </c>
      <c r="H1096">
        <v>497.61799999999999</v>
      </c>
      <c r="I1096">
        <v>1.23014E-3</v>
      </c>
      <c r="J1096">
        <v>0.995116</v>
      </c>
      <c r="K1096">
        <v>0</v>
      </c>
      <c r="L1096" t="s">
        <v>43</v>
      </c>
    </row>
    <row r="1097" spans="1:12" x14ac:dyDescent="0.25">
      <c r="A1097" t="s">
        <v>50</v>
      </c>
      <c r="B1097">
        <v>7295.47</v>
      </c>
      <c r="C1097">
        <v>7295.21</v>
      </c>
      <c r="D1097">
        <v>7284.11</v>
      </c>
      <c r="E1097">
        <v>7278.64</v>
      </c>
      <c r="F1097">
        <v>312.33100000000002</v>
      </c>
      <c r="G1097">
        <v>0</v>
      </c>
      <c r="H1097">
        <v>438.67</v>
      </c>
      <c r="I1097">
        <v>1.5281400000000001E-3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50</v>
      </c>
      <c r="B1098">
        <v>7160.27</v>
      </c>
      <c r="C1098">
        <v>7160.01</v>
      </c>
      <c r="D1098">
        <v>7149.12</v>
      </c>
      <c r="E1098">
        <v>7143.74</v>
      </c>
      <c r="F1098">
        <v>306.91699999999997</v>
      </c>
      <c r="G1098">
        <v>0</v>
      </c>
      <c r="H1098">
        <v>430.428</v>
      </c>
      <c r="I1098">
        <v>1.2756499999999999E-3</v>
      </c>
      <c r="J1098">
        <v>0.995116</v>
      </c>
      <c r="K1098">
        <v>0</v>
      </c>
      <c r="L1098" t="s">
        <v>43</v>
      </c>
    </row>
    <row r="1099" spans="1:12" x14ac:dyDescent="0.25">
      <c r="A1099" t="s">
        <v>50</v>
      </c>
      <c r="B1099">
        <v>8002.96</v>
      </c>
      <c r="C1099">
        <v>8002.64</v>
      </c>
      <c r="D1099">
        <v>7990.5</v>
      </c>
      <c r="E1099">
        <v>7984.29</v>
      </c>
      <c r="F1099">
        <v>342.67700000000002</v>
      </c>
      <c r="G1099">
        <v>0</v>
      </c>
      <c r="H1099">
        <v>480.07</v>
      </c>
      <c r="I1099">
        <v>1.2389300000000001E-3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50</v>
      </c>
      <c r="B1100">
        <v>7893.34</v>
      </c>
      <c r="C1100">
        <v>7893.1</v>
      </c>
      <c r="D1100">
        <v>7881.12</v>
      </c>
      <c r="E1100">
        <v>7875.07</v>
      </c>
      <c r="F1100">
        <v>337.22800000000001</v>
      </c>
      <c r="G1100">
        <v>0</v>
      </c>
      <c r="H1100">
        <v>473.36</v>
      </c>
      <c r="I1100">
        <v>1.2968400000000001E-3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50</v>
      </c>
      <c r="B1101">
        <v>8058</v>
      </c>
      <c r="C1101">
        <v>8057.75</v>
      </c>
      <c r="D1101">
        <v>8045.49</v>
      </c>
      <c r="E1101">
        <v>8039.39</v>
      </c>
      <c r="F1101">
        <v>344.61900000000003</v>
      </c>
      <c r="G1101">
        <v>0</v>
      </c>
      <c r="H1101">
        <v>483.16199999999998</v>
      </c>
      <c r="I1101">
        <v>1.5049499999999999E-3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50</v>
      </c>
      <c r="B1102">
        <v>7720.15</v>
      </c>
      <c r="C1102">
        <v>7719.84</v>
      </c>
      <c r="D1102">
        <v>7708.12</v>
      </c>
      <c r="E1102">
        <v>7702.25</v>
      </c>
      <c r="F1102">
        <v>330.185</v>
      </c>
      <c r="G1102">
        <v>0</v>
      </c>
      <c r="H1102">
        <v>463.08600000000001</v>
      </c>
      <c r="I1102">
        <v>1.2302999999999999E-3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50</v>
      </c>
      <c r="B1103">
        <v>6940.17</v>
      </c>
      <c r="C1103">
        <v>6939.91</v>
      </c>
      <c r="D1103">
        <v>6929.39</v>
      </c>
      <c r="E1103">
        <v>6924.2</v>
      </c>
      <c r="F1103">
        <v>296.75599999999997</v>
      </c>
      <c r="G1103">
        <v>0</v>
      </c>
      <c r="H1103">
        <v>417.95400000000001</v>
      </c>
      <c r="I1103">
        <v>1.2340000000000001E-3</v>
      </c>
      <c r="J1103">
        <v>0.99511499999999997</v>
      </c>
      <c r="K1103">
        <v>0</v>
      </c>
      <c r="L1103" t="s">
        <v>43</v>
      </c>
    </row>
    <row r="1104" spans="1:12" x14ac:dyDescent="0.25">
      <c r="A1104" t="s">
        <v>50</v>
      </c>
      <c r="B1104">
        <v>8269.34</v>
      </c>
      <c r="C1104">
        <v>8269.08</v>
      </c>
      <c r="D1104">
        <v>8256.49</v>
      </c>
      <c r="E1104">
        <v>8250.41</v>
      </c>
      <c r="F1104">
        <v>354.02499999999998</v>
      </c>
      <c r="G1104">
        <v>0</v>
      </c>
      <c r="H1104">
        <v>495.44600000000003</v>
      </c>
      <c r="I1104">
        <v>1.2729799999999999E-3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50</v>
      </c>
      <c r="B1105">
        <v>7990.02</v>
      </c>
      <c r="C1105">
        <v>7989.77</v>
      </c>
      <c r="D1105">
        <v>7977.61</v>
      </c>
      <c r="E1105">
        <v>7971.61</v>
      </c>
      <c r="F1105">
        <v>342.39100000000002</v>
      </c>
      <c r="G1105">
        <v>0</v>
      </c>
      <c r="H1105">
        <v>479.411</v>
      </c>
      <c r="I1105">
        <v>1.31412E-3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50</v>
      </c>
      <c r="B1106">
        <v>7718.37</v>
      </c>
      <c r="C1106">
        <v>7718.12</v>
      </c>
      <c r="D1106">
        <v>7706.38</v>
      </c>
      <c r="E1106">
        <v>7700.61</v>
      </c>
      <c r="F1106">
        <v>330.72800000000001</v>
      </c>
      <c r="G1106">
        <v>0</v>
      </c>
      <c r="H1106">
        <v>463.226</v>
      </c>
      <c r="I1106">
        <v>1.3518600000000001E-3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50</v>
      </c>
      <c r="B1107">
        <v>7903.86</v>
      </c>
      <c r="C1107">
        <v>7903.54</v>
      </c>
      <c r="D1107">
        <v>7891.54</v>
      </c>
      <c r="E1107">
        <v>7885.65</v>
      </c>
      <c r="F1107">
        <v>338.59100000000001</v>
      </c>
      <c r="G1107">
        <v>0</v>
      </c>
      <c r="H1107">
        <v>474.83100000000002</v>
      </c>
      <c r="I1107">
        <v>1.2546499999999999E-3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50</v>
      </c>
      <c r="B1108">
        <v>7630.13</v>
      </c>
      <c r="C1108">
        <v>7629.82</v>
      </c>
      <c r="D1108">
        <v>7618.21</v>
      </c>
      <c r="E1108">
        <v>7612.54</v>
      </c>
      <c r="F1108">
        <v>326.11200000000002</v>
      </c>
      <c r="G1108">
        <v>0</v>
      </c>
      <c r="H1108">
        <v>458.19200000000001</v>
      </c>
      <c r="I1108">
        <v>1.23897E-3</v>
      </c>
      <c r="J1108">
        <v>0.99511499999999997</v>
      </c>
      <c r="K1108">
        <v>0</v>
      </c>
      <c r="L1108" t="s">
        <v>43</v>
      </c>
    </row>
    <row r="1109" spans="1:25" x14ac:dyDescent="0.25">
      <c r="A1109" t="s">
        <v>50</v>
      </c>
      <c r="B1109">
        <v>8298.65</v>
      </c>
      <c r="C1109">
        <v>8298.4</v>
      </c>
      <c r="D1109">
        <v>8285.7999999999993</v>
      </c>
      <c r="E1109">
        <v>8279.4599999999991</v>
      </c>
      <c r="F1109">
        <v>355.31400000000002</v>
      </c>
      <c r="G1109">
        <v>0</v>
      </c>
      <c r="H1109">
        <v>497.51900000000001</v>
      </c>
      <c r="I1109">
        <v>1.23909E-3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50</v>
      </c>
      <c r="B1110">
        <v>7974.28</v>
      </c>
      <c r="C1110">
        <v>7974.02</v>
      </c>
      <c r="D1110">
        <v>7961.91</v>
      </c>
      <c r="E1110">
        <v>7955.95</v>
      </c>
      <c r="F1110">
        <v>341.24200000000002</v>
      </c>
      <c r="G1110">
        <v>0</v>
      </c>
      <c r="H1110">
        <v>477.66500000000002</v>
      </c>
      <c r="I1110">
        <v>1.2362199999999999E-3</v>
      </c>
      <c r="J1110">
        <v>0.995116</v>
      </c>
      <c r="K1110">
        <v>0</v>
      </c>
      <c r="L1110" t="s">
        <v>43</v>
      </c>
    </row>
    <row r="1111" spans="1:25" x14ac:dyDescent="0.25">
      <c r="A1111" t="s">
        <v>50</v>
      </c>
      <c r="B1111">
        <v>7637.64</v>
      </c>
      <c r="C1111">
        <v>7637.38</v>
      </c>
      <c r="D1111">
        <v>7625.75</v>
      </c>
      <c r="E1111">
        <v>7619.99</v>
      </c>
      <c r="F1111">
        <v>327.041</v>
      </c>
      <c r="G1111">
        <v>0</v>
      </c>
      <c r="H1111">
        <v>458.57499999999999</v>
      </c>
      <c r="I1111">
        <v>1.29218E-3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50</v>
      </c>
      <c r="B1112">
        <v>6812.03</v>
      </c>
      <c r="C1112">
        <v>6811.74</v>
      </c>
      <c r="D1112">
        <v>6801.43</v>
      </c>
      <c r="E1112">
        <v>6796.3</v>
      </c>
      <c r="F1112">
        <v>290.38799999999998</v>
      </c>
      <c r="G1112">
        <v>0</v>
      </c>
      <c r="H1112">
        <v>409.863</v>
      </c>
      <c r="I1112">
        <v>1.23259E-3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50</v>
      </c>
      <c r="B1113">
        <v>7988.03</v>
      </c>
      <c r="C1113">
        <v>7987.78</v>
      </c>
      <c r="D1113">
        <v>7975.65</v>
      </c>
      <c r="E1113">
        <v>7969.5</v>
      </c>
      <c r="F1113">
        <v>341.82</v>
      </c>
      <c r="G1113">
        <v>0</v>
      </c>
      <c r="H1113">
        <v>479.26299999999998</v>
      </c>
      <c r="I1113">
        <v>1.9934200000000001E-3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50</v>
      </c>
      <c r="B1114">
        <v>7537.93</v>
      </c>
      <c r="C1114">
        <v>7537.68</v>
      </c>
      <c r="D1114">
        <v>7526.19</v>
      </c>
      <c r="E1114">
        <v>7520.57</v>
      </c>
      <c r="F1114">
        <v>323.154</v>
      </c>
      <c r="G1114">
        <v>0</v>
      </c>
      <c r="H1114">
        <v>452.47300000000001</v>
      </c>
      <c r="I1114">
        <v>1.23091E-3</v>
      </c>
      <c r="J1114">
        <v>0.995116</v>
      </c>
      <c r="K1114">
        <v>0</v>
      </c>
      <c r="L1114" t="s">
        <v>43</v>
      </c>
    </row>
    <row r="1115" spans="1:25" x14ac:dyDescent="0.25">
      <c r="A1115" t="s">
        <v>50</v>
      </c>
      <c r="B1115">
        <v>7459.82</v>
      </c>
      <c r="C1115">
        <v>7459.55</v>
      </c>
      <c r="D1115">
        <v>7448.22</v>
      </c>
      <c r="E1115">
        <v>7442.69</v>
      </c>
      <c r="F1115">
        <v>319.64600000000002</v>
      </c>
      <c r="G1115">
        <v>0</v>
      </c>
      <c r="H1115">
        <v>448.27600000000001</v>
      </c>
      <c r="I1115">
        <v>1.2316600000000001E-3</v>
      </c>
      <c r="J1115">
        <v>0.995116</v>
      </c>
      <c r="K1115">
        <v>0</v>
      </c>
      <c r="L1115" t="s">
        <v>43</v>
      </c>
    </row>
    <row r="1116" spans="1:25" x14ac:dyDescent="0.25">
      <c r="A1116" t="s">
        <v>50</v>
      </c>
      <c r="B1116">
        <v>7242</v>
      </c>
      <c r="C1116">
        <v>7241.71</v>
      </c>
      <c r="D1116">
        <v>7230.72</v>
      </c>
      <c r="E1116">
        <v>7225.37</v>
      </c>
      <c r="F1116">
        <v>309.36900000000003</v>
      </c>
      <c r="G1116">
        <v>0</v>
      </c>
      <c r="H1116">
        <v>434.94099999999997</v>
      </c>
      <c r="I1116">
        <v>1.2650300000000001E-3</v>
      </c>
      <c r="J1116">
        <v>0.995116</v>
      </c>
      <c r="K1116">
        <v>0</v>
      </c>
      <c r="L1116" t="s">
        <v>43</v>
      </c>
    </row>
    <row r="1117" spans="1:25" x14ac:dyDescent="0.25">
      <c r="A1117" t="s">
        <v>50</v>
      </c>
      <c r="B1117">
        <v>8388.09</v>
      </c>
      <c r="C1117">
        <v>8387.7800000000007</v>
      </c>
      <c r="D1117">
        <v>8375</v>
      </c>
      <c r="E1117">
        <v>8368.67</v>
      </c>
      <c r="F1117">
        <v>358.62299999999999</v>
      </c>
      <c r="G1117">
        <v>0</v>
      </c>
      <c r="H1117">
        <v>502.613</v>
      </c>
      <c r="I1117">
        <v>1.2302700000000001E-3</v>
      </c>
      <c r="J1117">
        <v>0.99509999999999998</v>
      </c>
      <c r="K1117">
        <v>0</v>
      </c>
      <c r="L1117" t="s">
        <v>43</v>
      </c>
    </row>
    <row r="1118" spans="1:25" x14ac:dyDescent="0.25">
      <c r="A1118" t="s">
        <v>50</v>
      </c>
      <c r="B1118">
        <v>8014.01</v>
      </c>
      <c r="C1118">
        <v>8013.77</v>
      </c>
      <c r="D1118">
        <v>8001.59</v>
      </c>
      <c r="E1118">
        <v>7995.56</v>
      </c>
      <c r="F1118">
        <v>343.07400000000001</v>
      </c>
      <c r="G1118">
        <v>0</v>
      </c>
      <c r="H1118">
        <v>480.59199999999998</v>
      </c>
      <c r="I1118">
        <v>1.23106E-3</v>
      </c>
      <c r="J1118">
        <v>0.99511000000000005</v>
      </c>
      <c r="K1118">
        <v>0</v>
      </c>
      <c r="L1118" t="s">
        <v>43</v>
      </c>
    </row>
    <row r="1119" spans="1:25" x14ac:dyDescent="0.25">
      <c r="A1119" t="s">
        <v>50</v>
      </c>
      <c r="B1119">
        <v>7934.87</v>
      </c>
      <c r="C1119">
        <v>7934.62</v>
      </c>
      <c r="D1119">
        <v>7922.53</v>
      </c>
      <c r="E1119">
        <v>7916.59</v>
      </c>
      <c r="F1119">
        <v>340.53100000000001</v>
      </c>
      <c r="G1119">
        <v>0</v>
      </c>
      <c r="H1119">
        <v>476.37200000000001</v>
      </c>
      <c r="I1119">
        <v>1.28437E-3</v>
      </c>
      <c r="J1119">
        <v>0.995116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7806.83</v>
      </c>
      <c r="C1120">
        <v>7806.52</v>
      </c>
      <c r="D1120">
        <v>7794.64</v>
      </c>
      <c r="E1120">
        <v>7788.81</v>
      </c>
      <c r="F1120">
        <v>334.00900000000001</v>
      </c>
      <c r="G1120">
        <v>0</v>
      </c>
      <c r="H1120">
        <v>468.40899999999999</v>
      </c>
      <c r="I1120">
        <v>1.2300600000000001E-3</v>
      </c>
      <c r="J1120">
        <v>0.995116</v>
      </c>
      <c r="K1120">
        <v>0</v>
      </c>
      <c r="L1120" t="s">
        <v>43</v>
      </c>
      <c r="R1120">
        <f>AVERAGE(B1071:B1120)</f>
        <v>7660.2260000000033</v>
      </c>
      <c r="S1120">
        <f>AVERAGE(C1071:C1120)</f>
        <v>7659.9578000000038</v>
      </c>
      <c r="U1120">
        <f>_xlfn.VAR.P(B1071:B1120)</f>
        <v>162536.06117200002</v>
      </c>
      <c r="V1120">
        <f>_xlfn.VAR.P(C1071:C1120)</f>
        <v>162538.03388516008</v>
      </c>
      <c r="X1120">
        <f>1.96*SQRT(U1120)/50</f>
        <v>15.803778441858203</v>
      </c>
      <c r="Y1120">
        <f>1.96*SQRT(V1120)/50</f>
        <v>15.803874347427985</v>
      </c>
    </row>
    <row r="1121" spans="1:12" x14ac:dyDescent="0.25">
      <c r="A1121" t="s">
        <v>51</v>
      </c>
      <c r="B1121">
        <v>383013.881199</v>
      </c>
      <c r="C1121" t="s">
        <v>37</v>
      </c>
    </row>
    <row r="1122" spans="1:12" x14ac:dyDescent="0.25">
      <c r="A1122" t="s">
        <v>52</v>
      </c>
      <c r="B1122">
        <v>4795.53</v>
      </c>
      <c r="C1122">
        <v>4660.07</v>
      </c>
      <c r="D1122">
        <v>4659.58</v>
      </c>
      <c r="E1122">
        <v>4655.8</v>
      </c>
      <c r="F1122">
        <v>161.10300000000001</v>
      </c>
      <c r="G1122">
        <v>829.875</v>
      </c>
      <c r="H1122">
        <v>270.37200000000001</v>
      </c>
      <c r="I1122">
        <v>1.2464500000000001E-3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52</v>
      </c>
      <c r="B1123">
        <v>4177.32</v>
      </c>
      <c r="C1123">
        <v>4065.68</v>
      </c>
      <c r="D1123">
        <v>4065.24</v>
      </c>
      <c r="E1123">
        <v>4061.98</v>
      </c>
      <c r="F1123">
        <v>138.95599999999999</v>
      </c>
      <c r="G1123">
        <v>762.16600000000005</v>
      </c>
      <c r="H1123">
        <v>235.91499999999999</v>
      </c>
      <c r="I1123">
        <v>1.2301899999999999E-3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52</v>
      </c>
      <c r="B1124">
        <v>4119.63</v>
      </c>
      <c r="C1124">
        <v>4007.8</v>
      </c>
      <c r="D1124">
        <v>4007.38</v>
      </c>
      <c r="E1124">
        <v>4004.12</v>
      </c>
      <c r="F1124">
        <v>138.184</v>
      </c>
      <c r="G1124">
        <v>720.02099999999996</v>
      </c>
      <c r="H1124">
        <v>233.61199999999999</v>
      </c>
      <c r="I1124">
        <v>1.2308099999999999E-3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52</v>
      </c>
      <c r="B1125">
        <v>4144.6400000000003</v>
      </c>
      <c r="C1125">
        <v>4033.14</v>
      </c>
      <c r="D1125">
        <v>4032.72</v>
      </c>
      <c r="E1125">
        <v>4029.46</v>
      </c>
      <c r="F1125">
        <v>138.749</v>
      </c>
      <c r="G1125">
        <v>724.95699999999999</v>
      </c>
      <c r="H1125">
        <v>234.816</v>
      </c>
      <c r="I1125">
        <v>1.2515600000000001E-3</v>
      </c>
      <c r="J1125">
        <v>0.99511499999999997</v>
      </c>
      <c r="K1125">
        <v>0</v>
      </c>
      <c r="L1125" t="s">
        <v>43</v>
      </c>
    </row>
    <row r="1126" spans="1:12" x14ac:dyDescent="0.25">
      <c r="A1126" t="s">
        <v>52</v>
      </c>
      <c r="B1126">
        <v>5312.69</v>
      </c>
      <c r="C1126">
        <v>5198.8100000000004</v>
      </c>
      <c r="D1126">
        <v>5198.28</v>
      </c>
      <c r="E1126">
        <v>5194.05</v>
      </c>
      <c r="F1126">
        <v>180.054</v>
      </c>
      <c r="G1126">
        <v>920.75099999999998</v>
      </c>
      <c r="H1126">
        <v>301.29000000000002</v>
      </c>
      <c r="I1126">
        <v>1.27224E-3</v>
      </c>
      <c r="J1126">
        <v>0.99511499999999997</v>
      </c>
      <c r="K1126">
        <v>0</v>
      </c>
      <c r="L1126" t="s">
        <v>43</v>
      </c>
    </row>
    <row r="1127" spans="1:12" x14ac:dyDescent="0.25">
      <c r="A1127" t="s">
        <v>52</v>
      </c>
      <c r="B1127">
        <v>4162.92</v>
      </c>
      <c r="C1127">
        <v>4029.75</v>
      </c>
      <c r="D1127">
        <v>4029.32</v>
      </c>
      <c r="E1127">
        <v>4026.04</v>
      </c>
      <c r="F1127">
        <v>139.072</v>
      </c>
      <c r="G1127">
        <v>724.096</v>
      </c>
      <c r="H1127">
        <v>234.50700000000001</v>
      </c>
      <c r="I1127">
        <v>1.2301600000000001E-3</v>
      </c>
      <c r="J1127">
        <v>0.99511499999999997</v>
      </c>
      <c r="K1127">
        <v>0</v>
      </c>
      <c r="L1127" t="s">
        <v>43</v>
      </c>
    </row>
    <row r="1128" spans="1:12" x14ac:dyDescent="0.25">
      <c r="A1128" t="s">
        <v>52</v>
      </c>
      <c r="B1128">
        <v>4114.54</v>
      </c>
      <c r="C1128">
        <v>3998.49</v>
      </c>
      <c r="D1128">
        <v>3998.07</v>
      </c>
      <c r="E1128">
        <v>3994.81</v>
      </c>
      <c r="F1128">
        <v>138.142</v>
      </c>
      <c r="G1128">
        <v>717.846</v>
      </c>
      <c r="H1128">
        <v>232.93600000000001</v>
      </c>
      <c r="I1128">
        <v>1.2313700000000001E-3</v>
      </c>
      <c r="J1128">
        <v>0.99511499999999997</v>
      </c>
      <c r="K1128">
        <v>0</v>
      </c>
      <c r="L1128" t="s">
        <v>43</v>
      </c>
    </row>
    <row r="1129" spans="1:12" x14ac:dyDescent="0.25">
      <c r="A1129" t="s">
        <v>52</v>
      </c>
      <c r="B1129">
        <v>4140.05</v>
      </c>
      <c r="C1129">
        <v>4028.63</v>
      </c>
      <c r="D1129">
        <v>4028.2</v>
      </c>
      <c r="E1129">
        <v>4024.92</v>
      </c>
      <c r="F1129">
        <v>139.03200000000001</v>
      </c>
      <c r="G1129">
        <v>723.36300000000006</v>
      </c>
      <c r="H1129">
        <v>234.69499999999999</v>
      </c>
      <c r="I1129">
        <v>1.3952700000000001E-3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52</v>
      </c>
      <c r="B1130">
        <v>4502.8599999999997</v>
      </c>
      <c r="C1130">
        <v>4388.53</v>
      </c>
      <c r="D1130">
        <v>4388.07</v>
      </c>
      <c r="E1130">
        <v>4384.5</v>
      </c>
      <c r="F1130">
        <v>152.00399999999999</v>
      </c>
      <c r="G1130">
        <v>783.625</v>
      </c>
      <c r="H1130">
        <v>255.119</v>
      </c>
      <c r="I1130">
        <v>1.2366E-3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52</v>
      </c>
      <c r="B1131">
        <v>4925.8900000000003</v>
      </c>
      <c r="C1131">
        <v>4792.92</v>
      </c>
      <c r="D1131">
        <v>4792.43</v>
      </c>
      <c r="E1131">
        <v>4788.53</v>
      </c>
      <c r="F1131">
        <v>165.74100000000001</v>
      </c>
      <c r="G1131">
        <v>852.23099999999999</v>
      </c>
      <c r="H1131">
        <v>278.11399999999998</v>
      </c>
      <c r="I1131">
        <v>1.2844600000000001E-3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52</v>
      </c>
      <c r="B1132">
        <v>4515.8</v>
      </c>
      <c r="C1132">
        <v>4401.96</v>
      </c>
      <c r="D1132">
        <v>4401.5</v>
      </c>
      <c r="E1132">
        <v>4397.93</v>
      </c>
      <c r="F1132">
        <v>152.00800000000001</v>
      </c>
      <c r="G1132">
        <v>786.44799999999998</v>
      </c>
      <c r="H1132">
        <v>256.05900000000003</v>
      </c>
      <c r="I1132">
        <v>1.2315799999999999E-3</v>
      </c>
      <c r="J1132">
        <v>0.99511400000000005</v>
      </c>
      <c r="K1132">
        <v>0</v>
      </c>
      <c r="L1132" t="s">
        <v>43</v>
      </c>
    </row>
    <row r="1133" spans="1:12" x14ac:dyDescent="0.25">
      <c r="A1133" t="s">
        <v>52</v>
      </c>
      <c r="B1133">
        <v>4363.9399999999996</v>
      </c>
      <c r="C1133">
        <v>4230.88</v>
      </c>
      <c r="D1133">
        <v>4230.4399999999996</v>
      </c>
      <c r="E1133">
        <v>4227.01</v>
      </c>
      <c r="F1133">
        <v>146.27500000000001</v>
      </c>
      <c r="G1133">
        <v>758.23900000000003</v>
      </c>
      <c r="H1133">
        <v>246.15199999999999</v>
      </c>
      <c r="I1133">
        <v>1.3714300000000001E-3</v>
      </c>
      <c r="J1133">
        <v>0.99510900000000002</v>
      </c>
      <c r="K1133">
        <v>0</v>
      </c>
      <c r="L1133" t="s">
        <v>43</v>
      </c>
    </row>
    <row r="1134" spans="1:12" x14ac:dyDescent="0.25">
      <c r="A1134" t="s">
        <v>52</v>
      </c>
      <c r="B1134">
        <v>4180.6899999999996</v>
      </c>
      <c r="C1134">
        <v>4068.51</v>
      </c>
      <c r="D1134">
        <v>4068.08</v>
      </c>
      <c r="E1134">
        <v>4064.8</v>
      </c>
      <c r="F1134">
        <v>140.49799999999999</v>
      </c>
      <c r="G1134">
        <v>731.30100000000004</v>
      </c>
      <c r="H1134">
        <v>237.001</v>
      </c>
      <c r="I1134">
        <v>1.23471E-3</v>
      </c>
      <c r="J1134">
        <v>0.995116</v>
      </c>
      <c r="K1134">
        <v>0</v>
      </c>
      <c r="L1134" t="s">
        <v>43</v>
      </c>
    </row>
    <row r="1135" spans="1:12" x14ac:dyDescent="0.25">
      <c r="A1135" t="s">
        <v>52</v>
      </c>
      <c r="B1135">
        <v>5046.99</v>
      </c>
      <c r="C1135">
        <v>4931.9399999999996</v>
      </c>
      <c r="D1135">
        <v>4931.43</v>
      </c>
      <c r="E1135">
        <v>4927.41</v>
      </c>
      <c r="F1135">
        <v>170.73</v>
      </c>
      <c r="G1135">
        <v>875.82399999999996</v>
      </c>
      <c r="H1135">
        <v>285.74799999999999</v>
      </c>
      <c r="I1135">
        <v>1.2416599999999999E-3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52</v>
      </c>
      <c r="B1136">
        <v>4213.1099999999997</v>
      </c>
      <c r="C1136">
        <v>4088.7</v>
      </c>
      <c r="D1136">
        <v>4088.28</v>
      </c>
      <c r="E1136">
        <v>4084.97</v>
      </c>
      <c r="F1136">
        <v>140.67699999999999</v>
      </c>
      <c r="G1136">
        <v>747.58</v>
      </c>
      <c r="H1136">
        <v>236.95099999999999</v>
      </c>
      <c r="I1136">
        <v>1.2373600000000001E-3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52</v>
      </c>
      <c r="B1137">
        <v>4991.28</v>
      </c>
      <c r="C1137">
        <v>4877.3999999999996</v>
      </c>
      <c r="D1137">
        <v>4876.8900000000003</v>
      </c>
      <c r="E1137">
        <v>4872.93</v>
      </c>
      <c r="F1137">
        <v>169.077</v>
      </c>
      <c r="G1137">
        <v>866.31100000000004</v>
      </c>
      <c r="H1137">
        <v>282.73700000000002</v>
      </c>
      <c r="I1137">
        <v>1.92114E-3</v>
      </c>
      <c r="J1137">
        <v>0.99511499999999997</v>
      </c>
      <c r="K1137">
        <v>0</v>
      </c>
      <c r="L1137" t="s">
        <v>43</v>
      </c>
    </row>
    <row r="1138" spans="1:12" x14ac:dyDescent="0.25">
      <c r="A1138" t="s">
        <v>52</v>
      </c>
      <c r="B1138">
        <v>4488.5600000000004</v>
      </c>
      <c r="C1138">
        <v>4364.01</v>
      </c>
      <c r="D1138">
        <v>4363.55</v>
      </c>
      <c r="E1138">
        <v>4360.0200000000004</v>
      </c>
      <c r="F1138">
        <v>150.68100000000001</v>
      </c>
      <c r="G1138">
        <v>779.30700000000002</v>
      </c>
      <c r="H1138">
        <v>253.65199999999999</v>
      </c>
      <c r="I1138">
        <v>1.2354899999999999E-3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52</v>
      </c>
      <c r="B1139">
        <v>4786.16</v>
      </c>
      <c r="C1139">
        <v>4673.51</v>
      </c>
      <c r="D1139">
        <v>4673.03</v>
      </c>
      <c r="E1139">
        <v>4669.24</v>
      </c>
      <c r="F1139">
        <v>161.82599999999999</v>
      </c>
      <c r="G1139">
        <v>832.15</v>
      </c>
      <c r="H1139">
        <v>271.35300000000001</v>
      </c>
      <c r="I1139">
        <v>1.2327E-3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52</v>
      </c>
      <c r="B1140">
        <v>4422.6400000000003</v>
      </c>
      <c r="C1140">
        <v>4297.74</v>
      </c>
      <c r="D1140">
        <v>4297.2700000000004</v>
      </c>
      <c r="E1140">
        <v>4293.7700000000004</v>
      </c>
      <c r="F1140">
        <v>148.74799999999999</v>
      </c>
      <c r="G1140">
        <v>769.41800000000001</v>
      </c>
      <c r="H1140">
        <v>250.14699999999999</v>
      </c>
      <c r="I1140">
        <v>1.2518500000000001E-3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52</v>
      </c>
      <c r="B1141">
        <v>4766.8999999999996</v>
      </c>
      <c r="C1141">
        <v>4652.9399999999996</v>
      </c>
      <c r="D1141">
        <v>4652.46</v>
      </c>
      <c r="E1141">
        <v>4648.68</v>
      </c>
      <c r="F1141">
        <v>162.24199999999999</v>
      </c>
      <c r="G1141">
        <v>828.20899999999995</v>
      </c>
      <c r="H1141">
        <v>270.02699999999999</v>
      </c>
      <c r="I1141">
        <v>1.24682E-3</v>
      </c>
      <c r="J1141">
        <v>0.995116</v>
      </c>
      <c r="K1141">
        <v>0</v>
      </c>
      <c r="L1141" t="s">
        <v>43</v>
      </c>
    </row>
    <row r="1142" spans="1:12" x14ac:dyDescent="0.25">
      <c r="A1142" t="s">
        <v>52</v>
      </c>
      <c r="B1142">
        <v>4733.78</v>
      </c>
      <c r="C1142">
        <v>4609.08</v>
      </c>
      <c r="D1142">
        <v>4608.59</v>
      </c>
      <c r="E1142">
        <v>4604.8500000000004</v>
      </c>
      <c r="F1142">
        <v>159.35499999999999</v>
      </c>
      <c r="G1142">
        <v>820.89499999999998</v>
      </c>
      <c r="H1142">
        <v>267.53899999999999</v>
      </c>
      <c r="I1142">
        <v>1.39879E-3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52</v>
      </c>
      <c r="B1143">
        <v>4200.04</v>
      </c>
      <c r="C1143">
        <v>4087.34</v>
      </c>
      <c r="D1143">
        <v>4086.9</v>
      </c>
      <c r="E1143">
        <v>4083.56</v>
      </c>
      <c r="F1143">
        <v>141.03399999999999</v>
      </c>
      <c r="G1143">
        <v>733.00199999999995</v>
      </c>
      <c r="H1143">
        <v>238.03100000000001</v>
      </c>
      <c r="I1143">
        <v>1.2426E-3</v>
      </c>
      <c r="J1143">
        <v>0.99511499999999997</v>
      </c>
      <c r="K1143">
        <v>0</v>
      </c>
      <c r="L1143" t="s">
        <v>43</v>
      </c>
    </row>
    <row r="1144" spans="1:12" x14ac:dyDescent="0.25">
      <c r="A1144" t="s">
        <v>52</v>
      </c>
      <c r="B1144">
        <v>4273.09</v>
      </c>
      <c r="C1144">
        <v>4157.83</v>
      </c>
      <c r="D1144">
        <v>4157.3900000000003</v>
      </c>
      <c r="E1144">
        <v>4154.01</v>
      </c>
      <c r="F1144">
        <v>143.608</v>
      </c>
      <c r="G1144">
        <v>745.22699999999998</v>
      </c>
      <c r="H1144">
        <v>241.91399999999999</v>
      </c>
      <c r="I1144">
        <v>1.27348E-3</v>
      </c>
      <c r="J1144">
        <v>0.995116</v>
      </c>
      <c r="K1144">
        <v>0</v>
      </c>
      <c r="L1144" t="s">
        <v>43</v>
      </c>
    </row>
    <row r="1145" spans="1:12" x14ac:dyDescent="0.25">
      <c r="A1145" t="s">
        <v>52</v>
      </c>
      <c r="B1145">
        <v>4162.1499999999996</v>
      </c>
      <c r="C1145">
        <v>4050.74</v>
      </c>
      <c r="D1145">
        <v>4050.32</v>
      </c>
      <c r="E1145">
        <v>4047.04</v>
      </c>
      <c r="F1145">
        <v>139.46600000000001</v>
      </c>
      <c r="G1145">
        <v>731.45299999999997</v>
      </c>
      <c r="H1145">
        <v>235.43100000000001</v>
      </c>
      <c r="I1145">
        <v>1.2302700000000001E-3</v>
      </c>
      <c r="J1145">
        <v>0.995116</v>
      </c>
      <c r="K1145">
        <v>467</v>
      </c>
      <c r="L1145" t="s">
        <v>43</v>
      </c>
    </row>
    <row r="1146" spans="1:12" x14ac:dyDescent="0.25">
      <c r="A1146" t="s">
        <v>52</v>
      </c>
      <c r="B1146">
        <v>5277.09</v>
      </c>
      <c r="C1146">
        <v>5162.38</v>
      </c>
      <c r="D1146">
        <v>5161.8500000000004</v>
      </c>
      <c r="E1146">
        <v>5157.6400000000003</v>
      </c>
      <c r="F1146">
        <v>179.65199999999999</v>
      </c>
      <c r="G1146">
        <v>913.97</v>
      </c>
      <c r="H1146">
        <v>298.81099999999998</v>
      </c>
      <c r="I1146">
        <v>1.2909499999999999E-3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52</v>
      </c>
      <c r="B1147">
        <v>4394</v>
      </c>
      <c r="C1147">
        <v>4260.41</v>
      </c>
      <c r="D1147">
        <v>4259.9399999999996</v>
      </c>
      <c r="E1147">
        <v>4256.49</v>
      </c>
      <c r="F1147">
        <v>147.03100000000001</v>
      </c>
      <c r="G1147">
        <v>762.83799999999997</v>
      </c>
      <c r="H1147">
        <v>247.666</v>
      </c>
      <c r="I1147">
        <v>1.2358899999999999E-3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52</v>
      </c>
      <c r="B1148">
        <v>4861.5200000000004</v>
      </c>
      <c r="C1148">
        <v>4744.22</v>
      </c>
      <c r="D1148">
        <v>4743.7299999999996</v>
      </c>
      <c r="E1148">
        <v>4739.88</v>
      </c>
      <c r="F1148">
        <v>164.01300000000001</v>
      </c>
      <c r="G1148">
        <v>844.08699999999999</v>
      </c>
      <c r="H1148">
        <v>275.32</v>
      </c>
      <c r="I1148">
        <v>1.34421E-3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52</v>
      </c>
      <c r="B1149">
        <v>4238.07</v>
      </c>
      <c r="C1149">
        <v>4113.07</v>
      </c>
      <c r="D1149">
        <v>4112.6400000000003</v>
      </c>
      <c r="E1149">
        <v>4109.32</v>
      </c>
      <c r="F1149">
        <v>141.636</v>
      </c>
      <c r="G1149">
        <v>738.41800000000001</v>
      </c>
      <c r="H1149">
        <v>239.578</v>
      </c>
      <c r="I1149">
        <v>1.2897799999999999E-3</v>
      </c>
      <c r="J1149">
        <v>0.99511499999999997</v>
      </c>
      <c r="K1149">
        <v>0</v>
      </c>
      <c r="L1149" t="s">
        <v>43</v>
      </c>
    </row>
    <row r="1150" spans="1:12" x14ac:dyDescent="0.25">
      <c r="A1150" t="s">
        <v>52</v>
      </c>
      <c r="B1150">
        <v>5044.54</v>
      </c>
      <c r="C1150">
        <v>4931.24</v>
      </c>
      <c r="D1150">
        <v>4930.7299999999996</v>
      </c>
      <c r="E1150">
        <v>4926.75</v>
      </c>
      <c r="F1150">
        <v>169.35599999999999</v>
      </c>
      <c r="G1150">
        <v>909.77599999999995</v>
      </c>
      <c r="H1150">
        <v>283.46300000000002</v>
      </c>
      <c r="I1150">
        <v>1.5207599999999999E-3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52</v>
      </c>
      <c r="B1151">
        <v>4726.57</v>
      </c>
      <c r="C1151">
        <v>4600.17</v>
      </c>
      <c r="D1151">
        <v>4599.6899999999996</v>
      </c>
      <c r="E1151">
        <v>4595.96</v>
      </c>
      <c r="F1151">
        <v>159.25</v>
      </c>
      <c r="G1151">
        <v>819.68</v>
      </c>
      <c r="H1151">
        <v>266.85399999999998</v>
      </c>
      <c r="I1151">
        <v>1.23412E-3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52</v>
      </c>
      <c r="B1152">
        <v>4639.1400000000003</v>
      </c>
      <c r="C1152">
        <v>4527.76</v>
      </c>
      <c r="D1152">
        <v>4527.29</v>
      </c>
      <c r="E1152">
        <v>4523.6099999999997</v>
      </c>
      <c r="F1152">
        <v>156.81700000000001</v>
      </c>
      <c r="G1152">
        <v>809.09500000000003</v>
      </c>
      <c r="H1152">
        <v>263.00700000000001</v>
      </c>
      <c r="I1152">
        <v>1.24788E-3</v>
      </c>
      <c r="J1152">
        <v>0.995116</v>
      </c>
      <c r="K1152">
        <v>130</v>
      </c>
      <c r="L1152" t="s">
        <v>43</v>
      </c>
    </row>
    <row r="1153" spans="1:12" x14ac:dyDescent="0.25">
      <c r="A1153" t="s">
        <v>52</v>
      </c>
      <c r="B1153">
        <v>4153.6899999999996</v>
      </c>
      <c r="C1153">
        <v>4041.63</v>
      </c>
      <c r="D1153">
        <v>4041.21</v>
      </c>
      <c r="E1153">
        <v>4037.9</v>
      </c>
      <c r="F1153">
        <v>139.85900000000001</v>
      </c>
      <c r="G1153">
        <v>725.92899999999997</v>
      </c>
      <c r="H1153">
        <v>235.43600000000001</v>
      </c>
      <c r="I1153">
        <v>1.24212E-3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52</v>
      </c>
      <c r="B1154">
        <v>4408.2</v>
      </c>
      <c r="C1154">
        <v>4291.6499999999996</v>
      </c>
      <c r="D1154">
        <v>4291.1899999999996</v>
      </c>
      <c r="E1154">
        <v>4287.7</v>
      </c>
      <c r="F1154">
        <v>148.67699999999999</v>
      </c>
      <c r="G1154">
        <v>767.41899999999998</v>
      </c>
      <c r="H1154">
        <v>249.65100000000001</v>
      </c>
      <c r="I1154">
        <v>1.5242700000000001E-3</v>
      </c>
      <c r="J1154">
        <v>0.99511400000000005</v>
      </c>
      <c r="K1154">
        <v>0</v>
      </c>
      <c r="L1154" t="s">
        <v>43</v>
      </c>
    </row>
    <row r="1155" spans="1:12" x14ac:dyDescent="0.25">
      <c r="A1155" t="s">
        <v>52</v>
      </c>
      <c r="B1155">
        <v>4846.1099999999997</v>
      </c>
      <c r="C1155">
        <v>4720.38</v>
      </c>
      <c r="D1155">
        <v>4719.8900000000003</v>
      </c>
      <c r="E1155">
        <v>4716.05</v>
      </c>
      <c r="F1155">
        <v>163.346</v>
      </c>
      <c r="G1155">
        <v>840.07500000000005</v>
      </c>
      <c r="H1155">
        <v>273.61</v>
      </c>
      <c r="I1155">
        <v>1.2303100000000001E-3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52</v>
      </c>
      <c r="B1156">
        <v>4325.4799999999996</v>
      </c>
      <c r="C1156">
        <v>4203.74</v>
      </c>
      <c r="D1156">
        <v>4203.3</v>
      </c>
      <c r="E1156">
        <v>4199.88</v>
      </c>
      <c r="F1156">
        <v>145.35</v>
      </c>
      <c r="G1156">
        <v>753.33900000000006</v>
      </c>
      <c r="H1156">
        <v>244.81100000000001</v>
      </c>
      <c r="I1156">
        <v>1.2300499999999999E-3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52</v>
      </c>
      <c r="B1157">
        <v>4860.9799999999996</v>
      </c>
      <c r="C1157">
        <v>4727.8</v>
      </c>
      <c r="D1157">
        <v>4727.29</v>
      </c>
      <c r="E1157">
        <v>4723.45</v>
      </c>
      <c r="F1157">
        <v>163.547</v>
      </c>
      <c r="G1157">
        <v>840.61900000000003</v>
      </c>
      <c r="H1157">
        <v>274.23599999999999</v>
      </c>
      <c r="I1157">
        <v>1.2737499999999999E-3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52</v>
      </c>
      <c r="B1158">
        <v>4164.4799999999996</v>
      </c>
      <c r="C1158">
        <v>4053.18</v>
      </c>
      <c r="D1158">
        <v>4052.75</v>
      </c>
      <c r="E1158">
        <v>4049.44</v>
      </c>
      <c r="F1158">
        <v>139.785</v>
      </c>
      <c r="G1158">
        <v>728.52599999999995</v>
      </c>
      <c r="H1158">
        <v>236.04499999999999</v>
      </c>
      <c r="I1158">
        <v>1.2827299999999999E-3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52</v>
      </c>
      <c r="B1159">
        <v>4413.51</v>
      </c>
      <c r="C1159">
        <v>4301.57</v>
      </c>
      <c r="D1159">
        <v>4301.1000000000004</v>
      </c>
      <c r="E1159">
        <v>4297.59</v>
      </c>
      <c r="F1159">
        <v>148.90700000000001</v>
      </c>
      <c r="G1159">
        <v>768.43200000000002</v>
      </c>
      <c r="H1159">
        <v>250.12700000000001</v>
      </c>
      <c r="I1159">
        <v>1.41354E-3</v>
      </c>
      <c r="J1159">
        <v>0.995116</v>
      </c>
      <c r="K1159">
        <v>0</v>
      </c>
      <c r="L1159" t="s">
        <v>43</v>
      </c>
    </row>
    <row r="1160" spans="1:12" x14ac:dyDescent="0.25">
      <c r="A1160" t="s">
        <v>52</v>
      </c>
      <c r="B1160">
        <v>4282.34</v>
      </c>
      <c r="C1160">
        <v>4165.28</v>
      </c>
      <c r="D1160">
        <v>4164.8500000000004</v>
      </c>
      <c r="E1160">
        <v>4161.4799999999996</v>
      </c>
      <c r="F1160">
        <v>143.976</v>
      </c>
      <c r="G1160">
        <v>746.78200000000004</v>
      </c>
      <c r="H1160">
        <v>242.31100000000001</v>
      </c>
      <c r="I1160">
        <v>1.2884999999999999E-3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52</v>
      </c>
      <c r="B1161">
        <v>4833.6499999999996</v>
      </c>
      <c r="C1161">
        <v>4720.95</v>
      </c>
      <c r="D1161">
        <v>4720.46</v>
      </c>
      <c r="E1161">
        <v>4716.6099999999997</v>
      </c>
      <c r="F1161">
        <v>163.47499999999999</v>
      </c>
      <c r="G1161">
        <v>839.80899999999997</v>
      </c>
      <c r="H1161">
        <v>273.81400000000002</v>
      </c>
      <c r="I1161">
        <v>1.2310000000000001E-3</v>
      </c>
      <c r="J1161">
        <v>0.99511499999999997</v>
      </c>
      <c r="K1161">
        <v>0</v>
      </c>
      <c r="L1161" t="s">
        <v>43</v>
      </c>
    </row>
    <row r="1162" spans="1:12" x14ac:dyDescent="0.25">
      <c r="A1162" t="s">
        <v>52</v>
      </c>
      <c r="B1162">
        <v>4445.33</v>
      </c>
      <c r="C1162">
        <v>4320.7700000000004</v>
      </c>
      <c r="D1162">
        <v>4320.3100000000004</v>
      </c>
      <c r="E1162">
        <v>4316.8100000000004</v>
      </c>
      <c r="F1162">
        <v>149.14699999999999</v>
      </c>
      <c r="G1162">
        <v>773.00699999999995</v>
      </c>
      <c r="H1162">
        <v>251.185</v>
      </c>
      <c r="I1162">
        <v>1.2812800000000001E-3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52</v>
      </c>
      <c r="B1163">
        <v>4622.75</v>
      </c>
      <c r="C1163">
        <v>4509.28</v>
      </c>
      <c r="D1163">
        <v>4508.8100000000004</v>
      </c>
      <c r="E1163">
        <v>4505.18</v>
      </c>
      <c r="F1163">
        <v>154.245</v>
      </c>
      <c r="G1163">
        <v>838.54200000000003</v>
      </c>
      <c r="H1163">
        <v>259.58300000000003</v>
      </c>
      <c r="I1163">
        <v>1.2306800000000001E-3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52</v>
      </c>
      <c r="B1164">
        <v>4737.72</v>
      </c>
      <c r="C1164">
        <v>4613.22</v>
      </c>
      <c r="D1164">
        <v>4612.74</v>
      </c>
      <c r="E1164">
        <v>4608.99</v>
      </c>
      <c r="F1164">
        <v>159.63</v>
      </c>
      <c r="G1164">
        <v>822.005</v>
      </c>
      <c r="H1164">
        <v>267.84500000000003</v>
      </c>
      <c r="I1164">
        <v>1.2307100000000001E-3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52</v>
      </c>
      <c r="B1165">
        <v>4534.21</v>
      </c>
      <c r="C1165">
        <v>4419.8500000000004</v>
      </c>
      <c r="D1165">
        <v>4419.3900000000003</v>
      </c>
      <c r="E1165">
        <v>4415.8</v>
      </c>
      <c r="F1165">
        <v>152.667</v>
      </c>
      <c r="G1165">
        <v>788.91600000000005</v>
      </c>
      <c r="H1165">
        <v>256.92500000000001</v>
      </c>
      <c r="I1165">
        <v>1.2325700000000001E-3</v>
      </c>
      <c r="J1165">
        <v>0.995116</v>
      </c>
      <c r="K1165">
        <v>0</v>
      </c>
      <c r="L1165" t="s">
        <v>43</v>
      </c>
    </row>
    <row r="1166" spans="1:12" x14ac:dyDescent="0.25">
      <c r="A1166" t="s">
        <v>52</v>
      </c>
      <c r="B1166">
        <v>4903.93</v>
      </c>
      <c r="C1166">
        <v>4770.83</v>
      </c>
      <c r="D1166">
        <v>4770.33</v>
      </c>
      <c r="E1166">
        <v>4766.46</v>
      </c>
      <c r="F1166">
        <v>165.05199999999999</v>
      </c>
      <c r="G1166">
        <v>849.60199999999998</v>
      </c>
      <c r="H1166">
        <v>276.95999999999998</v>
      </c>
      <c r="I1166">
        <v>1.33344E-3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52</v>
      </c>
      <c r="B1167">
        <v>4383.71</v>
      </c>
      <c r="C1167">
        <v>4269.37</v>
      </c>
      <c r="D1167">
        <v>4268.92</v>
      </c>
      <c r="E1167">
        <v>4265.46</v>
      </c>
      <c r="F1167">
        <v>147.179</v>
      </c>
      <c r="G1167">
        <v>764.31299999999999</v>
      </c>
      <c r="H1167">
        <v>248.435</v>
      </c>
      <c r="I1167">
        <v>1.23021E-3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52</v>
      </c>
      <c r="B1168">
        <v>5356</v>
      </c>
      <c r="C1168">
        <v>5220.75</v>
      </c>
      <c r="D1168">
        <v>5220.21</v>
      </c>
      <c r="E1168">
        <v>5215.96</v>
      </c>
      <c r="F1168">
        <v>180.828</v>
      </c>
      <c r="G1168">
        <v>924.21600000000001</v>
      </c>
      <c r="H1168">
        <v>302.00299999999999</v>
      </c>
      <c r="I1168">
        <v>1.2743699999999999E-3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52</v>
      </c>
      <c r="B1169">
        <v>4291.47</v>
      </c>
      <c r="C1169">
        <v>4155.6499999999996</v>
      </c>
      <c r="D1169">
        <v>4155.22</v>
      </c>
      <c r="E1169">
        <v>4151.8500000000004</v>
      </c>
      <c r="F1169">
        <v>143.45599999999999</v>
      </c>
      <c r="G1169">
        <v>745.30700000000002</v>
      </c>
      <c r="H1169">
        <v>241.71600000000001</v>
      </c>
      <c r="I1169">
        <v>1.23905E-3</v>
      </c>
      <c r="J1169">
        <v>0.995116</v>
      </c>
      <c r="K1169">
        <v>0</v>
      </c>
      <c r="L1169" t="s">
        <v>43</v>
      </c>
    </row>
    <row r="1170" spans="1:25" x14ac:dyDescent="0.25">
      <c r="A1170" t="s">
        <v>52</v>
      </c>
      <c r="B1170">
        <v>5055.3599999999997</v>
      </c>
      <c r="C1170">
        <v>4922.07</v>
      </c>
      <c r="D1170">
        <v>4921.55</v>
      </c>
      <c r="E1170">
        <v>4917.5600000000004</v>
      </c>
      <c r="F1170">
        <v>171.22800000000001</v>
      </c>
      <c r="G1170">
        <v>873.60199999999998</v>
      </c>
      <c r="H1170">
        <v>285.61500000000001</v>
      </c>
      <c r="I1170">
        <v>1.2713799999999999E-3</v>
      </c>
      <c r="J1170">
        <v>0.995116</v>
      </c>
      <c r="K1170">
        <v>0</v>
      </c>
      <c r="L1170" t="s">
        <v>43</v>
      </c>
    </row>
    <row r="1171" spans="1:25" x14ac:dyDescent="0.25">
      <c r="A1171" t="s">
        <v>52</v>
      </c>
      <c r="B1171">
        <v>4232.09</v>
      </c>
      <c r="C1171">
        <v>4118.2700000000004</v>
      </c>
      <c r="D1171">
        <v>4117.83</v>
      </c>
      <c r="E1171">
        <v>4114.4799999999996</v>
      </c>
      <c r="F1171">
        <v>142.37799999999999</v>
      </c>
      <c r="G1171">
        <v>739.06799999999998</v>
      </c>
      <c r="H1171">
        <v>239.66300000000001</v>
      </c>
      <c r="I1171">
        <v>1.2390299999999999E-3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52</v>
      </c>
      <c r="B1172">
        <v>4946.1499999999996</v>
      </c>
      <c r="C1172">
        <v>4812.55</v>
      </c>
      <c r="D1172">
        <v>4812.05</v>
      </c>
      <c r="E1172">
        <v>4808.13</v>
      </c>
      <c r="F1172">
        <v>166.494</v>
      </c>
      <c r="G1172">
        <v>855.40800000000002</v>
      </c>
      <c r="H1172">
        <v>279.02600000000001</v>
      </c>
      <c r="I1172">
        <v>1.2412300000000001E-3</v>
      </c>
      <c r="J1172">
        <v>0.995116</v>
      </c>
      <c r="K1172">
        <v>0</v>
      </c>
      <c r="L1172" t="s">
        <v>43</v>
      </c>
    </row>
    <row r="1173" spans="1:25" x14ac:dyDescent="0.25">
      <c r="A1173" t="s">
        <v>52</v>
      </c>
      <c r="B1173">
        <v>4232.18</v>
      </c>
      <c r="C1173">
        <v>4116.58</v>
      </c>
      <c r="D1173">
        <v>4116.1499999999996</v>
      </c>
      <c r="E1173">
        <v>4112.8</v>
      </c>
      <c r="F1173">
        <v>142.02000000000001</v>
      </c>
      <c r="G1173">
        <v>738.81600000000003</v>
      </c>
      <c r="H1173">
        <v>239.619</v>
      </c>
      <c r="I1173">
        <v>1.23062E-3</v>
      </c>
      <c r="J1173">
        <v>0.99511499999999997</v>
      </c>
      <c r="K1173">
        <v>0</v>
      </c>
      <c r="L1173" t="s">
        <v>43</v>
      </c>
    </row>
    <row r="1174" spans="1:25" x14ac:dyDescent="0.25">
      <c r="A1174" t="s">
        <v>52</v>
      </c>
      <c r="B1174">
        <v>4830.13</v>
      </c>
      <c r="C1174">
        <v>4714.82</v>
      </c>
      <c r="D1174">
        <v>4714.33</v>
      </c>
      <c r="E1174">
        <v>4710.5</v>
      </c>
      <c r="F1174">
        <v>163.155</v>
      </c>
      <c r="G1174">
        <v>839.01800000000003</v>
      </c>
      <c r="H1174">
        <v>273.34699999999998</v>
      </c>
      <c r="I1174">
        <v>1.2335E-3</v>
      </c>
      <c r="J1174">
        <v>0.99511499999999997</v>
      </c>
      <c r="K1174">
        <v>0</v>
      </c>
      <c r="L1174" t="s">
        <v>43</v>
      </c>
    </row>
    <row r="1175" spans="1:25" x14ac:dyDescent="0.25">
      <c r="A1175" t="s">
        <v>52</v>
      </c>
      <c r="B1175">
        <v>4223.08</v>
      </c>
      <c r="C1175">
        <v>4107.54</v>
      </c>
      <c r="D1175">
        <v>4107.1099999999997</v>
      </c>
      <c r="E1175">
        <v>4103.8</v>
      </c>
      <c r="F1175">
        <v>141.666</v>
      </c>
      <c r="G1175">
        <v>736.79899999999998</v>
      </c>
      <c r="H1175">
        <v>239.08199999999999</v>
      </c>
      <c r="I1175">
        <v>1.26172E-3</v>
      </c>
      <c r="J1175">
        <v>0.99510799999999999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4867.7700000000004</v>
      </c>
      <c r="C1176">
        <v>4754.32</v>
      </c>
      <c r="D1176">
        <v>4753.82</v>
      </c>
      <c r="E1176">
        <v>4749.97</v>
      </c>
      <c r="F1176">
        <v>163.18199999999999</v>
      </c>
      <c r="G1176">
        <v>879.548</v>
      </c>
      <c r="H1176">
        <v>273.50299999999999</v>
      </c>
      <c r="I1176">
        <v>1.23123E-3</v>
      </c>
      <c r="J1176">
        <v>0.995116</v>
      </c>
      <c r="K1176">
        <v>0</v>
      </c>
      <c r="L1176" t="s">
        <v>43</v>
      </c>
      <c r="R1176">
        <f>AVERAGE(B1127:B1176)</f>
        <v>4562.4527999999982</v>
      </c>
      <c r="S1176">
        <f>AVERAGE(C1127:C1176)</f>
        <v>4442.4439999999995</v>
      </c>
      <c r="U1176">
        <f>_xlfn.VAR.P(B1127:B1176)</f>
        <v>109221.10940415999</v>
      </c>
      <c r="V1176">
        <f>_xlfn.VAR.P(C1127:C1176)</f>
        <v>108023.693704</v>
      </c>
      <c r="X1176">
        <f>1.96*SQRT(U1176)/50</f>
        <v>12.955057913988975</v>
      </c>
      <c r="Y1176">
        <f>1.96*SQRT(V1176)/50</f>
        <v>12.88384758887323</v>
      </c>
    </row>
    <row r="1177" spans="1:25" x14ac:dyDescent="0.25">
      <c r="A1177" t="s">
        <v>52</v>
      </c>
      <c r="B1177">
        <v>228125.69288399999</v>
      </c>
      <c r="C1177" t="s">
        <v>37</v>
      </c>
    </row>
    <row r="1178" spans="1:25" x14ac:dyDescent="0.25">
      <c r="A1178" t="s">
        <v>76</v>
      </c>
      <c r="B1178">
        <v>4071.94</v>
      </c>
      <c r="C1178">
        <v>4071.75</v>
      </c>
      <c r="D1178">
        <v>4071.26</v>
      </c>
      <c r="E1178">
        <v>4067.51</v>
      </c>
      <c r="F1178">
        <v>160.62</v>
      </c>
      <c r="G1178">
        <v>0</v>
      </c>
      <c r="H1178">
        <v>269.42399999999998</v>
      </c>
      <c r="I1178">
        <v>1.26052E-3</v>
      </c>
      <c r="J1178">
        <v>0.995116</v>
      </c>
      <c r="K1178">
        <v>0</v>
      </c>
      <c r="L1178" t="s">
        <v>43</v>
      </c>
    </row>
    <row r="1179" spans="1:25" x14ac:dyDescent="0.25">
      <c r="A1179" t="s">
        <v>76</v>
      </c>
      <c r="B1179">
        <v>3723.31</v>
      </c>
      <c r="C1179">
        <v>3723.13</v>
      </c>
      <c r="D1179">
        <v>3722.69</v>
      </c>
      <c r="E1179">
        <v>3719.23</v>
      </c>
      <c r="F1179">
        <v>147.09700000000001</v>
      </c>
      <c r="G1179">
        <v>0</v>
      </c>
      <c r="H1179">
        <v>247.31100000000001</v>
      </c>
      <c r="I1179">
        <v>1.3653000000000001E-3</v>
      </c>
      <c r="J1179">
        <v>0.99511499999999997</v>
      </c>
      <c r="K1179">
        <v>0</v>
      </c>
      <c r="L1179" t="s">
        <v>43</v>
      </c>
    </row>
    <row r="1180" spans="1:25" x14ac:dyDescent="0.25">
      <c r="A1180" t="s">
        <v>76</v>
      </c>
      <c r="B1180">
        <v>4289.09</v>
      </c>
      <c r="C1180">
        <v>4288.91</v>
      </c>
      <c r="D1180">
        <v>4288.3999999999996</v>
      </c>
      <c r="E1180">
        <v>4284.4399999999996</v>
      </c>
      <c r="F1180">
        <v>169.14099999999999</v>
      </c>
      <c r="G1180">
        <v>0</v>
      </c>
      <c r="H1180">
        <v>283.30099999999999</v>
      </c>
      <c r="I1180">
        <v>1.38641E-3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76</v>
      </c>
      <c r="B1181">
        <v>3499.33</v>
      </c>
      <c r="C1181">
        <v>3499.17</v>
      </c>
      <c r="D1181">
        <v>3498.75</v>
      </c>
      <c r="E1181">
        <v>3495.45</v>
      </c>
      <c r="F1181">
        <v>137.761</v>
      </c>
      <c r="G1181">
        <v>0</v>
      </c>
      <c r="H1181">
        <v>233.178</v>
      </c>
      <c r="I1181">
        <v>1.2300600000000001E-3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76</v>
      </c>
      <c r="B1182">
        <v>4240.25</v>
      </c>
      <c r="C1182">
        <v>4240.1000000000004</v>
      </c>
      <c r="D1182">
        <v>4239.6000000000004</v>
      </c>
      <c r="E1182">
        <v>4235.6899999999996</v>
      </c>
      <c r="F1182">
        <v>167.542</v>
      </c>
      <c r="G1182">
        <v>0</v>
      </c>
      <c r="H1182">
        <v>280.19400000000002</v>
      </c>
      <c r="I1182">
        <v>1.2323799999999999E-3</v>
      </c>
      <c r="J1182">
        <v>0.995116</v>
      </c>
      <c r="K1182">
        <v>0</v>
      </c>
      <c r="L1182" t="s">
        <v>43</v>
      </c>
    </row>
    <row r="1183" spans="1:25" x14ac:dyDescent="0.25">
      <c r="A1183" t="s">
        <v>76</v>
      </c>
      <c r="B1183">
        <v>4178.2700000000004</v>
      </c>
      <c r="C1183">
        <v>4178.1000000000004</v>
      </c>
      <c r="D1183">
        <v>4177.6000000000004</v>
      </c>
      <c r="E1183">
        <v>4173.7299999999996</v>
      </c>
      <c r="F1183">
        <v>164.578</v>
      </c>
      <c r="G1183">
        <v>0</v>
      </c>
      <c r="H1183">
        <v>276.21600000000001</v>
      </c>
      <c r="I1183">
        <v>1.2429400000000001E-3</v>
      </c>
      <c r="J1183">
        <v>0.99511499999999997</v>
      </c>
      <c r="K1183">
        <v>0</v>
      </c>
      <c r="L1183" t="s">
        <v>43</v>
      </c>
    </row>
    <row r="1184" spans="1:25" x14ac:dyDescent="0.25">
      <c r="A1184" t="s">
        <v>76</v>
      </c>
      <c r="B1184">
        <v>3609.11</v>
      </c>
      <c r="C1184">
        <v>3608.95</v>
      </c>
      <c r="D1184">
        <v>3608.51</v>
      </c>
      <c r="E1184">
        <v>3605.18</v>
      </c>
      <c r="F1184">
        <v>142.24100000000001</v>
      </c>
      <c r="G1184">
        <v>0</v>
      </c>
      <c r="H1184">
        <v>240.08500000000001</v>
      </c>
      <c r="I1184">
        <v>1.3061500000000001E-3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76</v>
      </c>
      <c r="B1185">
        <v>4187.2700000000004</v>
      </c>
      <c r="C1185">
        <v>4187.09</v>
      </c>
      <c r="D1185">
        <v>4186.58</v>
      </c>
      <c r="E1185">
        <v>4182.72</v>
      </c>
      <c r="F1185">
        <v>165.14099999999999</v>
      </c>
      <c r="G1185">
        <v>0</v>
      </c>
      <c r="H1185">
        <v>276.86200000000002</v>
      </c>
      <c r="I1185">
        <v>1.23789E-3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76</v>
      </c>
      <c r="B1186">
        <v>3544.73</v>
      </c>
      <c r="C1186">
        <v>3544.57</v>
      </c>
      <c r="D1186">
        <v>3544.13</v>
      </c>
      <c r="E1186">
        <v>3540.87</v>
      </c>
      <c r="F1186">
        <v>139.542</v>
      </c>
      <c r="G1186">
        <v>0</v>
      </c>
      <c r="H1186">
        <v>236.02</v>
      </c>
      <c r="I1186">
        <v>1.3661999999999999E-3</v>
      </c>
      <c r="J1186">
        <v>0.99511499999999997</v>
      </c>
      <c r="K1186">
        <v>0</v>
      </c>
      <c r="L1186" t="s">
        <v>43</v>
      </c>
    </row>
    <row r="1187" spans="1:12" x14ac:dyDescent="0.25">
      <c r="A1187" t="s">
        <v>76</v>
      </c>
      <c r="B1187">
        <v>4108.38</v>
      </c>
      <c r="C1187">
        <v>4108.22</v>
      </c>
      <c r="D1187">
        <v>4107.7299999999996</v>
      </c>
      <c r="E1187">
        <v>4103.95</v>
      </c>
      <c r="F1187">
        <v>162.13999999999999</v>
      </c>
      <c r="G1187">
        <v>0</v>
      </c>
      <c r="H1187">
        <v>271.75900000000001</v>
      </c>
      <c r="I1187">
        <v>1.2436299999999999E-3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76</v>
      </c>
      <c r="B1188">
        <v>4173.04</v>
      </c>
      <c r="C1188">
        <v>4172.87</v>
      </c>
      <c r="D1188">
        <v>4172.37</v>
      </c>
      <c r="E1188">
        <v>4168.53</v>
      </c>
      <c r="F1188">
        <v>164.36600000000001</v>
      </c>
      <c r="G1188">
        <v>0</v>
      </c>
      <c r="H1188">
        <v>275.79500000000002</v>
      </c>
      <c r="I1188">
        <v>1.4154599999999999E-3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76</v>
      </c>
      <c r="B1189">
        <v>3574.99</v>
      </c>
      <c r="C1189">
        <v>3574.83</v>
      </c>
      <c r="D1189">
        <v>3574.41</v>
      </c>
      <c r="E1189">
        <v>3571.1</v>
      </c>
      <c r="F1189">
        <v>140.9</v>
      </c>
      <c r="G1189">
        <v>0</v>
      </c>
      <c r="H1189">
        <v>237.99</v>
      </c>
      <c r="I1189">
        <v>1.2703E-3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76</v>
      </c>
      <c r="B1190">
        <v>4346.26</v>
      </c>
      <c r="C1190">
        <v>4346.08</v>
      </c>
      <c r="D1190">
        <v>4345.57</v>
      </c>
      <c r="E1190">
        <v>4341.5600000000004</v>
      </c>
      <c r="F1190">
        <v>171.56</v>
      </c>
      <c r="G1190">
        <v>0</v>
      </c>
      <c r="H1190">
        <v>287.08300000000003</v>
      </c>
      <c r="I1190">
        <v>1.3265900000000001E-3</v>
      </c>
      <c r="J1190">
        <v>0.99511400000000005</v>
      </c>
      <c r="K1190">
        <v>0</v>
      </c>
      <c r="L1190" t="s">
        <v>43</v>
      </c>
    </row>
    <row r="1191" spans="1:12" x14ac:dyDescent="0.25">
      <c r="A1191" t="s">
        <v>76</v>
      </c>
      <c r="B1191">
        <v>3589.43</v>
      </c>
      <c r="C1191">
        <v>3589.27</v>
      </c>
      <c r="D1191">
        <v>3588.84</v>
      </c>
      <c r="E1191">
        <v>3585.53</v>
      </c>
      <c r="F1191">
        <v>141.52699999999999</v>
      </c>
      <c r="G1191">
        <v>0</v>
      </c>
      <c r="H1191">
        <v>238.85</v>
      </c>
      <c r="I1191">
        <v>1.5436899999999999E-3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76</v>
      </c>
      <c r="B1192">
        <v>4021.28</v>
      </c>
      <c r="C1192">
        <v>4021.12</v>
      </c>
      <c r="D1192">
        <v>4020.64</v>
      </c>
      <c r="E1192">
        <v>4016.93</v>
      </c>
      <c r="F1192">
        <v>158.684</v>
      </c>
      <c r="G1192">
        <v>0</v>
      </c>
      <c r="H1192">
        <v>266.21699999999998</v>
      </c>
      <c r="I1192">
        <v>1.3048700000000001E-3</v>
      </c>
      <c r="J1192">
        <v>0.99511400000000005</v>
      </c>
      <c r="K1192">
        <v>0</v>
      </c>
      <c r="L1192" t="s">
        <v>43</v>
      </c>
    </row>
    <row r="1193" spans="1:12" x14ac:dyDescent="0.25">
      <c r="A1193" t="s">
        <v>76</v>
      </c>
      <c r="B1193">
        <v>4237.92</v>
      </c>
      <c r="C1193">
        <v>4237.7299999999996</v>
      </c>
      <c r="D1193">
        <v>4237.2299999999996</v>
      </c>
      <c r="E1193">
        <v>4233.32</v>
      </c>
      <c r="F1193">
        <v>167.137</v>
      </c>
      <c r="G1193">
        <v>0</v>
      </c>
      <c r="H1193">
        <v>279.99599999999998</v>
      </c>
      <c r="I1193">
        <v>1.23726E-3</v>
      </c>
      <c r="J1193">
        <v>0.99511499999999997</v>
      </c>
      <c r="K1193">
        <v>0</v>
      </c>
      <c r="L1193" t="s">
        <v>43</v>
      </c>
    </row>
    <row r="1194" spans="1:12" x14ac:dyDescent="0.25">
      <c r="A1194" t="s">
        <v>76</v>
      </c>
      <c r="B1194">
        <v>3547.25</v>
      </c>
      <c r="C1194">
        <v>3547.08</v>
      </c>
      <c r="D1194">
        <v>3546.65</v>
      </c>
      <c r="E1194">
        <v>3543.39</v>
      </c>
      <c r="F1194">
        <v>139.666</v>
      </c>
      <c r="G1194">
        <v>0</v>
      </c>
      <c r="H1194">
        <v>236.22399999999999</v>
      </c>
      <c r="I1194">
        <v>1.23018E-3</v>
      </c>
      <c r="J1194">
        <v>0.99511099999999997</v>
      </c>
      <c r="K1194">
        <v>0</v>
      </c>
      <c r="L1194" t="s">
        <v>43</v>
      </c>
    </row>
    <row r="1195" spans="1:12" x14ac:dyDescent="0.25">
      <c r="A1195" t="s">
        <v>76</v>
      </c>
      <c r="B1195">
        <v>4372.3900000000003</v>
      </c>
      <c r="C1195">
        <v>4372.24</v>
      </c>
      <c r="D1195">
        <v>4371.7299999999996</v>
      </c>
      <c r="E1195">
        <v>4367.6899999999996</v>
      </c>
      <c r="F1195">
        <v>172.553</v>
      </c>
      <c r="G1195">
        <v>0</v>
      </c>
      <c r="H1195">
        <v>288.63799999999998</v>
      </c>
      <c r="I1195">
        <v>1.47204E-3</v>
      </c>
      <c r="J1195">
        <v>0.995116</v>
      </c>
      <c r="K1195">
        <v>0</v>
      </c>
      <c r="L1195" t="s">
        <v>43</v>
      </c>
    </row>
    <row r="1196" spans="1:12" x14ac:dyDescent="0.25">
      <c r="A1196" t="s">
        <v>76</v>
      </c>
      <c r="B1196">
        <v>3668.79</v>
      </c>
      <c r="C1196">
        <v>3668.62</v>
      </c>
      <c r="D1196">
        <v>3668.18</v>
      </c>
      <c r="E1196">
        <v>3664.81</v>
      </c>
      <c r="F1196">
        <v>144.56899999999999</v>
      </c>
      <c r="G1196">
        <v>0</v>
      </c>
      <c r="H1196">
        <v>243.99100000000001</v>
      </c>
      <c r="I1196">
        <v>1.2316199999999999E-3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76</v>
      </c>
      <c r="B1197">
        <v>3993.73</v>
      </c>
      <c r="C1197">
        <v>3993.57</v>
      </c>
      <c r="D1197">
        <v>3993.1</v>
      </c>
      <c r="E1197">
        <v>3989.42</v>
      </c>
      <c r="F1197">
        <v>157.77799999999999</v>
      </c>
      <c r="G1197">
        <v>0</v>
      </c>
      <c r="H1197">
        <v>264.41500000000002</v>
      </c>
      <c r="I1197">
        <v>1.2343199999999999E-3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76</v>
      </c>
      <c r="B1198">
        <v>4185.3</v>
      </c>
      <c r="C1198">
        <v>4185.12</v>
      </c>
      <c r="D1198">
        <v>4184.62</v>
      </c>
      <c r="E1198">
        <v>4180.75</v>
      </c>
      <c r="F1198">
        <v>165.303</v>
      </c>
      <c r="G1198">
        <v>0</v>
      </c>
      <c r="H1198">
        <v>276.78399999999999</v>
      </c>
      <c r="I1198">
        <v>1.23364E-3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76</v>
      </c>
      <c r="B1199">
        <v>3577.69</v>
      </c>
      <c r="C1199">
        <v>3577.52</v>
      </c>
      <c r="D1199">
        <v>3577.09</v>
      </c>
      <c r="E1199">
        <v>3573.77</v>
      </c>
      <c r="F1199">
        <v>141.185</v>
      </c>
      <c r="G1199">
        <v>0</v>
      </c>
      <c r="H1199">
        <v>238.17400000000001</v>
      </c>
      <c r="I1199">
        <v>1.2367000000000001E-3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76</v>
      </c>
      <c r="B1200">
        <v>3903.49</v>
      </c>
      <c r="C1200">
        <v>3903.35</v>
      </c>
      <c r="D1200">
        <v>3902.88</v>
      </c>
      <c r="E1200">
        <v>3899.27</v>
      </c>
      <c r="F1200">
        <v>154.26499999999999</v>
      </c>
      <c r="G1200">
        <v>0</v>
      </c>
      <c r="H1200">
        <v>258.94400000000002</v>
      </c>
      <c r="I1200">
        <v>1.24704E-3</v>
      </c>
      <c r="J1200">
        <v>0.99511400000000005</v>
      </c>
      <c r="K1200">
        <v>0</v>
      </c>
      <c r="L1200" t="s">
        <v>43</v>
      </c>
    </row>
    <row r="1201" spans="1:12" x14ac:dyDescent="0.25">
      <c r="A1201" t="s">
        <v>76</v>
      </c>
      <c r="B1201">
        <v>3535.37</v>
      </c>
      <c r="C1201">
        <v>3535.2</v>
      </c>
      <c r="D1201">
        <v>3534.78</v>
      </c>
      <c r="E1201">
        <v>3531.5</v>
      </c>
      <c r="F1201">
        <v>139.40600000000001</v>
      </c>
      <c r="G1201">
        <v>0</v>
      </c>
      <c r="H1201">
        <v>235.51499999999999</v>
      </c>
      <c r="I1201">
        <v>1.23051E-3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76</v>
      </c>
      <c r="B1202">
        <v>3720.74</v>
      </c>
      <c r="C1202">
        <v>3720.58</v>
      </c>
      <c r="D1202">
        <v>3720.14</v>
      </c>
      <c r="E1202">
        <v>3716.7</v>
      </c>
      <c r="F1202">
        <v>146.83799999999999</v>
      </c>
      <c r="G1202">
        <v>0</v>
      </c>
      <c r="H1202">
        <v>247.221</v>
      </c>
      <c r="I1202">
        <v>1.2391500000000001E-3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76</v>
      </c>
      <c r="B1203">
        <v>4285.6499999999996</v>
      </c>
      <c r="C1203">
        <v>4285.47</v>
      </c>
      <c r="D1203">
        <v>4284.96</v>
      </c>
      <c r="E1203">
        <v>4281</v>
      </c>
      <c r="F1203">
        <v>169.077</v>
      </c>
      <c r="G1203">
        <v>0</v>
      </c>
      <c r="H1203">
        <v>283.01499999999999</v>
      </c>
      <c r="I1203">
        <v>1.4358000000000001E-3</v>
      </c>
      <c r="J1203">
        <v>0.99511499999999997</v>
      </c>
      <c r="K1203">
        <v>0</v>
      </c>
      <c r="L1203" t="s">
        <v>43</v>
      </c>
    </row>
    <row r="1204" spans="1:12" x14ac:dyDescent="0.25">
      <c r="A1204" t="s">
        <v>76</v>
      </c>
      <c r="B1204">
        <v>3704.14</v>
      </c>
      <c r="C1204">
        <v>3703.98</v>
      </c>
      <c r="D1204">
        <v>3703.53</v>
      </c>
      <c r="E1204">
        <v>3700.12</v>
      </c>
      <c r="F1204">
        <v>145.89400000000001</v>
      </c>
      <c r="G1204">
        <v>0</v>
      </c>
      <c r="H1204">
        <v>246.33600000000001</v>
      </c>
      <c r="I1204">
        <v>1.23077E-3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76</v>
      </c>
      <c r="B1205">
        <v>4115.95</v>
      </c>
      <c r="C1205">
        <v>4115.8</v>
      </c>
      <c r="D1205">
        <v>4115.3100000000004</v>
      </c>
      <c r="E1205">
        <v>4111.51</v>
      </c>
      <c r="F1205">
        <v>162.28100000000001</v>
      </c>
      <c r="G1205">
        <v>0</v>
      </c>
      <c r="H1205">
        <v>272.25099999999998</v>
      </c>
      <c r="I1205">
        <v>1.2300600000000001E-3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76</v>
      </c>
      <c r="B1206">
        <v>3702.62</v>
      </c>
      <c r="C1206">
        <v>3702.45</v>
      </c>
      <c r="D1206">
        <v>3702.01</v>
      </c>
      <c r="E1206">
        <v>3698.59</v>
      </c>
      <c r="F1206">
        <v>145.81700000000001</v>
      </c>
      <c r="G1206">
        <v>0</v>
      </c>
      <c r="H1206">
        <v>246</v>
      </c>
      <c r="I1206">
        <v>1.23277E-3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76</v>
      </c>
      <c r="B1207">
        <v>3557.83</v>
      </c>
      <c r="C1207">
        <v>3557.65</v>
      </c>
      <c r="D1207">
        <v>3557.22</v>
      </c>
      <c r="E1207">
        <v>3553.92</v>
      </c>
      <c r="F1207">
        <v>140.23400000000001</v>
      </c>
      <c r="G1207">
        <v>0</v>
      </c>
      <c r="H1207">
        <v>236.80199999999999</v>
      </c>
      <c r="I1207">
        <v>1.2315099999999999E-3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76</v>
      </c>
      <c r="B1208">
        <v>4346.0600000000004</v>
      </c>
      <c r="C1208">
        <v>4345.88</v>
      </c>
      <c r="D1208">
        <v>4345.3599999999997</v>
      </c>
      <c r="E1208">
        <v>4341.3500000000004</v>
      </c>
      <c r="F1208">
        <v>171.536</v>
      </c>
      <c r="G1208">
        <v>0</v>
      </c>
      <c r="H1208">
        <v>286.85300000000001</v>
      </c>
      <c r="I1208">
        <v>1.23149E-3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76</v>
      </c>
      <c r="B1209">
        <v>3797.11</v>
      </c>
      <c r="C1209">
        <v>3796.95</v>
      </c>
      <c r="D1209">
        <v>3796.49</v>
      </c>
      <c r="E1209">
        <v>3792.98</v>
      </c>
      <c r="F1209">
        <v>149.702</v>
      </c>
      <c r="G1209">
        <v>0</v>
      </c>
      <c r="H1209">
        <v>252.25800000000001</v>
      </c>
      <c r="I1209">
        <v>2.1038699999999999E-3</v>
      </c>
      <c r="J1209">
        <v>0.99511499999999997</v>
      </c>
      <c r="K1209">
        <v>0</v>
      </c>
      <c r="L1209" t="s">
        <v>43</v>
      </c>
    </row>
    <row r="1210" spans="1:12" x14ac:dyDescent="0.25">
      <c r="A1210" t="s">
        <v>76</v>
      </c>
      <c r="B1210">
        <v>3944.76</v>
      </c>
      <c r="C1210">
        <v>3944.61</v>
      </c>
      <c r="D1210">
        <v>3944.13</v>
      </c>
      <c r="E1210">
        <v>3940.49</v>
      </c>
      <c r="F1210">
        <v>155.56</v>
      </c>
      <c r="G1210">
        <v>0</v>
      </c>
      <c r="H1210">
        <v>261.44400000000002</v>
      </c>
      <c r="I1210">
        <v>1.2300600000000001E-3</v>
      </c>
      <c r="J1210">
        <v>0.995116</v>
      </c>
      <c r="K1210">
        <v>0</v>
      </c>
      <c r="L1210" t="s">
        <v>43</v>
      </c>
    </row>
    <row r="1211" spans="1:12" x14ac:dyDescent="0.25">
      <c r="A1211" t="s">
        <v>76</v>
      </c>
      <c r="B1211">
        <v>3934.72</v>
      </c>
      <c r="C1211">
        <v>3934.55</v>
      </c>
      <c r="D1211">
        <v>3934.08</v>
      </c>
      <c r="E1211">
        <v>3930.45</v>
      </c>
      <c r="F1211">
        <v>155.10499999999999</v>
      </c>
      <c r="G1211">
        <v>0</v>
      </c>
      <c r="H1211">
        <v>260.89999999999998</v>
      </c>
      <c r="I1211">
        <v>1.5236900000000001E-3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76</v>
      </c>
      <c r="B1212">
        <v>3606.97</v>
      </c>
      <c r="C1212">
        <v>3606.81</v>
      </c>
      <c r="D1212">
        <v>3606.38</v>
      </c>
      <c r="E1212">
        <v>3603.04</v>
      </c>
      <c r="F1212">
        <v>142.33799999999999</v>
      </c>
      <c r="G1212">
        <v>0</v>
      </c>
      <c r="H1212">
        <v>240.02600000000001</v>
      </c>
      <c r="I1212">
        <v>1.4436399999999999E-3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76</v>
      </c>
      <c r="B1213">
        <v>4385.3999999999996</v>
      </c>
      <c r="C1213">
        <v>4385.22</v>
      </c>
      <c r="D1213">
        <v>4384.7</v>
      </c>
      <c r="E1213">
        <v>4380.6400000000003</v>
      </c>
      <c r="F1213">
        <v>172.95599999999999</v>
      </c>
      <c r="G1213">
        <v>0</v>
      </c>
      <c r="H1213">
        <v>289.59800000000001</v>
      </c>
      <c r="I1213">
        <v>1.23193E-3</v>
      </c>
      <c r="J1213">
        <v>0.99511400000000005</v>
      </c>
      <c r="K1213">
        <v>0</v>
      </c>
      <c r="L1213" t="s">
        <v>43</v>
      </c>
    </row>
    <row r="1214" spans="1:12" x14ac:dyDescent="0.25">
      <c r="A1214" t="s">
        <v>76</v>
      </c>
      <c r="B1214">
        <v>3920.23</v>
      </c>
      <c r="C1214">
        <v>3920.07</v>
      </c>
      <c r="D1214">
        <v>3919.6</v>
      </c>
      <c r="E1214">
        <v>3915.99</v>
      </c>
      <c r="F1214">
        <v>154.44999999999999</v>
      </c>
      <c r="G1214">
        <v>0</v>
      </c>
      <c r="H1214">
        <v>259.93299999999999</v>
      </c>
      <c r="I1214">
        <v>1.24398E-3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76</v>
      </c>
      <c r="B1215">
        <v>3899.19</v>
      </c>
      <c r="C1215">
        <v>3899.04</v>
      </c>
      <c r="D1215">
        <v>3898.57</v>
      </c>
      <c r="E1215">
        <v>3894.97</v>
      </c>
      <c r="F1215">
        <v>153.92400000000001</v>
      </c>
      <c r="G1215">
        <v>0</v>
      </c>
      <c r="H1215">
        <v>258.68</v>
      </c>
      <c r="I1215">
        <v>1.28629E-3</v>
      </c>
      <c r="J1215">
        <v>0.99511499999999997</v>
      </c>
      <c r="K1215">
        <v>0</v>
      </c>
      <c r="L1215" t="s">
        <v>43</v>
      </c>
    </row>
    <row r="1216" spans="1:12" x14ac:dyDescent="0.25">
      <c r="A1216" t="s">
        <v>76</v>
      </c>
      <c r="B1216">
        <v>3747.85</v>
      </c>
      <c r="C1216">
        <v>3747.69</v>
      </c>
      <c r="D1216">
        <v>3747.24</v>
      </c>
      <c r="E1216">
        <v>3743.79</v>
      </c>
      <c r="F1216">
        <v>147.40700000000001</v>
      </c>
      <c r="G1216">
        <v>0</v>
      </c>
      <c r="H1216">
        <v>248.82</v>
      </c>
      <c r="I1216">
        <v>1.35439E-3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76</v>
      </c>
      <c r="B1217">
        <v>3510.7</v>
      </c>
      <c r="C1217">
        <v>3510.56</v>
      </c>
      <c r="D1217">
        <v>3510.14</v>
      </c>
      <c r="E1217">
        <v>3506.9</v>
      </c>
      <c r="F1217">
        <v>138.357</v>
      </c>
      <c r="G1217">
        <v>0</v>
      </c>
      <c r="H1217">
        <v>233.82400000000001</v>
      </c>
      <c r="I1217">
        <v>1.2478700000000001E-3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76</v>
      </c>
      <c r="B1218">
        <v>4270.1400000000003</v>
      </c>
      <c r="C1218">
        <v>4270</v>
      </c>
      <c r="D1218">
        <v>4269.49</v>
      </c>
      <c r="E1218">
        <v>4265.5600000000004</v>
      </c>
      <c r="F1218">
        <v>168.386</v>
      </c>
      <c r="G1218">
        <v>0</v>
      </c>
      <c r="H1218">
        <v>282.07499999999999</v>
      </c>
      <c r="I1218">
        <v>1.2923500000000001E-3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76</v>
      </c>
      <c r="B1219">
        <v>3950.92</v>
      </c>
      <c r="C1219">
        <v>3950.75</v>
      </c>
      <c r="D1219">
        <v>3950.28</v>
      </c>
      <c r="E1219">
        <v>3946.62</v>
      </c>
      <c r="F1219">
        <v>155.89099999999999</v>
      </c>
      <c r="G1219">
        <v>0</v>
      </c>
      <c r="H1219">
        <v>261.89299999999997</v>
      </c>
      <c r="I1219">
        <v>1.2300600000000001E-3</v>
      </c>
      <c r="J1219">
        <v>0.99511400000000005</v>
      </c>
      <c r="K1219">
        <v>0</v>
      </c>
      <c r="L1219" t="s">
        <v>43</v>
      </c>
    </row>
    <row r="1220" spans="1:25" x14ac:dyDescent="0.25">
      <c r="A1220" t="s">
        <v>76</v>
      </c>
      <c r="B1220">
        <v>3860.1</v>
      </c>
      <c r="C1220">
        <v>3859.95</v>
      </c>
      <c r="D1220">
        <v>3859.49</v>
      </c>
      <c r="E1220">
        <v>3855.91</v>
      </c>
      <c r="F1220">
        <v>152.27799999999999</v>
      </c>
      <c r="G1220">
        <v>0</v>
      </c>
      <c r="H1220">
        <v>255.923</v>
      </c>
      <c r="I1220">
        <v>1.3224000000000001E-3</v>
      </c>
      <c r="J1220">
        <v>0.99511499999999997</v>
      </c>
      <c r="K1220">
        <v>0</v>
      </c>
      <c r="L1220" t="s">
        <v>43</v>
      </c>
    </row>
    <row r="1221" spans="1:25" x14ac:dyDescent="0.25">
      <c r="A1221" t="s">
        <v>76</v>
      </c>
      <c r="B1221">
        <v>4135.08</v>
      </c>
      <c r="C1221">
        <v>4134.91</v>
      </c>
      <c r="D1221">
        <v>4134.42</v>
      </c>
      <c r="E1221">
        <v>4130.6000000000004</v>
      </c>
      <c r="F1221">
        <v>163.09</v>
      </c>
      <c r="G1221">
        <v>0</v>
      </c>
      <c r="H1221">
        <v>273.68900000000002</v>
      </c>
      <c r="I1221">
        <v>1.31986E-3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76</v>
      </c>
      <c r="B1222">
        <v>3525.46</v>
      </c>
      <c r="C1222">
        <v>3525.32</v>
      </c>
      <c r="D1222">
        <v>3524.89</v>
      </c>
      <c r="E1222">
        <v>3521.63</v>
      </c>
      <c r="F1222">
        <v>138.83500000000001</v>
      </c>
      <c r="G1222">
        <v>0</v>
      </c>
      <c r="H1222">
        <v>234.857</v>
      </c>
      <c r="I1222">
        <v>1.28623E-3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76</v>
      </c>
      <c r="B1223">
        <v>4186.9799999999996</v>
      </c>
      <c r="C1223">
        <v>4186.82</v>
      </c>
      <c r="D1223">
        <v>4186.32</v>
      </c>
      <c r="E1223">
        <v>4182.43</v>
      </c>
      <c r="F1223">
        <v>165.40799999999999</v>
      </c>
      <c r="G1223">
        <v>0</v>
      </c>
      <c r="H1223">
        <v>276.81400000000002</v>
      </c>
      <c r="I1223">
        <v>1.2591799999999999E-3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76</v>
      </c>
      <c r="B1224">
        <v>4006.82</v>
      </c>
      <c r="C1224">
        <v>4006.65</v>
      </c>
      <c r="D1224">
        <v>4006.17</v>
      </c>
      <c r="E1224">
        <v>4002.47</v>
      </c>
      <c r="F1224">
        <v>157.81800000000001</v>
      </c>
      <c r="G1224">
        <v>0</v>
      </c>
      <c r="H1224">
        <v>265.62700000000001</v>
      </c>
      <c r="I1224">
        <v>1.27793E-3</v>
      </c>
      <c r="J1224">
        <v>0.99511499999999997</v>
      </c>
      <c r="K1224">
        <v>0</v>
      </c>
      <c r="L1224" t="s">
        <v>43</v>
      </c>
    </row>
    <row r="1225" spans="1:25" x14ac:dyDescent="0.25">
      <c r="A1225" t="s">
        <v>76</v>
      </c>
      <c r="B1225">
        <v>3509.56</v>
      </c>
      <c r="C1225">
        <v>3509.39</v>
      </c>
      <c r="D1225">
        <v>3508.97</v>
      </c>
      <c r="E1225">
        <v>3505.73</v>
      </c>
      <c r="F1225">
        <v>138.25700000000001</v>
      </c>
      <c r="G1225">
        <v>0</v>
      </c>
      <c r="H1225">
        <v>233.93899999999999</v>
      </c>
      <c r="I1225">
        <v>1.3157100000000001E-3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76</v>
      </c>
      <c r="B1226">
        <v>3472.83</v>
      </c>
      <c r="C1226">
        <v>3472.69</v>
      </c>
      <c r="D1226">
        <v>3472.27</v>
      </c>
      <c r="E1226">
        <v>3469.07</v>
      </c>
      <c r="F1226">
        <v>136.81700000000001</v>
      </c>
      <c r="G1226">
        <v>0</v>
      </c>
      <c r="H1226">
        <v>231.458</v>
      </c>
      <c r="I1226">
        <v>1.2599099999999999E-3</v>
      </c>
      <c r="J1226">
        <v>0.99511400000000005</v>
      </c>
      <c r="K1226">
        <v>0</v>
      </c>
      <c r="L1226" t="s">
        <v>43</v>
      </c>
    </row>
    <row r="1227" spans="1:25" x14ac:dyDescent="0.25">
      <c r="A1227" t="s">
        <v>76</v>
      </c>
      <c r="B1227">
        <v>3534.93</v>
      </c>
      <c r="C1227">
        <v>3534.78</v>
      </c>
      <c r="D1227">
        <v>3534.36</v>
      </c>
      <c r="E1227">
        <v>3531.09</v>
      </c>
      <c r="F1227">
        <v>139.39699999999999</v>
      </c>
      <c r="G1227">
        <v>0</v>
      </c>
      <c r="H1227">
        <v>235.32400000000001</v>
      </c>
      <c r="I1227">
        <v>1.31061E-3</v>
      </c>
      <c r="J1227">
        <v>0.99511400000000005</v>
      </c>
      <c r="K1227">
        <v>0</v>
      </c>
      <c r="L1227" t="s">
        <v>43</v>
      </c>
    </row>
    <row r="1228" spans="1:25" x14ac:dyDescent="0.25">
      <c r="A1228" t="s">
        <v>76</v>
      </c>
      <c r="B1228">
        <v>4052.49</v>
      </c>
      <c r="C1228">
        <v>4052.33</v>
      </c>
      <c r="D1228">
        <v>4051.84</v>
      </c>
      <c r="E1228">
        <v>4048.09</v>
      </c>
      <c r="F1228">
        <v>160.05500000000001</v>
      </c>
      <c r="G1228">
        <v>0</v>
      </c>
      <c r="H1228">
        <v>268.30599999999998</v>
      </c>
      <c r="I1228">
        <v>1.2732799999999999E-3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76</v>
      </c>
      <c r="B1229">
        <v>3666.55</v>
      </c>
      <c r="C1229">
        <v>3666.37</v>
      </c>
      <c r="D1229">
        <v>3665.93</v>
      </c>
      <c r="E1229">
        <v>3662.55</v>
      </c>
      <c r="F1229">
        <v>144.38999999999999</v>
      </c>
      <c r="G1229">
        <v>0</v>
      </c>
      <c r="H1229">
        <v>243.69499999999999</v>
      </c>
      <c r="I1229">
        <v>1.2566599999999999E-3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76</v>
      </c>
      <c r="B1230">
        <v>3529.92</v>
      </c>
      <c r="C1230">
        <v>3529.77</v>
      </c>
      <c r="D1230">
        <v>3529.35</v>
      </c>
      <c r="E1230">
        <v>3526.09</v>
      </c>
      <c r="F1230">
        <v>138.869</v>
      </c>
      <c r="G1230">
        <v>0</v>
      </c>
      <c r="H1230">
        <v>234.96600000000001</v>
      </c>
      <c r="I1230">
        <v>1.39157E-3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76</v>
      </c>
      <c r="B1231">
        <v>4146.92</v>
      </c>
      <c r="C1231">
        <v>4146.7700000000004</v>
      </c>
      <c r="D1231">
        <v>4146.28</v>
      </c>
      <c r="E1231">
        <v>4142.4399999999996</v>
      </c>
      <c r="F1231">
        <v>163.47800000000001</v>
      </c>
      <c r="G1231">
        <v>0</v>
      </c>
      <c r="H1231">
        <v>274.267</v>
      </c>
      <c r="I1231">
        <v>1.2456699999999999E-3</v>
      </c>
      <c r="J1231">
        <v>0.995116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3794.28</v>
      </c>
      <c r="C1232">
        <v>3794.12</v>
      </c>
      <c r="D1232">
        <v>3793.66</v>
      </c>
      <c r="E1232">
        <v>3790.16</v>
      </c>
      <c r="F1232">
        <v>149.33699999999999</v>
      </c>
      <c r="G1232">
        <v>0</v>
      </c>
      <c r="H1232">
        <v>251.869</v>
      </c>
      <c r="I1232">
        <v>1.3522499999999999E-3</v>
      </c>
      <c r="J1232">
        <v>0.995116</v>
      </c>
      <c r="K1232">
        <v>0</v>
      </c>
      <c r="L1232" t="s">
        <v>43</v>
      </c>
      <c r="R1232">
        <f>AVERAGE(B1183:B1232)</f>
        <v>3883.5517999999997</v>
      </c>
      <c r="S1232">
        <f>AVERAGE(C1183:C1232)</f>
        <v>3883.3891999999996</v>
      </c>
      <c r="U1232">
        <f>_xlfn.VAR.P(B1183:B1232)</f>
        <v>81004.981846760013</v>
      </c>
      <c r="V1232">
        <f>_xlfn.VAR.P(C1183:C1232)</f>
        <v>81002.862419359997</v>
      </c>
      <c r="X1232">
        <f>1.96*SQRT(U1232)/50</f>
        <v>11.156858666533573</v>
      </c>
      <c r="Y1232">
        <f>1.96*SQRT(V1232)/50</f>
        <v>11.156712710654753</v>
      </c>
    </row>
    <row r="1233" spans="1:15" x14ac:dyDescent="0.25">
      <c r="A1233" t="s">
        <v>76</v>
      </c>
      <c r="B1233">
        <v>194179.54190099999</v>
      </c>
      <c r="C1233" t="s">
        <v>37</v>
      </c>
    </row>
    <row r="1234" spans="1:15" x14ac:dyDescent="0.25">
      <c r="A1234" t="s">
        <v>148</v>
      </c>
      <c r="B1234">
        <v>5454.14</v>
      </c>
      <c r="C1234">
        <v>5339.41</v>
      </c>
      <c r="D1234">
        <v>5338.94</v>
      </c>
      <c r="E1234">
        <v>5334.98</v>
      </c>
      <c r="F1234">
        <v>145.797</v>
      </c>
      <c r="G1234">
        <v>1344.8</v>
      </c>
      <c r="H1234">
        <v>256.678</v>
      </c>
      <c r="I1234">
        <v>246.893</v>
      </c>
      <c r="J1234">
        <v>272.73099999999999</v>
      </c>
      <c r="K1234">
        <v>3464.38</v>
      </c>
      <c r="L1234">
        <v>1.23507E-3</v>
      </c>
      <c r="M1234">
        <v>0.995116</v>
      </c>
      <c r="N1234">
        <v>0</v>
      </c>
      <c r="O1234" t="s">
        <v>43</v>
      </c>
    </row>
    <row r="1235" spans="1:15" x14ac:dyDescent="0.25">
      <c r="A1235" t="s">
        <v>148</v>
      </c>
      <c r="B1235">
        <v>5571.27</v>
      </c>
      <c r="C1235">
        <v>5445.98</v>
      </c>
      <c r="D1235">
        <v>5445.5</v>
      </c>
      <c r="E1235">
        <v>5441.4</v>
      </c>
      <c r="F1235">
        <v>149.142</v>
      </c>
      <c r="G1235">
        <v>1370.48</v>
      </c>
      <c r="H1235">
        <v>261.68</v>
      </c>
      <c r="I1235">
        <v>251.423</v>
      </c>
      <c r="J1235">
        <v>278.45499999999998</v>
      </c>
      <c r="K1235">
        <v>3535.58</v>
      </c>
      <c r="L1235">
        <v>1.2444000000000001E-3</v>
      </c>
      <c r="M1235">
        <v>0.99511499999999997</v>
      </c>
      <c r="N1235">
        <v>0</v>
      </c>
      <c r="O1235" t="s">
        <v>43</v>
      </c>
    </row>
    <row r="1236" spans="1:15" x14ac:dyDescent="0.25">
      <c r="A1236" t="s">
        <v>148</v>
      </c>
      <c r="B1236">
        <v>5580.6</v>
      </c>
      <c r="C1236">
        <v>5467.95</v>
      </c>
      <c r="D1236">
        <v>5467.47</v>
      </c>
      <c r="E1236">
        <v>5463.37</v>
      </c>
      <c r="F1236">
        <v>149.43199999999999</v>
      </c>
      <c r="G1236">
        <v>1376.69</v>
      </c>
      <c r="H1236">
        <v>262.74</v>
      </c>
      <c r="I1236">
        <v>252.52600000000001</v>
      </c>
      <c r="J1236">
        <v>279.19400000000002</v>
      </c>
      <c r="K1236">
        <v>3548.91</v>
      </c>
      <c r="L1236">
        <v>1.2381899999999999E-3</v>
      </c>
      <c r="M1236">
        <v>0.995116</v>
      </c>
      <c r="N1236">
        <v>0</v>
      </c>
      <c r="O1236" t="s">
        <v>43</v>
      </c>
    </row>
    <row r="1237" spans="1:15" x14ac:dyDescent="0.25">
      <c r="A1237" t="s">
        <v>148</v>
      </c>
      <c r="B1237">
        <v>5185.47</v>
      </c>
      <c r="C1237">
        <v>5060.72</v>
      </c>
      <c r="D1237">
        <v>5060.2700000000004</v>
      </c>
      <c r="E1237">
        <v>5056.42</v>
      </c>
      <c r="F1237">
        <v>138.72399999999999</v>
      </c>
      <c r="G1237">
        <v>1277.47</v>
      </c>
      <c r="H1237">
        <v>243.392</v>
      </c>
      <c r="I1237">
        <v>234.09399999999999</v>
      </c>
      <c r="J1237">
        <v>260.89699999999999</v>
      </c>
      <c r="K1237">
        <v>3280.23</v>
      </c>
      <c r="L1237">
        <v>2.18272E-3</v>
      </c>
      <c r="M1237">
        <v>0.995116</v>
      </c>
      <c r="N1237">
        <v>0</v>
      </c>
      <c r="O1237" t="s">
        <v>43</v>
      </c>
    </row>
    <row r="1238" spans="1:15" x14ac:dyDescent="0.25">
      <c r="A1238" t="s">
        <v>148</v>
      </c>
      <c r="B1238">
        <v>4978.7</v>
      </c>
      <c r="C1238">
        <v>4867.55</v>
      </c>
      <c r="D1238">
        <v>4867.12</v>
      </c>
      <c r="E1238">
        <v>4863.5</v>
      </c>
      <c r="F1238">
        <v>131.81700000000001</v>
      </c>
      <c r="G1238">
        <v>1263.6099999999999</v>
      </c>
      <c r="H1238">
        <v>232.10300000000001</v>
      </c>
      <c r="I1238">
        <v>223.34399999999999</v>
      </c>
      <c r="J1238">
        <v>287.81099999999998</v>
      </c>
      <c r="K1238">
        <v>3129.69</v>
      </c>
      <c r="L1238">
        <v>1.2580200000000001E-3</v>
      </c>
      <c r="M1238">
        <v>0.995116</v>
      </c>
      <c r="N1238">
        <v>425</v>
      </c>
      <c r="O1238" t="s">
        <v>43</v>
      </c>
    </row>
    <row r="1239" spans="1:15" x14ac:dyDescent="0.25">
      <c r="A1239" t="s">
        <v>148</v>
      </c>
      <c r="B1239">
        <v>4989.03</v>
      </c>
      <c r="C1239">
        <v>4877.51</v>
      </c>
      <c r="D1239">
        <v>4877.08</v>
      </c>
      <c r="E1239">
        <v>4873.42</v>
      </c>
      <c r="F1239">
        <v>133.227</v>
      </c>
      <c r="G1239">
        <v>1233.5</v>
      </c>
      <c r="H1239">
        <v>234.93899999999999</v>
      </c>
      <c r="I1239">
        <v>225.78800000000001</v>
      </c>
      <c r="J1239">
        <v>252.40899999999999</v>
      </c>
      <c r="K1239">
        <v>3158.97</v>
      </c>
      <c r="L1239">
        <v>1.2339499999999999E-3</v>
      </c>
      <c r="M1239">
        <v>0.995116</v>
      </c>
      <c r="N1239">
        <v>0</v>
      </c>
      <c r="O1239" t="s">
        <v>43</v>
      </c>
    </row>
    <row r="1240" spans="1:15" x14ac:dyDescent="0.25">
      <c r="A1240" t="s">
        <v>148</v>
      </c>
      <c r="B1240">
        <v>5401.48</v>
      </c>
      <c r="C1240">
        <v>5289.53</v>
      </c>
      <c r="D1240">
        <v>5289.08</v>
      </c>
      <c r="E1240">
        <v>5285.11</v>
      </c>
      <c r="F1240">
        <v>144.727</v>
      </c>
      <c r="G1240">
        <v>1333.2</v>
      </c>
      <c r="H1240">
        <v>254.38</v>
      </c>
      <c r="I1240">
        <v>244.49</v>
      </c>
      <c r="J1240">
        <v>271.05900000000003</v>
      </c>
      <c r="K1240">
        <v>3431.6</v>
      </c>
      <c r="L1240">
        <v>1.2359700000000001E-3</v>
      </c>
      <c r="M1240">
        <v>0.99511499999999997</v>
      </c>
      <c r="N1240">
        <v>0</v>
      </c>
      <c r="O1240" t="s">
        <v>43</v>
      </c>
    </row>
    <row r="1241" spans="1:15" x14ac:dyDescent="0.25">
      <c r="A1241" t="s">
        <v>148</v>
      </c>
      <c r="B1241">
        <v>5000.08</v>
      </c>
      <c r="C1241">
        <v>4884.67</v>
      </c>
      <c r="D1241">
        <v>4884.24</v>
      </c>
      <c r="E1241">
        <v>4880.53</v>
      </c>
      <c r="F1241">
        <v>133.32400000000001</v>
      </c>
      <c r="G1241">
        <v>1234.6199999999999</v>
      </c>
      <c r="H1241">
        <v>235.18199999999999</v>
      </c>
      <c r="I1241">
        <v>226.065</v>
      </c>
      <c r="J1241">
        <v>252.69499999999999</v>
      </c>
      <c r="K1241">
        <v>3164.62</v>
      </c>
      <c r="L1241">
        <v>1.2484900000000001E-3</v>
      </c>
      <c r="M1241">
        <v>0.995116</v>
      </c>
      <c r="N1241">
        <v>0</v>
      </c>
      <c r="O1241" t="s">
        <v>43</v>
      </c>
    </row>
    <row r="1242" spans="1:15" x14ac:dyDescent="0.25">
      <c r="A1242" t="s">
        <v>148</v>
      </c>
      <c r="B1242">
        <v>6188.2</v>
      </c>
      <c r="C1242">
        <v>6074.73</v>
      </c>
      <c r="D1242">
        <v>6074.19</v>
      </c>
      <c r="E1242">
        <v>6069.6</v>
      </c>
      <c r="F1242">
        <v>166.99299999999999</v>
      </c>
      <c r="G1242">
        <v>1521.57</v>
      </c>
      <c r="H1242">
        <v>291.43700000000001</v>
      </c>
      <c r="I1242">
        <v>280.12400000000002</v>
      </c>
      <c r="J1242">
        <v>306.565</v>
      </c>
      <c r="K1242">
        <v>3950.37</v>
      </c>
      <c r="L1242">
        <v>1.2712999999999999E-3</v>
      </c>
      <c r="M1242">
        <v>0.99511499999999997</v>
      </c>
      <c r="N1242">
        <v>0</v>
      </c>
      <c r="O1242" t="s">
        <v>43</v>
      </c>
    </row>
    <row r="1243" spans="1:15" x14ac:dyDescent="0.25">
      <c r="A1243" t="s">
        <v>148</v>
      </c>
      <c r="B1243">
        <v>5345.9</v>
      </c>
      <c r="C1243">
        <v>5210.8100000000004</v>
      </c>
      <c r="D1243">
        <v>5210.3599999999997</v>
      </c>
      <c r="E1243">
        <v>5206.3900000000003</v>
      </c>
      <c r="F1243">
        <v>142.45500000000001</v>
      </c>
      <c r="G1243">
        <v>1314.04</v>
      </c>
      <c r="H1243">
        <v>250.68899999999999</v>
      </c>
      <c r="I1243">
        <v>240.86</v>
      </c>
      <c r="J1243">
        <v>268.22800000000001</v>
      </c>
      <c r="K1243">
        <v>3379.44</v>
      </c>
      <c r="L1243">
        <v>1.2461E-3</v>
      </c>
      <c r="M1243">
        <v>0.995116</v>
      </c>
      <c r="N1243">
        <v>0</v>
      </c>
      <c r="O1243" t="s">
        <v>43</v>
      </c>
    </row>
    <row r="1244" spans="1:15" x14ac:dyDescent="0.25">
      <c r="A1244" t="s">
        <v>148</v>
      </c>
      <c r="B1244">
        <v>5954.83</v>
      </c>
      <c r="C1244">
        <v>5821.74</v>
      </c>
      <c r="D1244">
        <v>5821.23</v>
      </c>
      <c r="E1244">
        <v>5816.84</v>
      </c>
      <c r="F1244">
        <v>160.31100000000001</v>
      </c>
      <c r="G1244">
        <v>1461.09</v>
      </c>
      <c r="H1244">
        <v>279.58600000000001</v>
      </c>
      <c r="I1244">
        <v>268.72699999999998</v>
      </c>
      <c r="J1244">
        <v>295.05700000000002</v>
      </c>
      <c r="K1244">
        <v>3783.74</v>
      </c>
      <c r="L1244">
        <v>1.7120799999999999E-3</v>
      </c>
      <c r="M1244">
        <v>0.99511499999999997</v>
      </c>
      <c r="N1244">
        <v>0</v>
      </c>
      <c r="O1244" t="s">
        <v>43</v>
      </c>
    </row>
    <row r="1245" spans="1:15" x14ac:dyDescent="0.25">
      <c r="A1245" t="s">
        <v>148</v>
      </c>
      <c r="B1245">
        <v>5515.95</v>
      </c>
      <c r="C1245">
        <v>5401.34</v>
      </c>
      <c r="D1245">
        <v>5400.86</v>
      </c>
      <c r="E1245">
        <v>5396.86</v>
      </c>
      <c r="F1245">
        <v>147.65100000000001</v>
      </c>
      <c r="G1245">
        <v>1359.44</v>
      </c>
      <c r="H1245">
        <v>259.59500000000003</v>
      </c>
      <c r="I1245">
        <v>249.68100000000001</v>
      </c>
      <c r="J1245">
        <v>276.012</v>
      </c>
      <c r="K1245">
        <v>3505.19</v>
      </c>
      <c r="L1245">
        <v>1.2324199999999999E-3</v>
      </c>
      <c r="M1245">
        <v>0.99509099999999995</v>
      </c>
      <c r="N1245">
        <v>0</v>
      </c>
      <c r="O1245" t="s">
        <v>43</v>
      </c>
    </row>
    <row r="1246" spans="1:15" x14ac:dyDescent="0.25">
      <c r="A1246" t="s">
        <v>148</v>
      </c>
      <c r="B1246">
        <v>5283.75</v>
      </c>
      <c r="C1246">
        <v>5150.53</v>
      </c>
      <c r="D1246">
        <v>5150.09</v>
      </c>
      <c r="E1246">
        <v>5146.2</v>
      </c>
      <c r="F1246">
        <v>140.721</v>
      </c>
      <c r="G1246">
        <v>1299.97</v>
      </c>
      <c r="H1246">
        <v>247.876</v>
      </c>
      <c r="I1246">
        <v>238.26499999999999</v>
      </c>
      <c r="J1246">
        <v>265.14299999999997</v>
      </c>
      <c r="K1246">
        <v>3339.28</v>
      </c>
      <c r="L1246">
        <v>1.2657199999999999E-3</v>
      </c>
      <c r="M1246">
        <v>0.995116</v>
      </c>
      <c r="N1246">
        <v>0</v>
      </c>
      <c r="O1246" t="s">
        <v>43</v>
      </c>
    </row>
    <row r="1247" spans="1:15" x14ac:dyDescent="0.25">
      <c r="A1247" t="s">
        <v>148</v>
      </c>
      <c r="B1247">
        <v>5536.09</v>
      </c>
      <c r="C1247">
        <v>5421.34</v>
      </c>
      <c r="D1247">
        <v>5420.87</v>
      </c>
      <c r="E1247">
        <v>5416.78</v>
      </c>
      <c r="F1247">
        <v>148.29499999999999</v>
      </c>
      <c r="G1247">
        <v>1363.83</v>
      </c>
      <c r="H1247">
        <v>260.67899999999997</v>
      </c>
      <c r="I1247">
        <v>250.54599999999999</v>
      </c>
      <c r="J1247">
        <v>276.27800000000002</v>
      </c>
      <c r="K1247">
        <v>3519.06</v>
      </c>
      <c r="L1247">
        <v>1.30795E-3</v>
      </c>
      <c r="M1247">
        <v>0.995116</v>
      </c>
      <c r="N1247">
        <v>0</v>
      </c>
      <c r="O1247" t="s">
        <v>43</v>
      </c>
    </row>
    <row r="1248" spans="1:15" x14ac:dyDescent="0.25">
      <c r="A1248" t="s">
        <v>148</v>
      </c>
      <c r="B1248">
        <v>5312.39</v>
      </c>
      <c r="C1248">
        <v>5187.7700000000004</v>
      </c>
      <c r="D1248">
        <v>5187.32</v>
      </c>
      <c r="E1248">
        <v>5183.47</v>
      </c>
      <c r="F1248">
        <v>141.767</v>
      </c>
      <c r="G1248">
        <v>1308.43</v>
      </c>
      <c r="H1248">
        <v>249.59299999999999</v>
      </c>
      <c r="I1248">
        <v>240.05600000000001</v>
      </c>
      <c r="J1248">
        <v>266.61900000000003</v>
      </c>
      <c r="K1248">
        <v>3364.19</v>
      </c>
      <c r="L1248">
        <v>1.2457200000000001E-3</v>
      </c>
      <c r="M1248">
        <v>0.99511499999999997</v>
      </c>
      <c r="N1248">
        <v>0</v>
      </c>
      <c r="O1248" t="s">
        <v>43</v>
      </c>
    </row>
    <row r="1249" spans="1:15" x14ac:dyDescent="0.25">
      <c r="A1249" t="s">
        <v>148</v>
      </c>
      <c r="B1249">
        <v>5810.37</v>
      </c>
      <c r="C1249">
        <v>5698.07</v>
      </c>
      <c r="D1249">
        <v>5697.56</v>
      </c>
      <c r="E1249">
        <v>5693.33</v>
      </c>
      <c r="F1249">
        <v>154.94300000000001</v>
      </c>
      <c r="G1249">
        <v>1467.69</v>
      </c>
      <c r="H1249">
        <v>271.404</v>
      </c>
      <c r="I1249">
        <v>260.72000000000003</v>
      </c>
      <c r="J1249">
        <v>334.61</v>
      </c>
      <c r="K1249">
        <v>3670.14</v>
      </c>
      <c r="L1249">
        <v>1.2301300000000001E-3</v>
      </c>
      <c r="M1249">
        <v>0.995116</v>
      </c>
      <c r="N1249">
        <v>0</v>
      </c>
      <c r="O1249" t="s">
        <v>43</v>
      </c>
    </row>
    <row r="1250" spans="1:15" x14ac:dyDescent="0.25">
      <c r="A1250" t="s">
        <v>148</v>
      </c>
      <c r="B1250">
        <v>5312.96</v>
      </c>
      <c r="C1250">
        <v>5188.59</v>
      </c>
      <c r="D1250">
        <v>5188.13</v>
      </c>
      <c r="E1250">
        <v>5184.25</v>
      </c>
      <c r="F1250">
        <v>141.94499999999999</v>
      </c>
      <c r="G1250">
        <v>1308.8399999999999</v>
      </c>
      <c r="H1250">
        <v>249.67400000000001</v>
      </c>
      <c r="I1250">
        <v>239.95</v>
      </c>
      <c r="J1250">
        <v>266.697</v>
      </c>
      <c r="K1250">
        <v>3364.93</v>
      </c>
      <c r="L1250">
        <v>3.36309E-3</v>
      </c>
      <c r="M1250">
        <v>0.99511499999999997</v>
      </c>
      <c r="N1250">
        <v>0</v>
      </c>
      <c r="O1250" t="s">
        <v>43</v>
      </c>
    </row>
    <row r="1251" spans="1:15" x14ac:dyDescent="0.25">
      <c r="A1251" t="s">
        <v>148</v>
      </c>
      <c r="B1251">
        <v>4933.87</v>
      </c>
      <c r="C1251">
        <v>4821.8599999999997</v>
      </c>
      <c r="D1251">
        <v>4821.43</v>
      </c>
      <c r="E1251">
        <v>4817.8100000000004</v>
      </c>
      <c r="F1251">
        <v>131.94</v>
      </c>
      <c r="G1251">
        <v>1219.1400000000001</v>
      </c>
      <c r="H1251">
        <v>232.13399999999999</v>
      </c>
      <c r="I1251">
        <v>223.43</v>
      </c>
      <c r="J1251">
        <v>249.03100000000001</v>
      </c>
      <c r="K1251">
        <v>3123.02</v>
      </c>
      <c r="L1251">
        <v>1.2484E-3</v>
      </c>
      <c r="M1251">
        <v>0.995116</v>
      </c>
      <c r="N1251">
        <v>0</v>
      </c>
      <c r="O1251" t="s">
        <v>43</v>
      </c>
    </row>
    <row r="1252" spans="1:15" x14ac:dyDescent="0.25">
      <c r="A1252" t="s">
        <v>148</v>
      </c>
      <c r="B1252">
        <v>4953.8500000000004</v>
      </c>
      <c r="C1252">
        <v>4838.66</v>
      </c>
      <c r="D1252">
        <v>4838.24</v>
      </c>
      <c r="E1252">
        <v>4834.63</v>
      </c>
      <c r="F1252">
        <v>132.251</v>
      </c>
      <c r="G1252">
        <v>1224.48</v>
      </c>
      <c r="H1252">
        <v>232.93100000000001</v>
      </c>
      <c r="I1252">
        <v>224.31200000000001</v>
      </c>
      <c r="J1252">
        <v>250.68700000000001</v>
      </c>
      <c r="K1252">
        <v>3133.11</v>
      </c>
      <c r="L1252">
        <v>1.3158E-3</v>
      </c>
      <c r="M1252">
        <v>0.995116</v>
      </c>
      <c r="N1252">
        <v>0</v>
      </c>
      <c r="O1252" t="s">
        <v>43</v>
      </c>
    </row>
    <row r="1253" spans="1:15" x14ac:dyDescent="0.25">
      <c r="A1253" t="s">
        <v>148</v>
      </c>
      <c r="B1253">
        <v>5974.68</v>
      </c>
      <c r="C1253">
        <v>5861.79</v>
      </c>
      <c r="D1253">
        <v>5861.27</v>
      </c>
      <c r="E1253">
        <v>5856.88</v>
      </c>
      <c r="F1253">
        <v>161</v>
      </c>
      <c r="G1253">
        <v>1470.81</v>
      </c>
      <c r="H1253">
        <v>281.27800000000002</v>
      </c>
      <c r="I1253">
        <v>270.31099999999998</v>
      </c>
      <c r="J1253">
        <v>297.012</v>
      </c>
      <c r="K1253">
        <v>3810.21</v>
      </c>
      <c r="L1253">
        <v>1.24647E-3</v>
      </c>
      <c r="M1253">
        <v>0.99511400000000005</v>
      </c>
      <c r="N1253">
        <v>0</v>
      </c>
      <c r="O1253" t="s">
        <v>43</v>
      </c>
    </row>
    <row r="1254" spans="1:15" x14ac:dyDescent="0.25">
      <c r="A1254" t="s">
        <v>148</v>
      </c>
      <c r="B1254">
        <v>5372.03</v>
      </c>
      <c r="C1254">
        <v>5244.97</v>
      </c>
      <c r="D1254">
        <v>5244.52</v>
      </c>
      <c r="E1254">
        <v>5240.58</v>
      </c>
      <c r="F1254">
        <v>143.44300000000001</v>
      </c>
      <c r="G1254">
        <v>1322.09</v>
      </c>
      <c r="H1254">
        <v>252.167</v>
      </c>
      <c r="I1254">
        <v>242.43799999999999</v>
      </c>
      <c r="J1254">
        <v>270.04599999999999</v>
      </c>
      <c r="K1254">
        <v>3402.09</v>
      </c>
      <c r="L1254">
        <v>1.2491500000000001E-3</v>
      </c>
      <c r="M1254">
        <v>0.995116</v>
      </c>
      <c r="N1254">
        <v>0</v>
      </c>
      <c r="O1254" t="s">
        <v>43</v>
      </c>
    </row>
    <row r="1255" spans="1:15" x14ac:dyDescent="0.25">
      <c r="A1255" t="s">
        <v>148</v>
      </c>
      <c r="B1255">
        <v>5739</v>
      </c>
      <c r="C1255">
        <v>5605.56</v>
      </c>
      <c r="D1255">
        <v>5605.07</v>
      </c>
      <c r="E1255">
        <v>5600.9</v>
      </c>
      <c r="F1255">
        <v>153.559</v>
      </c>
      <c r="G1255">
        <v>1408.61</v>
      </c>
      <c r="H1255">
        <v>269.27</v>
      </c>
      <c r="I1255">
        <v>258.75</v>
      </c>
      <c r="J1255">
        <v>285.02699999999999</v>
      </c>
      <c r="K1255">
        <v>3641.17</v>
      </c>
      <c r="L1255">
        <v>1.3162499999999999E-3</v>
      </c>
      <c r="M1255">
        <v>0.995116</v>
      </c>
      <c r="N1255">
        <v>0</v>
      </c>
      <c r="O1255" t="s">
        <v>43</v>
      </c>
    </row>
    <row r="1256" spans="1:15" x14ac:dyDescent="0.25">
      <c r="A1256" t="s">
        <v>148</v>
      </c>
      <c r="B1256">
        <v>5346.42</v>
      </c>
      <c r="C1256">
        <v>5228.96</v>
      </c>
      <c r="D1256">
        <v>5228.51</v>
      </c>
      <c r="E1256">
        <v>5224.63</v>
      </c>
      <c r="F1256">
        <v>142.90299999999999</v>
      </c>
      <c r="G1256">
        <v>1317.92</v>
      </c>
      <c r="H1256">
        <v>251.541</v>
      </c>
      <c r="I1256">
        <v>241.72399999999999</v>
      </c>
      <c r="J1256">
        <v>268.411</v>
      </c>
      <c r="K1256">
        <v>3391.28</v>
      </c>
      <c r="L1256">
        <v>1.39598E-3</v>
      </c>
      <c r="M1256">
        <v>0.99511099999999997</v>
      </c>
      <c r="N1256">
        <v>0</v>
      </c>
      <c r="O1256" t="s">
        <v>43</v>
      </c>
    </row>
    <row r="1257" spans="1:15" x14ac:dyDescent="0.25">
      <c r="A1257" t="s">
        <v>148</v>
      </c>
      <c r="B1257">
        <v>5996.31</v>
      </c>
      <c r="C1257">
        <v>5863.27</v>
      </c>
      <c r="D1257">
        <v>5862.76</v>
      </c>
      <c r="E1257">
        <v>5858.41</v>
      </c>
      <c r="F1257">
        <v>160.28700000000001</v>
      </c>
      <c r="G1257">
        <v>1472.62</v>
      </c>
      <c r="H1257">
        <v>281.32400000000001</v>
      </c>
      <c r="I1257">
        <v>270.52600000000001</v>
      </c>
      <c r="J1257">
        <v>298.08499999999998</v>
      </c>
      <c r="K1257">
        <v>3810.75</v>
      </c>
      <c r="L1257">
        <v>1.23777E-3</v>
      </c>
      <c r="M1257">
        <v>0.995116</v>
      </c>
      <c r="N1257">
        <v>0</v>
      </c>
      <c r="O1257" t="s">
        <v>43</v>
      </c>
    </row>
    <row r="1258" spans="1:15" x14ac:dyDescent="0.25">
      <c r="A1258" t="s">
        <v>148</v>
      </c>
      <c r="B1258">
        <v>5824.94</v>
      </c>
      <c r="C1258">
        <v>5710.15</v>
      </c>
      <c r="D1258">
        <v>5709.66</v>
      </c>
      <c r="E1258">
        <v>5705.42</v>
      </c>
      <c r="F1258">
        <v>156.43700000000001</v>
      </c>
      <c r="G1258">
        <v>1433.49</v>
      </c>
      <c r="H1258">
        <v>274.20800000000003</v>
      </c>
      <c r="I1258">
        <v>263.60300000000001</v>
      </c>
      <c r="J1258">
        <v>290.17599999999999</v>
      </c>
      <c r="K1258">
        <v>3709.83</v>
      </c>
      <c r="L1258">
        <v>1.2300799999999999E-3</v>
      </c>
      <c r="M1258">
        <v>0.995116</v>
      </c>
      <c r="N1258">
        <v>0</v>
      </c>
      <c r="O1258" t="s">
        <v>43</v>
      </c>
    </row>
    <row r="1259" spans="1:15" x14ac:dyDescent="0.25">
      <c r="A1259" t="s">
        <v>148</v>
      </c>
      <c r="B1259">
        <v>5280.68</v>
      </c>
      <c r="C1259">
        <v>5147.03</v>
      </c>
      <c r="D1259">
        <v>5146.58</v>
      </c>
      <c r="E1259">
        <v>5142.74</v>
      </c>
      <c r="F1259">
        <v>140.70599999999999</v>
      </c>
      <c r="G1259">
        <v>1298.46</v>
      </c>
      <c r="H1259">
        <v>247.42099999999999</v>
      </c>
      <c r="I1259">
        <v>238.26900000000001</v>
      </c>
      <c r="J1259">
        <v>264.738</v>
      </c>
      <c r="K1259">
        <v>3337.97</v>
      </c>
      <c r="L1259">
        <v>1.2315399999999999E-3</v>
      </c>
      <c r="M1259">
        <v>0.995116</v>
      </c>
      <c r="N1259">
        <v>0</v>
      </c>
      <c r="O1259" t="s">
        <v>43</v>
      </c>
    </row>
    <row r="1260" spans="1:15" x14ac:dyDescent="0.25">
      <c r="A1260" t="s">
        <v>148</v>
      </c>
      <c r="B1260">
        <v>5579.43</v>
      </c>
      <c r="C1260">
        <v>5466.56</v>
      </c>
      <c r="D1260">
        <v>5466.08</v>
      </c>
      <c r="E1260">
        <v>5462.01</v>
      </c>
      <c r="F1260">
        <v>148.14500000000001</v>
      </c>
      <c r="G1260">
        <v>1411.83</v>
      </c>
      <c r="H1260">
        <v>260.44499999999999</v>
      </c>
      <c r="I1260">
        <v>250.22499999999999</v>
      </c>
      <c r="J1260">
        <v>324.62299999999999</v>
      </c>
      <c r="K1260">
        <v>3517.96</v>
      </c>
      <c r="L1260">
        <v>1.2581300000000001E-3</v>
      </c>
      <c r="M1260">
        <v>0.99511499999999997</v>
      </c>
      <c r="N1260">
        <v>0</v>
      </c>
      <c r="O1260" t="s">
        <v>43</v>
      </c>
    </row>
    <row r="1261" spans="1:15" x14ac:dyDescent="0.25">
      <c r="A1261" t="s">
        <v>148</v>
      </c>
      <c r="B1261">
        <v>4955.1099999999997</v>
      </c>
      <c r="C1261">
        <v>4843.68</v>
      </c>
      <c r="D1261">
        <v>4843.25</v>
      </c>
      <c r="E1261">
        <v>4839.66</v>
      </c>
      <c r="F1261">
        <v>132.02699999999999</v>
      </c>
      <c r="G1261">
        <v>1227.02</v>
      </c>
      <c r="H1261">
        <v>233.00399999999999</v>
      </c>
      <c r="I1261">
        <v>224.18199999999999</v>
      </c>
      <c r="J1261">
        <v>250.923</v>
      </c>
      <c r="K1261">
        <v>3137.6</v>
      </c>
      <c r="L1261">
        <v>1.3669800000000001E-3</v>
      </c>
      <c r="M1261">
        <v>0.995116</v>
      </c>
      <c r="N1261">
        <v>166</v>
      </c>
      <c r="O1261" t="s">
        <v>43</v>
      </c>
    </row>
    <row r="1262" spans="1:15" x14ac:dyDescent="0.25">
      <c r="A1262" t="s">
        <v>148</v>
      </c>
      <c r="B1262">
        <v>5370.35</v>
      </c>
      <c r="C1262">
        <v>5257.83</v>
      </c>
      <c r="D1262">
        <v>5257.38</v>
      </c>
      <c r="E1262">
        <v>5253.44</v>
      </c>
      <c r="F1262">
        <v>144.02600000000001</v>
      </c>
      <c r="G1262">
        <v>1325.66</v>
      </c>
      <c r="H1262">
        <v>252.673</v>
      </c>
      <c r="I1262">
        <v>243.13</v>
      </c>
      <c r="J1262">
        <v>269.68200000000002</v>
      </c>
      <c r="K1262">
        <v>3409.93</v>
      </c>
      <c r="L1262">
        <v>1.23047E-3</v>
      </c>
      <c r="M1262">
        <v>0.995116</v>
      </c>
      <c r="N1262">
        <v>0</v>
      </c>
      <c r="O1262" t="s">
        <v>43</v>
      </c>
    </row>
    <row r="1263" spans="1:15" x14ac:dyDescent="0.25">
      <c r="A1263" t="s">
        <v>148</v>
      </c>
      <c r="B1263">
        <v>4997.05</v>
      </c>
      <c r="C1263">
        <v>4880.03</v>
      </c>
      <c r="D1263">
        <v>4879.6000000000004</v>
      </c>
      <c r="E1263">
        <v>4875.97</v>
      </c>
      <c r="F1263">
        <v>133.05799999999999</v>
      </c>
      <c r="G1263">
        <v>1234.21</v>
      </c>
      <c r="H1263">
        <v>234.99600000000001</v>
      </c>
      <c r="I1263">
        <v>226.12899999999999</v>
      </c>
      <c r="J1263">
        <v>252.762</v>
      </c>
      <c r="K1263">
        <v>3161.09</v>
      </c>
      <c r="L1263">
        <v>1.2385499999999999E-3</v>
      </c>
      <c r="M1263">
        <v>0.995116</v>
      </c>
      <c r="N1263">
        <v>0</v>
      </c>
      <c r="O1263" t="s">
        <v>43</v>
      </c>
    </row>
    <row r="1264" spans="1:15" x14ac:dyDescent="0.25">
      <c r="A1264" t="s">
        <v>148</v>
      </c>
      <c r="B1264">
        <v>6022.6</v>
      </c>
      <c r="C1264">
        <v>5905.86</v>
      </c>
      <c r="D1264">
        <v>5905.34</v>
      </c>
      <c r="E1264">
        <v>5900.95</v>
      </c>
      <c r="F1264">
        <v>162.15100000000001</v>
      </c>
      <c r="G1264">
        <v>1481.22</v>
      </c>
      <c r="H1264">
        <v>283.59100000000001</v>
      </c>
      <c r="I1264">
        <v>272.33999999999997</v>
      </c>
      <c r="J1264">
        <v>298.68200000000002</v>
      </c>
      <c r="K1264">
        <v>3839.48</v>
      </c>
      <c r="L1264">
        <v>1.3053299999999999E-3</v>
      </c>
      <c r="M1264">
        <v>0.99511000000000005</v>
      </c>
      <c r="N1264">
        <v>0</v>
      </c>
      <c r="O1264" t="s">
        <v>43</v>
      </c>
    </row>
    <row r="1265" spans="1:15" x14ac:dyDescent="0.25">
      <c r="A1265" t="s">
        <v>148</v>
      </c>
      <c r="B1265">
        <v>5185.67</v>
      </c>
      <c r="C1265">
        <v>5060.45</v>
      </c>
      <c r="D1265">
        <v>5060.0200000000004</v>
      </c>
      <c r="E1265">
        <v>5056.2299999999996</v>
      </c>
      <c r="F1265">
        <v>138.422</v>
      </c>
      <c r="G1265">
        <v>1278.8800000000001</v>
      </c>
      <c r="H1265">
        <v>243.51400000000001</v>
      </c>
      <c r="I1265">
        <v>234.19200000000001</v>
      </c>
      <c r="J1265">
        <v>261.44400000000002</v>
      </c>
      <c r="K1265">
        <v>3278.94</v>
      </c>
      <c r="L1265">
        <v>1.2364400000000001E-3</v>
      </c>
      <c r="M1265">
        <v>0.99511499999999997</v>
      </c>
      <c r="N1265">
        <v>0</v>
      </c>
      <c r="O1265" t="s">
        <v>43</v>
      </c>
    </row>
    <row r="1266" spans="1:15" x14ac:dyDescent="0.25">
      <c r="A1266" t="s">
        <v>148</v>
      </c>
      <c r="B1266">
        <v>5206.25</v>
      </c>
      <c r="C1266">
        <v>5089.2299999999996</v>
      </c>
      <c r="D1266">
        <v>5088.79</v>
      </c>
      <c r="E1266">
        <v>5085</v>
      </c>
      <c r="F1266">
        <v>139.155</v>
      </c>
      <c r="G1266">
        <v>1284.0999999999999</v>
      </c>
      <c r="H1266">
        <v>244.7</v>
      </c>
      <c r="I1266">
        <v>235.50299999999999</v>
      </c>
      <c r="J1266">
        <v>261.892</v>
      </c>
      <c r="K1266">
        <v>3299.53</v>
      </c>
      <c r="L1266">
        <v>1.24529E-3</v>
      </c>
      <c r="M1266">
        <v>0.99511499999999997</v>
      </c>
      <c r="N1266">
        <v>0</v>
      </c>
      <c r="O1266" t="s">
        <v>43</v>
      </c>
    </row>
    <row r="1267" spans="1:15" x14ac:dyDescent="0.25">
      <c r="A1267" t="s">
        <v>148</v>
      </c>
      <c r="B1267">
        <v>5339.26</v>
      </c>
      <c r="C1267">
        <v>5225.32</v>
      </c>
      <c r="D1267">
        <v>5224.87</v>
      </c>
      <c r="E1267">
        <v>5220.9399999999996</v>
      </c>
      <c r="F1267">
        <v>143.88399999999999</v>
      </c>
      <c r="G1267">
        <v>1316.3</v>
      </c>
      <c r="H1267">
        <v>251.14</v>
      </c>
      <c r="I1267">
        <v>241.33199999999999</v>
      </c>
      <c r="J1267">
        <v>268.59100000000001</v>
      </c>
      <c r="K1267">
        <v>3388.33</v>
      </c>
      <c r="L1267">
        <v>1.2340000000000001E-3</v>
      </c>
      <c r="M1267">
        <v>0.995116</v>
      </c>
      <c r="N1267">
        <v>0</v>
      </c>
      <c r="O1267" t="s">
        <v>43</v>
      </c>
    </row>
    <row r="1268" spans="1:15" x14ac:dyDescent="0.25">
      <c r="A1268" t="s">
        <v>148</v>
      </c>
      <c r="B1268">
        <v>5763.37</v>
      </c>
      <c r="C1268">
        <v>5630.24</v>
      </c>
      <c r="D1268">
        <v>5629.76</v>
      </c>
      <c r="E1268">
        <v>5625.56</v>
      </c>
      <c r="F1268">
        <v>154.17699999999999</v>
      </c>
      <c r="G1268">
        <v>1415.64</v>
      </c>
      <c r="H1268">
        <v>270.28500000000003</v>
      </c>
      <c r="I1268">
        <v>259.863</v>
      </c>
      <c r="J1268">
        <v>287.19</v>
      </c>
      <c r="K1268">
        <v>3656.56</v>
      </c>
      <c r="L1268">
        <v>1.23073E-3</v>
      </c>
      <c r="M1268">
        <v>0.995116</v>
      </c>
      <c r="N1268">
        <v>0</v>
      </c>
      <c r="O1268" t="s">
        <v>43</v>
      </c>
    </row>
    <row r="1269" spans="1:15" x14ac:dyDescent="0.25">
      <c r="A1269" t="s">
        <v>148</v>
      </c>
      <c r="B1269">
        <v>5521.97</v>
      </c>
      <c r="C1269">
        <v>5408.7</v>
      </c>
      <c r="D1269">
        <v>5408.22</v>
      </c>
      <c r="E1269">
        <v>5404.15</v>
      </c>
      <c r="F1269">
        <v>148.11099999999999</v>
      </c>
      <c r="G1269">
        <v>1361.46</v>
      </c>
      <c r="H1269">
        <v>259.87299999999999</v>
      </c>
      <c r="I1269">
        <v>249.792</v>
      </c>
      <c r="J1269">
        <v>275.93099999999998</v>
      </c>
      <c r="K1269">
        <v>3510.2</v>
      </c>
      <c r="L1269">
        <v>1.2434499999999999E-3</v>
      </c>
      <c r="M1269">
        <v>0.995116</v>
      </c>
      <c r="N1269">
        <v>0</v>
      </c>
      <c r="O1269" t="s">
        <v>43</v>
      </c>
    </row>
    <row r="1270" spans="1:15" x14ac:dyDescent="0.25">
      <c r="A1270" t="s">
        <v>148</v>
      </c>
      <c r="B1270">
        <v>5295.71</v>
      </c>
      <c r="C1270">
        <v>5171.2700000000004</v>
      </c>
      <c r="D1270">
        <v>5170.82</v>
      </c>
      <c r="E1270">
        <v>5166.93</v>
      </c>
      <c r="F1270">
        <v>141.11500000000001</v>
      </c>
      <c r="G1270">
        <v>1304.1199999999999</v>
      </c>
      <c r="H1270">
        <v>248.815</v>
      </c>
      <c r="I1270">
        <v>239.202</v>
      </c>
      <c r="J1270">
        <v>265.62700000000001</v>
      </c>
      <c r="K1270">
        <v>3354.07</v>
      </c>
      <c r="L1270">
        <v>1.2322699999999999E-3</v>
      </c>
      <c r="M1270">
        <v>0.995116</v>
      </c>
      <c r="N1270">
        <v>0</v>
      </c>
      <c r="O1270" t="s">
        <v>43</v>
      </c>
    </row>
    <row r="1271" spans="1:15" x14ac:dyDescent="0.25">
      <c r="A1271" t="s">
        <v>148</v>
      </c>
      <c r="B1271">
        <v>5722.84</v>
      </c>
      <c r="C1271">
        <v>5611.04</v>
      </c>
      <c r="D1271">
        <v>5610.55</v>
      </c>
      <c r="E1271">
        <v>5606.39</v>
      </c>
      <c r="F1271">
        <v>152.59899999999999</v>
      </c>
      <c r="G1271">
        <v>1444.9</v>
      </c>
      <c r="H1271">
        <v>267.19799999999998</v>
      </c>
      <c r="I1271">
        <v>256.69900000000001</v>
      </c>
      <c r="J1271">
        <v>329.63099999999997</v>
      </c>
      <c r="K1271">
        <v>3612.89</v>
      </c>
      <c r="L1271">
        <v>1.25545E-3</v>
      </c>
      <c r="M1271">
        <v>0.995116</v>
      </c>
      <c r="N1271">
        <v>0</v>
      </c>
      <c r="O1271" t="s">
        <v>43</v>
      </c>
    </row>
    <row r="1272" spans="1:15" x14ac:dyDescent="0.25">
      <c r="A1272" t="s">
        <v>148</v>
      </c>
      <c r="B1272">
        <v>5348.24</v>
      </c>
      <c r="C1272">
        <v>5223.6499999999996</v>
      </c>
      <c r="D1272">
        <v>5223.1899999999996</v>
      </c>
      <c r="E1272">
        <v>5219.28</v>
      </c>
      <c r="F1272">
        <v>143.09399999999999</v>
      </c>
      <c r="G1272">
        <v>1316.18</v>
      </c>
      <c r="H1272">
        <v>251.06200000000001</v>
      </c>
      <c r="I1272">
        <v>241.363</v>
      </c>
      <c r="J1272">
        <v>268.31400000000002</v>
      </c>
      <c r="K1272">
        <v>3389.17</v>
      </c>
      <c r="L1272">
        <v>1.23028E-3</v>
      </c>
      <c r="M1272">
        <v>0.995116</v>
      </c>
      <c r="N1272">
        <v>0</v>
      </c>
      <c r="O1272" t="s">
        <v>43</v>
      </c>
    </row>
    <row r="1273" spans="1:15" x14ac:dyDescent="0.25">
      <c r="A1273" t="s">
        <v>148</v>
      </c>
      <c r="B1273">
        <v>4929.84</v>
      </c>
      <c r="C1273">
        <v>4809.5</v>
      </c>
      <c r="D1273">
        <v>4809.08</v>
      </c>
      <c r="E1273">
        <v>4805.53</v>
      </c>
      <c r="F1273">
        <v>131.56200000000001</v>
      </c>
      <c r="G1273">
        <v>1216.33</v>
      </c>
      <c r="H1273">
        <v>231.614</v>
      </c>
      <c r="I1273">
        <v>222.85400000000001</v>
      </c>
      <c r="J1273">
        <v>248.608</v>
      </c>
      <c r="K1273">
        <v>3114.77</v>
      </c>
      <c r="L1273">
        <v>1.2687600000000001E-3</v>
      </c>
      <c r="M1273">
        <v>0.995116</v>
      </c>
      <c r="N1273">
        <v>0</v>
      </c>
      <c r="O1273" t="s">
        <v>43</v>
      </c>
    </row>
    <row r="1274" spans="1:15" x14ac:dyDescent="0.25">
      <c r="A1274" t="s">
        <v>148</v>
      </c>
      <c r="B1274">
        <v>4933.5</v>
      </c>
      <c r="C1274">
        <v>4822.3599999999997</v>
      </c>
      <c r="D1274">
        <v>4821.93</v>
      </c>
      <c r="E1274">
        <v>4818.3</v>
      </c>
      <c r="F1274">
        <v>131.62899999999999</v>
      </c>
      <c r="G1274">
        <v>1219.51</v>
      </c>
      <c r="H1274">
        <v>232.399</v>
      </c>
      <c r="I1274">
        <v>223.29</v>
      </c>
      <c r="J1274">
        <v>249.572</v>
      </c>
      <c r="K1274">
        <v>3123.55</v>
      </c>
      <c r="L1274">
        <v>1.2615599999999999E-3</v>
      </c>
      <c r="M1274">
        <v>0.995116</v>
      </c>
      <c r="N1274">
        <v>0</v>
      </c>
      <c r="O1274" t="s">
        <v>43</v>
      </c>
    </row>
    <row r="1275" spans="1:15" x14ac:dyDescent="0.25">
      <c r="A1275" t="s">
        <v>148</v>
      </c>
      <c r="B1275">
        <v>5883.09</v>
      </c>
      <c r="C1275">
        <v>5770.17</v>
      </c>
      <c r="D1275">
        <v>5769.68</v>
      </c>
      <c r="E1275">
        <v>5765.41</v>
      </c>
      <c r="F1275">
        <v>159.03100000000001</v>
      </c>
      <c r="G1275">
        <v>1449.62</v>
      </c>
      <c r="H1275">
        <v>277.08999999999997</v>
      </c>
      <c r="I1275">
        <v>266.202</v>
      </c>
      <c r="J1275">
        <v>292.63099999999997</v>
      </c>
      <c r="K1275">
        <v>3747.79</v>
      </c>
      <c r="L1275">
        <v>1.2750000000000001E-3</v>
      </c>
      <c r="M1275">
        <v>0.995116</v>
      </c>
      <c r="N1275">
        <v>0</v>
      </c>
      <c r="O1275" t="s">
        <v>43</v>
      </c>
    </row>
    <row r="1276" spans="1:15" x14ac:dyDescent="0.25">
      <c r="A1276" t="s">
        <v>148</v>
      </c>
      <c r="B1276">
        <v>5266.38</v>
      </c>
      <c r="C1276">
        <v>5139.6899999999996</v>
      </c>
      <c r="D1276">
        <v>5139.21</v>
      </c>
      <c r="E1276">
        <v>5135.37</v>
      </c>
      <c r="F1276">
        <v>140.75399999999999</v>
      </c>
      <c r="G1276">
        <v>1296.3399999999999</v>
      </c>
      <c r="H1276">
        <v>247.179</v>
      </c>
      <c r="I1276">
        <v>237.614</v>
      </c>
      <c r="J1276">
        <v>264.69400000000002</v>
      </c>
      <c r="K1276">
        <v>3332.66</v>
      </c>
      <c r="L1276">
        <v>1.2359599999999999E-3</v>
      </c>
      <c r="M1276">
        <v>0.99511499999999997</v>
      </c>
      <c r="N1276">
        <v>0</v>
      </c>
      <c r="O1276" t="s">
        <v>43</v>
      </c>
    </row>
    <row r="1277" spans="1:15" x14ac:dyDescent="0.25">
      <c r="A1277" t="s">
        <v>148</v>
      </c>
      <c r="B1277">
        <v>5769.48</v>
      </c>
      <c r="C1277">
        <v>5635.72</v>
      </c>
      <c r="D1277">
        <v>5635.23</v>
      </c>
      <c r="E1277">
        <v>5631.06</v>
      </c>
      <c r="F1277">
        <v>154.846</v>
      </c>
      <c r="G1277">
        <v>1416.44</v>
      </c>
      <c r="H1277">
        <v>270.83</v>
      </c>
      <c r="I1277">
        <v>260.26</v>
      </c>
      <c r="J1277">
        <v>286.90899999999999</v>
      </c>
      <c r="K1277">
        <v>3660.34</v>
      </c>
      <c r="L1277">
        <v>1.23011E-3</v>
      </c>
      <c r="M1277">
        <v>0.99511499999999997</v>
      </c>
      <c r="N1277">
        <v>0</v>
      </c>
      <c r="O1277" t="s">
        <v>43</v>
      </c>
    </row>
    <row r="1278" spans="1:15" x14ac:dyDescent="0.25">
      <c r="A1278" t="s">
        <v>148</v>
      </c>
      <c r="B1278">
        <v>5359.96</v>
      </c>
      <c r="C1278">
        <v>5242.1099999999997</v>
      </c>
      <c r="D1278">
        <v>5241.6499999999996</v>
      </c>
      <c r="E1278">
        <v>5237.7299999999996</v>
      </c>
      <c r="F1278">
        <v>143.31800000000001</v>
      </c>
      <c r="G1278">
        <v>1320.78</v>
      </c>
      <c r="H1278">
        <v>251.99</v>
      </c>
      <c r="I1278">
        <v>242.11</v>
      </c>
      <c r="J1278">
        <v>269.04199999999997</v>
      </c>
      <c r="K1278">
        <v>3400.05</v>
      </c>
      <c r="L1278">
        <v>1.2385499999999999E-3</v>
      </c>
      <c r="M1278">
        <v>0.99511499999999997</v>
      </c>
      <c r="N1278">
        <v>0</v>
      </c>
      <c r="O1278" t="s">
        <v>43</v>
      </c>
    </row>
    <row r="1279" spans="1:15" x14ac:dyDescent="0.25">
      <c r="A1279" t="s">
        <v>148</v>
      </c>
      <c r="B1279">
        <v>5862.81</v>
      </c>
      <c r="C1279">
        <v>5729.29</v>
      </c>
      <c r="D1279">
        <v>5728.8</v>
      </c>
      <c r="E1279">
        <v>5724.53</v>
      </c>
      <c r="F1279">
        <v>157.09100000000001</v>
      </c>
      <c r="G1279">
        <v>1439.7</v>
      </c>
      <c r="H1279">
        <v>275.12599999999998</v>
      </c>
      <c r="I1279">
        <v>264.32</v>
      </c>
      <c r="J1279">
        <v>291.74400000000003</v>
      </c>
      <c r="K1279">
        <v>3721.94</v>
      </c>
      <c r="L1279">
        <v>1.2302299999999999E-3</v>
      </c>
      <c r="M1279">
        <v>0.995116</v>
      </c>
      <c r="N1279">
        <v>0</v>
      </c>
      <c r="O1279" t="s">
        <v>43</v>
      </c>
    </row>
    <row r="1280" spans="1:15" x14ac:dyDescent="0.25">
      <c r="A1280" t="s">
        <v>148</v>
      </c>
      <c r="B1280">
        <v>5523.5</v>
      </c>
      <c r="C1280">
        <v>5408.55</v>
      </c>
      <c r="D1280">
        <v>5408.09</v>
      </c>
      <c r="E1280">
        <v>5404.08</v>
      </c>
      <c r="F1280">
        <v>147.798</v>
      </c>
      <c r="G1280">
        <v>1361.82</v>
      </c>
      <c r="H1280">
        <v>259.98599999999999</v>
      </c>
      <c r="I1280">
        <v>249.88200000000001</v>
      </c>
      <c r="J1280">
        <v>276.041</v>
      </c>
      <c r="K1280">
        <v>3510.31</v>
      </c>
      <c r="L1280">
        <v>1.2300600000000001E-3</v>
      </c>
      <c r="M1280">
        <v>0.995116</v>
      </c>
      <c r="N1280">
        <v>0</v>
      </c>
      <c r="O1280" t="s">
        <v>43</v>
      </c>
    </row>
    <row r="1281" spans="1:25" x14ac:dyDescent="0.25">
      <c r="A1281" t="s">
        <v>148</v>
      </c>
      <c r="B1281">
        <v>5345.1</v>
      </c>
      <c r="C1281">
        <v>5220.7299999999996</v>
      </c>
      <c r="D1281">
        <v>5220.28</v>
      </c>
      <c r="E1281">
        <v>5216.37</v>
      </c>
      <c r="F1281">
        <v>142.87100000000001</v>
      </c>
      <c r="G1281">
        <v>1316.03</v>
      </c>
      <c r="H1281">
        <v>251.101</v>
      </c>
      <c r="I1281">
        <v>241.31</v>
      </c>
      <c r="J1281">
        <v>267.89999999999998</v>
      </c>
      <c r="K1281">
        <v>3386.07</v>
      </c>
      <c r="L1281">
        <v>1.26347E-3</v>
      </c>
      <c r="M1281">
        <v>0.995112</v>
      </c>
      <c r="N1281">
        <v>0</v>
      </c>
      <c r="O1281" t="s">
        <v>43</v>
      </c>
    </row>
    <row r="1282" spans="1:25" x14ac:dyDescent="0.25">
      <c r="A1282" t="s">
        <v>148</v>
      </c>
      <c r="B1282">
        <v>5559.54</v>
      </c>
      <c r="C1282">
        <v>5448.7</v>
      </c>
      <c r="D1282">
        <v>5448.21</v>
      </c>
      <c r="E1282">
        <v>5444.18</v>
      </c>
      <c r="F1282">
        <v>148.017</v>
      </c>
      <c r="G1282">
        <v>1405.98</v>
      </c>
      <c r="H1282">
        <v>259.74700000000001</v>
      </c>
      <c r="I1282">
        <v>249.59299999999999</v>
      </c>
      <c r="J1282">
        <v>321.68700000000001</v>
      </c>
      <c r="K1282">
        <v>3506.83</v>
      </c>
      <c r="L1282">
        <v>1.34081E-3</v>
      </c>
      <c r="M1282">
        <v>0.99511099999999997</v>
      </c>
      <c r="N1282">
        <v>0</v>
      </c>
      <c r="O1282" t="s">
        <v>43</v>
      </c>
    </row>
    <row r="1283" spans="1:25" x14ac:dyDescent="0.25">
      <c r="A1283" t="s">
        <v>148</v>
      </c>
      <c r="B1283">
        <v>4967.3599999999997</v>
      </c>
      <c r="C1283">
        <v>4856.26</v>
      </c>
      <c r="D1283">
        <v>4855.82</v>
      </c>
      <c r="E1283">
        <v>4852.21</v>
      </c>
      <c r="F1283">
        <v>132.58600000000001</v>
      </c>
      <c r="G1283">
        <v>1227.28</v>
      </c>
      <c r="H1283">
        <v>233.852</v>
      </c>
      <c r="I1283">
        <v>224.833</v>
      </c>
      <c r="J1283">
        <v>250.98099999999999</v>
      </c>
      <c r="K1283">
        <v>3146.45</v>
      </c>
      <c r="L1283">
        <v>1.23773E-3</v>
      </c>
      <c r="M1283">
        <v>0.99511499999999997</v>
      </c>
      <c r="N1283">
        <v>0</v>
      </c>
      <c r="O1283" t="s">
        <v>43</v>
      </c>
    </row>
    <row r="1284" spans="1:25" x14ac:dyDescent="0.25">
      <c r="A1284" t="s">
        <v>148</v>
      </c>
      <c r="B1284">
        <v>5758.48</v>
      </c>
      <c r="C1284">
        <v>5645.88</v>
      </c>
      <c r="D1284">
        <v>5645.39</v>
      </c>
      <c r="E1284">
        <v>5641.21</v>
      </c>
      <c r="F1284">
        <v>154.74799999999999</v>
      </c>
      <c r="G1284">
        <v>1419.57</v>
      </c>
      <c r="H1284">
        <v>271.27699999999999</v>
      </c>
      <c r="I1284">
        <v>260.64400000000001</v>
      </c>
      <c r="J1284">
        <v>287.25599999999997</v>
      </c>
      <c r="K1284">
        <v>3666.71</v>
      </c>
      <c r="L1284">
        <v>1.2304799999999999E-3</v>
      </c>
      <c r="M1284">
        <v>0.995112</v>
      </c>
      <c r="N1284">
        <v>0</v>
      </c>
      <c r="O1284" t="s">
        <v>43</v>
      </c>
    </row>
    <row r="1285" spans="1:25" x14ac:dyDescent="0.25">
      <c r="A1285" t="s">
        <v>148</v>
      </c>
      <c r="B1285">
        <v>5014.82</v>
      </c>
      <c r="C1285">
        <v>4898.1000000000004</v>
      </c>
      <c r="D1285">
        <v>4897.68</v>
      </c>
      <c r="E1285">
        <v>4894</v>
      </c>
      <c r="F1285">
        <v>133.72399999999999</v>
      </c>
      <c r="G1285">
        <v>1238.25</v>
      </c>
      <c r="H1285">
        <v>235.88800000000001</v>
      </c>
      <c r="I1285">
        <v>226.655</v>
      </c>
      <c r="J1285">
        <v>253.80600000000001</v>
      </c>
      <c r="K1285">
        <v>3173.14</v>
      </c>
      <c r="L1285">
        <v>1.2310400000000001E-3</v>
      </c>
      <c r="M1285">
        <v>0.995116</v>
      </c>
      <c r="N1285">
        <v>0</v>
      </c>
      <c r="O1285" t="s">
        <v>43</v>
      </c>
    </row>
    <row r="1286" spans="1:25" x14ac:dyDescent="0.25">
      <c r="A1286" t="s">
        <v>148</v>
      </c>
      <c r="B1286">
        <v>6009.44</v>
      </c>
      <c r="C1286">
        <v>5896.21</v>
      </c>
      <c r="D1286">
        <v>5895.71</v>
      </c>
      <c r="E1286">
        <v>5891.31</v>
      </c>
      <c r="F1286">
        <v>161.642</v>
      </c>
      <c r="G1286">
        <v>1480.18</v>
      </c>
      <c r="H1286">
        <v>283.23500000000001</v>
      </c>
      <c r="I1286">
        <v>271.98200000000003</v>
      </c>
      <c r="J1286">
        <v>298.76600000000002</v>
      </c>
      <c r="K1286">
        <v>3831.9</v>
      </c>
      <c r="L1286">
        <v>1.24413E-3</v>
      </c>
      <c r="M1286">
        <v>0.995116</v>
      </c>
      <c r="N1286">
        <v>0</v>
      </c>
      <c r="O1286" t="s">
        <v>43</v>
      </c>
    </row>
    <row r="1287" spans="1:25" x14ac:dyDescent="0.25">
      <c r="A1287" t="s">
        <v>148</v>
      </c>
      <c r="B1287">
        <v>5226.5200000000004</v>
      </c>
      <c r="C1287">
        <v>5099.37</v>
      </c>
      <c r="D1287">
        <v>5098.93</v>
      </c>
      <c r="E1287">
        <v>5095.1000000000004</v>
      </c>
      <c r="F1287">
        <v>139.322</v>
      </c>
      <c r="G1287">
        <v>1287.26</v>
      </c>
      <c r="H1287">
        <v>245.21600000000001</v>
      </c>
      <c r="I1287">
        <v>235.97200000000001</v>
      </c>
      <c r="J1287">
        <v>263.19400000000002</v>
      </c>
      <c r="K1287">
        <v>3305.84</v>
      </c>
      <c r="L1287">
        <v>1.2606799999999999E-3</v>
      </c>
      <c r="M1287">
        <v>0.99511499999999997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5759.47</v>
      </c>
      <c r="C1288">
        <v>5625.87</v>
      </c>
      <c r="D1288">
        <v>5625.39</v>
      </c>
      <c r="E1288">
        <v>5621.2</v>
      </c>
      <c r="F1288">
        <v>154.733</v>
      </c>
      <c r="G1288">
        <v>1414.05</v>
      </c>
      <c r="H1288">
        <v>270.34100000000001</v>
      </c>
      <c r="I1288">
        <v>259.75299999999999</v>
      </c>
      <c r="J1288">
        <v>286.06200000000001</v>
      </c>
      <c r="K1288">
        <v>3653.37</v>
      </c>
      <c r="L1288">
        <v>1.23639E-3</v>
      </c>
      <c r="M1288">
        <v>0.995116</v>
      </c>
      <c r="N1288">
        <v>0</v>
      </c>
      <c r="O1288" t="s">
        <v>43</v>
      </c>
      <c r="R1288">
        <f>AVERAGE(B1239:B1288)</f>
        <v>5450.9989999999998</v>
      </c>
      <c r="S1288">
        <f>AVERAGE(C1239:C1288)</f>
        <v>5331.0250000000015</v>
      </c>
      <c r="U1288">
        <f>_xlfn.VAR.P(B1239:B1288)</f>
        <v>119781.54545300003</v>
      </c>
      <c r="V1288">
        <f>_xlfn.VAR.P(C1239:C1288)</f>
        <v>118922.752545</v>
      </c>
      <c r="X1288">
        <f>1.96*SQRT(U1288)/50</f>
        <v>13.566912471336209</v>
      </c>
      <c r="Y1288">
        <f>1.96*SQRT(V1288)/50</f>
        <v>13.518189911032794</v>
      </c>
    </row>
    <row r="1289" spans="1:25" x14ac:dyDescent="0.25">
      <c r="A1289" t="s">
        <v>149</v>
      </c>
      <c r="B1289">
        <v>272553.276449</v>
      </c>
      <c r="C1289" t="s">
        <v>37</v>
      </c>
    </row>
    <row r="1290" spans="1:25" x14ac:dyDescent="0.25">
      <c r="A1290" t="s">
        <v>150</v>
      </c>
      <c r="B1290">
        <v>3471.28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1.24197E-3</v>
      </c>
      <c r="L1290">
        <v>0.995116</v>
      </c>
      <c r="M1290">
        <v>0</v>
      </c>
      <c r="N1290" t="s">
        <v>43</v>
      </c>
    </row>
    <row r="1291" spans="1:25" x14ac:dyDescent="0.25">
      <c r="A1291" t="s">
        <v>150</v>
      </c>
      <c r="B1291">
        <v>4204.0600000000004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1.23886E-3</v>
      </c>
      <c r="L1291">
        <v>0.995112</v>
      </c>
      <c r="M1291">
        <v>0</v>
      </c>
      <c r="N1291" t="s">
        <v>43</v>
      </c>
    </row>
    <row r="1292" spans="1:25" x14ac:dyDescent="0.25">
      <c r="A1292" t="s">
        <v>150</v>
      </c>
      <c r="B1292">
        <v>3827.46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1.3981899999999999E-3</v>
      </c>
      <c r="L1292">
        <v>0.995116</v>
      </c>
      <c r="M1292">
        <v>0</v>
      </c>
      <c r="N1292" t="s">
        <v>43</v>
      </c>
    </row>
    <row r="1293" spans="1:25" x14ac:dyDescent="0.25">
      <c r="A1293" t="s">
        <v>150</v>
      </c>
      <c r="B1293">
        <v>3794.91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1.2306299999999999E-3</v>
      </c>
      <c r="L1293">
        <v>0.995116</v>
      </c>
      <c r="M1293">
        <v>0</v>
      </c>
      <c r="N1293" t="s">
        <v>43</v>
      </c>
    </row>
    <row r="1294" spans="1:25" x14ac:dyDescent="0.25">
      <c r="A1294" t="s">
        <v>150</v>
      </c>
      <c r="B1294">
        <v>4001.96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1.5598000000000001E-3</v>
      </c>
      <c r="L1294">
        <v>0.99511400000000005</v>
      </c>
      <c r="M1294">
        <v>0</v>
      </c>
      <c r="N1294" t="s">
        <v>43</v>
      </c>
    </row>
    <row r="1295" spans="1:25" x14ac:dyDescent="0.25">
      <c r="A1295" t="s">
        <v>150</v>
      </c>
      <c r="B1295">
        <v>3418.22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1.2625E-3</v>
      </c>
      <c r="L1295">
        <v>0.99511499999999997</v>
      </c>
      <c r="M1295">
        <v>0</v>
      </c>
      <c r="N1295" t="s">
        <v>43</v>
      </c>
    </row>
    <row r="1296" spans="1:25" x14ac:dyDescent="0.25">
      <c r="A1296" t="s">
        <v>150</v>
      </c>
      <c r="B1296">
        <v>4237.59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1.2909900000000001E-3</v>
      </c>
      <c r="L1296">
        <v>0.995116</v>
      </c>
      <c r="M1296">
        <v>0</v>
      </c>
      <c r="N1296" t="s">
        <v>43</v>
      </c>
    </row>
    <row r="1297" spans="1:14" x14ac:dyDescent="0.25">
      <c r="A1297" t="s">
        <v>150</v>
      </c>
      <c r="B1297">
        <v>3897.04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1.23025E-3</v>
      </c>
      <c r="L1297">
        <v>0.995116</v>
      </c>
      <c r="M1297">
        <v>0</v>
      </c>
      <c r="N1297" t="s">
        <v>43</v>
      </c>
    </row>
    <row r="1298" spans="1:14" x14ac:dyDescent="0.25">
      <c r="A1298" t="s">
        <v>150</v>
      </c>
      <c r="B1298">
        <v>3696.58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1.3639399999999999E-3</v>
      </c>
      <c r="L1298">
        <v>0.99511499999999997</v>
      </c>
      <c r="M1298">
        <v>0</v>
      </c>
      <c r="N1298" t="s">
        <v>43</v>
      </c>
    </row>
    <row r="1299" spans="1:14" x14ac:dyDescent="0.25">
      <c r="A1299" t="s">
        <v>150</v>
      </c>
      <c r="B1299">
        <v>4173.55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1.2838999999999999E-3</v>
      </c>
      <c r="L1299">
        <v>0.995116</v>
      </c>
      <c r="M1299">
        <v>0</v>
      </c>
      <c r="N1299" t="s">
        <v>43</v>
      </c>
    </row>
    <row r="1300" spans="1:14" x14ac:dyDescent="0.25">
      <c r="A1300" t="s">
        <v>150</v>
      </c>
      <c r="B1300">
        <v>3420.42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1.23066E-3</v>
      </c>
      <c r="L1300">
        <v>0.995116</v>
      </c>
      <c r="M1300">
        <v>0</v>
      </c>
      <c r="N1300" t="s">
        <v>43</v>
      </c>
    </row>
    <row r="1301" spans="1:14" x14ac:dyDescent="0.25">
      <c r="A1301" t="s">
        <v>150</v>
      </c>
      <c r="B1301">
        <v>4050.97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1.2907800000000001E-3</v>
      </c>
      <c r="L1301">
        <v>0.995116</v>
      </c>
      <c r="M1301">
        <v>0</v>
      </c>
      <c r="N1301" t="s">
        <v>43</v>
      </c>
    </row>
    <row r="1302" spans="1:14" x14ac:dyDescent="0.25">
      <c r="A1302" t="s">
        <v>150</v>
      </c>
      <c r="B1302">
        <v>4038.46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1.2633399999999999E-3</v>
      </c>
      <c r="L1302">
        <v>0.99511499999999997</v>
      </c>
      <c r="M1302">
        <v>0</v>
      </c>
      <c r="N1302" t="s">
        <v>43</v>
      </c>
    </row>
    <row r="1303" spans="1:14" x14ac:dyDescent="0.25">
      <c r="A1303" t="s">
        <v>150</v>
      </c>
      <c r="B1303">
        <v>3427.66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1.3031900000000001E-3</v>
      </c>
      <c r="L1303">
        <v>0.995116</v>
      </c>
      <c r="M1303">
        <v>0</v>
      </c>
      <c r="N1303" t="s">
        <v>43</v>
      </c>
    </row>
    <row r="1304" spans="1:14" x14ac:dyDescent="0.25">
      <c r="A1304" t="s">
        <v>150</v>
      </c>
      <c r="B1304">
        <v>4032.35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1.31295E-3</v>
      </c>
      <c r="L1304">
        <v>0.995116</v>
      </c>
      <c r="M1304">
        <v>0</v>
      </c>
      <c r="N1304" t="s">
        <v>43</v>
      </c>
    </row>
    <row r="1305" spans="1:14" x14ac:dyDescent="0.25">
      <c r="A1305" t="s">
        <v>150</v>
      </c>
      <c r="B1305">
        <v>3580.46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1.3093499999999999E-3</v>
      </c>
      <c r="L1305">
        <v>0.99511099999999997</v>
      </c>
      <c r="M1305">
        <v>0</v>
      </c>
      <c r="N1305" t="s">
        <v>43</v>
      </c>
    </row>
    <row r="1306" spans="1:14" x14ac:dyDescent="0.25">
      <c r="A1306" t="s">
        <v>150</v>
      </c>
      <c r="B1306">
        <v>3786.57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1.25136E-3</v>
      </c>
      <c r="L1306">
        <v>0.995116</v>
      </c>
      <c r="M1306">
        <v>0</v>
      </c>
      <c r="N1306" t="s">
        <v>43</v>
      </c>
    </row>
    <row r="1307" spans="1:14" x14ac:dyDescent="0.25">
      <c r="A1307" t="s">
        <v>150</v>
      </c>
      <c r="B1307">
        <v>3838.96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1.28699E-3</v>
      </c>
      <c r="L1307">
        <v>0.995116</v>
      </c>
      <c r="M1307">
        <v>0</v>
      </c>
      <c r="N1307" t="s">
        <v>43</v>
      </c>
    </row>
    <row r="1308" spans="1:14" x14ac:dyDescent="0.25">
      <c r="A1308" t="s">
        <v>150</v>
      </c>
      <c r="B1308">
        <v>3443.29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1.2395399999999999E-3</v>
      </c>
      <c r="L1308">
        <v>0.995116</v>
      </c>
      <c r="M1308">
        <v>0</v>
      </c>
      <c r="N1308" t="s">
        <v>43</v>
      </c>
    </row>
    <row r="1309" spans="1:14" x14ac:dyDescent="0.25">
      <c r="A1309" t="s">
        <v>150</v>
      </c>
      <c r="B1309">
        <v>4113.01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1.25143E-3</v>
      </c>
      <c r="L1309">
        <v>0.995116</v>
      </c>
      <c r="M1309">
        <v>0</v>
      </c>
      <c r="N1309" t="s">
        <v>43</v>
      </c>
    </row>
    <row r="1310" spans="1:14" x14ac:dyDescent="0.25">
      <c r="A1310" t="s">
        <v>150</v>
      </c>
      <c r="B1310">
        <v>3774.58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1.38298E-3</v>
      </c>
      <c r="L1310">
        <v>0.995116</v>
      </c>
      <c r="M1310">
        <v>0</v>
      </c>
      <c r="N1310" t="s">
        <v>43</v>
      </c>
    </row>
    <row r="1311" spans="1:14" x14ac:dyDescent="0.25">
      <c r="A1311" t="s">
        <v>150</v>
      </c>
      <c r="B1311">
        <v>3428.76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1.23113E-3</v>
      </c>
      <c r="L1311">
        <v>0.995116</v>
      </c>
      <c r="M1311">
        <v>0</v>
      </c>
      <c r="N1311" t="s">
        <v>43</v>
      </c>
    </row>
    <row r="1312" spans="1:14" x14ac:dyDescent="0.25">
      <c r="A1312" t="s">
        <v>150</v>
      </c>
      <c r="B1312">
        <v>3504.7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1.27078E-3</v>
      </c>
      <c r="L1312">
        <v>0.995116</v>
      </c>
      <c r="M1312">
        <v>0</v>
      </c>
      <c r="N1312" t="s">
        <v>43</v>
      </c>
    </row>
    <row r="1313" spans="1:14" x14ac:dyDescent="0.25">
      <c r="A1313" t="s">
        <v>150</v>
      </c>
      <c r="B1313">
        <v>3627.8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1.2300600000000001E-3</v>
      </c>
      <c r="L1313">
        <v>0.995116</v>
      </c>
      <c r="M1313">
        <v>0</v>
      </c>
      <c r="N1313" t="s">
        <v>43</v>
      </c>
    </row>
    <row r="1314" spans="1:14" x14ac:dyDescent="0.25">
      <c r="A1314" t="s">
        <v>150</v>
      </c>
      <c r="B1314">
        <v>3761.95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1.2322800000000001E-3</v>
      </c>
      <c r="L1314">
        <v>0.995116</v>
      </c>
      <c r="M1314">
        <v>0</v>
      </c>
      <c r="N1314" t="s">
        <v>43</v>
      </c>
    </row>
    <row r="1315" spans="1:14" x14ac:dyDescent="0.25">
      <c r="A1315" t="s">
        <v>150</v>
      </c>
      <c r="B1315">
        <v>4419.96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1.42103E-3</v>
      </c>
      <c r="L1315">
        <v>0.99511499999999997</v>
      </c>
      <c r="M1315">
        <v>0</v>
      </c>
      <c r="N1315" t="s">
        <v>43</v>
      </c>
    </row>
    <row r="1316" spans="1:14" x14ac:dyDescent="0.25">
      <c r="A1316" t="s">
        <v>150</v>
      </c>
      <c r="B1316">
        <v>3700.51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1.29762E-3</v>
      </c>
      <c r="L1316">
        <v>0.995116</v>
      </c>
      <c r="M1316">
        <v>0</v>
      </c>
      <c r="N1316" t="s">
        <v>43</v>
      </c>
    </row>
    <row r="1317" spans="1:14" x14ac:dyDescent="0.25">
      <c r="A1317" t="s">
        <v>150</v>
      </c>
      <c r="B1317">
        <v>4100.1000000000004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1.27181E-3</v>
      </c>
      <c r="L1317">
        <v>0.99511499999999997</v>
      </c>
      <c r="M1317">
        <v>0</v>
      </c>
      <c r="N1317" t="s">
        <v>43</v>
      </c>
    </row>
    <row r="1318" spans="1:14" x14ac:dyDescent="0.25">
      <c r="A1318" t="s">
        <v>150</v>
      </c>
      <c r="B1318">
        <v>4212.18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1.89065E-3</v>
      </c>
      <c r="L1318">
        <v>0.995116</v>
      </c>
      <c r="M1318">
        <v>0</v>
      </c>
      <c r="N1318" t="s">
        <v>43</v>
      </c>
    </row>
    <row r="1319" spans="1:14" x14ac:dyDescent="0.25">
      <c r="A1319" t="s">
        <v>150</v>
      </c>
      <c r="B1319">
        <v>3843.54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1.2325599999999999E-3</v>
      </c>
      <c r="L1319">
        <v>0.995116</v>
      </c>
      <c r="M1319">
        <v>0</v>
      </c>
      <c r="N1319" t="s">
        <v>43</v>
      </c>
    </row>
    <row r="1320" spans="1:14" x14ac:dyDescent="0.25">
      <c r="A1320" t="s">
        <v>150</v>
      </c>
      <c r="B1320">
        <v>4336.57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1.2883899999999999E-3</v>
      </c>
      <c r="L1320">
        <v>0.995116</v>
      </c>
      <c r="M1320">
        <v>0</v>
      </c>
      <c r="N1320" t="s">
        <v>43</v>
      </c>
    </row>
    <row r="1321" spans="1:14" x14ac:dyDescent="0.25">
      <c r="A1321" t="s">
        <v>150</v>
      </c>
      <c r="B1321">
        <v>3430.05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1.2306800000000001E-3</v>
      </c>
      <c r="L1321">
        <v>0.995116</v>
      </c>
      <c r="M1321">
        <v>0</v>
      </c>
      <c r="N1321" t="s">
        <v>43</v>
      </c>
    </row>
    <row r="1322" spans="1:14" x14ac:dyDescent="0.25">
      <c r="A1322" t="s">
        <v>150</v>
      </c>
      <c r="B1322">
        <v>4128.5200000000004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1.2441900000000001E-3</v>
      </c>
      <c r="L1322">
        <v>0.995116</v>
      </c>
      <c r="M1322">
        <v>0</v>
      </c>
      <c r="N1322" t="s">
        <v>43</v>
      </c>
    </row>
    <row r="1323" spans="1:14" x14ac:dyDescent="0.25">
      <c r="A1323" t="s">
        <v>150</v>
      </c>
      <c r="B1323">
        <v>3576.95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1.23919E-3</v>
      </c>
      <c r="L1323">
        <v>0.995116</v>
      </c>
      <c r="M1323">
        <v>0</v>
      </c>
      <c r="N1323" t="s">
        <v>43</v>
      </c>
    </row>
    <row r="1324" spans="1:14" x14ac:dyDescent="0.25">
      <c r="A1324" t="s">
        <v>150</v>
      </c>
      <c r="B1324">
        <v>3477.8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1.23908E-3</v>
      </c>
      <c r="L1324">
        <v>0.99511499999999997</v>
      </c>
      <c r="M1324">
        <v>228</v>
      </c>
      <c r="N1324" t="s">
        <v>43</v>
      </c>
    </row>
    <row r="1325" spans="1:14" x14ac:dyDescent="0.25">
      <c r="A1325" t="s">
        <v>150</v>
      </c>
      <c r="B1325">
        <v>4131.76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1.24978E-3</v>
      </c>
      <c r="L1325">
        <v>0.99511400000000005</v>
      </c>
      <c r="M1325">
        <v>0</v>
      </c>
      <c r="N1325" t="s">
        <v>43</v>
      </c>
    </row>
    <row r="1326" spans="1:14" x14ac:dyDescent="0.25">
      <c r="A1326" t="s">
        <v>150</v>
      </c>
      <c r="B1326">
        <v>3587.41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1.3555399999999999E-3</v>
      </c>
      <c r="L1326">
        <v>0.995116</v>
      </c>
      <c r="M1326">
        <v>0</v>
      </c>
      <c r="N1326" t="s">
        <v>43</v>
      </c>
    </row>
    <row r="1327" spans="1:14" x14ac:dyDescent="0.25">
      <c r="A1327" t="s">
        <v>150</v>
      </c>
      <c r="B1327">
        <v>3784.89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1.2300499999999999E-3</v>
      </c>
      <c r="L1327">
        <v>0.995116</v>
      </c>
      <c r="M1327">
        <v>0</v>
      </c>
      <c r="N1327" t="s">
        <v>43</v>
      </c>
    </row>
    <row r="1328" spans="1:14" x14ac:dyDescent="0.25">
      <c r="A1328" t="s">
        <v>150</v>
      </c>
      <c r="B1328">
        <v>4034.14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1.23018E-3</v>
      </c>
      <c r="L1328">
        <v>0.995116</v>
      </c>
      <c r="M1328">
        <v>0</v>
      </c>
      <c r="N1328" t="s">
        <v>43</v>
      </c>
    </row>
    <row r="1329" spans="1:25" x14ac:dyDescent="0.25">
      <c r="A1329" t="s">
        <v>150</v>
      </c>
      <c r="B1329">
        <v>3549.35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1.24361E-3</v>
      </c>
      <c r="L1329">
        <v>0.99511400000000005</v>
      </c>
      <c r="M1329">
        <v>0</v>
      </c>
      <c r="N1329" t="s">
        <v>43</v>
      </c>
    </row>
    <row r="1330" spans="1:25" x14ac:dyDescent="0.25">
      <c r="A1330" t="s">
        <v>150</v>
      </c>
      <c r="B1330">
        <v>3950.66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1.2301300000000001E-3</v>
      </c>
      <c r="L1330">
        <v>0.995116</v>
      </c>
      <c r="M1330">
        <v>0</v>
      </c>
      <c r="N1330" t="s">
        <v>43</v>
      </c>
    </row>
    <row r="1331" spans="1:25" x14ac:dyDescent="0.25">
      <c r="A1331" t="s">
        <v>150</v>
      </c>
      <c r="B1331">
        <v>3590.54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1.23981E-3</v>
      </c>
      <c r="L1331">
        <v>0.995116</v>
      </c>
      <c r="M1331">
        <v>0</v>
      </c>
      <c r="N1331" t="s">
        <v>43</v>
      </c>
    </row>
    <row r="1332" spans="1:25" x14ac:dyDescent="0.25">
      <c r="A1332" t="s">
        <v>150</v>
      </c>
      <c r="B1332">
        <v>3492.46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1.2320899999999999E-3</v>
      </c>
      <c r="L1332">
        <v>0.99511499999999997</v>
      </c>
      <c r="M1332">
        <v>0</v>
      </c>
      <c r="N1332" t="s">
        <v>43</v>
      </c>
    </row>
    <row r="1333" spans="1:25" x14ac:dyDescent="0.25">
      <c r="A1333" t="s">
        <v>150</v>
      </c>
      <c r="B1333">
        <v>4458.3100000000004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1.23072E-3</v>
      </c>
      <c r="L1333">
        <v>0.99511300000000003</v>
      </c>
      <c r="M1333">
        <v>0</v>
      </c>
      <c r="N1333" t="s">
        <v>43</v>
      </c>
    </row>
    <row r="1334" spans="1:25" x14ac:dyDescent="0.25">
      <c r="A1334" t="s">
        <v>150</v>
      </c>
      <c r="B1334">
        <v>3799.43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1.2332700000000001E-3</v>
      </c>
      <c r="L1334">
        <v>0.995116</v>
      </c>
      <c r="M1334">
        <v>0</v>
      </c>
      <c r="N1334" t="s">
        <v>43</v>
      </c>
    </row>
    <row r="1335" spans="1:25" x14ac:dyDescent="0.25">
      <c r="A1335" t="s">
        <v>150</v>
      </c>
      <c r="B1335">
        <v>4002.28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1.2917499999999999E-3</v>
      </c>
      <c r="L1335">
        <v>0.995116</v>
      </c>
      <c r="M1335">
        <v>183</v>
      </c>
      <c r="N1335" t="s">
        <v>43</v>
      </c>
    </row>
    <row r="1336" spans="1:25" x14ac:dyDescent="0.25">
      <c r="A1336" t="s">
        <v>150</v>
      </c>
      <c r="B1336">
        <v>3804.99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1.2375299999999999E-3</v>
      </c>
      <c r="L1336">
        <v>0.99511499999999997</v>
      </c>
      <c r="M1336">
        <v>0</v>
      </c>
      <c r="N1336" t="s">
        <v>43</v>
      </c>
    </row>
    <row r="1337" spans="1:25" x14ac:dyDescent="0.25">
      <c r="A1337" t="s">
        <v>150</v>
      </c>
      <c r="B1337">
        <v>3427.86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1.26077E-3</v>
      </c>
      <c r="L1337">
        <v>0.995116</v>
      </c>
      <c r="M1337">
        <v>0</v>
      </c>
      <c r="N1337" t="s">
        <v>43</v>
      </c>
    </row>
    <row r="1338" spans="1:25" x14ac:dyDescent="0.25">
      <c r="A1338" t="s">
        <v>150</v>
      </c>
      <c r="B1338">
        <v>4405.42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1.23131E-3</v>
      </c>
      <c r="L1338">
        <v>0.99511499999999997</v>
      </c>
      <c r="M1338">
        <v>0</v>
      </c>
      <c r="N1338" t="s">
        <v>43</v>
      </c>
    </row>
    <row r="1339" spans="1:25" x14ac:dyDescent="0.25">
      <c r="A1339" t="s">
        <v>150</v>
      </c>
      <c r="B1339">
        <v>3936.71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1.24599E-3</v>
      </c>
      <c r="L1339">
        <v>0.995116</v>
      </c>
      <c r="M1339">
        <v>0</v>
      </c>
      <c r="N1339" t="s">
        <v>43</v>
      </c>
    </row>
    <row r="1340" spans="1:25" x14ac:dyDescent="0.25">
      <c r="A1340" t="s">
        <v>150</v>
      </c>
      <c r="B1340">
        <v>3801.61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1.23028E-3</v>
      </c>
      <c r="L1340">
        <v>0.99511499999999997</v>
      </c>
      <c r="M1340">
        <v>0</v>
      </c>
      <c r="N1340" t="s">
        <v>43</v>
      </c>
    </row>
    <row r="1341" spans="1:25" x14ac:dyDescent="0.25">
      <c r="A1341" t="s">
        <v>150</v>
      </c>
      <c r="B1341">
        <v>3623.24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1.2308200000000001E-3</v>
      </c>
      <c r="L1341">
        <v>0.995116</v>
      </c>
      <c r="M1341">
        <v>0</v>
      </c>
      <c r="N1341" t="s">
        <v>43</v>
      </c>
    </row>
    <row r="1342" spans="1:25" x14ac:dyDescent="0.25">
      <c r="A1342" t="s">
        <v>150</v>
      </c>
      <c r="B1342">
        <v>3427.39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1.23025E-3</v>
      </c>
      <c r="L1342">
        <v>0.99511099999999997</v>
      </c>
      <c r="M1342">
        <v>0</v>
      </c>
      <c r="N1342" t="s">
        <v>43</v>
      </c>
    </row>
    <row r="1343" spans="1:25" x14ac:dyDescent="0.25">
      <c r="A1343" t="s">
        <v>150</v>
      </c>
      <c r="B1343">
        <v>4245.78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1.2339199999999999E-3</v>
      </c>
      <c r="L1343">
        <v>0.995116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3766.31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1.2301300000000001E-3</v>
      </c>
      <c r="L1344">
        <v>0.995116</v>
      </c>
      <c r="M1344">
        <v>0</v>
      </c>
      <c r="N1344" t="s">
        <v>43</v>
      </c>
      <c r="R1344">
        <f>AVERAGE(B1295:B1344)</f>
        <v>3825.9927999999991</v>
      </c>
      <c r="S1344">
        <f>AVERAGE(C1295:C1344)</f>
        <v>0</v>
      </c>
      <c r="U1344">
        <f>_xlfn.VAR.P(B1295:B1344)</f>
        <v>91923.122616160064</v>
      </c>
      <c r="V1344">
        <f>_xlfn.VAR.P(C1295:C1344)</f>
        <v>0</v>
      </c>
      <c r="X1344">
        <f>1.96*SQRT(U1344)/50</f>
        <v>11.884979896360626</v>
      </c>
      <c r="Y1344">
        <f>1.96*SQRT(V1344)/50</f>
        <v>0</v>
      </c>
    </row>
    <row r="1345" spans="1:13" x14ac:dyDescent="0.25">
      <c r="A1345" t="s">
        <v>151</v>
      </c>
      <c r="B1345">
        <v>191302.64254999999</v>
      </c>
      <c r="C1345" t="s">
        <v>37</v>
      </c>
    </row>
    <row r="1346" spans="1:13" x14ac:dyDescent="0.25">
      <c r="A1346" t="s">
        <v>152</v>
      </c>
      <c r="B1346">
        <v>3604.55</v>
      </c>
      <c r="C1346">
        <v>3604.37</v>
      </c>
      <c r="D1346">
        <v>3603.95</v>
      </c>
      <c r="E1346">
        <v>3600.28</v>
      </c>
      <c r="F1346">
        <v>135.32400000000001</v>
      </c>
      <c r="G1346">
        <v>0</v>
      </c>
      <c r="H1346">
        <v>239.471</v>
      </c>
      <c r="I1346">
        <v>0</v>
      </c>
      <c r="J1346">
        <v>1.3304300000000001E-3</v>
      </c>
      <c r="K1346">
        <v>0.99511000000000005</v>
      </c>
      <c r="L1346">
        <v>0</v>
      </c>
      <c r="M1346" t="s">
        <v>43</v>
      </c>
    </row>
    <row r="1347" spans="1:13" x14ac:dyDescent="0.25">
      <c r="A1347" t="s">
        <v>152</v>
      </c>
      <c r="B1347">
        <v>4200.3599999999997</v>
      </c>
      <c r="C1347">
        <v>4200.18</v>
      </c>
      <c r="D1347">
        <v>4199.7</v>
      </c>
      <c r="E1347">
        <v>4195.42</v>
      </c>
      <c r="F1347">
        <v>158.05099999999999</v>
      </c>
      <c r="G1347">
        <v>0</v>
      </c>
      <c r="H1347">
        <v>277.08600000000001</v>
      </c>
      <c r="I1347">
        <v>0</v>
      </c>
      <c r="J1347">
        <v>1.2303100000000001E-3</v>
      </c>
      <c r="K1347">
        <v>0.995116</v>
      </c>
      <c r="L1347">
        <v>0</v>
      </c>
      <c r="M1347" t="s">
        <v>43</v>
      </c>
    </row>
    <row r="1348" spans="1:13" x14ac:dyDescent="0.25">
      <c r="A1348" t="s">
        <v>152</v>
      </c>
      <c r="B1348">
        <v>3565.13</v>
      </c>
      <c r="C1348">
        <v>3564.96</v>
      </c>
      <c r="D1348">
        <v>3564.54</v>
      </c>
      <c r="E1348">
        <v>3560.9</v>
      </c>
      <c r="F1348">
        <v>134.07</v>
      </c>
      <c r="G1348">
        <v>0</v>
      </c>
      <c r="H1348">
        <v>236.99199999999999</v>
      </c>
      <c r="I1348">
        <v>0</v>
      </c>
      <c r="J1348">
        <v>1.2314299999999999E-3</v>
      </c>
      <c r="K1348">
        <v>0.99511499999999997</v>
      </c>
      <c r="L1348">
        <v>0</v>
      </c>
      <c r="M1348" t="s">
        <v>43</v>
      </c>
    </row>
    <row r="1349" spans="1:13" x14ac:dyDescent="0.25">
      <c r="A1349" t="s">
        <v>152</v>
      </c>
      <c r="B1349">
        <v>4029.78</v>
      </c>
      <c r="C1349">
        <v>4029.61</v>
      </c>
      <c r="D1349">
        <v>4029.14</v>
      </c>
      <c r="E1349">
        <v>4025.05</v>
      </c>
      <c r="F1349">
        <v>151.77199999999999</v>
      </c>
      <c r="G1349">
        <v>0</v>
      </c>
      <c r="H1349">
        <v>266.43200000000002</v>
      </c>
      <c r="I1349">
        <v>0</v>
      </c>
      <c r="J1349">
        <v>1.23365E-3</v>
      </c>
      <c r="K1349">
        <v>0.995116</v>
      </c>
      <c r="L1349">
        <v>0</v>
      </c>
      <c r="M1349" t="s">
        <v>43</v>
      </c>
    </row>
    <row r="1350" spans="1:13" x14ac:dyDescent="0.25">
      <c r="A1350" t="s">
        <v>152</v>
      </c>
      <c r="B1350">
        <v>3707.09</v>
      </c>
      <c r="C1350">
        <v>3706.91</v>
      </c>
      <c r="D1350">
        <v>3706.48</v>
      </c>
      <c r="E1350">
        <v>3702.69</v>
      </c>
      <c r="F1350">
        <v>139.43700000000001</v>
      </c>
      <c r="G1350">
        <v>0</v>
      </c>
      <c r="H1350">
        <v>246.01300000000001</v>
      </c>
      <c r="I1350">
        <v>0</v>
      </c>
      <c r="J1350">
        <v>1.25238E-3</v>
      </c>
      <c r="K1350">
        <v>0.99511300000000003</v>
      </c>
      <c r="L1350">
        <v>0</v>
      </c>
      <c r="M1350" t="s">
        <v>43</v>
      </c>
    </row>
    <row r="1351" spans="1:13" x14ac:dyDescent="0.25">
      <c r="A1351" t="s">
        <v>152</v>
      </c>
      <c r="B1351">
        <v>3543.19</v>
      </c>
      <c r="C1351">
        <v>3543.03</v>
      </c>
      <c r="D1351">
        <v>3542.62</v>
      </c>
      <c r="E1351">
        <v>3539</v>
      </c>
      <c r="F1351">
        <v>133.125</v>
      </c>
      <c r="G1351">
        <v>0</v>
      </c>
      <c r="H1351">
        <v>235.44900000000001</v>
      </c>
      <c r="I1351">
        <v>0</v>
      </c>
      <c r="J1351">
        <v>1.38776E-3</v>
      </c>
      <c r="K1351">
        <v>0.99511499999999997</v>
      </c>
      <c r="L1351">
        <v>0</v>
      </c>
      <c r="M1351" t="s">
        <v>43</v>
      </c>
    </row>
    <row r="1352" spans="1:13" x14ac:dyDescent="0.25">
      <c r="A1352" t="s">
        <v>152</v>
      </c>
      <c r="B1352">
        <v>4154.84</v>
      </c>
      <c r="C1352">
        <v>4154.6899999999996</v>
      </c>
      <c r="D1352">
        <v>4154.21</v>
      </c>
      <c r="E1352">
        <v>4149.99</v>
      </c>
      <c r="F1352">
        <v>156.58600000000001</v>
      </c>
      <c r="G1352">
        <v>0</v>
      </c>
      <c r="H1352">
        <v>274.46100000000001</v>
      </c>
      <c r="I1352">
        <v>0</v>
      </c>
      <c r="J1352">
        <v>1.2310299999999999E-3</v>
      </c>
      <c r="K1352">
        <v>0.995116</v>
      </c>
      <c r="L1352">
        <v>0</v>
      </c>
      <c r="M1352" t="s">
        <v>43</v>
      </c>
    </row>
    <row r="1353" spans="1:13" x14ac:dyDescent="0.25">
      <c r="A1353" t="s">
        <v>152</v>
      </c>
      <c r="B1353">
        <v>3614.99</v>
      </c>
      <c r="C1353">
        <v>3614.82</v>
      </c>
      <c r="D1353">
        <v>3614.41</v>
      </c>
      <c r="E1353">
        <v>3610.71</v>
      </c>
      <c r="F1353">
        <v>135.804</v>
      </c>
      <c r="G1353">
        <v>0</v>
      </c>
      <c r="H1353">
        <v>240.23699999999999</v>
      </c>
      <c r="I1353">
        <v>0</v>
      </c>
      <c r="J1353">
        <v>1.23785E-3</v>
      </c>
      <c r="K1353">
        <v>0.995116</v>
      </c>
      <c r="L1353">
        <v>0</v>
      </c>
      <c r="M1353" t="s">
        <v>43</v>
      </c>
    </row>
    <row r="1354" spans="1:13" x14ac:dyDescent="0.25">
      <c r="A1354" t="s">
        <v>152</v>
      </c>
      <c r="B1354">
        <v>3508.56</v>
      </c>
      <c r="C1354">
        <v>3508.41</v>
      </c>
      <c r="D1354">
        <v>3508.01</v>
      </c>
      <c r="E1354">
        <v>3504.44</v>
      </c>
      <c r="F1354">
        <v>131.91</v>
      </c>
      <c r="G1354">
        <v>0</v>
      </c>
      <c r="H1354">
        <v>233.327</v>
      </c>
      <c r="I1354">
        <v>0</v>
      </c>
      <c r="J1354">
        <v>1.23073E-3</v>
      </c>
      <c r="K1354">
        <v>0.995116</v>
      </c>
      <c r="L1354">
        <v>0</v>
      </c>
      <c r="M1354" t="s">
        <v>43</v>
      </c>
    </row>
    <row r="1355" spans="1:13" x14ac:dyDescent="0.25">
      <c r="A1355" t="s">
        <v>152</v>
      </c>
      <c r="B1355">
        <v>3476.28</v>
      </c>
      <c r="C1355">
        <v>3476.14</v>
      </c>
      <c r="D1355">
        <v>3475.73</v>
      </c>
      <c r="E1355">
        <v>3472.2</v>
      </c>
      <c r="F1355">
        <v>130.81399999999999</v>
      </c>
      <c r="G1355">
        <v>0</v>
      </c>
      <c r="H1355">
        <v>231.25899999999999</v>
      </c>
      <c r="I1355">
        <v>0</v>
      </c>
      <c r="J1355">
        <v>1.2929700000000001E-3</v>
      </c>
      <c r="K1355">
        <v>0.995116</v>
      </c>
      <c r="L1355">
        <v>0</v>
      </c>
      <c r="M1355" t="s">
        <v>43</v>
      </c>
    </row>
    <row r="1356" spans="1:13" x14ac:dyDescent="0.25">
      <c r="A1356" t="s">
        <v>152</v>
      </c>
      <c r="B1356">
        <v>3541.98</v>
      </c>
      <c r="C1356">
        <v>3541.81</v>
      </c>
      <c r="D1356">
        <v>3541.4</v>
      </c>
      <c r="E1356">
        <v>3537.79</v>
      </c>
      <c r="F1356">
        <v>132.995</v>
      </c>
      <c r="G1356">
        <v>0</v>
      </c>
      <c r="H1356">
        <v>235.56200000000001</v>
      </c>
      <c r="I1356">
        <v>0</v>
      </c>
      <c r="J1356">
        <v>1.2380399999999999E-3</v>
      </c>
      <c r="K1356">
        <v>0.995116</v>
      </c>
      <c r="L1356">
        <v>0</v>
      </c>
      <c r="M1356" t="s">
        <v>43</v>
      </c>
    </row>
    <row r="1357" spans="1:13" x14ac:dyDescent="0.25">
      <c r="A1357" t="s">
        <v>152</v>
      </c>
      <c r="B1357">
        <v>3911.58</v>
      </c>
      <c r="C1357">
        <v>3911.43</v>
      </c>
      <c r="D1357">
        <v>3910.98</v>
      </c>
      <c r="E1357">
        <v>3906.99</v>
      </c>
      <c r="F1357">
        <v>146.934</v>
      </c>
      <c r="G1357">
        <v>0</v>
      </c>
      <c r="H1357">
        <v>258.89600000000002</v>
      </c>
      <c r="I1357">
        <v>0</v>
      </c>
      <c r="J1357">
        <v>1.2352699999999999E-3</v>
      </c>
      <c r="K1357">
        <v>0.995116</v>
      </c>
      <c r="L1357">
        <v>0</v>
      </c>
      <c r="M1357" t="s">
        <v>43</v>
      </c>
    </row>
    <row r="1358" spans="1:13" x14ac:dyDescent="0.25">
      <c r="A1358" t="s">
        <v>152</v>
      </c>
      <c r="B1358">
        <v>3803.85</v>
      </c>
      <c r="C1358">
        <v>3803.69</v>
      </c>
      <c r="D1358">
        <v>3803.24</v>
      </c>
      <c r="E1358">
        <v>3799.37</v>
      </c>
      <c r="F1358">
        <v>142.86699999999999</v>
      </c>
      <c r="G1358">
        <v>0</v>
      </c>
      <c r="H1358">
        <v>252.078</v>
      </c>
      <c r="I1358">
        <v>0</v>
      </c>
      <c r="J1358">
        <v>1.2300499999999999E-3</v>
      </c>
      <c r="K1358">
        <v>0.995116</v>
      </c>
      <c r="L1358">
        <v>0</v>
      </c>
      <c r="M1358" t="s">
        <v>43</v>
      </c>
    </row>
    <row r="1359" spans="1:13" x14ac:dyDescent="0.25">
      <c r="A1359" t="s">
        <v>152</v>
      </c>
      <c r="B1359">
        <v>3505.23</v>
      </c>
      <c r="C1359">
        <v>3505.09</v>
      </c>
      <c r="D1359">
        <v>3504.68</v>
      </c>
      <c r="E1359">
        <v>3501.1</v>
      </c>
      <c r="F1359">
        <v>131.70500000000001</v>
      </c>
      <c r="G1359">
        <v>0</v>
      </c>
      <c r="H1359">
        <v>233.191</v>
      </c>
      <c r="I1359">
        <v>0</v>
      </c>
      <c r="J1359">
        <v>1.36629E-3</v>
      </c>
      <c r="K1359">
        <v>0.99511499999999997</v>
      </c>
      <c r="L1359">
        <v>0</v>
      </c>
      <c r="M1359" t="s">
        <v>43</v>
      </c>
    </row>
    <row r="1360" spans="1:13" x14ac:dyDescent="0.25">
      <c r="A1360" t="s">
        <v>152</v>
      </c>
      <c r="B1360">
        <v>4206.3900000000003</v>
      </c>
      <c r="C1360">
        <v>4206.24</v>
      </c>
      <c r="D1360">
        <v>4205.76</v>
      </c>
      <c r="E1360">
        <v>4201.4799999999996</v>
      </c>
      <c r="F1360">
        <v>158.22999999999999</v>
      </c>
      <c r="G1360">
        <v>0</v>
      </c>
      <c r="H1360">
        <v>277.62799999999999</v>
      </c>
      <c r="I1360">
        <v>0</v>
      </c>
      <c r="J1360">
        <v>1.23503E-3</v>
      </c>
      <c r="K1360">
        <v>0.99511499999999997</v>
      </c>
      <c r="L1360">
        <v>0</v>
      </c>
      <c r="M1360" t="s">
        <v>43</v>
      </c>
    </row>
    <row r="1361" spans="1:13" x14ac:dyDescent="0.25">
      <c r="A1361" t="s">
        <v>152</v>
      </c>
      <c r="B1361">
        <v>4002.63</v>
      </c>
      <c r="C1361">
        <v>4002.47</v>
      </c>
      <c r="D1361">
        <v>4002</v>
      </c>
      <c r="E1361">
        <v>3997.89</v>
      </c>
      <c r="F1361">
        <v>150.64500000000001</v>
      </c>
      <c r="G1361">
        <v>0</v>
      </c>
      <c r="H1361">
        <v>264.54700000000003</v>
      </c>
      <c r="I1361">
        <v>0</v>
      </c>
      <c r="J1361">
        <v>1.23836E-3</v>
      </c>
      <c r="K1361">
        <v>0.995116</v>
      </c>
      <c r="L1361">
        <v>0</v>
      </c>
      <c r="M1361" t="s">
        <v>43</v>
      </c>
    </row>
    <row r="1362" spans="1:13" x14ac:dyDescent="0.25">
      <c r="A1362" t="s">
        <v>152</v>
      </c>
      <c r="B1362">
        <v>3857.22</v>
      </c>
      <c r="C1362">
        <v>3857.06</v>
      </c>
      <c r="D1362">
        <v>3856.61</v>
      </c>
      <c r="E1362">
        <v>3852.68</v>
      </c>
      <c r="F1362">
        <v>145.07300000000001</v>
      </c>
      <c r="G1362">
        <v>0</v>
      </c>
      <c r="H1362">
        <v>255.70400000000001</v>
      </c>
      <c r="I1362">
        <v>0</v>
      </c>
      <c r="J1362">
        <v>1.23302E-3</v>
      </c>
      <c r="K1362">
        <v>0.995116</v>
      </c>
      <c r="L1362">
        <v>0</v>
      </c>
      <c r="M1362" t="s">
        <v>43</v>
      </c>
    </row>
    <row r="1363" spans="1:13" x14ac:dyDescent="0.25">
      <c r="A1363" t="s">
        <v>152</v>
      </c>
      <c r="B1363">
        <v>3836.52</v>
      </c>
      <c r="C1363">
        <v>3836.36</v>
      </c>
      <c r="D1363">
        <v>3835.91</v>
      </c>
      <c r="E1363">
        <v>3831.99</v>
      </c>
      <c r="F1363">
        <v>144.30099999999999</v>
      </c>
      <c r="G1363">
        <v>0</v>
      </c>
      <c r="H1363">
        <v>254.18</v>
      </c>
      <c r="I1363">
        <v>0</v>
      </c>
      <c r="J1363">
        <v>1.2507499999999999E-3</v>
      </c>
      <c r="K1363">
        <v>0.995116</v>
      </c>
      <c r="L1363">
        <v>0</v>
      </c>
      <c r="M1363" t="s">
        <v>43</v>
      </c>
    </row>
    <row r="1364" spans="1:13" x14ac:dyDescent="0.25">
      <c r="A1364" t="s">
        <v>152</v>
      </c>
      <c r="B1364">
        <v>3540.45</v>
      </c>
      <c r="C1364">
        <v>3540.3</v>
      </c>
      <c r="D1364">
        <v>3539.88</v>
      </c>
      <c r="E1364">
        <v>3536.26</v>
      </c>
      <c r="F1364">
        <v>133.39500000000001</v>
      </c>
      <c r="G1364">
        <v>0</v>
      </c>
      <c r="H1364">
        <v>235.35400000000001</v>
      </c>
      <c r="I1364">
        <v>0</v>
      </c>
      <c r="J1364">
        <v>1.2339E-3</v>
      </c>
      <c r="K1364">
        <v>0.99511499999999997</v>
      </c>
      <c r="L1364">
        <v>0</v>
      </c>
      <c r="M1364" t="s">
        <v>43</v>
      </c>
    </row>
    <row r="1365" spans="1:13" x14ac:dyDescent="0.25">
      <c r="A1365" t="s">
        <v>152</v>
      </c>
      <c r="B1365">
        <v>3497.38</v>
      </c>
      <c r="C1365">
        <v>3497.22</v>
      </c>
      <c r="D1365">
        <v>3496.81</v>
      </c>
      <c r="E1365">
        <v>3493.26</v>
      </c>
      <c r="F1365">
        <v>131.387</v>
      </c>
      <c r="G1365">
        <v>0</v>
      </c>
      <c r="H1365">
        <v>232.584</v>
      </c>
      <c r="I1365">
        <v>0</v>
      </c>
      <c r="J1365">
        <v>1.2938400000000001E-3</v>
      </c>
      <c r="K1365">
        <v>0.995116</v>
      </c>
      <c r="L1365">
        <v>0</v>
      </c>
      <c r="M1365" t="s">
        <v>43</v>
      </c>
    </row>
    <row r="1366" spans="1:13" x14ac:dyDescent="0.25">
      <c r="A1366" t="s">
        <v>152</v>
      </c>
      <c r="B1366">
        <v>3477.1</v>
      </c>
      <c r="C1366">
        <v>3476.96</v>
      </c>
      <c r="D1366">
        <v>3476.56</v>
      </c>
      <c r="E1366">
        <v>3473.03</v>
      </c>
      <c r="F1366">
        <v>130.75899999999999</v>
      </c>
      <c r="G1366">
        <v>0</v>
      </c>
      <c r="H1366">
        <v>231.17</v>
      </c>
      <c r="I1366">
        <v>0</v>
      </c>
      <c r="J1366">
        <v>1.23559E-3</v>
      </c>
      <c r="K1366">
        <v>0.995116</v>
      </c>
      <c r="L1366">
        <v>0</v>
      </c>
      <c r="M1366" t="s">
        <v>43</v>
      </c>
    </row>
    <row r="1367" spans="1:13" x14ac:dyDescent="0.25">
      <c r="A1367" t="s">
        <v>152</v>
      </c>
      <c r="B1367">
        <v>3509.85</v>
      </c>
      <c r="C1367">
        <v>3509.71</v>
      </c>
      <c r="D1367">
        <v>3509.31</v>
      </c>
      <c r="E1367">
        <v>3505.73</v>
      </c>
      <c r="F1367">
        <v>132.14599999999999</v>
      </c>
      <c r="G1367">
        <v>0</v>
      </c>
      <c r="H1367">
        <v>233.553</v>
      </c>
      <c r="I1367">
        <v>0</v>
      </c>
      <c r="J1367">
        <v>1.2427899999999999E-3</v>
      </c>
      <c r="K1367">
        <v>0.99510200000000004</v>
      </c>
      <c r="L1367">
        <v>0</v>
      </c>
      <c r="M1367" t="s">
        <v>43</v>
      </c>
    </row>
    <row r="1368" spans="1:13" x14ac:dyDescent="0.25">
      <c r="A1368" t="s">
        <v>152</v>
      </c>
      <c r="B1368">
        <v>4192.08</v>
      </c>
      <c r="C1368">
        <v>4191.9399999999996</v>
      </c>
      <c r="D1368">
        <v>4191.46</v>
      </c>
      <c r="E1368">
        <v>4187.21</v>
      </c>
      <c r="F1368">
        <v>157.88900000000001</v>
      </c>
      <c r="G1368">
        <v>0</v>
      </c>
      <c r="H1368">
        <v>276.54899999999998</v>
      </c>
      <c r="I1368">
        <v>0</v>
      </c>
      <c r="J1368">
        <v>1.5036400000000001E-3</v>
      </c>
      <c r="K1368">
        <v>0.995116</v>
      </c>
      <c r="L1368">
        <v>0</v>
      </c>
      <c r="M1368" t="s">
        <v>43</v>
      </c>
    </row>
    <row r="1369" spans="1:13" x14ac:dyDescent="0.25">
      <c r="A1369" t="s">
        <v>152</v>
      </c>
      <c r="B1369">
        <v>3789.69</v>
      </c>
      <c r="C1369">
        <v>3789.53</v>
      </c>
      <c r="D1369">
        <v>3789.09</v>
      </c>
      <c r="E1369">
        <v>3785.24</v>
      </c>
      <c r="F1369">
        <v>142.62899999999999</v>
      </c>
      <c r="G1369">
        <v>0</v>
      </c>
      <c r="H1369">
        <v>251.19499999999999</v>
      </c>
      <c r="I1369">
        <v>0</v>
      </c>
      <c r="J1369">
        <v>1.25763E-3</v>
      </c>
      <c r="K1369">
        <v>0.995116</v>
      </c>
      <c r="L1369">
        <v>0</v>
      </c>
      <c r="M1369" t="s">
        <v>43</v>
      </c>
    </row>
    <row r="1370" spans="1:13" x14ac:dyDescent="0.25">
      <c r="A1370" t="s">
        <v>152</v>
      </c>
      <c r="B1370">
        <v>3673.92</v>
      </c>
      <c r="C1370">
        <v>3673.77</v>
      </c>
      <c r="D1370">
        <v>3673.34</v>
      </c>
      <c r="E1370">
        <v>3669.6</v>
      </c>
      <c r="F1370">
        <v>138.131</v>
      </c>
      <c r="G1370">
        <v>0</v>
      </c>
      <c r="H1370">
        <v>243.91200000000001</v>
      </c>
      <c r="I1370">
        <v>0</v>
      </c>
      <c r="J1370">
        <v>1.23153E-3</v>
      </c>
      <c r="K1370">
        <v>0.995116</v>
      </c>
      <c r="L1370">
        <v>0</v>
      </c>
      <c r="M1370" t="s">
        <v>43</v>
      </c>
    </row>
    <row r="1371" spans="1:13" x14ac:dyDescent="0.25">
      <c r="A1371" t="s">
        <v>152</v>
      </c>
      <c r="B1371">
        <v>4092.28</v>
      </c>
      <c r="C1371">
        <v>4092.1</v>
      </c>
      <c r="D1371">
        <v>4091.62</v>
      </c>
      <c r="E1371">
        <v>4087.45</v>
      </c>
      <c r="F1371">
        <v>154.07400000000001</v>
      </c>
      <c r="G1371">
        <v>0</v>
      </c>
      <c r="H1371">
        <v>270.64100000000002</v>
      </c>
      <c r="I1371">
        <v>0</v>
      </c>
      <c r="J1371">
        <v>1.2452699999999999E-3</v>
      </c>
      <c r="K1371">
        <v>0.995116</v>
      </c>
      <c r="L1371">
        <v>0</v>
      </c>
      <c r="M1371" t="s">
        <v>43</v>
      </c>
    </row>
    <row r="1372" spans="1:13" x14ac:dyDescent="0.25">
      <c r="A1372" t="s">
        <v>152</v>
      </c>
      <c r="B1372">
        <v>3607.52</v>
      </c>
      <c r="C1372">
        <v>3607.36</v>
      </c>
      <c r="D1372">
        <v>3606.94</v>
      </c>
      <c r="E1372">
        <v>3603.23</v>
      </c>
      <c r="F1372">
        <v>135.869</v>
      </c>
      <c r="G1372">
        <v>0</v>
      </c>
      <c r="H1372">
        <v>239.64</v>
      </c>
      <c r="I1372">
        <v>0</v>
      </c>
      <c r="J1372">
        <v>1.2399799999999999E-3</v>
      </c>
      <c r="K1372">
        <v>0.995116</v>
      </c>
      <c r="L1372">
        <v>0</v>
      </c>
      <c r="M1372" t="s">
        <v>43</v>
      </c>
    </row>
    <row r="1373" spans="1:13" x14ac:dyDescent="0.25">
      <c r="A1373" t="s">
        <v>152</v>
      </c>
      <c r="B1373">
        <v>3959.56</v>
      </c>
      <c r="C1373">
        <v>3959.41</v>
      </c>
      <c r="D1373">
        <v>3958.95</v>
      </c>
      <c r="E1373">
        <v>3954.92</v>
      </c>
      <c r="F1373">
        <v>149.00700000000001</v>
      </c>
      <c r="G1373">
        <v>0</v>
      </c>
      <c r="H1373">
        <v>262.20999999999998</v>
      </c>
      <c r="I1373">
        <v>0</v>
      </c>
      <c r="J1373">
        <v>1.65544E-3</v>
      </c>
      <c r="K1373">
        <v>0.99511499999999997</v>
      </c>
      <c r="L1373">
        <v>0</v>
      </c>
      <c r="M1373" t="s">
        <v>43</v>
      </c>
    </row>
    <row r="1374" spans="1:13" x14ac:dyDescent="0.25">
      <c r="A1374" t="s">
        <v>152</v>
      </c>
      <c r="B1374">
        <v>3721</v>
      </c>
      <c r="C1374">
        <v>3720.84</v>
      </c>
      <c r="D1374">
        <v>3720.42</v>
      </c>
      <c r="E1374">
        <v>3716.61</v>
      </c>
      <c r="F1374">
        <v>139.99799999999999</v>
      </c>
      <c r="G1374">
        <v>0</v>
      </c>
      <c r="H1374">
        <v>246.88900000000001</v>
      </c>
      <c r="I1374">
        <v>0</v>
      </c>
      <c r="J1374">
        <v>1.23116E-3</v>
      </c>
      <c r="K1374">
        <v>0.995116</v>
      </c>
      <c r="L1374">
        <v>0</v>
      </c>
      <c r="M1374" t="s">
        <v>43</v>
      </c>
    </row>
    <row r="1375" spans="1:13" x14ac:dyDescent="0.25">
      <c r="A1375" t="s">
        <v>152</v>
      </c>
      <c r="B1375">
        <v>3552.95</v>
      </c>
      <c r="C1375">
        <v>3552.8</v>
      </c>
      <c r="D1375">
        <v>3552.39</v>
      </c>
      <c r="E1375">
        <v>3548.77</v>
      </c>
      <c r="F1375">
        <v>133.39699999999999</v>
      </c>
      <c r="G1375">
        <v>0</v>
      </c>
      <c r="H1375">
        <v>236.45699999999999</v>
      </c>
      <c r="I1375">
        <v>0</v>
      </c>
      <c r="J1375">
        <v>1.2344700000000001E-3</v>
      </c>
      <c r="K1375">
        <v>0.995116</v>
      </c>
      <c r="L1375">
        <v>0</v>
      </c>
      <c r="M1375" t="s">
        <v>43</v>
      </c>
    </row>
    <row r="1376" spans="1:13" x14ac:dyDescent="0.25">
      <c r="A1376" t="s">
        <v>152</v>
      </c>
      <c r="B1376">
        <v>4371.87</v>
      </c>
      <c r="C1376">
        <v>4371.72</v>
      </c>
      <c r="D1376">
        <v>4371.22</v>
      </c>
      <c r="E1376">
        <v>4366.78</v>
      </c>
      <c r="F1376">
        <v>164.30799999999999</v>
      </c>
      <c r="G1376">
        <v>0</v>
      </c>
      <c r="H1376">
        <v>288.10599999999999</v>
      </c>
      <c r="I1376">
        <v>0</v>
      </c>
      <c r="J1376">
        <v>1.2304200000000001E-3</v>
      </c>
      <c r="K1376">
        <v>0.995116</v>
      </c>
      <c r="L1376">
        <v>0</v>
      </c>
      <c r="M1376" t="s">
        <v>43</v>
      </c>
    </row>
    <row r="1377" spans="1:13" x14ac:dyDescent="0.25">
      <c r="A1377" t="s">
        <v>152</v>
      </c>
      <c r="B1377">
        <v>3882.09</v>
      </c>
      <c r="C1377">
        <v>3881.93</v>
      </c>
      <c r="D1377">
        <v>3881.48</v>
      </c>
      <c r="E1377">
        <v>3877.52</v>
      </c>
      <c r="F1377">
        <v>145.90700000000001</v>
      </c>
      <c r="G1377">
        <v>0</v>
      </c>
      <c r="H1377">
        <v>257.12400000000002</v>
      </c>
      <c r="I1377">
        <v>0</v>
      </c>
      <c r="J1377">
        <v>1.2301E-3</v>
      </c>
      <c r="K1377">
        <v>0.995116</v>
      </c>
      <c r="L1377">
        <v>0</v>
      </c>
      <c r="M1377" t="s">
        <v>43</v>
      </c>
    </row>
    <row r="1378" spans="1:13" x14ac:dyDescent="0.25">
      <c r="A1378" t="s">
        <v>152</v>
      </c>
      <c r="B1378">
        <v>3939.98</v>
      </c>
      <c r="C1378">
        <v>3939.81</v>
      </c>
      <c r="D1378">
        <v>3939.35</v>
      </c>
      <c r="E1378">
        <v>3935.35</v>
      </c>
      <c r="F1378">
        <v>147.91399999999999</v>
      </c>
      <c r="G1378">
        <v>0</v>
      </c>
      <c r="H1378">
        <v>260.83199999999999</v>
      </c>
      <c r="I1378">
        <v>0</v>
      </c>
      <c r="J1378">
        <v>1.3545E-3</v>
      </c>
      <c r="K1378">
        <v>0.995116</v>
      </c>
      <c r="L1378">
        <v>0</v>
      </c>
      <c r="M1378" t="s">
        <v>43</v>
      </c>
    </row>
    <row r="1379" spans="1:13" x14ac:dyDescent="0.25">
      <c r="A1379" t="s">
        <v>152</v>
      </c>
      <c r="B1379">
        <v>4005.08</v>
      </c>
      <c r="C1379">
        <v>4004.91</v>
      </c>
      <c r="D1379">
        <v>4004.45</v>
      </c>
      <c r="E1379">
        <v>4000.39</v>
      </c>
      <c r="F1379">
        <v>150.83099999999999</v>
      </c>
      <c r="G1379">
        <v>0</v>
      </c>
      <c r="H1379">
        <v>264.8</v>
      </c>
      <c r="I1379">
        <v>0</v>
      </c>
      <c r="J1379">
        <v>1.23865E-3</v>
      </c>
      <c r="K1379">
        <v>0.99511499999999997</v>
      </c>
      <c r="L1379">
        <v>0</v>
      </c>
      <c r="M1379" t="s">
        <v>43</v>
      </c>
    </row>
    <row r="1380" spans="1:13" x14ac:dyDescent="0.25">
      <c r="A1380" t="s">
        <v>152</v>
      </c>
      <c r="B1380">
        <v>3497.4</v>
      </c>
      <c r="C1380">
        <v>3497.26</v>
      </c>
      <c r="D1380">
        <v>3496.86</v>
      </c>
      <c r="E1380">
        <v>3493.29</v>
      </c>
      <c r="F1380">
        <v>131.49700000000001</v>
      </c>
      <c r="G1380">
        <v>0</v>
      </c>
      <c r="H1380">
        <v>233.45699999999999</v>
      </c>
      <c r="I1380">
        <v>0</v>
      </c>
      <c r="J1380">
        <v>1.2300499999999999E-3</v>
      </c>
      <c r="K1380">
        <v>0.995116</v>
      </c>
      <c r="L1380">
        <v>0</v>
      </c>
      <c r="M1380" t="s">
        <v>43</v>
      </c>
    </row>
    <row r="1381" spans="1:13" x14ac:dyDescent="0.25">
      <c r="A1381" t="s">
        <v>152</v>
      </c>
      <c r="B1381">
        <v>4187.83</v>
      </c>
      <c r="C1381">
        <v>4187.68</v>
      </c>
      <c r="D1381">
        <v>4187.2</v>
      </c>
      <c r="E1381">
        <v>4182.95</v>
      </c>
      <c r="F1381">
        <v>157.511</v>
      </c>
      <c r="G1381">
        <v>0</v>
      </c>
      <c r="H1381">
        <v>276.49900000000002</v>
      </c>
      <c r="I1381">
        <v>0</v>
      </c>
      <c r="J1381">
        <v>1.23543E-3</v>
      </c>
      <c r="K1381">
        <v>0.99511400000000005</v>
      </c>
      <c r="L1381">
        <v>0</v>
      </c>
      <c r="M1381" t="s">
        <v>43</v>
      </c>
    </row>
    <row r="1382" spans="1:13" x14ac:dyDescent="0.25">
      <c r="A1382" t="s">
        <v>152</v>
      </c>
      <c r="B1382">
        <v>3661.91</v>
      </c>
      <c r="C1382">
        <v>3661.73</v>
      </c>
      <c r="D1382">
        <v>3661.3</v>
      </c>
      <c r="E1382">
        <v>3657.56</v>
      </c>
      <c r="F1382">
        <v>137.62799999999999</v>
      </c>
      <c r="G1382">
        <v>0</v>
      </c>
      <c r="H1382">
        <v>242.93100000000001</v>
      </c>
      <c r="I1382">
        <v>0</v>
      </c>
      <c r="J1382">
        <v>1.28499E-3</v>
      </c>
      <c r="K1382">
        <v>0.995116</v>
      </c>
      <c r="L1382">
        <v>0</v>
      </c>
      <c r="M1382" t="s">
        <v>43</v>
      </c>
    </row>
    <row r="1383" spans="1:13" x14ac:dyDescent="0.25">
      <c r="A1383" t="s">
        <v>152</v>
      </c>
      <c r="B1383">
        <v>3687.83</v>
      </c>
      <c r="C1383">
        <v>3687.68</v>
      </c>
      <c r="D1383">
        <v>3687.25</v>
      </c>
      <c r="E1383">
        <v>3683.48</v>
      </c>
      <c r="F1383">
        <v>138.81200000000001</v>
      </c>
      <c r="G1383">
        <v>0</v>
      </c>
      <c r="H1383">
        <v>244.744</v>
      </c>
      <c r="I1383">
        <v>0</v>
      </c>
      <c r="J1383">
        <v>1.24577E-3</v>
      </c>
      <c r="K1383">
        <v>0.99511499999999997</v>
      </c>
      <c r="L1383">
        <v>0</v>
      </c>
      <c r="M1383" t="s">
        <v>43</v>
      </c>
    </row>
    <row r="1384" spans="1:13" x14ac:dyDescent="0.25">
      <c r="A1384" t="s">
        <v>152</v>
      </c>
      <c r="B1384">
        <v>4189.9799999999996</v>
      </c>
      <c r="C1384">
        <v>4189.8</v>
      </c>
      <c r="D1384">
        <v>4189.32</v>
      </c>
      <c r="E1384">
        <v>4185.0600000000004</v>
      </c>
      <c r="F1384">
        <v>157.511</v>
      </c>
      <c r="G1384">
        <v>0</v>
      </c>
      <c r="H1384">
        <v>276.70400000000001</v>
      </c>
      <c r="I1384">
        <v>0</v>
      </c>
      <c r="J1384">
        <v>1.2555699999999999E-3</v>
      </c>
      <c r="K1384">
        <v>0.995116</v>
      </c>
      <c r="L1384">
        <v>0</v>
      </c>
      <c r="M1384" t="s">
        <v>43</v>
      </c>
    </row>
    <row r="1385" spans="1:13" x14ac:dyDescent="0.25">
      <c r="A1385" t="s">
        <v>152</v>
      </c>
      <c r="B1385">
        <v>3509.48</v>
      </c>
      <c r="C1385">
        <v>3509.32</v>
      </c>
      <c r="D1385">
        <v>3508.91</v>
      </c>
      <c r="E1385">
        <v>3505.32</v>
      </c>
      <c r="F1385">
        <v>132.126</v>
      </c>
      <c r="G1385">
        <v>0</v>
      </c>
      <c r="H1385">
        <v>233.45699999999999</v>
      </c>
      <c r="I1385">
        <v>0</v>
      </c>
      <c r="J1385">
        <v>1.3530199999999999E-3</v>
      </c>
      <c r="K1385">
        <v>0.995116</v>
      </c>
      <c r="L1385">
        <v>0</v>
      </c>
      <c r="M1385" t="s">
        <v>43</v>
      </c>
    </row>
    <row r="1386" spans="1:13" x14ac:dyDescent="0.25">
      <c r="A1386" t="s">
        <v>152</v>
      </c>
      <c r="B1386">
        <v>4115.1000000000004</v>
      </c>
      <c r="C1386">
        <v>4114.95</v>
      </c>
      <c r="D1386">
        <v>4114.4799999999996</v>
      </c>
      <c r="E1386">
        <v>4110.3</v>
      </c>
      <c r="F1386">
        <v>155.00299999999999</v>
      </c>
      <c r="G1386">
        <v>0</v>
      </c>
      <c r="H1386">
        <v>271.75900000000001</v>
      </c>
      <c r="I1386">
        <v>0</v>
      </c>
      <c r="J1386">
        <v>1.9332100000000001E-3</v>
      </c>
      <c r="K1386">
        <v>0.995116</v>
      </c>
      <c r="L1386">
        <v>0</v>
      </c>
      <c r="M1386" t="s">
        <v>43</v>
      </c>
    </row>
    <row r="1387" spans="1:13" x14ac:dyDescent="0.25">
      <c r="A1387" t="s">
        <v>152</v>
      </c>
      <c r="B1387">
        <v>3769.21</v>
      </c>
      <c r="C1387">
        <v>3769.03</v>
      </c>
      <c r="D1387">
        <v>3768.6</v>
      </c>
      <c r="E1387">
        <v>3764.77</v>
      </c>
      <c r="F1387">
        <v>141.88999999999999</v>
      </c>
      <c r="G1387">
        <v>0</v>
      </c>
      <c r="H1387">
        <v>249.768</v>
      </c>
      <c r="I1387">
        <v>0</v>
      </c>
      <c r="J1387">
        <v>1.42599E-3</v>
      </c>
      <c r="K1387">
        <v>0.995116</v>
      </c>
      <c r="L1387">
        <v>0</v>
      </c>
      <c r="M1387" t="s">
        <v>43</v>
      </c>
    </row>
    <row r="1388" spans="1:13" x14ac:dyDescent="0.25">
      <c r="A1388" t="s">
        <v>152</v>
      </c>
      <c r="B1388">
        <v>3519.69</v>
      </c>
      <c r="C1388">
        <v>3519.54</v>
      </c>
      <c r="D1388">
        <v>3519.13</v>
      </c>
      <c r="E1388">
        <v>3515.54</v>
      </c>
      <c r="F1388">
        <v>131.98500000000001</v>
      </c>
      <c r="G1388">
        <v>0</v>
      </c>
      <c r="H1388">
        <v>234.09299999999999</v>
      </c>
      <c r="I1388">
        <v>0</v>
      </c>
      <c r="J1388">
        <v>1.2423499999999999E-3</v>
      </c>
      <c r="K1388">
        <v>0.995116</v>
      </c>
      <c r="L1388">
        <v>0</v>
      </c>
      <c r="M1388" t="s">
        <v>43</v>
      </c>
    </row>
    <row r="1389" spans="1:13" x14ac:dyDescent="0.25">
      <c r="A1389" t="s">
        <v>152</v>
      </c>
      <c r="B1389">
        <v>3474.41</v>
      </c>
      <c r="C1389">
        <v>3474.27</v>
      </c>
      <c r="D1389">
        <v>3473.87</v>
      </c>
      <c r="E1389">
        <v>3470.33</v>
      </c>
      <c r="F1389">
        <v>130.559</v>
      </c>
      <c r="G1389">
        <v>0</v>
      </c>
      <c r="H1389">
        <v>231.137</v>
      </c>
      <c r="I1389">
        <v>0</v>
      </c>
      <c r="J1389">
        <v>1.33019E-3</v>
      </c>
      <c r="K1389">
        <v>0.99511499999999997</v>
      </c>
      <c r="L1389">
        <v>0</v>
      </c>
      <c r="M1389" t="s">
        <v>43</v>
      </c>
    </row>
    <row r="1390" spans="1:13" x14ac:dyDescent="0.25">
      <c r="A1390" t="s">
        <v>152</v>
      </c>
      <c r="B1390">
        <v>3493.92</v>
      </c>
      <c r="C1390">
        <v>3493.78</v>
      </c>
      <c r="D1390">
        <v>3493.37</v>
      </c>
      <c r="E1390">
        <v>3489.81</v>
      </c>
      <c r="F1390">
        <v>131.27699999999999</v>
      </c>
      <c r="G1390">
        <v>0</v>
      </c>
      <c r="H1390">
        <v>232.34100000000001</v>
      </c>
      <c r="I1390">
        <v>0</v>
      </c>
      <c r="J1390">
        <v>1.2319099999999999E-3</v>
      </c>
      <c r="K1390">
        <v>0.995116</v>
      </c>
      <c r="L1390">
        <v>0</v>
      </c>
      <c r="M1390" t="s">
        <v>43</v>
      </c>
    </row>
    <row r="1391" spans="1:13" x14ac:dyDescent="0.25">
      <c r="A1391" t="s">
        <v>152</v>
      </c>
      <c r="B1391">
        <v>3576.47</v>
      </c>
      <c r="C1391">
        <v>3576.32</v>
      </c>
      <c r="D1391">
        <v>3575.9</v>
      </c>
      <c r="E1391">
        <v>3572.24</v>
      </c>
      <c r="F1391">
        <v>134.54</v>
      </c>
      <c r="G1391">
        <v>0</v>
      </c>
      <c r="H1391">
        <v>237.63800000000001</v>
      </c>
      <c r="I1391">
        <v>0</v>
      </c>
      <c r="J1391">
        <v>1.2498800000000001E-3</v>
      </c>
      <c r="K1391">
        <v>0.995116</v>
      </c>
      <c r="L1391">
        <v>0</v>
      </c>
      <c r="M1391" t="s">
        <v>43</v>
      </c>
    </row>
    <row r="1392" spans="1:13" x14ac:dyDescent="0.25">
      <c r="A1392" t="s">
        <v>152</v>
      </c>
      <c r="B1392">
        <v>4581.3900000000003</v>
      </c>
      <c r="C1392">
        <v>4581.21</v>
      </c>
      <c r="D1392">
        <v>4580.68</v>
      </c>
      <c r="E1392">
        <v>4576.05</v>
      </c>
      <c r="F1392">
        <v>172.411</v>
      </c>
      <c r="G1392">
        <v>0</v>
      </c>
      <c r="H1392">
        <v>301.327</v>
      </c>
      <c r="I1392">
        <v>0</v>
      </c>
      <c r="J1392">
        <v>1.2431600000000001E-3</v>
      </c>
      <c r="K1392">
        <v>0.995116</v>
      </c>
      <c r="L1392">
        <v>0</v>
      </c>
      <c r="M1392" t="s">
        <v>43</v>
      </c>
    </row>
    <row r="1393" spans="1:25" x14ac:dyDescent="0.25">
      <c r="A1393" t="s">
        <v>152</v>
      </c>
      <c r="B1393">
        <v>3790.27</v>
      </c>
      <c r="C1393">
        <v>3790.09</v>
      </c>
      <c r="D1393">
        <v>3789.65</v>
      </c>
      <c r="E1393">
        <v>3785.77</v>
      </c>
      <c r="F1393">
        <v>142.66200000000001</v>
      </c>
      <c r="G1393">
        <v>0</v>
      </c>
      <c r="H1393">
        <v>251.19499999999999</v>
      </c>
      <c r="I1393">
        <v>0</v>
      </c>
      <c r="J1393">
        <v>1.26626E-3</v>
      </c>
      <c r="K1393">
        <v>0.99511499999999997</v>
      </c>
      <c r="L1393">
        <v>0</v>
      </c>
      <c r="M1393" t="s">
        <v>43</v>
      </c>
    </row>
    <row r="1394" spans="1:25" x14ac:dyDescent="0.25">
      <c r="A1394" t="s">
        <v>152</v>
      </c>
      <c r="B1394">
        <v>4090.87</v>
      </c>
      <c r="C1394">
        <v>4090.72</v>
      </c>
      <c r="D1394">
        <v>4090.25</v>
      </c>
      <c r="E1394">
        <v>4086.1</v>
      </c>
      <c r="F1394">
        <v>153.512</v>
      </c>
      <c r="G1394">
        <v>0</v>
      </c>
      <c r="H1394">
        <v>270.56599999999997</v>
      </c>
      <c r="I1394">
        <v>0</v>
      </c>
      <c r="J1394">
        <v>1.2320199999999999E-3</v>
      </c>
      <c r="K1394">
        <v>0.99511400000000005</v>
      </c>
      <c r="L1394">
        <v>0</v>
      </c>
      <c r="M1394" t="s">
        <v>43</v>
      </c>
    </row>
    <row r="1395" spans="1:25" x14ac:dyDescent="0.25">
      <c r="A1395" t="s">
        <v>152</v>
      </c>
      <c r="B1395">
        <v>3595.07</v>
      </c>
      <c r="C1395">
        <v>3594.92</v>
      </c>
      <c r="D1395">
        <v>3594.5</v>
      </c>
      <c r="E1395">
        <v>3590.84</v>
      </c>
      <c r="F1395">
        <v>135.065</v>
      </c>
      <c r="G1395">
        <v>0</v>
      </c>
      <c r="H1395">
        <v>238.88</v>
      </c>
      <c r="I1395">
        <v>0</v>
      </c>
      <c r="J1395">
        <v>1.2382700000000001E-3</v>
      </c>
      <c r="K1395">
        <v>0.995116</v>
      </c>
      <c r="L1395">
        <v>0</v>
      </c>
      <c r="M1395" t="s">
        <v>43</v>
      </c>
    </row>
    <row r="1396" spans="1:25" x14ac:dyDescent="0.25">
      <c r="A1396" t="s">
        <v>152</v>
      </c>
      <c r="B1396">
        <v>3533.5</v>
      </c>
      <c r="C1396">
        <v>3533.34</v>
      </c>
      <c r="D1396">
        <v>3532.93</v>
      </c>
      <c r="E1396">
        <v>3529.33</v>
      </c>
      <c r="F1396">
        <v>132.90299999999999</v>
      </c>
      <c r="G1396">
        <v>0</v>
      </c>
      <c r="H1396">
        <v>234.96899999999999</v>
      </c>
      <c r="I1396">
        <v>0</v>
      </c>
      <c r="J1396">
        <v>1.2301600000000001E-3</v>
      </c>
      <c r="K1396">
        <v>0.995116</v>
      </c>
      <c r="L1396">
        <v>0</v>
      </c>
      <c r="M1396" t="s">
        <v>43</v>
      </c>
    </row>
    <row r="1397" spans="1:25" x14ac:dyDescent="0.25">
      <c r="A1397" t="s">
        <v>152</v>
      </c>
      <c r="B1397">
        <v>4084.39</v>
      </c>
      <c r="C1397">
        <v>4084.21</v>
      </c>
      <c r="D1397">
        <v>4083.74</v>
      </c>
      <c r="E1397">
        <v>4079.6</v>
      </c>
      <c r="F1397">
        <v>153.63900000000001</v>
      </c>
      <c r="G1397">
        <v>0</v>
      </c>
      <c r="H1397">
        <v>269.93099999999998</v>
      </c>
      <c r="I1397">
        <v>0</v>
      </c>
      <c r="J1397">
        <v>1.23515E-3</v>
      </c>
      <c r="K1397">
        <v>0.995116</v>
      </c>
      <c r="L1397">
        <v>0</v>
      </c>
      <c r="M1397" t="s">
        <v>43</v>
      </c>
    </row>
    <row r="1398" spans="1:25" x14ac:dyDescent="0.25">
      <c r="A1398" t="s">
        <v>152</v>
      </c>
      <c r="B1398">
        <v>3731.03</v>
      </c>
      <c r="C1398">
        <v>3730.88</v>
      </c>
      <c r="D1398">
        <v>3730.45</v>
      </c>
      <c r="E1398">
        <v>3726.66</v>
      </c>
      <c r="F1398">
        <v>140.08799999999999</v>
      </c>
      <c r="G1398">
        <v>0</v>
      </c>
      <c r="H1398">
        <v>247.416</v>
      </c>
      <c r="I1398">
        <v>0</v>
      </c>
      <c r="J1398">
        <v>1.2991599999999999E-3</v>
      </c>
      <c r="K1398">
        <v>0.995116</v>
      </c>
      <c r="L1398">
        <v>0</v>
      </c>
      <c r="M1398" t="s">
        <v>43</v>
      </c>
    </row>
    <row r="1399" spans="1:25" x14ac:dyDescent="0.25">
      <c r="A1399" t="s">
        <v>152</v>
      </c>
      <c r="B1399">
        <v>3783.59</v>
      </c>
      <c r="C1399">
        <v>3783.44</v>
      </c>
      <c r="D1399">
        <v>3783</v>
      </c>
      <c r="E1399">
        <v>3779.14</v>
      </c>
      <c r="F1399">
        <v>142.18100000000001</v>
      </c>
      <c r="G1399">
        <v>0</v>
      </c>
      <c r="H1399">
        <v>250.75800000000001</v>
      </c>
      <c r="I1399">
        <v>0</v>
      </c>
      <c r="J1399">
        <v>1.28371E-3</v>
      </c>
      <c r="K1399">
        <v>0.995116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3749.25</v>
      </c>
      <c r="C1400">
        <v>3749.09</v>
      </c>
      <c r="D1400">
        <v>3748.66</v>
      </c>
      <c r="E1400">
        <v>3744.86</v>
      </c>
      <c r="F1400">
        <v>141.00299999999999</v>
      </c>
      <c r="G1400">
        <v>0</v>
      </c>
      <c r="H1400">
        <v>248.63</v>
      </c>
      <c r="I1400">
        <v>0</v>
      </c>
      <c r="J1400">
        <v>1.2300499999999999E-3</v>
      </c>
      <c r="K1400">
        <v>0.99511400000000005</v>
      </c>
      <c r="L1400">
        <v>0</v>
      </c>
      <c r="M1400" t="s">
        <v>43</v>
      </c>
      <c r="R1400">
        <f>AVERAGE(B1351:B1400)</f>
        <v>3787.973</v>
      </c>
      <c r="S1400">
        <f>AVERAGE(C1351:C1400)</f>
        <v>3787.8161999999998</v>
      </c>
      <c r="U1400">
        <f>_xlfn.VAR.P(B1351:B1400)</f>
        <v>74969.099301000009</v>
      </c>
      <c r="V1400">
        <f>_xlfn.VAR.P(C1351:C1400)</f>
        <v>74966.848127560006</v>
      </c>
      <c r="X1400">
        <f>1.96*SQRT(U1400)/50</f>
        <v>10.733150364636128</v>
      </c>
      <c r="Y1400">
        <f>1.96*SQRT(V1400)/50</f>
        <v>10.732989215811864</v>
      </c>
    </row>
    <row r="1401" spans="1:25" x14ac:dyDescent="0.25">
      <c r="A1401" t="s">
        <v>153</v>
      </c>
      <c r="B1401">
        <v>189400.605607</v>
      </c>
      <c r="C1401" t="s">
        <v>37</v>
      </c>
    </row>
    <row r="1457" spans="1:3" x14ac:dyDescent="0.25">
      <c r="A1457" t="s">
        <v>153</v>
      </c>
      <c r="B1457">
        <v>45420.249100000001</v>
      </c>
      <c r="C1457" t="s">
        <v>37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13" spans="18:25" x14ac:dyDescent="0.25">
      <c r="U1513" t="s">
        <v>81</v>
      </c>
    </row>
    <row r="1514" spans="18:25" x14ac:dyDescent="0.25">
      <c r="U1514" t="e">
        <f>_xlfn.STDEV.P(B1463:B1512)</f>
        <v>#DIV/0!</v>
      </c>
      <c r="V1514" t="e">
        <f>_xlfn.STDEV.P(C1463:C1512)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69" workbookViewId="0">
      <selection activeCell="D247" sqref="D24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794.84659999999997</v>
      </c>
      <c r="E3">
        <f ca="1">OFFSET('84p trace'!$S$56,(A3-1)*56,0)-OFFSET('84p stat'!$H$1,A3*20,0)</f>
        <v>22.257659999999987</v>
      </c>
      <c r="F3">
        <f ca="1">OFFSET('84p stat'!$H$1,A3*20,0)-OFFSET('84p stat'!$K$1,A3*20,0)</f>
        <v>3.8042140000000018</v>
      </c>
      <c r="G3">
        <f ca="1">OFFSET('84p stat'!$K$1,A3*20,0)-OFFSET('84p stat'!$N$1,A3*20,0)</f>
        <v>36.683498</v>
      </c>
      <c r="H3">
        <f ca="1">OFFSET('84p stat'!$N$1,A3*20,0)</f>
        <v>123.657068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5660656.8916220767</v>
      </c>
      <c r="E4" s="5">
        <f ca="1">OFFSET('84p trace'!$V$56,(A4-1)*56,0)</f>
        <v>8.189783406399993</v>
      </c>
      <c r="F4" s="5">
        <f ca="1">OFFSET('84p stat'!$H$1,A4*20,1)</f>
        <v>2.4725229999999998</v>
      </c>
      <c r="G4" s="5">
        <f ca="1">OFFSET('84p stat'!$K$1,A4*20,1)</f>
        <v>2.0073639999999999</v>
      </c>
      <c r="H4" s="5">
        <f ca="1">OFFSET('84p stat'!$N$1,A4*20,1)</f>
        <v>1.8078799999999999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970.94809999999984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5652890.9125045314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6707.3923999999988</v>
      </c>
      <c r="E7">
        <f ca="1">OFFSET('84p trace'!$S$56,(A7-1)*56,0)-OFFSET('84p stat'!$H$1,A7*20,0)</f>
        <v>23.035268000000087</v>
      </c>
      <c r="F7">
        <f ca="1">OFFSET('84p stat'!$H$1,A7*20,0)-OFFSET('84p stat'!$K$1,A7*20,0)</f>
        <v>4.2630670000003192</v>
      </c>
      <c r="G7">
        <f ca="1">OFFSET('84p stat'!$K$1,A7*20,0)-OFFSET('84p stat'!$N$1,A7*20,0)</f>
        <v>3126.1683779999998</v>
      </c>
      <c r="H7">
        <f ca="1">OFFSET('84p stat'!$N$1,A7*20,0)</f>
        <v>139.39848699999999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1282071.8941542725</v>
      </c>
      <c r="E8" s="5">
        <f ca="1">OFFSET('84p trace'!$V$56,(A8-1)*56,0)</f>
        <v>36259.918576960008</v>
      </c>
      <c r="F8" s="5">
        <f ca="1">OFFSET('84p stat'!$H$1,A8*20,1)</f>
        <v>36028.873985999999</v>
      </c>
      <c r="G8" s="5">
        <f ca="1">OFFSET('84p stat'!$K$1,A8*20,1)</f>
        <v>35999.151814999997</v>
      </c>
      <c r="H8" s="5">
        <f ca="1">OFFSET('84p stat'!$N$1,A8*20,1)</f>
        <v>5.3899999999999998E-4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717.60878000000025</v>
      </c>
      <c r="E9">
        <f ca="1">OFFSET('84p trace'!$S$56,(A9-1)*56,0)-OFFSET('84p stat'!$H$1,A9*20,0)</f>
        <v>21.283059000000009</v>
      </c>
      <c r="F9">
        <f ca="1">OFFSET('84p stat'!$H$1,A9*20,0)-OFFSET('84p stat'!$K$1,A9*20,0)</f>
        <v>3.4565409999999872</v>
      </c>
      <c r="G9">
        <f ca="1">OFFSET('84p stat'!$K$1,A9*20,0)-OFFSET('84p stat'!$N$1,A9*20,0)</f>
        <v>72.821950000000001</v>
      </c>
      <c r="H9">
        <f ca="1">OFFSET('84p stat'!$N$1,A9*20,0)</f>
        <v>85.58305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2343205.7490823157</v>
      </c>
      <c r="E10" s="5">
        <f ca="1">OFFSET('84p trace'!$V$56,(A10-1)*56,0)</f>
        <v>24.579935639999981</v>
      </c>
      <c r="F10" s="5">
        <f ca="1">OFFSET('84p stat'!$H$1,A10*20,1)</f>
        <v>15.517194999999999</v>
      </c>
      <c r="G10" s="5">
        <f ca="1">OFFSET('84p stat'!$K$1,A10*20,1)</f>
        <v>14.531233</v>
      </c>
      <c r="H10" s="5">
        <f ca="1">OFFSET('84p stat'!$N$1,A10*20,1)</f>
        <v>4.1047120000000001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809.43158000000028</v>
      </c>
      <c r="E11">
        <f ca="1">OFFSET('84p trace'!$S$56,(A11-1)*56,0)-OFFSET('84p stat'!$H$1,A11*20,0)</f>
        <v>22.03007199999999</v>
      </c>
      <c r="F11">
        <f ca="1">OFFSET('84p stat'!$H$1,A11*20,0)-OFFSET('84p stat'!$K$1,A11*20,0)</f>
        <v>3.8161409999999876</v>
      </c>
      <c r="G11">
        <f ca="1">OFFSET('84p stat'!$K$1,A11*20,0)-OFFSET('84p stat'!$N$1,A11*20,0)</f>
        <v>72.827876000000003</v>
      </c>
      <c r="H11">
        <f ca="1">OFFSET('84p stat'!$N$1,A11*20,0)</f>
        <v>99.532791000000003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3865746.1419868879</v>
      </c>
      <c r="E12" s="5">
        <f ca="1">OFFSET('84p trace'!$V$56,(A12-1)*56,0)</f>
        <v>28.009337265599989</v>
      </c>
      <c r="F12" s="5">
        <f ca="1">OFFSET('84p stat'!$H$1,A12*20,1)</f>
        <v>16.743514000000001</v>
      </c>
      <c r="G12" s="5">
        <f ca="1">OFFSET('84p stat'!$K$1,A12*20,1)</f>
        <v>15.798207</v>
      </c>
      <c r="H12" s="5">
        <f ca="1">OFFSET('84p stat'!$N$1,A12*20,1)</f>
        <v>5.3504459999999998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633.86907999999994</v>
      </c>
      <c r="E13">
        <f ca="1">OFFSET('84p trace'!$S$56,(A13-1)*56,0)-OFFSET('84p stat'!$H$1,A13*20,0)</f>
        <v>22.311911999999978</v>
      </c>
      <c r="F13">
        <f ca="1">OFFSET('84p stat'!$H$1,A13*20,0)-OFFSET('84p stat'!$K$1,A13*20,0)</f>
        <v>3.6145370000000128</v>
      </c>
      <c r="G13">
        <f ca="1">OFFSET('84p stat'!$K$1,A13*20,0)-OFFSET('84p stat'!$N$1,A13*20,0)</f>
        <v>51.439146999999991</v>
      </c>
      <c r="H13">
        <f ca="1">OFFSET('84p stat'!$N$1,A13*20,0)</f>
        <v>85.211284000000006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2724304.1209274782</v>
      </c>
      <c r="E14" s="5">
        <f ca="1">OFFSET('84p trace'!$V$56,(A14-1)*56,0)</f>
        <v>4.414885785600009</v>
      </c>
      <c r="F14" s="5">
        <f ca="1">OFFSET('84p stat'!$H$1,A14*20,1)</f>
        <v>6.9903999999999994E-2</v>
      </c>
      <c r="G14" s="5">
        <f ca="1">OFFSET('84p stat'!$K$1,A14*20,1)</f>
        <v>5.1399999999999996E-3</v>
      </c>
      <c r="H14" s="5">
        <f ca="1">OFFSET('84p stat'!$N$1,A14*20,1)</f>
        <v>1.8609000000000001E-2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1425.9075799999998</v>
      </c>
      <c r="E15">
        <f ca="1">OFFSET('84p trace'!$S$56,(A15-1)*56,0)-OFFSET('84p stat'!$H$1,A15*20,0)</f>
        <v>19.318425999999931</v>
      </c>
      <c r="F15">
        <f ca="1">OFFSET('84p stat'!$H$1,A15*20,0)-OFFSET('84p stat'!$K$1,A15*20,0)</f>
        <v>3.3116440000000011</v>
      </c>
      <c r="G15">
        <f ca="1">OFFSET('84p stat'!$K$1,A15*20,0)-OFFSET('84p stat'!$N$1,A15*20,0)</f>
        <v>141.70387300000002</v>
      </c>
      <c r="H15">
        <f ca="1">OFFSET('84p stat'!$N$1,A15*20,0)</f>
        <v>183.32541699999999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4298671.2857101774</v>
      </c>
      <c r="E16" s="5">
        <f ca="1">OFFSET('84p trace'!$V$56,(A16-1)*56,0)</f>
        <v>976.48258615040004</v>
      </c>
      <c r="F16" s="5">
        <f ca="1">OFFSET('84p stat'!$H$1,A16*20,1)</f>
        <v>906.53547300000002</v>
      </c>
      <c r="G16" s="5">
        <f ca="1">OFFSET('84p stat'!$K$1,A16*20,1)</f>
        <v>876.78312600000004</v>
      </c>
      <c r="H16" s="5">
        <f ca="1">OFFSET('84p stat'!$N$1,A16*20,1)</f>
        <v>681.12283000000002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1575.4997400000002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4591367.7424418321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1096.4449</v>
      </c>
      <c r="E19">
        <f ca="1">OFFSET('84p trace'!$S$56,(A19-1)*56,0)-OFFSET('84p stat'!$H$1,A19*20,0)</f>
        <v>18.484083999999939</v>
      </c>
      <c r="F19">
        <f ca="1">OFFSET('84p stat'!$H$1,A19*20,0)-OFFSET('84p stat'!$K$1,A19*20,0)</f>
        <v>3.3314720000000193</v>
      </c>
      <c r="G19">
        <f ca="1">OFFSET('84p stat'!$K$1,A19*20,0)-OFFSET('84p stat'!$N$1,A19*20,0)</f>
        <v>112.71932799999999</v>
      </c>
      <c r="H19">
        <f ca="1">OFFSET('84p stat'!$N$1,A19*20,0)</f>
        <v>175.54145600000001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4939023.4079167843</v>
      </c>
      <c r="E20" s="5">
        <f ca="1">OFFSET('84p trace'!$V$56,(A20-1)*56,0)</f>
        <v>655.74612478439985</v>
      </c>
      <c r="F20" s="5">
        <f ca="1">OFFSET('84p stat'!$H$1,A20*20,1)</f>
        <v>613.98223599999994</v>
      </c>
      <c r="G20" s="5">
        <f ca="1">OFFSET('84p stat'!$K$1,A20*20,1)</f>
        <v>589.18955300000005</v>
      </c>
      <c r="H20" s="5">
        <f ca="1">OFFSET('84p stat'!$N$1,A20*20,1)</f>
        <v>501.94490999999999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6377.1710000000003</v>
      </c>
      <c r="E21">
        <f ca="1">OFFSET('84p trace'!$S$56,(A21-1)*56,0)-OFFSET('84p stat'!$H$1,A21*20,0)</f>
        <v>7.8015980000004674</v>
      </c>
      <c r="F21">
        <f ca="1">OFFSET('84p stat'!$H$1,A21*20,0)-OFFSET('84p stat'!$K$1,A21*20,0)</f>
        <v>4.039839000000029</v>
      </c>
      <c r="G21">
        <f ca="1">OFFSET('84p stat'!$K$1,A21*20,0)-OFFSET('84p stat'!$N$1,A21*20,0)</f>
        <v>3495.6225209999998</v>
      </c>
      <c r="H21">
        <f ca="1">OFFSET('84p stat'!$N$1,A21*20,0)</f>
        <v>115.619242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2568679.490776367</v>
      </c>
      <c r="E22" s="5">
        <f ca="1">OFFSET('84p trace'!$V$56,(A22-1)*56,0)</f>
        <v>7378.7214057599958</v>
      </c>
      <c r="F22" s="5">
        <f ca="1">OFFSET('84p stat'!$H$1,A22*20,1)</f>
        <v>7373.0983150000002</v>
      </c>
      <c r="G22" s="5">
        <f ca="1">OFFSET('84p stat'!$K$1,A22*20,1)</f>
        <v>7372.7190270000001</v>
      </c>
      <c r="H22" s="5">
        <f ca="1">OFFSET('84p stat'!$N$1,A22*20,1)</f>
        <v>1.472E-3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810.1761800000005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3973903.430584868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639.0470200000002</v>
      </c>
      <c r="E25">
        <f ca="1">OFFSET('84p trace'!$S$56,(A25-1)*56,0)-OFFSET('84p stat'!$H$1,A25*20,0)</f>
        <v>20.792334999999952</v>
      </c>
      <c r="F25">
        <f ca="1">OFFSET('84p stat'!$H$1,A25*20,0)-OFFSET('84p stat'!$K$1,A25*20,0)</f>
        <v>125.750496</v>
      </c>
      <c r="G25">
        <f ca="1">OFFSET('84p stat'!$K$1,A25*20,0)-OFFSET('84p stat'!$N$1,A25*20,0)</f>
        <v>36.670468999999997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4023112.9001010163</v>
      </c>
      <c r="E26" s="5">
        <f ca="1">OFFSET('84p trace'!$V$56,(A26-1)*56,0)</f>
        <v>13.967652690000005</v>
      </c>
      <c r="F26" s="5">
        <f ca="1">OFFSET('84p stat'!$H$1,A26*20,1)</f>
        <v>6.6035149999999998</v>
      </c>
      <c r="G26" s="5">
        <f ca="1">OFFSET('84p stat'!$K$1,A26*20,1)</f>
        <v>8.2556000000000004E-2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624.0239600000001</v>
      </c>
      <c r="E27">
        <f ca="1">OFFSET('84p trace'!$S$56,(A27-1)*56,0)-OFFSET('84p stat'!$H$1,A27*20,0)</f>
        <v>21.334728999999982</v>
      </c>
      <c r="F27">
        <f ca="1">OFFSET('84p stat'!$H$1,A27*20,0)-OFFSET('84p stat'!$K$1,A27*20,0)</f>
        <v>126.06410399999999</v>
      </c>
      <c r="G27">
        <f ca="1">OFFSET('84p stat'!$K$1,A27*20,0)-OFFSET('84p stat'!$N$1,A27*20,0)</f>
        <v>32.310327000000001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3302605.6685413052</v>
      </c>
      <c r="E28" s="5">
        <f ca="1">OFFSET('84p trace'!$V$56,(A28-1)*56,0)</f>
        <v>17.594408174400009</v>
      </c>
      <c r="F28" s="5">
        <f ca="1">OFFSET('84p stat'!$H$1,A28*20,1)</f>
        <v>3.140676</v>
      </c>
      <c r="G28" s="5">
        <f ca="1">OFFSET('84p stat'!$K$1,A28*20,1)</f>
        <v>6.6309999999999997E-3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  <c r="N30" t="s">
        <v>155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794.84659999999997</v>
      </c>
      <c r="E31" s="5">
        <f ca="1">OFFSET('84p trace'!$S$56,(A31-1)*56,0)-OFFSET('84p stat'!$H$1,A31*20,0)</f>
        <v>22.257659999999987</v>
      </c>
      <c r="F31" s="5">
        <f ca="1">OFFSET('84p stat'!$H$1,A31*20,0)-OFFSET('84p stat'!$K$1,A31*20,0)</f>
        <v>3.8042140000000018</v>
      </c>
      <c r="G31" s="5">
        <f ca="1">OFFSET('84p stat'!$K$1,A31*20,0)-OFFSET('84p stat'!$N$1,A31*20,0)</f>
        <v>36.683498</v>
      </c>
      <c r="H31" s="5">
        <f ca="1">OFFSET('84p stat'!$N$1,A31*20,0)</f>
        <v>123.657068</v>
      </c>
      <c r="I31" s="5"/>
      <c r="J31" s="5">
        <f ca="1">SUM(E31:H31)</f>
        <v>186.40243999999998</v>
      </c>
      <c r="K31" s="10">
        <f ca="1">G31/J31</f>
        <v>0.19679730587217636</v>
      </c>
      <c r="L31">
        <f ca="1">$K$29*POWER(K31,2)*SQRT(G138/(POWER(G31,2)*$L$29)+J138/(POWER(J31,2)*$L$29))</f>
        <v>4.6896653713289038E-4</v>
      </c>
      <c r="N31" s="12">
        <f ca="1">SUM(E31:H31)</f>
        <v>186.40243999999998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970.94809999999984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6707.3923999999988</v>
      </c>
      <c r="E33" s="5">
        <f ca="1">OFFSET('84p trace'!$S$56,(A33-1)*56,0)-OFFSET('84p stat'!$H$1,A33*20,0)</f>
        <v>23.035268000000087</v>
      </c>
      <c r="F33" s="5">
        <f ca="1">OFFSET('84p stat'!$H$1,A33*20,0)-OFFSET('84p stat'!$K$1,A33*20,0)</f>
        <v>4.2630670000003192</v>
      </c>
      <c r="G33" s="5">
        <f ca="1">OFFSET('84p stat'!$K$1,A33*20,0)-OFFSET('84p stat'!$N$1,A33*20,0)</f>
        <v>3126.1683779999998</v>
      </c>
      <c r="H33" s="5">
        <f ca="1">OFFSET('84p stat'!$N$1,A33*20,0)</f>
        <v>139.39848699999999</v>
      </c>
      <c r="I33" s="5"/>
      <c r="J33" s="5">
        <f t="shared" ca="1" si="0"/>
        <v>3292.8652000000002</v>
      </c>
      <c r="K33" s="10">
        <f t="shared" ca="1" si="1"/>
        <v>0.94937636013766968</v>
      </c>
      <c r="L33">
        <f ca="1">$K$29*POWER(K33,2)*SQRT(G140/(POWER(G33,2)*$L$29)+J140/(POWER(J33,2)*$L$29))</f>
        <v>2.9210566644713769E-2</v>
      </c>
      <c r="N33" s="12">
        <f t="shared" ca="1" si="2"/>
        <v>3292.8652000000002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717.60878000000025</v>
      </c>
      <c r="E34" s="5">
        <f ca="1">OFFSET('84p trace'!$S$56,(A34-1)*56,0)-OFFSET('84p stat'!$H$1,A34*20,0)</f>
        <v>21.283059000000009</v>
      </c>
      <c r="F34" s="5">
        <f ca="1">OFFSET('84p stat'!$H$1,A34*20,0)-OFFSET('84p stat'!$K$1,A34*20,0)</f>
        <v>3.4565409999999872</v>
      </c>
      <c r="G34" s="5">
        <f ca="1">OFFSET('84p stat'!$K$1,A34*20,0)-OFFSET('84p stat'!$N$1,A34*20,0)</f>
        <v>72.821950000000001</v>
      </c>
      <c r="H34" s="5">
        <f ca="1">OFFSET('84p stat'!$N$1,A34*20,0)</f>
        <v>85.58305</v>
      </c>
      <c r="I34" s="5"/>
      <c r="J34" s="5">
        <f t="shared" ca="1" si="0"/>
        <v>183.1446</v>
      </c>
      <c r="K34" s="10">
        <f t="shared" ca="1" si="1"/>
        <v>0.39761996804710598</v>
      </c>
      <c r="L34">
        <f ca="1">$K$29*POWER(K34,2)*SQRT(G141/(POWER(G34,2)*$L$29)+J141/(POWER(J34,2)*$L$29))</f>
        <v>2.936898419707333E-3</v>
      </c>
      <c r="N34" s="12">
        <f t="shared" ca="1" si="2"/>
        <v>183.1446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809.43158000000028</v>
      </c>
      <c r="E35" s="5">
        <f ca="1">OFFSET('84p trace'!$S$56,(A35-1)*56,0)-OFFSET('84p stat'!$H$1,A35*20,0)</f>
        <v>22.03007199999999</v>
      </c>
      <c r="F35" s="5">
        <f ca="1">OFFSET('84p stat'!$H$1,A35*20,0)-OFFSET('84p stat'!$K$1,A35*20,0)</f>
        <v>3.8161409999999876</v>
      </c>
      <c r="G35" s="5">
        <f ca="1">OFFSET('84p stat'!$K$1,A35*20,0)-OFFSET('84p stat'!$N$1,A35*20,0)</f>
        <v>72.827876000000003</v>
      </c>
      <c r="H35" s="5">
        <f ca="1">OFFSET('84p stat'!$N$1,A35*20,0)</f>
        <v>99.532791000000003</v>
      </c>
      <c r="I35" s="5"/>
      <c r="J35" s="5">
        <f t="shared" ca="1" si="0"/>
        <v>198.20687999999998</v>
      </c>
      <c r="K35" s="10">
        <f ca="1">E35/J35</f>
        <v>0.11114685827252814</v>
      </c>
      <c r="L35">
        <f ca="1">$K$29*POWER(K35,2)*SQRT(E142/(POWER(E35,2)*$L$29)+J142/(POWER(J35,2)*$L$29))</f>
        <v>8.3449279070306264E-4</v>
      </c>
      <c r="N35" s="12">
        <f t="shared" ca="1" si="2"/>
        <v>198.20687999999998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633.86907999999994</v>
      </c>
      <c r="E36" s="5">
        <f ca="1">OFFSET('84p trace'!$S$56,(A36-1)*56,0)-OFFSET('84p stat'!$H$1,A36*20,0)</f>
        <v>22.311911999999978</v>
      </c>
      <c r="F36" s="5">
        <f ca="1">OFFSET('84p stat'!$H$1,A36*20,0)-OFFSET('84p stat'!$K$1,A36*20,0)</f>
        <v>3.6145370000000128</v>
      </c>
      <c r="G36" s="5">
        <f ca="1">OFFSET('84p stat'!$K$1,A36*20,0)-OFFSET('84p stat'!$N$1,A36*20,0)</f>
        <v>51.439146999999991</v>
      </c>
      <c r="H36" s="5">
        <f ca="1">OFFSET('84p stat'!$N$1,A36*20,0)</f>
        <v>85.211284000000006</v>
      </c>
      <c r="I36" s="5"/>
      <c r="J36" s="5">
        <f t="shared" ca="1" si="0"/>
        <v>162.57687999999999</v>
      </c>
      <c r="K36" s="10">
        <f ca="1">E36/J36</f>
        <v>0.13723914495099168</v>
      </c>
      <c r="L36">
        <f ca="1">$K$29*POWER(K36,2)*SQRT(E143/(POWER(E36,2)*$L$29)+J143/(POWER(J36,2)*$L$29))</f>
        <v>4.963488287915125E-4</v>
      </c>
      <c r="N36" s="12">
        <f t="shared" ca="1" si="2"/>
        <v>162.57687999999999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1425.9075799999998</v>
      </c>
      <c r="E37" s="5">
        <f ca="1">OFFSET('84p trace'!$S$56,(A37-1)*56,0)-OFFSET('84p stat'!$H$1,A37*20,0)</f>
        <v>19.318425999999931</v>
      </c>
      <c r="F37" s="5">
        <f ca="1">OFFSET('84p stat'!$H$1,A37*20,0)-OFFSET('84p stat'!$K$1,A37*20,0)</f>
        <v>3.3116440000000011</v>
      </c>
      <c r="G37" s="5">
        <f ca="1">OFFSET('84p stat'!$K$1,A37*20,0)-OFFSET('84p stat'!$N$1,A37*20,0)</f>
        <v>141.70387300000002</v>
      </c>
      <c r="H37" s="5">
        <f ca="1">OFFSET('84p stat'!$N$1,A37*20,0)</f>
        <v>183.32541699999999</v>
      </c>
      <c r="I37" s="5"/>
      <c r="J37" s="5">
        <f t="shared" ca="1" si="0"/>
        <v>347.65935999999994</v>
      </c>
      <c r="K37" s="10">
        <f t="shared" ca="1" si="1"/>
        <v>0.40759401098822723</v>
      </c>
      <c r="L37">
        <f t="shared" ref="L37:L59" ca="1" si="3">$K$29*POWER(K37,2)*SQRT(G144/(POWER(G37,2)*$L$29)+J144/(POWER(J37,2)*$L$29))</f>
        <v>1.2367851227979537E-2</v>
      </c>
      <c r="N37" s="12">
        <f t="shared" ca="1" si="2"/>
        <v>347.65935999999994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1575.4997400000002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t="shared" ref="K38" ca="1" si="4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1096.4449</v>
      </c>
      <c r="E39" s="5">
        <f ca="1">OFFSET('84p trace'!$S$56,(A39-1)*56,0)-OFFSET('84p stat'!$H$1,A39*20,0)</f>
        <v>18.484083999999939</v>
      </c>
      <c r="F39" s="5">
        <f ca="1">OFFSET('84p stat'!$H$1,A39*20,0)-OFFSET('84p stat'!$K$1,A39*20,0)</f>
        <v>3.3314720000000193</v>
      </c>
      <c r="G39" s="5">
        <f ca="1">OFFSET('84p stat'!$K$1,A39*20,0)-OFFSET('84p stat'!$N$1,A39*20,0)</f>
        <v>112.71932799999999</v>
      </c>
      <c r="H39" s="5">
        <f ca="1">OFFSET('84p stat'!$N$1,A39*20,0)</f>
        <v>175.54145600000001</v>
      </c>
      <c r="I39" s="5"/>
      <c r="J39" s="5">
        <f t="shared" ca="1" si="0"/>
        <v>310.07633999999996</v>
      </c>
      <c r="K39" s="10">
        <f t="shared" ca="1" si="1"/>
        <v>0.36352121545294297</v>
      </c>
      <c r="L39">
        <f t="shared" ca="1" si="3"/>
        <v>9.7551975083383004E-3</v>
      </c>
      <c r="N39" s="12">
        <f t="shared" ca="1" si="2"/>
        <v>310.07633999999996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6377.1710000000003</v>
      </c>
      <c r="E40" s="5">
        <f ca="1">OFFSET('84p trace'!$S$56,(A40-1)*56,0)-OFFSET('84p stat'!$H$1,A40*20,0)</f>
        <v>7.8015980000004674</v>
      </c>
      <c r="F40" s="5">
        <f ca="1">OFFSET('84p stat'!$H$1,A40*20,0)-OFFSET('84p stat'!$K$1,A40*20,0)</f>
        <v>4.039839000000029</v>
      </c>
      <c r="G40" s="5">
        <f ca="1">OFFSET('84p stat'!$K$1,A40*20,0)-OFFSET('84p stat'!$N$1,A40*20,0)</f>
        <v>3495.6225209999998</v>
      </c>
      <c r="H40" s="5">
        <f ca="1">OFFSET('84p stat'!$N$1,A40*20,0)</f>
        <v>115.619242</v>
      </c>
      <c r="I40" s="5"/>
      <c r="J40" s="5">
        <f t="shared" ca="1" si="0"/>
        <v>3623.0832000000005</v>
      </c>
      <c r="K40" s="10">
        <f t="shared" ca="1" si="1"/>
        <v>0.96481983107647085</v>
      </c>
      <c r="L40">
        <f t="shared" ca="1" si="3"/>
        <v>1.234438084009825E-2</v>
      </c>
      <c r="N40" s="12">
        <f t="shared" ca="1" si="2"/>
        <v>3623.0832000000005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810.1761800000005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639.0470200000002</v>
      </c>
      <c r="E42" s="5">
        <f ca="1">OFFSET('84p trace'!$S$56,(A42-1)*56,0)-OFFSET('84p stat'!$H$1,A42*20,0)</f>
        <v>20.792334999999952</v>
      </c>
      <c r="F42" s="5">
        <f ca="1">OFFSET('84p stat'!$H$1,A42*20,0)-OFFSET('84p stat'!$K$1,A42*20,0)</f>
        <v>125.750496</v>
      </c>
      <c r="G42" s="5">
        <f ca="1">OFFSET('84p stat'!$K$1,A42*20,0)-OFFSET('84p stat'!$N$1,A42*20,0)</f>
        <v>36.670468999999997</v>
      </c>
      <c r="H42" s="5">
        <f ca="1">OFFSET('84p stat'!$N$1,A42*20,0)</f>
        <v>0</v>
      </c>
      <c r="I42" s="5"/>
      <c r="J42" s="5">
        <f t="shared" ca="1" si="0"/>
        <v>183.21329999999995</v>
      </c>
      <c r="K42" s="10">
        <f t="shared" ca="1" si="1"/>
        <v>0.20015178483221474</v>
      </c>
      <c r="L42">
        <f t="shared" ca="1" si="3"/>
        <v>2.8885809660800113E-4</v>
      </c>
      <c r="N42" s="12">
        <f t="shared" ca="1" si="2"/>
        <v>183.21329999999995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624.0239600000001</v>
      </c>
      <c r="E43" s="5">
        <f ca="1">OFFSET('84p trace'!$S$56,(A43-1)*56,0)-OFFSET('84p stat'!$H$1,A43*20,0)</f>
        <v>21.334728999999982</v>
      </c>
      <c r="F43" s="5">
        <f ca="1">OFFSET('84p stat'!$H$1,A43*20,0)-OFFSET('84p stat'!$K$1,A43*20,0)</f>
        <v>126.06410399999999</v>
      </c>
      <c r="G43" s="5">
        <f ca="1">OFFSET('84p stat'!$K$1,A43*20,0)-OFFSET('84p stat'!$N$1,A43*20,0)</f>
        <v>32.310327000000001</v>
      </c>
      <c r="H43" s="5">
        <f ca="1">OFFSET('84p stat'!$N$1,A43*20,0)</f>
        <v>0</v>
      </c>
      <c r="I43" s="5"/>
      <c r="J43" s="5">
        <f t="shared" ca="1" si="0"/>
        <v>179.70915999999997</v>
      </c>
      <c r="K43" s="10">
        <f t="shared" ca="1" si="1"/>
        <v>0.17979232110372118</v>
      </c>
      <c r="L43">
        <f t="shared" ca="1" si="3"/>
        <v>2.2819308603957099E-4</v>
      </c>
      <c r="N43" s="12">
        <f t="shared" ca="1" si="2"/>
        <v>179.70915999999997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801.56416000000013</v>
      </c>
      <c r="E44" s="5">
        <f ca="1">OFFSET('84p trace'!$S$56,(A44-1)*56,0)-OFFSET('84p stat'!$H$1,A44*20,0)</f>
        <v>21.07284999999996</v>
      </c>
      <c r="F44" s="5">
        <f ca="1">OFFSET('84p stat'!$H$1,A44*20,0)-OFFSET('84p stat'!$K$1,A44*20,0)</f>
        <v>86.922132999999988</v>
      </c>
      <c r="G44" s="5">
        <f ca="1">OFFSET('84p stat'!$K$1,A44*20,0)-OFFSET('84p stat'!$N$1,A44*20,0)</f>
        <v>72.497776999999999</v>
      </c>
      <c r="H44" s="5">
        <f ca="1">OFFSET('84p stat'!$N$1,A44*20,0)</f>
        <v>0</v>
      </c>
      <c r="I44" s="5"/>
      <c r="J44" s="5">
        <f t="shared" ca="1" si="0"/>
        <v>180.49275999999995</v>
      </c>
      <c r="K44" s="10">
        <f t="shared" ref="K44:K59" ca="1" si="5">G44/J44</f>
        <v>0.40166584521174159</v>
      </c>
      <c r="L44">
        <f t="shared" ca="1" si="3"/>
        <v>1.772185463182046E-3</v>
      </c>
      <c r="N44" s="12">
        <f t="shared" ca="1" si="2"/>
        <v>180.49275999999995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636.12418000000002</v>
      </c>
      <c r="E45" s="5">
        <f ca="1">OFFSET('84p trace'!$S$56,(A45-1)*56,0)-OFFSET('84p stat'!$H$1,A45*20,0)</f>
        <v>20.703453999999937</v>
      </c>
      <c r="F45" s="5">
        <f ca="1">OFFSET('84p stat'!$H$1,A45*20,0)-OFFSET('84p stat'!$K$1,A45*20,0)</f>
        <v>87.006603999999996</v>
      </c>
      <c r="G45" s="5">
        <f ca="1">OFFSET('84p stat'!$K$1,A45*20,0)-OFFSET('84p stat'!$N$1,A45*20,0)</f>
        <v>51.545001999999997</v>
      </c>
      <c r="H45" s="5">
        <f ca="1">OFFSET('84p stat'!$N$1,A45*20,0)</f>
        <v>0</v>
      </c>
      <c r="I45" s="5"/>
      <c r="J45" s="5">
        <f t="shared" ca="1" si="0"/>
        <v>159.25505999999993</v>
      </c>
      <c r="K45" s="10">
        <f t="shared" ca="1" si="5"/>
        <v>0.32366319789148312</v>
      </c>
      <c r="L45">
        <f t="shared" ca="1" si="3"/>
        <v>1.3333512171151826E-3</v>
      </c>
      <c r="N45" s="12">
        <f t="shared" ca="1" si="2"/>
        <v>159.25505999999993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633.35885999999959</v>
      </c>
      <c r="E46" s="5">
        <f ca="1">OFFSET('84p trace'!$S$56,(A46-1)*56,0)-OFFSET('84p stat'!$H$1,A46*20,0)</f>
        <v>20.825616999999966</v>
      </c>
      <c r="F46" s="5">
        <f ca="1">OFFSET('84p stat'!$H$1,A46*20,0)-OFFSET('84p stat'!$K$1,A46*20,0)</f>
        <v>100.725703</v>
      </c>
      <c r="G46" s="5">
        <f ca="1">OFFSET('84p stat'!$K$1,A46*20,0)-OFFSET('84p stat'!$N$1,A46*20,0)</f>
        <v>72.503879999999995</v>
      </c>
      <c r="H46" s="5">
        <f ca="1">OFFSET('84p stat'!$N$1,A46*20,0)</f>
        <v>0</v>
      </c>
      <c r="I46" s="5"/>
      <c r="J46" s="5">
        <f t="shared" ca="1" si="0"/>
        <v>194.05519999999996</v>
      </c>
      <c r="K46" s="10">
        <f t="shared" ca="1" si="5"/>
        <v>0.37362503040372025</v>
      </c>
      <c r="L46">
        <f t="shared" ca="1" si="3"/>
        <v>1.5608007848696187E-3</v>
      </c>
      <c r="N46" s="12">
        <f t="shared" ca="1" si="2"/>
        <v>194.05519999999996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119.70600000000195</v>
      </c>
      <c r="E47" s="5">
        <f ca="1">OFFSET('84p trace'!$S$56,(A47-1)*56,0)-OFFSET('84p stat'!$H$1,A47*20,0)</f>
        <v>0.46397199999864824</v>
      </c>
      <c r="F47" s="5">
        <f ca="1">OFFSET('84p stat'!$H$1,A47*20,0)-OFFSET('84p stat'!$K$1,A47*20,0)</f>
        <v>3.4889650000004622</v>
      </c>
      <c r="G47" s="5">
        <f ca="1">OFFSET('84p stat'!$K$1,A47*20,0)-OFFSET('84p stat'!$N$1,A47*20,0)</f>
        <v>5157.8074799999995</v>
      </c>
      <c r="H47" s="5">
        <f ca="1">OFFSET('84p stat'!$N$1,A47*20,0)</f>
        <v>149.22238300000001</v>
      </c>
      <c r="I47" s="5"/>
      <c r="J47" s="5">
        <f t="shared" ca="1" si="0"/>
        <v>5310.9827999999989</v>
      </c>
      <c r="K47" s="10">
        <f t="shared" ca="1" si="5"/>
        <v>0.97115876180205307</v>
      </c>
      <c r="L47">
        <f t="shared" ca="1" si="3"/>
        <v>3.2094099323817328E-2</v>
      </c>
      <c r="N47" s="12">
        <f t="shared" ca="1" si="2"/>
        <v>5310.9827999999989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0.16479999999864958</v>
      </c>
      <c r="E48" s="5">
        <f ca="1">OFFSET('84p trace'!$S$56,(A48-1)*56,0)-OFFSET('84p stat'!$H$1,A48*20,0)</f>
        <v>0.45917700000109107</v>
      </c>
      <c r="F48" s="5">
        <f ca="1">OFFSET('84p stat'!$H$1,A48*20,0)-OFFSET('84p stat'!$K$1,A48*20,0)</f>
        <v>3.539307000000008</v>
      </c>
      <c r="G48" s="5">
        <f ca="1">OFFSET('84p stat'!$K$1,A48*20,0)-OFFSET('84p stat'!$N$1,A48*20,0)</f>
        <v>3717.3287520000003</v>
      </c>
      <c r="H48" s="5">
        <f ca="1">OFFSET('84p stat'!$N$1,A48*20,0)</f>
        <v>151.180364</v>
      </c>
      <c r="I48" s="5"/>
      <c r="J48" s="5">
        <f t="shared" ca="1" si="0"/>
        <v>3872.5076000000013</v>
      </c>
      <c r="K48" s="10">
        <f t="shared" ca="1" si="5"/>
        <v>0.95992807141295189</v>
      </c>
      <c r="L48">
        <f t="shared" ca="1" si="3"/>
        <v>3.7909991497293627E-2</v>
      </c>
      <c r="N48" s="12">
        <f t="shared" ca="1" si="2"/>
        <v>3872.5076000000013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2482.6474000000017</v>
      </c>
      <c r="E49" s="5">
        <f ca="1">OFFSET('84p trace'!$S$56,(A49-1)*56,0)-OFFSET('84p stat'!$H$1,A49*20,0)</f>
        <v>12.122326999999132</v>
      </c>
      <c r="F49" s="5">
        <f ca="1">OFFSET('84p stat'!$H$1,A49*20,0)-OFFSET('84p stat'!$K$1,A49*20,0)</f>
        <v>6.519334999999046</v>
      </c>
      <c r="G49" s="5">
        <f ca="1">OFFSET('84p stat'!$K$1,A49*20,0)-OFFSET('84p stat'!$N$1,A49*20,0)</f>
        <v>8098.1726000000008</v>
      </c>
      <c r="H49" s="5">
        <f ca="1">OFFSET('84p stat'!$N$1,A49*20,0)</f>
        <v>377.71833800000002</v>
      </c>
      <c r="I49" s="5"/>
      <c r="J49" s="5">
        <f ca="1">SUM(E49:H49)</f>
        <v>8494.5325999999986</v>
      </c>
      <c r="K49" s="10">
        <f t="shared" ca="1" si="5"/>
        <v>0.95333939856796857</v>
      </c>
      <c r="L49">
        <f t="shared" ca="1" si="3"/>
        <v>1.7533942416738647E-2</v>
      </c>
      <c r="N49" s="12">
        <f t="shared" ca="1" si="2"/>
        <v>8494.5325999999986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0.26819999999952415</v>
      </c>
      <c r="E50" s="5">
        <f ca="1">OFFSET('84p trace'!$S$56,(A50-1)*56,0)-OFFSET('84p stat'!$H$1,A50*20,0)</f>
        <v>11.636257000003752</v>
      </c>
      <c r="F50" s="5">
        <f ca="1">OFFSET('84p stat'!$H$1,A50*20,0)-OFFSET('84p stat'!$K$1,A50*20,0)</f>
        <v>5.7357419999998456</v>
      </c>
      <c r="G50" s="5">
        <f ca="1">OFFSET('84p stat'!$K$1,A50*20,0)-OFFSET('84p stat'!$N$1,A50*20,0)</f>
        <v>7314.7668780000004</v>
      </c>
      <c r="H50" s="5">
        <f ca="1">OFFSET('84p stat'!$N$1,A50*20,0)</f>
        <v>327.81892299999998</v>
      </c>
      <c r="I50" s="5"/>
      <c r="J50" s="5">
        <f ca="1">SUM(E50:H50)</f>
        <v>7659.9578000000038</v>
      </c>
      <c r="K50" s="10">
        <f t="shared" ca="1" si="5"/>
        <v>0.95493566270038677</v>
      </c>
      <c r="L50">
        <f t="shared" ca="1" si="3"/>
        <v>2.6890638269402703E-2</v>
      </c>
      <c r="N50" s="12">
        <f t="shared" ca="1" si="2"/>
        <v>7659.9578000000038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120.0087999999987</v>
      </c>
      <c r="E51" s="5">
        <f ca="1">OFFSET('84p trace'!$S$56,(A51-1)*56,0)-OFFSET('84p stat'!$H$1,A51*20,0)</f>
        <v>0.46614399999907619</v>
      </c>
      <c r="F51" s="5">
        <f ca="1">OFFSET('84p stat'!$H$1,A51*20,0)-OFFSET('84p stat'!$K$1,A51*20,0)</f>
        <v>3.6064550000000963</v>
      </c>
      <c r="G51" s="5">
        <f ca="1">OFFSET('84p stat'!$K$1,A51*20,0)-OFFSET('84p stat'!$N$1,A51*20,0)</f>
        <v>4284.8269850000006</v>
      </c>
      <c r="H51" s="5">
        <f ca="1">OFFSET('84p stat'!$N$1,A51*20,0)</f>
        <v>153.54441600000001</v>
      </c>
      <c r="I51" s="5"/>
      <c r="J51" s="5">
        <f t="shared" ca="1" si="0"/>
        <v>4442.4439999999995</v>
      </c>
      <c r="K51" s="10">
        <f t="shared" ca="1" si="5"/>
        <v>0.96452020216799605</v>
      </c>
      <c r="L51">
        <f t="shared" ca="1" si="3"/>
        <v>3.849867009734971E-2</v>
      </c>
      <c r="N51" s="12">
        <f t="shared" ca="1" si="2"/>
        <v>4442.4439999999995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0.16260000000011132</v>
      </c>
      <c r="E52" s="5">
        <f ca="1">OFFSET('84p trace'!$S$56,(A52-1)*56,0)-OFFSET('84p stat'!$H$1,A52*20,0)</f>
        <v>0.46471799999972063</v>
      </c>
      <c r="F52" s="5">
        <f ca="1">OFFSET('84p stat'!$H$1,A52*20,0)-OFFSET('84p stat'!$K$1,A52*20,0)</f>
        <v>3.5865669999998318</v>
      </c>
      <c r="G52" s="5">
        <f ca="1">OFFSET('84p stat'!$K$1,A52*20,0)-OFFSET('84p stat'!$N$1,A52*20,0)</f>
        <v>3726.2114970000002</v>
      </c>
      <c r="H52" s="5">
        <f ca="1">OFFSET('84p stat'!$N$1,A52*20,0)</f>
        <v>153.126418</v>
      </c>
      <c r="I52" s="5"/>
      <c r="J52" s="5">
        <f t="shared" ca="1" si="0"/>
        <v>3883.3891999999996</v>
      </c>
      <c r="K52" s="10">
        <f t="shared" ca="1" si="5"/>
        <v>0.95952563729641127</v>
      </c>
      <c r="L52">
        <f t="shared" ca="1" si="3"/>
        <v>3.7793949049991719E-2</v>
      </c>
      <c r="N52" s="12">
        <f t="shared" ca="1" si="2"/>
        <v>3883.3891999999996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119.97399999999834</v>
      </c>
      <c r="E53" s="5">
        <f ca="1">OFFSET('84p trace'!$S$56,(A53-1)*56,0)-OFFSET('84p stat'!$H$1,A53*20,0)</f>
        <v>0.4644430000016655</v>
      </c>
      <c r="F53" s="5">
        <f ca="1">OFFSET('84p stat'!$H$1,A53*20,0)-OFFSET('84p stat'!$K$1,A53*20,0)</f>
        <v>3.9835450000000492</v>
      </c>
      <c r="G53" s="5">
        <f ca="1">OFFSET('84p stat'!$K$1,A53*20,0)-OFFSET('84p stat'!$N$1,A53*20,0)</f>
        <v>5180.7265119999993</v>
      </c>
      <c r="H53" s="5">
        <f ca="1">OFFSET('84p stat'!$N$1,A53*20,0)</f>
        <v>145.85050000000001</v>
      </c>
      <c r="I53" s="5"/>
      <c r="J53" s="5">
        <f t="shared" ca="1" si="0"/>
        <v>5331.0250000000015</v>
      </c>
      <c r="K53" s="10">
        <f t="shared" ca="1" si="5"/>
        <v>0.97180683114410416</v>
      </c>
      <c r="L53">
        <f t="shared" ca="1" si="3"/>
        <v>3.4104267044072802E-2</v>
      </c>
      <c r="N53" s="12">
        <f t="shared" ca="1" si="2"/>
        <v>5331.0250000000015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3825.9927999999991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5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0.156800000000203</v>
      </c>
      <c r="E55" s="5">
        <f ca="1">OFFSET('84p trace'!$S$56,(A55-1)*56,0)-OFFSET('84p stat'!$H$1,A55*20,0)</f>
        <v>0.43894399999953748</v>
      </c>
      <c r="F55" s="5">
        <f ca="1">OFFSET('84p stat'!$H$1,A55*20,0)-OFFSET('84p stat'!$K$1,A55*20,0)</f>
        <v>3.8582330000003822</v>
      </c>
      <c r="G55" s="5">
        <f ca="1">OFFSET('84p stat'!$K$1,A55*20,0)-OFFSET('84p stat'!$N$1,A55*20,0)</f>
        <v>3641.0704019999998</v>
      </c>
      <c r="H55" s="5">
        <f ca="1">OFFSET('84p stat'!$N$1,A55*20,0)</f>
        <v>142.448621</v>
      </c>
      <c r="I55" s="5"/>
      <c r="J55" s="5">
        <f t="shared" ca="1" si="0"/>
        <v>3787.8161999999998</v>
      </c>
      <c r="K55" s="10">
        <f t="shared" ca="1" si="5"/>
        <v>0.9612584691939382</v>
      </c>
      <c r="L55">
        <f t="shared" ca="1" si="3"/>
        <v>3.739087178603006E-2</v>
      </c>
      <c r="N55" s="12">
        <f t="shared" ca="1" si="2"/>
        <v>3787.8161999999998</v>
      </c>
    </row>
    <row r="56" spans="1:14" x14ac:dyDescent="0.25">
      <c r="A56">
        <v>26</v>
      </c>
      <c r="C56">
        <f ca="1">OFFSET('84p stat'!$A$1,A56*20,0)</f>
        <v>0</v>
      </c>
      <c r="D56" s="5">
        <f ca="1">OFFSET('84p trace'!$R$56,(A56-1)*56,0)-OFFSET('84p trace'!$S$56,(A56-1)*56,0)</f>
        <v>0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0"/>
        <v>0</v>
      </c>
      <c r="K56" s="10" t="e">
        <f t="shared" ca="1" si="5"/>
        <v>#DIV/0!</v>
      </c>
      <c r="L56" t="e">
        <f t="shared" ca="1" si="3"/>
        <v>#DIV/0!</v>
      </c>
      <c r="N56" s="12">
        <f t="shared" ca="1" si="2"/>
        <v>0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5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5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5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6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6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6"/>
        <v>#DIV/0!</v>
      </c>
      <c r="L62" t="e">
        <f t="shared" ref="L62:L80" ca="1" si="7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6"/>
        <v>#DIV/0!</v>
      </c>
      <c r="L63" t="e">
        <f t="shared" ca="1" si="7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6"/>
        <v>#DIV/0!</v>
      </c>
      <c r="L64" t="e">
        <f t="shared" ca="1" si="7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6"/>
        <v>#DIV/0!</v>
      </c>
      <c r="L65" t="e">
        <f t="shared" ca="1" si="7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8">G66/J66</f>
        <v>#DIV/0!</v>
      </c>
      <c r="L66" t="e">
        <f t="shared" ca="1" si="7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0"/>
        <v>#DIV/0!</v>
      </c>
      <c r="K67" s="10" t="e">
        <f t="shared" ca="1" si="8"/>
        <v>#DIV/0!</v>
      </c>
      <c r="L67" t="e">
        <f t="shared" ca="1" si="7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8"/>
        <v>#DIV/0!</v>
      </c>
      <c r="L68" t="e">
        <f t="shared" ca="1" si="7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8"/>
        <v>#DIV/0!</v>
      </c>
      <c r="L69" t="e">
        <f t="shared" ca="1" si="7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8"/>
        <v>#DIV/0!</v>
      </c>
      <c r="L70" t="e">
        <f t="shared" ca="1" si="7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8"/>
        <v>#DIV/0!</v>
      </c>
      <c r="L71" t="e">
        <f t="shared" ca="1" si="7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8"/>
        <v>#DIV/0!</v>
      </c>
      <c r="L72" t="e">
        <f t="shared" ca="1" si="7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8"/>
        <v>#DIV/0!</v>
      </c>
      <c r="L73" t="e">
        <f t="shared" ca="1" si="7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8"/>
        <v>#DIV/0!</v>
      </c>
      <c r="L74" t="e">
        <f t="shared" ca="1" si="7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8"/>
        <v>#DIV/0!</v>
      </c>
      <c r="L75" t="e">
        <f t="shared" ca="1" si="7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8"/>
        <v>#DIV/0!</v>
      </c>
      <c r="L76" t="e">
        <f t="shared" ca="1" si="7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8"/>
        <v>#DIV/0!</v>
      </c>
      <c r="L77" t="e">
        <f t="shared" ca="1" si="7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8"/>
        <v>#DIV/0!</v>
      </c>
      <c r="L78" t="e">
        <f t="shared" ca="1" si="7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8"/>
        <v>#DIV/0!</v>
      </c>
      <c r="L79" t="e">
        <f t="shared" ca="1" si="7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8"/>
        <v>#DIV/0!</v>
      </c>
      <c r="L80" t="e">
        <f t="shared" ca="1" si="7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69</v>
      </c>
    </row>
    <row r="83" spans="1:10" x14ac:dyDescent="0.25">
      <c r="D83" t="s">
        <v>58</v>
      </c>
      <c r="E83" t="s">
        <v>54</v>
      </c>
      <c r="F83" t="s">
        <v>55</v>
      </c>
      <c r="G83" t="s">
        <v>56</v>
      </c>
      <c r="H83" t="s">
        <v>57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981.24903999999992</v>
      </c>
      <c r="E84" s="5">
        <f ca="1">OFFSET('84p trace'!$S$56,(A84-1)*56,0)</f>
        <v>186.40243999999998</v>
      </c>
      <c r="F84" s="5">
        <f ca="1">OFFSET('84p stat'!$H$1,A84*20,0)</f>
        <v>164.14478</v>
      </c>
      <c r="G84" s="5">
        <f ca="1">OFFSET('84p stat'!$K$1,A84*20,0)</f>
        <v>160.340566</v>
      </c>
      <c r="H84" s="5">
        <f ca="1">OFFSET('84p stat'!$N$1,A84*20,0)</f>
        <v>123.657068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970.94809999999984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10000.257599999999</v>
      </c>
      <c r="E86" s="5">
        <f ca="1">OFFSET('84p trace'!$S$56,(A86-1)*56,0)</f>
        <v>3292.8652000000002</v>
      </c>
      <c r="F86" s="5">
        <f ca="1">OFFSET('84p stat'!$H$1,A86*20,0)</f>
        <v>3269.8299320000001</v>
      </c>
      <c r="G86" s="5">
        <f ca="1">OFFSET('84p stat'!$K$1,A86*20,0)</f>
        <v>3265.5668649999998</v>
      </c>
      <c r="H86" s="5">
        <f ca="1">OFFSET('84p stat'!$N$1,A86*20,0)</f>
        <v>139.39848699999999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900.75338000000022</v>
      </c>
      <c r="E87" s="5">
        <f ca="1">OFFSET('84p trace'!$S$56,(A87-1)*56,0)</f>
        <v>183.1446</v>
      </c>
      <c r="F87" s="5">
        <f ca="1">OFFSET('84p stat'!$H$1,A87*20,0)</f>
        <v>161.86154099999999</v>
      </c>
      <c r="G87" s="5">
        <f ca="1">OFFSET('84p stat'!$K$1,A87*20,0)</f>
        <v>158.405</v>
      </c>
      <c r="H87" s="5">
        <f ca="1">OFFSET('84p stat'!$N$1,A87*20,0)</f>
        <v>85.58305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1007.6384600000002</v>
      </c>
      <c r="E88" s="5">
        <f ca="1">OFFSET('84p trace'!$S$56,(A88-1)*56,0)</f>
        <v>198.20687999999998</v>
      </c>
      <c r="F88" s="5">
        <f ca="1">OFFSET('84p stat'!$H$1,A88*20,0)</f>
        <v>176.17680799999999</v>
      </c>
      <c r="G88" s="5">
        <f ca="1">OFFSET('84p stat'!$K$1,A88*20,0)</f>
        <v>172.36066700000001</v>
      </c>
      <c r="H88" s="5">
        <f ca="1">OFFSET('84p stat'!$N$1,A88*20,0)</f>
        <v>99.532791000000003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796.4459599999999</v>
      </c>
      <c r="E89" s="5">
        <f ca="1">OFFSET('84p trace'!$S$56,(A89-1)*56,0)</f>
        <v>162.57687999999999</v>
      </c>
      <c r="F89" s="5">
        <f ca="1">OFFSET('84p stat'!$H$1,A89*20,0)</f>
        <v>140.26496800000001</v>
      </c>
      <c r="G89" s="5">
        <f ca="1">OFFSET('84p stat'!$K$1,A89*20,0)</f>
        <v>136.650431</v>
      </c>
      <c r="H89" s="5">
        <f ca="1">OFFSET('84p stat'!$N$1,A89*20,0)</f>
        <v>85.211284000000006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1773.5669399999997</v>
      </c>
      <c r="E90" s="5">
        <f ca="1">OFFSET('84p trace'!$S$56,(A90-1)*56,0)</f>
        <v>347.65935999999994</v>
      </c>
      <c r="F90" s="5">
        <f ca="1">OFFSET('84p stat'!$H$1,A90*20,0)</f>
        <v>328.340934</v>
      </c>
      <c r="G90" s="5">
        <f ca="1">OFFSET('84p stat'!$K$1,A90*20,0)</f>
        <v>325.02929</v>
      </c>
      <c r="H90" s="5">
        <f ca="1">OFFSET('84p stat'!$N$1,A90*20,0)</f>
        <v>183.32541699999999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1575.4997400000002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1406.5212399999998</v>
      </c>
      <c r="E92" s="5">
        <f ca="1">OFFSET('84p trace'!$S$56,(A92-1)*56,0)</f>
        <v>310.07633999999996</v>
      </c>
      <c r="F92" s="5">
        <f ca="1">OFFSET('84p stat'!$H$1,A92*20,0)</f>
        <v>291.59225600000002</v>
      </c>
      <c r="G92" s="5">
        <f ca="1">OFFSET('84p stat'!$K$1,A92*20,0)</f>
        <v>288.260784</v>
      </c>
      <c r="H92" s="5">
        <f ca="1">OFFSET('84p stat'!$N$1,A92*20,0)</f>
        <v>175.54145600000001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10000.254200000001</v>
      </c>
      <c r="E93" s="5">
        <f ca="1">OFFSET('84p trace'!$S$56,(A93-1)*56,0)</f>
        <v>3623.0832000000005</v>
      </c>
      <c r="F93" s="5">
        <f ca="1">OFFSET('84p stat'!$H$1,A93*20,0)</f>
        <v>3615.281602</v>
      </c>
      <c r="G93" s="5">
        <f ca="1">OFFSET('84p stat'!$K$1,A93*20,0)</f>
        <v>3611.241763</v>
      </c>
      <c r="H93" s="5">
        <f ca="1">OFFSET('84p stat'!$N$1,A93*20,0)</f>
        <v>115.619242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810.1761800000005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822.26032000000021</v>
      </c>
      <c r="E95" s="5">
        <f ca="1">OFFSET('84p trace'!$S$56,(A95-1)*56,0)</f>
        <v>183.21329999999995</v>
      </c>
      <c r="F95" s="5">
        <f ca="1">OFFSET('84p stat'!$H$1,A95*20,0)</f>
        <v>162.420965</v>
      </c>
      <c r="G95" s="5">
        <f ca="1">OFFSET('84p stat'!$K$1,A95*20,0)</f>
        <v>36.670468999999997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803.7331200000001</v>
      </c>
      <c r="E96" s="5">
        <f ca="1">OFFSET('84p trace'!$S$56,(A96-1)*56,0)</f>
        <v>179.70915999999997</v>
      </c>
      <c r="F96" s="5">
        <f ca="1">OFFSET('84p stat'!$H$1,A96*20,0)</f>
        <v>158.37443099999999</v>
      </c>
      <c r="G96" s="5">
        <f ca="1">OFFSET('84p stat'!$K$1,A96*20,0)</f>
        <v>32.310327000000001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982.0569200000001</v>
      </c>
      <c r="E97" s="5">
        <f ca="1">OFFSET('84p trace'!$S$56,(A97-1)*56,0)</f>
        <v>180.49275999999995</v>
      </c>
      <c r="F97" s="5">
        <f ca="1">OFFSET('84p stat'!$H$1,A97*20,0)</f>
        <v>159.41990999999999</v>
      </c>
      <c r="G97" s="5">
        <f ca="1">OFFSET('84p stat'!$K$1,A97*20,0)</f>
        <v>72.497776999999999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795.37923999999998</v>
      </c>
      <c r="E98" s="5">
        <f ca="1">OFFSET('84p trace'!$S$56,(A98-1)*56,0)</f>
        <v>159.25505999999993</v>
      </c>
      <c r="F98" s="5">
        <f ca="1">OFFSET('84p stat'!$H$1,A98*20,0)</f>
        <v>138.55160599999999</v>
      </c>
      <c r="G98" s="5">
        <f ca="1">OFFSET('84p stat'!$K$1,A98*20,0)</f>
        <v>51.545001999999997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827.41405999999961</v>
      </c>
      <c r="E99" s="5">
        <f ca="1">OFFSET('84p trace'!$S$56,(A99-1)*56,0)</f>
        <v>194.05519999999996</v>
      </c>
      <c r="F99" s="5">
        <f ca="1">OFFSET('84p stat'!$H$1,A99*20,0)</f>
        <v>173.22958299999999</v>
      </c>
      <c r="G99" s="5">
        <f ca="1">OFFSET('84p stat'!$K$1,A99*20,0)</f>
        <v>72.503879999999995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5430.6888000000008</v>
      </c>
      <c r="E100" s="5">
        <f ca="1">OFFSET('84p trace'!$S$56,(A100-1)*56,0)</f>
        <v>5310.9827999999989</v>
      </c>
      <c r="F100" s="5">
        <f ca="1">OFFSET('84p stat'!$H$1,A100*20,0)</f>
        <v>5310.5188280000002</v>
      </c>
      <c r="G100" s="5">
        <f ca="1">OFFSET('84p stat'!$K$1,A100*20,0)</f>
        <v>5307.0298629999998</v>
      </c>
      <c r="H100" s="5">
        <f ca="1">OFFSET('84p stat'!$N$1,A100*20,0)</f>
        <v>149.22238300000001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3872.6723999999999</v>
      </c>
      <c r="E101" s="5">
        <f ca="1">OFFSET('84p trace'!$S$56,(A101-1)*56,0)</f>
        <v>3872.5076000000013</v>
      </c>
      <c r="F101" s="5">
        <f ca="1">OFFSET('84p stat'!$H$1,A101*20,0)</f>
        <v>3872.0484230000002</v>
      </c>
      <c r="G101" s="5">
        <f ca="1">OFFSET('84p stat'!$K$1,A101*20,0)</f>
        <v>3868.5091160000002</v>
      </c>
      <c r="H101" s="5">
        <f ca="1">OFFSET('84p stat'!$N$1,A101*20,0)</f>
        <v>151.180364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10977.18</v>
      </c>
      <c r="E102" s="5">
        <f ca="1">OFFSET('84p trace'!$S$56,(A102-1)*56,0)</f>
        <v>8494.5325999999986</v>
      </c>
      <c r="F102" s="5">
        <f ca="1">OFFSET('84p stat'!$H$1,A102*20,0)</f>
        <v>8482.4102729999995</v>
      </c>
      <c r="G102" s="5">
        <f ca="1">OFFSET('84p stat'!$K$1,A102*20,0)</f>
        <v>8475.8909380000005</v>
      </c>
      <c r="H102" s="5">
        <f ca="1">OFFSET('84p stat'!$N$1,A102*20,0)</f>
        <v>377.71833800000002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7660.2260000000033</v>
      </c>
      <c r="E103" s="5">
        <f ca="1">OFFSET('84p trace'!$S$56,(A103-1)*56,0)</f>
        <v>7659.9578000000038</v>
      </c>
      <c r="F103" s="5">
        <f ca="1">OFFSET('84p stat'!$H$1,A103*20,0)</f>
        <v>7648.321543</v>
      </c>
      <c r="G103" s="5">
        <f ca="1">OFFSET('84p stat'!$K$1,A103*20,0)</f>
        <v>7642.5858010000002</v>
      </c>
      <c r="H103" s="5">
        <f ca="1">OFFSET('84p stat'!$N$1,A103*20,0)</f>
        <v>327.81892299999998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4562.4527999999982</v>
      </c>
      <c r="E104" s="5">
        <f ca="1">OFFSET('84p trace'!$S$56,(A104-1)*56,0)</f>
        <v>4442.4439999999995</v>
      </c>
      <c r="F104" s="5">
        <f ca="1">OFFSET('84p stat'!$H$1,A104*20,0)</f>
        <v>4441.9778560000004</v>
      </c>
      <c r="G104" s="5">
        <f ca="1">OFFSET('84p stat'!$K$1,A104*20,0)</f>
        <v>4438.3714010000003</v>
      </c>
      <c r="H104" s="5">
        <f ca="1">OFFSET('84p stat'!$N$1,A104*20,0)</f>
        <v>153.54441600000001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3883.5517999999997</v>
      </c>
      <c r="E105" s="5">
        <f ca="1">OFFSET('84p trace'!$S$56,(A105-1)*56,0)</f>
        <v>3883.3891999999996</v>
      </c>
      <c r="F105" s="5">
        <f ca="1">OFFSET('84p stat'!$H$1,A105*20,0)</f>
        <v>3882.9244819999999</v>
      </c>
      <c r="G105" s="5">
        <f ca="1">OFFSET('84p stat'!$K$1,A105*20,0)</f>
        <v>3879.3379150000001</v>
      </c>
      <c r="H105" s="5">
        <f ca="1">OFFSET('84p stat'!$N$1,A105*20,0)</f>
        <v>153.126418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5450.9989999999998</v>
      </c>
      <c r="E106" s="5">
        <f ca="1">OFFSET('84p trace'!$S$56,(A106-1)*56,0)</f>
        <v>5331.0250000000015</v>
      </c>
      <c r="F106" s="5">
        <f ca="1">OFFSET('84p stat'!$H$1,A106*20,0)</f>
        <v>5330.5605569999998</v>
      </c>
      <c r="G106" s="5">
        <f ca="1">OFFSET('84p stat'!$K$1,A106*20,0)</f>
        <v>5326.5770119999997</v>
      </c>
      <c r="H106" s="5">
        <f ca="1">OFFSET('84p stat'!$N$1,A106*20,0)</f>
        <v>145.85050000000001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3825.9927999999991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3787.973</v>
      </c>
      <c r="E108" s="5">
        <f ca="1">OFFSET('84p trace'!$S$56,(A108-1)*56,0)</f>
        <v>3787.8161999999998</v>
      </c>
      <c r="F108" s="5">
        <f ca="1">OFFSET('84p stat'!$H$1,A108*20,0)</f>
        <v>3787.3772560000002</v>
      </c>
      <c r="G108" s="5">
        <f ca="1">OFFSET('84p stat'!$K$1,A108*20,0)</f>
        <v>3783.5190229999998</v>
      </c>
      <c r="H108" s="5">
        <f ca="1">OFFSET('84p stat'!$N$1,A108*20,0)</f>
        <v>142.448621</v>
      </c>
    </row>
    <row r="109" spans="1:8" x14ac:dyDescent="0.25">
      <c r="A109">
        <v>26</v>
      </c>
      <c r="C109">
        <f ca="1">OFFSET('84p stat'!$A$1,A109*20,0)</f>
        <v>0</v>
      </c>
      <c r="D109" s="5">
        <f ca="1">OFFSET('84p trace'!$R$56,(A109-1)*56,0)</f>
        <v>0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78</v>
      </c>
    </row>
    <row r="137" spans="1:10" x14ac:dyDescent="0.25">
      <c r="D137" t="s">
        <v>58</v>
      </c>
      <c r="E137" t="s">
        <v>54</v>
      </c>
      <c r="F137" t="s">
        <v>55</v>
      </c>
      <c r="G137" t="s">
        <v>56</v>
      </c>
      <c r="H137" t="s">
        <v>57</v>
      </c>
      <c r="J137" t="s">
        <v>77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5660656.8916220767</v>
      </c>
      <c r="E138" s="5">
        <f ca="1">OFFSET('84p trace'!$V$56,(A31-1)*56,0)</f>
        <v>8.189783406399993</v>
      </c>
      <c r="F138" s="5">
        <f ca="1">OFFSET('84p stat'!$H$1,A138*20,1)</f>
        <v>2.4725229999999998</v>
      </c>
      <c r="G138" s="5">
        <f ca="1">OFFSET('84p stat'!$K$1,A138*20,1)</f>
        <v>2.0073639999999999</v>
      </c>
      <c r="H138" s="5">
        <f ca="1">OFFSET('84p stat'!$N$1,A138*20,1)</f>
        <v>1.8078799999999999</v>
      </c>
      <c r="J138" s="5">
        <f ca="1">SUM(E138:H138)</f>
        <v>14.477550406399992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5652890.9125045314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9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1282071.8941542725</v>
      </c>
      <c r="E140" s="5">
        <f ca="1">OFFSET('84p trace'!$V$56,(A33-1)*56,0)</f>
        <v>36259.918576960008</v>
      </c>
      <c r="F140" s="5">
        <f ca="1">OFFSET('84p stat'!$H$1,A140*20,1)</f>
        <v>36028.873985999999</v>
      </c>
      <c r="G140" s="5">
        <f ca="1">OFFSET('84p stat'!$K$1,A140*20,1)</f>
        <v>35999.151814999997</v>
      </c>
      <c r="H140" s="5">
        <f ca="1">OFFSET('84p stat'!$N$1,A140*20,1)</f>
        <v>5.3899999999999998E-4</v>
      </c>
      <c r="J140" s="5">
        <f t="shared" ca="1" si="9"/>
        <v>108287.94491696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2343205.7490823157</v>
      </c>
      <c r="E141" s="5">
        <f ca="1">OFFSET('84p trace'!$V$56,(A34-1)*56,0)</f>
        <v>24.579935639999981</v>
      </c>
      <c r="F141" s="5">
        <f ca="1">OFFSET('84p stat'!$H$1,A141*20,1)</f>
        <v>15.517194999999999</v>
      </c>
      <c r="G141" s="5">
        <f ca="1">OFFSET('84p stat'!$K$1,A141*20,1)</f>
        <v>14.531233</v>
      </c>
      <c r="H141" s="5">
        <f ca="1">OFFSET('84p stat'!$N$1,A141*20,1)</f>
        <v>4.1047120000000001</v>
      </c>
      <c r="J141" s="5">
        <f t="shared" ca="1" si="9"/>
        <v>58.733075639999981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3865746.1419868879</v>
      </c>
      <c r="E142" s="5">
        <f ca="1">OFFSET('84p trace'!$V$56,(A35-1)*56,0)</f>
        <v>28.009337265599989</v>
      </c>
      <c r="F142" s="5">
        <f ca="1">OFFSET('84p stat'!$H$1,A142*20,1)</f>
        <v>16.743514000000001</v>
      </c>
      <c r="G142" s="5">
        <f ca="1">OFFSET('84p stat'!$K$1,A142*20,1)</f>
        <v>15.798207</v>
      </c>
      <c r="H142" s="5">
        <f ca="1">OFFSET('84p stat'!$N$1,A142*20,1)</f>
        <v>5.3504459999999998</v>
      </c>
      <c r="J142" s="5">
        <f t="shared" ca="1" si="9"/>
        <v>65.901504265599982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2724304.1209274782</v>
      </c>
      <c r="E143" s="5">
        <f ca="1">OFFSET('84p trace'!$V$56,(A36-1)*56,0)</f>
        <v>4.414885785600009</v>
      </c>
      <c r="F143" s="5">
        <f ca="1">OFFSET('84p stat'!$H$1,A143*20,1)</f>
        <v>6.9903999999999994E-2</v>
      </c>
      <c r="G143" s="5">
        <f ca="1">OFFSET('84p stat'!$K$1,A143*20,1)</f>
        <v>5.1399999999999996E-3</v>
      </c>
      <c r="H143" s="5">
        <f ca="1">OFFSET('84p stat'!$N$1,A143*20,1)</f>
        <v>1.8609000000000001E-2</v>
      </c>
      <c r="J143" s="5">
        <f t="shared" ca="1" si="9"/>
        <v>4.5085387856000088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4298671.2857101774</v>
      </c>
      <c r="E144" s="5">
        <f ca="1">OFFSET('84p trace'!$V$56,(A37-1)*56,0)</f>
        <v>976.48258615040004</v>
      </c>
      <c r="F144" s="5">
        <f ca="1">OFFSET('84p stat'!$H$1,A144*20,1)</f>
        <v>906.53547300000002</v>
      </c>
      <c r="G144" s="5">
        <f ca="1">OFFSET('84p stat'!$K$1,A144*20,1)</f>
        <v>876.78312600000004</v>
      </c>
      <c r="H144" s="5">
        <f ca="1">OFFSET('84p stat'!$N$1,A144*20,1)</f>
        <v>681.12283000000002</v>
      </c>
      <c r="J144" s="5">
        <f t="shared" ca="1" si="9"/>
        <v>3440.9240151504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4591367.7424418321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9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4939023.4079167843</v>
      </c>
      <c r="E146" s="5">
        <f ca="1">OFFSET('84p trace'!$V$56,(A39-1)*56,0)</f>
        <v>655.74612478439985</v>
      </c>
      <c r="F146" s="5">
        <f ca="1">OFFSET('84p stat'!$H$1,A146*20,1)</f>
        <v>613.98223599999994</v>
      </c>
      <c r="G146" s="5">
        <f ca="1">OFFSET('84p stat'!$K$1,A146*20,1)</f>
        <v>589.18955300000005</v>
      </c>
      <c r="H146" s="5">
        <f ca="1">OFFSET('84p stat'!$N$1,A146*20,1)</f>
        <v>501.94490999999999</v>
      </c>
      <c r="J146" s="5">
        <f t="shared" ca="1" si="9"/>
        <v>2360.8628237844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2568679.490776367</v>
      </c>
      <c r="E147" s="5">
        <f ca="1">OFFSET('84p trace'!$V$56,(A40-1)*56,0)</f>
        <v>7378.7214057599958</v>
      </c>
      <c r="F147" s="5">
        <f ca="1">OFFSET('84p stat'!$H$1,A147*20,1)</f>
        <v>7373.0983150000002</v>
      </c>
      <c r="G147" s="5">
        <f ca="1">OFFSET('84p stat'!$K$1,A147*20,1)</f>
        <v>7372.7190270000001</v>
      </c>
      <c r="H147" s="5">
        <f ca="1">OFFSET('84p stat'!$N$1,A147*20,1)</f>
        <v>1.472E-3</v>
      </c>
      <c r="J147" s="5">
        <f t="shared" ca="1" si="9"/>
        <v>22124.540219759994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3973903.430584868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9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4023112.9001010163</v>
      </c>
      <c r="E149" s="5">
        <f ca="1">OFFSET('84p trace'!$V$56,(A42-1)*56,0)</f>
        <v>13.967652690000005</v>
      </c>
      <c r="F149" s="5">
        <f ca="1">OFFSET('84p stat'!$H$1,A149*20,1)</f>
        <v>6.6035149999999998</v>
      </c>
      <c r="G149" s="5">
        <f ca="1">OFFSET('84p stat'!$K$1,A149*20,1)</f>
        <v>8.2556000000000004E-2</v>
      </c>
      <c r="H149" s="5">
        <f ca="1">OFFSET('84p stat'!$N$1,A149*20,1)</f>
        <v>0</v>
      </c>
      <c r="J149" s="5">
        <f t="shared" ca="1" si="9"/>
        <v>20.653723690000003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3302605.6685413052</v>
      </c>
      <c r="E150" s="5">
        <f ca="1">OFFSET('84p trace'!$V$56,(A43-1)*56,0)</f>
        <v>17.594408174400009</v>
      </c>
      <c r="F150" s="5">
        <f ca="1">OFFSET('84p stat'!$H$1,A150*20,1)</f>
        <v>3.140676</v>
      </c>
      <c r="G150" s="5">
        <f ca="1">OFFSET('84p stat'!$K$1,A150*20,1)</f>
        <v>6.6309999999999997E-3</v>
      </c>
      <c r="H150" s="5">
        <f ca="1">OFFSET('84p stat'!$N$1,A150*20,1)</f>
        <v>0</v>
      </c>
      <c r="J150" s="5">
        <f t="shared" ca="1" si="9"/>
        <v>20.741715174400007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5741931.983963673</v>
      </c>
      <c r="E151" s="5">
        <f ca="1">OFFSET('84p trace'!$V$56,(A44-1)*56,0)</f>
        <v>23.818297582399996</v>
      </c>
      <c r="F151" s="5">
        <f ca="1">OFFSET('84p stat'!$H$1,A151*20,1)</f>
        <v>11.178262999999999</v>
      </c>
      <c r="G151" s="5">
        <f ca="1">OFFSET('84p stat'!$K$1,A151*20,1)</f>
        <v>2.245555</v>
      </c>
      <c r="H151" s="5">
        <f ca="1">OFFSET('84p stat'!$N$1,A151*20,1)</f>
        <v>0</v>
      </c>
      <c r="J151" s="5">
        <f t="shared" ca="1" si="9"/>
        <v>37.242115582399997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4614365.2761112629</v>
      </c>
      <c r="E152" s="5">
        <f ca="1">OFFSET('84p trace'!$V$56,(A45-1)*56,0)</f>
        <v>23.442447256399998</v>
      </c>
      <c r="F152" s="5">
        <f ca="1">OFFSET('84p stat'!$H$1,A152*20,1)</f>
        <v>12.484996000000001</v>
      </c>
      <c r="G152" s="5">
        <f ca="1">OFFSET('84p stat'!$K$1,A152*20,1)</f>
        <v>1.6640440000000001</v>
      </c>
      <c r="H152" s="5">
        <f ca="1">OFFSET('84p stat'!$N$1,A152*20,1)</f>
        <v>0</v>
      </c>
      <c r="J152" s="5">
        <f t="shared" ca="1" si="9"/>
        <v>37.591487256399994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4574074.9517028164</v>
      </c>
      <c r="E153" s="5">
        <f ca="1">OFFSET('84p trace'!$V$56,(A46-1)*56,0)</f>
        <v>26.191457919999994</v>
      </c>
      <c r="F153" s="5">
        <f ca="1">OFFSET('84p stat'!$H$1,A153*20,1)</f>
        <v>14.692112</v>
      </c>
      <c r="G153" s="5">
        <f ca="1">OFFSET('84p stat'!$K$1,A153*20,1)</f>
        <v>2.4974530000000001</v>
      </c>
      <c r="H153" s="5">
        <f ca="1">OFFSET('84p stat'!$N$1,A153*20,1)</f>
        <v>0</v>
      </c>
      <c r="J153" s="5">
        <f t="shared" ca="1" si="9"/>
        <v>43.381022919999992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105941.70286255996</v>
      </c>
      <c r="E154" s="5">
        <f ca="1">OFFSET('84p trace'!$V$56,(A47-1)*56,0)</f>
        <v>104757.29359615996</v>
      </c>
      <c r="F154" s="5">
        <f ca="1">OFFSET('84p stat'!$H$1,A154*20,1)</f>
        <v>104739.876042</v>
      </c>
      <c r="G154" s="5">
        <f ca="1">OFFSET('84p stat'!$K$1,A154*20,1)</f>
        <v>104612.364078</v>
      </c>
      <c r="H154" s="5">
        <f ca="1">OFFSET('84p stat'!$N$1,A154*20,1)</f>
        <v>78.206453999999994</v>
      </c>
      <c r="J154" s="5">
        <f t="shared" ca="1" si="9"/>
        <v>314187.74017016002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80927.803046239991</v>
      </c>
      <c r="E155" s="5">
        <f ca="1">OFFSET('84p trace'!$V$56,(A48-1)*56,0)</f>
        <v>80926.255418239976</v>
      </c>
      <c r="F155" s="5">
        <f ca="1">OFFSET('84p stat'!$H$1,A155*20,1)</f>
        <v>80909.432209999999</v>
      </c>
      <c r="G155" s="5">
        <f ca="1">OFFSET('84p stat'!$K$1,A155*20,1)</f>
        <v>80761.292100999999</v>
      </c>
      <c r="H155" s="5">
        <f ca="1">OFFSET('84p stat'!$N$1,A155*20,1)</f>
        <v>124.033306</v>
      </c>
      <c r="J155" s="5">
        <f t="shared" ca="1" si="9"/>
        <v>242721.01303523997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85937.658399999986</v>
      </c>
      <c r="E156" s="5">
        <f ca="1">OFFSET('84p trace'!$V$56,(A49-1)*56,0)</f>
        <v>85450.272443239999</v>
      </c>
      <c r="F156" s="5">
        <f ca="1">OFFSET('84p stat'!$H$1,A156*20,1)</f>
        <v>85215.491238999995</v>
      </c>
      <c r="G156" s="5">
        <f ca="1">OFFSET('84p stat'!$K$1,A156*20,1)</f>
        <v>85088.236770999996</v>
      </c>
      <c r="H156" s="5">
        <f ca="1">OFFSET('84p stat'!$N$1,A156*20,1)</f>
        <v>171.944219</v>
      </c>
      <c r="J156" s="5">
        <f t="shared" ca="1" si="9"/>
        <v>255925.94467223997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162536.06117200002</v>
      </c>
      <c r="E157" s="5">
        <f ca="1">OFFSET('84p trace'!$V$56,(A50-1)*56,0)</f>
        <v>162538.03388516008</v>
      </c>
      <c r="F157" s="5">
        <f ca="1">OFFSET('84p stat'!$H$1,A157*20,1)</f>
        <v>162040.89649399999</v>
      </c>
      <c r="G157" s="5">
        <f ca="1">OFFSET('84p stat'!$K$1,A157*20,1)</f>
        <v>161782.22868900001</v>
      </c>
      <c r="H157" s="5">
        <f ca="1">OFFSET('84p stat'!$N$1,A157*20,1)</f>
        <v>300.86713200000003</v>
      </c>
      <c r="J157" s="5">
        <f t="shared" ca="1" si="9"/>
        <v>486662.02620016009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109221.10940415999</v>
      </c>
      <c r="E158" s="5">
        <f ca="1">OFFSET('84p trace'!$V$56,(A51-1)*56,0)</f>
        <v>108023.693704</v>
      </c>
      <c r="F158" s="5">
        <f ca="1">OFFSET('84p stat'!$H$1,A158*20,1)</f>
        <v>108003.006718</v>
      </c>
      <c r="G158" s="5">
        <f ca="1">OFFSET('84p stat'!$K$1,A158*20,1)</f>
        <v>107827.382759</v>
      </c>
      <c r="H158" s="5">
        <f ca="1">OFFSET('84p stat'!$N$1,A158*20,1)</f>
        <v>133.672945</v>
      </c>
      <c r="J158" s="5">
        <f t="shared" ca="1" si="9"/>
        <v>323987.75612600002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81004.981846760013</v>
      </c>
      <c r="E159" s="5">
        <f ca="1">OFFSET('84p trace'!$V$56,(A52-1)*56,0)</f>
        <v>81002.862419359997</v>
      </c>
      <c r="F159" s="5">
        <f ca="1">OFFSET('84p stat'!$H$1,A159*20,1)</f>
        <v>80984.796663000001</v>
      </c>
      <c r="G159" s="5">
        <f ca="1">OFFSET('84p stat'!$K$1,A159*20,1)</f>
        <v>80834.906153999997</v>
      </c>
      <c r="H159" s="5">
        <f ca="1">OFFSET('84p stat'!$N$1,A159*20,1)</f>
        <v>127.725049</v>
      </c>
      <c r="J159" s="5">
        <f t="shared" ca="1" si="9"/>
        <v>242950.29028535998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119781.54545300003</v>
      </c>
      <c r="E160" s="5">
        <f ca="1">OFFSET('84p trace'!$V$56,(A53-1)*56,0)</f>
        <v>118922.752545</v>
      </c>
      <c r="F160" s="5">
        <f ca="1">OFFSET('84p stat'!$H$1,A160*20,1)</f>
        <v>118903.054093</v>
      </c>
      <c r="G160" s="5">
        <f ca="1">OFFSET('84p stat'!$K$1,A160*20,1)</f>
        <v>118729.24209</v>
      </c>
      <c r="H160" s="5">
        <f ca="1">OFFSET('84p stat'!$N$1,A160*20,1)</f>
        <v>93.144480999999999</v>
      </c>
      <c r="J160" s="5">
        <f t="shared" ca="1" si="9"/>
        <v>356648.19320900005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91923.122616160064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9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74969.099301000009</v>
      </c>
      <c r="E162" s="5">
        <f ca="1">OFFSET('84p trace'!$V$56,(A55-1)*56,0)</f>
        <v>74966.848127560006</v>
      </c>
      <c r="F162" s="5">
        <f ca="1">OFFSET('84p stat'!$H$1,A162*20,1)</f>
        <v>74950.459078999993</v>
      </c>
      <c r="G162" s="5">
        <f ca="1">OFFSET('84p stat'!$K$1,A162*20,1)</f>
        <v>74801.398965</v>
      </c>
      <c r="H162" s="5">
        <f ca="1">OFFSET('84p stat'!$N$1,A162*20,1)</f>
        <v>106.881608</v>
      </c>
      <c r="J162" s="5">
        <f t="shared" ca="1" si="9"/>
        <v>224825.58777955998</v>
      </c>
    </row>
    <row r="163" spans="1:10" x14ac:dyDescent="0.25">
      <c r="A163">
        <v>26</v>
      </c>
      <c r="C163">
        <f ca="1">OFFSET('84p stat'!$A$1,A163*20,0)</f>
        <v>0</v>
      </c>
      <c r="D163" s="5">
        <f ca="1">OFFSET('84p trace'!$U$56,(A56-1)*56,0)</f>
        <v>0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9"/>
        <v>0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9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9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9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9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9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9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9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9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9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9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9"/>
        <v>#DIV/0!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9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9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9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9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9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9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9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9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9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9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9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9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9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10">$D$192*SQRT(D138)/$E$192</f>
        <v>659.48433665789776</v>
      </c>
      <c r="E194" s="8">
        <f t="shared" ca="1" si="10"/>
        <v>0.79324487939130384</v>
      </c>
      <c r="F194" s="8">
        <f t="shared" ca="1" si="10"/>
        <v>0.4358542039902793</v>
      </c>
      <c r="G194" s="8">
        <f t="shared" ca="1" si="10"/>
        <v>0.39272100892109146</v>
      </c>
      <c r="H194" s="8">
        <f t="shared" ca="1" si="10"/>
        <v>0.37269697632258836</v>
      </c>
      <c r="J194" s="8">
        <f ca="1">$D$192*SQRT(J138)/$E$192</f>
        <v>1.0546749038564083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10"/>
        <v>659.03180089396915</v>
      </c>
      <c r="E195" s="8">
        <f t="shared" ca="1" si="10"/>
        <v>0</v>
      </c>
      <c r="F195" s="8">
        <f t="shared" ca="1" si="10"/>
        <v>0</v>
      </c>
      <c r="G195" s="8">
        <f t="shared" ca="1" si="10"/>
        <v>0</v>
      </c>
      <c r="H195" s="8">
        <f t="shared" ca="1" si="10"/>
        <v>0</v>
      </c>
      <c r="J195" s="8">
        <f t="shared" ref="J195:J243" ca="1" si="11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10"/>
        <v>313.85370440965181</v>
      </c>
      <c r="E196" s="8">
        <f t="shared" ca="1" si="10"/>
        <v>52.781834603440899</v>
      </c>
      <c r="F196" s="8">
        <f t="shared" ca="1" si="10"/>
        <v>52.613405573982298</v>
      </c>
      <c r="G196" s="8">
        <f t="shared" ca="1" si="10"/>
        <v>52.591699271368668</v>
      </c>
      <c r="H196" s="8">
        <f t="shared" ca="1" si="10"/>
        <v>6.4352504224777455E-3</v>
      </c>
      <c r="J196" s="8">
        <f t="shared" ca="1" si="11"/>
        <v>91.213920998167097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10"/>
        <v>424.30317476244801</v>
      </c>
      <c r="E197" s="8">
        <f t="shared" ca="1" si="10"/>
        <v>1.3742363752617226</v>
      </c>
      <c r="F197" s="8">
        <f t="shared" ca="1" si="10"/>
        <v>1.0918869567130105</v>
      </c>
      <c r="G197" s="8">
        <f t="shared" ca="1" si="10"/>
        <v>1.0566284559181625</v>
      </c>
      <c r="H197" s="8">
        <f t="shared" ca="1" si="10"/>
        <v>0.56158101141687478</v>
      </c>
      <c r="J197" s="8">
        <f t="shared" ca="1" si="11"/>
        <v>2.1242833303428426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10"/>
        <v>544.98899766980298</v>
      </c>
      <c r="E198" s="8">
        <f t="shared" ca="1" si="10"/>
        <v>1.4669742331720004</v>
      </c>
      <c r="F198" s="8">
        <f t="shared" ca="1" si="10"/>
        <v>1.1342123556230552</v>
      </c>
      <c r="G198" s="8">
        <f t="shared" ca="1" si="10"/>
        <v>1.1017294768789658</v>
      </c>
      <c r="H198" s="8">
        <f t="shared" ca="1" si="10"/>
        <v>0.6411594708588495</v>
      </c>
      <c r="J198" s="8">
        <f t="shared" ca="1" si="11"/>
        <v>2.2501876312286888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10"/>
        <v>457.50817940130867</v>
      </c>
      <c r="E199" s="8">
        <f t="shared" ca="1" si="10"/>
        <v>0.58241265841258971</v>
      </c>
      <c r="F199" s="8">
        <f t="shared" ca="1" si="10"/>
        <v>7.3286179652100839E-2</v>
      </c>
      <c r="G199" s="8">
        <f t="shared" ca="1" si="10"/>
        <v>1.9872505629638146E-2</v>
      </c>
      <c r="H199" s="8">
        <f t="shared" ca="1" si="10"/>
        <v>3.7812255790946936E-2</v>
      </c>
      <c r="J199" s="8">
        <f t="shared" ca="1" si="11"/>
        <v>0.58855760293723158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10"/>
        <v>574.69601723318419</v>
      </c>
      <c r="E200" s="8">
        <f t="shared" ca="1" si="10"/>
        <v>8.6617036464605235</v>
      </c>
      <c r="F200" s="8">
        <f t="shared" ca="1" si="10"/>
        <v>8.3457134782794924</v>
      </c>
      <c r="G200" s="8">
        <f t="shared" ca="1" si="10"/>
        <v>8.2076184814373523</v>
      </c>
      <c r="H200" s="8">
        <f t="shared" ca="1" si="10"/>
        <v>7.2340880057240105</v>
      </c>
      <c r="J200" s="8">
        <f t="shared" ca="1" si="11"/>
        <v>16.259553312807689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10"/>
        <v>593.93936255083372</v>
      </c>
      <c r="E201" s="8">
        <f t="shared" ca="1" si="10"/>
        <v>0</v>
      </c>
      <c r="F201" s="8">
        <f t="shared" ca="1" si="10"/>
        <v>0</v>
      </c>
      <c r="G201" s="8">
        <f t="shared" ca="1" si="10"/>
        <v>0</v>
      </c>
      <c r="H201" s="8">
        <f t="shared" ca="1" si="10"/>
        <v>0</v>
      </c>
      <c r="J201" s="8">
        <f t="shared" ca="1" si="11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10"/>
        <v>616.0154596088172</v>
      </c>
      <c r="E202" s="8">
        <f t="shared" ca="1" si="10"/>
        <v>7.0980480598144027</v>
      </c>
      <c r="F202" s="8">
        <f t="shared" ca="1" si="10"/>
        <v>6.8682955058989705</v>
      </c>
      <c r="G202" s="8">
        <f t="shared" ca="1" si="10"/>
        <v>6.7281952807640772</v>
      </c>
      <c r="H202" s="8">
        <f t="shared" ca="1" si="10"/>
        <v>6.2101071911135319</v>
      </c>
      <c r="J202" s="8">
        <f t="shared" ca="1" si="11"/>
        <v>13.468103521914397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10"/>
        <v>444.24855951970153</v>
      </c>
      <c r="E203" s="8">
        <f t="shared" ca="1" si="10"/>
        <v>23.810122281234758</v>
      </c>
      <c r="F203" s="8">
        <f t="shared" ca="1" si="10"/>
        <v>23.801048080664007</v>
      </c>
      <c r="G203" s="8">
        <f t="shared" ca="1" si="10"/>
        <v>23.800435884295563</v>
      </c>
      <c r="H203" s="8">
        <f t="shared" ca="1" si="10"/>
        <v>1.0634693413540421E-2</v>
      </c>
      <c r="J203" s="8">
        <f t="shared" ca="1" si="11"/>
        <v>41.229512174710479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2">$D$192*SQRT(D148)/$E$192</f>
        <v>552.56035722687932</v>
      </c>
      <c r="E204" s="8">
        <f t="shared" ca="1" si="12"/>
        <v>0</v>
      </c>
      <c r="F204" s="8">
        <f t="shared" ca="1" si="12"/>
        <v>0</v>
      </c>
      <c r="G204" s="8">
        <f t="shared" ca="1" si="12"/>
        <v>0</v>
      </c>
      <c r="H204" s="8">
        <f t="shared" ca="1" si="12"/>
        <v>0</v>
      </c>
      <c r="J204" s="8">
        <f t="shared" ca="1" si="11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2"/>
        <v>555.97105171093324</v>
      </c>
      <c r="E205" s="8">
        <f t="shared" ca="1" si="12"/>
        <v>1.0359356599123715</v>
      </c>
      <c r="F205" s="8">
        <f t="shared" ca="1" si="12"/>
        <v>0.71229296253718521</v>
      </c>
      <c r="G205" s="8">
        <f t="shared" ca="1" si="12"/>
        <v>7.964259282569848E-2</v>
      </c>
      <c r="H205" s="8">
        <f t="shared" ca="1" si="12"/>
        <v>0</v>
      </c>
      <c r="J205" s="8">
        <f t="shared" ca="1" si="11"/>
        <v>1.2597090531349213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2"/>
        <v>503.7318718578025</v>
      </c>
      <c r="E206" s="8">
        <f t="shared" ca="1" si="12"/>
        <v>1.1626751777067839</v>
      </c>
      <c r="F206" s="8">
        <f t="shared" ca="1" si="12"/>
        <v>0.49122746099134151</v>
      </c>
      <c r="G206" s="8">
        <f t="shared" ca="1" si="12"/>
        <v>2.2571508412155356E-2</v>
      </c>
      <c r="H206" s="8">
        <f t="shared" ca="1" si="12"/>
        <v>0</v>
      </c>
      <c r="J206" s="8">
        <f t="shared" ca="1" si="11"/>
        <v>1.2623895834010599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2"/>
        <v>664.20186554382462</v>
      </c>
      <c r="E207" s="8">
        <f t="shared" ca="1" si="12"/>
        <v>1.3527776756921133</v>
      </c>
      <c r="F207" s="8">
        <f t="shared" ca="1" si="12"/>
        <v>0.92674068801148457</v>
      </c>
      <c r="G207" s="8">
        <f t="shared" ca="1" si="12"/>
        <v>0.41536788725177104</v>
      </c>
      <c r="H207" s="8">
        <f t="shared" ca="1" si="12"/>
        <v>0</v>
      </c>
      <c r="J207" s="8">
        <f t="shared" ca="1" si="11"/>
        <v>1.6915632487220089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2"/>
        <v>595.42498511078679</v>
      </c>
      <c r="E208" s="8">
        <f t="shared" ca="1" si="12"/>
        <v>1.3420618866519252</v>
      </c>
      <c r="F208" s="8">
        <f t="shared" ca="1" si="12"/>
        <v>0.97941166659990331</v>
      </c>
      <c r="G208" s="8">
        <f t="shared" ca="1" si="12"/>
        <v>0.35756374062256369</v>
      </c>
      <c r="H208" s="8">
        <f t="shared" ca="1" si="12"/>
        <v>0</v>
      </c>
      <c r="J208" s="8">
        <f t="shared" ca="1" si="11"/>
        <v>1.6994790816258152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2"/>
        <v>592.81980962956266</v>
      </c>
      <c r="E209" s="8">
        <f t="shared" ca="1" si="12"/>
        <v>1.4185704405877908</v>
      </c>
      <c r="F209" s="8">
        <f t="shared" ca="1" si="12"/>
        <v>1.0624614577404679</v>
      </c>
      <c r="G209" s="8">
        <f t="shared" ca="1" si="12"/>
        <v>0.43804601230464363</v>
      </c>
      <c r="H209" s="8">
        <f t="shared" ca="1" si="12"/>
        <v>0</v>
      </c>
      <c r="J209" s="8">
        <f t="shared" ca="1" si="11"/>
        <v>1.8256644688960344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2"/>
        <v>90.220357538286265</v>
      </c>
      <c r="E210" s="8">
        <f t="shared" ca="1" si="12"/>
        <v>89.714616320754345</v>
      </c>
      <c r="F210" s="8">
        <f t="shared" ca="1" si="12"/>
        <v>89.707157774945387</v>
      </c>
      <c r="G210" s="8">
        <f t="shared" ca="1" si="12"/>
        <v>89.652535696659996</v>
      </c>
      <c r="H210" s="8">
        <f t="shared" ca="1" si="12"/>
        <v>2.4512768659880098</v>
      </c>
      <c r="J210" s="8">
        <f t="shared" ca="1" si="11"/>
        <v>155.36947078739033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2"/>
        <v>78.853312952904588</v>
      </c>
      <c r="E211" s="8">
        <f t="shared" ca="1" si="12"/>
        <v>78.852558971121624</v>
      </c>
      <c r="F211" s="8">
        <f t="shared" ca="1" si="12"/>
        <v>78.844362484319205</v>
      </c>
      <c r="G211" s="8">
        <f t="shared" ca="1" si="12"/>
        <v>78.772149867221671</v>
      </c>
      <c r="H211" s="8">
        <f t="shared" ca="1" si="12"/>
        <v>3.0870255856717477</v>
      </c>
      <c r="J211" s="8">
        <f t="shared" ca="1" si="11"/>
        <v>136.56039277009845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2"/>
        <v>81.257382250407247</v>
      </c>
      <c r="E212" s="8">
        <f t="shared" ca="1" si="12"/>
        <v>81.02663347541359</v>
      </c>
      <c r="F212" s="8">
        <f t="shared" ca="1" si="12"/>
        <v>80.915243451866644</v>
      </c>
      <c r="G212" s="8">
        <f t="shared" ca="1" si="12"/>
        <v>80.854804480559295</v>
      </c>
      <c r="H212" s="8">
        <f t="shared" ca="1" si="12"/>
        <v>3.6346689304815643</v>
      </c>
      <c r="J212" s="8">
        <f t="shared" ca="1" si="11"/>
        <v>140.22589697005878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2"/>
        <v>111.74958904607705</v>
      </c>
      <c r="E213" s="8">
        <f t="shared" ca="1" si="12"/>
        <v>111.75026720086453</v>
      </c>
      <c r="F213" s="8">
        <f t="shared" ca="1" si="12"/>
        <v>111.5792371340968</v>
      </c>
      <c r="G213" s="8">
        <f t="shared" ca="1" si="12"/>
        <v>111.49014393493825</v>
      </c>
      <c r="H213" s="8">
        <f t="shared" ca="1" si="12"/>
        <v>4.8079333903272836</v>
      </c>
      <c r="J213" s="8">
        <f t="shared" ca="1" si="11"/>
        <v>193.36808629401776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3">$D$192*SQRT(D158)/$E$192</f>
        <v>91.606093016460534</v>
      </c>
      <c r="E214" s="8">
        <f t="shared" ca="1" si="13"/>
        <v>91.1025599786621</v>
      </c>
      <c r="F214" s="8">
        <f t="shared" ca="1" si="13"/>
        <v>91.093836301680554</v>
      </c>
      <c r="G214" s="8">
        <f t="shared" ca="1" si="13"/>
        <v>91.019742210904369</v>
      </c>
      <c r="H214" s="8">
        <f t="shared" ca="1" si="13"/>
        <v>3.2047401938753159</v>
      </c>
      <c r="J214" s="8">
        <f t="shared" ca="1" si="11"/>
        <v>157.77397528956678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3"/>
        <v>78.890904198457918</v>
      </c>
      <c r="E215" s="8">
        <f t="shared" ca="1" si="13"/>
        <v>78.889872134541235</v>
      </c>
      <c r="F215" s="8">
        <f t="shared" ca="1" si="13"/>
        <v>78.881074391843924</v>
      </c>
      <c r="G215" s="8">
        <f t="shared" ca="1" si="13"/>
        <v>78.808042163373955</v>
      </c>
      <c r="H215" s="8">
        <f t="shared" ca="1" si="13"/>
        <v>3.1326300395622844</v>
      </c>
      <c r="J215" s="8">
        <f t="shared" ca="1" si="11"/>
        <v>136.62487585796657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3"/>
        <v>95.932558082461753</v>
      </c>
      <c r="E216" s="8">
        <f t="shared" ca="1" si="13"/>
        <v>95.588037554588595</v>
      </c>
      <c r="F216" s="8">
        <f t="shared" ca="1" si="13"/>
        <v>95.580120590389384</v>
      </c>
      <c r="G216" s="8">
        <f t="shared" ca="1" si="13"/>
        <v>95.510235725072306</v>
      </c>
      <c r="H216" s="8">
        <f t="shared" ca="1" si="13"/>
        <v>2.6751592035226612</v>
      </c>
      <c r="J216" s="8">
        <f t="shared" ca="1" si="11"/>
        <v>165.53547650166684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3"/>
        <v>84.039498789823895</v>
      </c>
      <c r="E217" s="8">
        <f t="shared" ca="1" si="13"/>
        <v>0</v>
      </c>
      <c r="F217" s="8">
        <f t="shared" ca="1" si="13"/>
        <v>0</v>
      </c>
      <c r="G217" s="8">
        <f t="shared" ca="1" si="13"/>
        <v>0</v>
      </c>
      <c r="H217" s="8">
        <f t="shared" ca="1" si="13"/>
        <v>0</v>
      </c>
      <c r="J217" s="8">
        <f t="shared" ca="1" si="11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3"/>
        <v>75.894834063290716</v>
      </c>
      <c r="E218" s="8">
        <f t="shared" ca="1" si="13"/>
        <v>75.89369456902655</v>
      </c>
      <c r="F218" s="8">
        <f t="shared" ca="1" si="13"/>
        <v>75.88539827896885</v>
      </c>
      <c r="G218" s="8">
        <f t="shared" ca="1" si="13"/>
        <v>75.809900971303733</v>
      </c>
      <c r="H218" s="8">
        <f t="shared" ca="1" si="13"/>
        <v>2.865646123626572</v>
      </c>
      <c r="J218" s="8">
        <f t="shared" ca="1" si="11"/>
        <v>131.42982751369323</v>
      </c>
    </row>
    <row r="219" spans="1:10" x14ac:dyDescent="0.25">
      <c r="A219">
        <v>26</v>
      </c>
      <c r="C219">
        <f ca="1">OFFSET('84p stat'!$A$1,A219*20,0)</f>
        <v>0</v>
      </c>
      <c r="D219" s="8">
        <f t="shared" ca="1" si="13"/>
        <v>0</v>
      </c>
      <c r="E219" s="8">
        <f t="shared" ca="1" si="13"/>
        <v>0</v>
      </c>
      <c r="F219" s="8">
        <f t="shared" ca="1" si="13"/>
        <v>0</v>
      </c>
      <c r="G219" s="8">
        <f t="shared" ca="1" si="13"/>
        <v>0</v>
      </c>
      <c r="H219" s="8">
        <f t="shared" ca="1" si="13"/>
        <v>0</v>
      </c>
      <c r="J219" s="8">
        <f t="shared" ca="1" si="11"/>
        <v>0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3"/>
        <v>#DIV/0!</v>
      </c>
      <c r="E220" s="8" t="e">
        <f t="shared" ca="1" si="13"/>
        <v>#DIV/0!</v>
      </c>
      <c r="F220" s="8">
        <f t="shared" ca="1" si="13"/>
        <v>0</v>
      </c>
      <c r="G220" s="8">
        <f t="shared" ca="1" si="13"/>
        <v>0</v>
      </c>
      <c r="H220" s="8">
        <f t="shared" ca="1" si="13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3"/>
        <v>#DIV/0!</v>
      </c>
      <c r="E221" s="8" t="e">
        <f t="shared" ca="1" si="13"/>
        <v>#DIV/0!</v>
      </c>
      <c r="F221" s="8">
        <f t="shared" ca="1" si="13"/>
        <v>0</v>
      </c>
      <c r="G221" s="8">
        <f t="shared" ca="1" si="13"/>
        <v>0</v>
      </c>
      <c r="H221" s="8">
        <f t="shared" ca="1" si="13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3"/>
        <v>#DIV/0!</v>
      </c>
      <c r="E222" s="8" t="e">
        <f t="shared" ca="1" si="13"/>
        <v>#DIV/0!</v>
      </c>
      <c r="F222" s="8">
        <f t="shared" ca="1" si="13"/>
        <v>0</v>
      </c>
      <c r="G222" s="8">
        <f t="shared" ca="1" si="13"/>
        <v>0</v>
      </c>
      <c r="H222" s="8">
        <f t="shared" ca="1" si="13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3"/>
        <v>#DIV/0!</v>
      </c>
      <c r="E223" s="8" t="e">
        <f t="shared" ca="1" si="13"/>
        <v>#DIV/0!</v>
      </c>
      <c r="F223" s="8">
        <f t="shared" ca="1" si="13"/>
        <v>0</v>
      </c>
      <c r="G223" s="8">
        <f t="shared" ca="1" si="13"/>
        <v>0</v>
      </c>
      <c r="H223" s="8">
        <f t="shared" ca="1" si="13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4">$D$192*SQRT(D168)/$E$192</f>
        <v>#DIV/0!</v>
      </c>
      <c r="E224" s="8" t="e">
        <f t="shared" ca="1" si="14"/>
        <v>#DIV/0!</v>
      </c>
      <c r="F224" s="8">
        <f t="shared" ca="1" si="14"/>
        <v>0</v>
      </c>
      <c r="G224" s="8">
        <f t="shared" ca="1" si="14"/>
        <v>0</v>
      </c>
      <c r="H224" s="8">
        <f t="shared" ca="1" si="14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4"/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4"/>
        <v>#DIV/0!</v>
      </c>
      <c r="E226" s="8" t="e">
        <f t="shared" ca="1" si="14"/>
        <v>#DIV/0!</v>
      </c>
      <c r="F226" s="8">
        <f t="shared" ca="1" si="14"/>
        <v>0</v>
      </c>
      <c r="G226" s="8">
        <f t="shared" ca="1" si="14"/>
        <v>0</v>
      </c>
      <c r="H226" s="8">
        <f t="shared" ca="1" si="14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4"/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4"/>
        <v>#DIV/0!</v>
      </c>
      <c r="E228" s="8" t="e">
        <f t="shared" ca="1" si="14"/>
        <v>#DIV/0!</v>
      </c>
      <c r="F228" s="8">
        <f t="shared" ca="1" si="14"/>
        <v>0</v>
      </c>
      <c r="G228" s="8">
        <f t="shared" ca="1" si="14"/>
        <v>0</v>
      </c>
      <c r="H228" s="8">
        <f t="shared" ca="1" si="14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4"/>
        <v>#DIV/0!</v>
      </c>
      <c r="E229" s="8" t="e">
        <f t="shared" ca="1" si="14"/>
        <v>#DIV/0!</v>
      </c>
      <c r="F229" s="8">
        <f t="shared" ca="1" si="14"/>
        <v>0</v>
      </c>
      <c r="G229" s="8">
        <f t="shared" ca="1" si="14"/>
        <v>0</v>
      </c>
      <c r="H229" s="8">
        <f t="shared" ca="1" si="1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OFFSET('84p stat'!$A$1,A230*20,0)</f>
        <v>0</v>
      </c>
      <c r="D230" s="8" t="e">
        <f t="shared" ca="1" si="14"/>
        <v>#DIV/0!</v>
      </c>
      <c r="E230" s="8" t="e">
        <f t="shared" ca="1" si="14"/>
        <v>#DIV/0!</v>
      </c>
      <c r="F230" s="8">
        <f t="shared" ca="1" si="14"/>
        <v>0</v>
      </c>
      <c r="G230" s="8">
        <f t="shared" ca="1" si="14"/>
        <v>0</v>
      </c>
      <c r="H230" s="8">
        <f t="shared" ca="1" si="14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4"/>
        <v>0</v>
      </c>
      <c r="E231" s="8">
        <f t="shared" ca="1" si="14"/>
        <v>0</v>
      </c>
      <c r="F231" s="8">
        <f t="shared" ca="1" si="14"/>
        <v>0</v>
      </c>
      <c r="G231" s="8">
        <f t="shared" ca="1" si="14"/>
        <v>0</v>
      </c>
      <c r="H231" s="8">
        <f t="shared" ca="1" si="14"/>
        <v>0</v>
      </c>
      <c r="J231" s="8">
        <f t="shared" ca="1" si="11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4"/>
        <v>0</v>
      </c>
      <c r="E232" s="8">
        <f t="shared" ca="1" si="14"/>
        <v>0</v>
      </c>
      <c r="F232" s="8">
        <f t="shared" ca="1" si="14"/>
        <v>0</v>
      </c>
      <c r="G232" s="8">
        <f t="shared" ca="1" si="14"/>
        <v>0</v>
      </c>
      <c r="H232" s="8">
        <f t="shared" ca="1" si="14"/>
        <v>0</v>
      </c>
      <c r="J232" s="8">
        <f t="shared" ca="1" si="11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4"/>
        <v>0</v>
      </c>
      <c r="E233" s="8">
        <f t="shared" ca="1" si="14"/>
        <v>0</v>
      </c>
      <c r="F233" s="8">
        <f t="shared" ca="1" si="14"/>
        <v>0</v>
      </c>
      <c r="G233" s="8">
        <f t="shared" ca="1" si="14"/>
        <v>0</v>
      </c>
      <c r="H233" s="8">
        <f t="shared" ca="1" si="14"/>
        <v>0</v>
      </c>
      <c r="J233" s="8">
        <f t="shared" ca="1" si="11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5">$D$192*SQRT(D178)/$E$192</f>
        <v>0</v>
      </c>
      <c r="E234" s="8">
        <f t="shared" ca="1" si="15"/>
        <v>0</v>
      </c>
      <c r="F234" s="8">
        <f t="shared" ca="1" si="15"/>
        <v>0</v>
      </c>
      <c r="G234" s="8">
        <f t="shared" ca="1" si="15"/>
        <v>0</v>
      </c>
      <c r="H234" s="8">
        <f t="shared" ca="1" si="15"/>
        <v>0</v>
      </c>
      <c r="J234" s="8">
        <f t="shared" ca="1" si="11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5"/>
        <v>0</v>
      </c>
      <c r="E235" s="8">
        <f t="shared" ca="1" si="15"/>
        <v>0</v>
      </c>
      <c r="F235" s="8">
        <f t="shared" ca="1" si="15"/>
        <v>0</v>
      </c>
      <c r="G235" s="8">
        <f t="shared" ca="1" si="15"/>
        <v>0</v>
      </c>
      <c r="H235" s="8">
        <f t="shared" ca="1" si="15"/>
        <v>0</v>
      </c>
      <c r="J235" s="8">
        <f t="shared" ca="1" si="11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5"/>
        <v>0</v>
      </c>
      <c r="E236" s="8">
        <f t="shared" ca="1" si="15"/>
        <v>0</v>
      </c>
      <c r="F236" s="8">
        <f t="shared" ca="1" si="15"/>
        <v>0</v>
      </c>
      <c r="G236" s="8">
        <f t="shared" ca="1" si="15"/>
        <v>0</v>
      </c>
      <c r="H236" s="8">
        <f t="shared" ca="1" si="15"/>
        <v>0</v>
      </c>
      <c r="J236" s="8">
        <f t="shared" ca="1" si="11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5"/>
        <v>0</v>
      </c>
      <c r="E237" s="8">
        <f t="shared" ca="1" si="15"/>
        <v>0</v>
      </c>
      <c r="F237" s="8">
        <f t="shared" ca="1" si="15"/>
        <v>0</v>
      </c>
      <c r="G237" s="8">
        <f t="shared" ca="1" si="15"/>
        <v>0</v>
      </c>
      <c r="H237" s="8">
        <f t="shared" ca="1" si="15"/>
        <v>0</v>
      </c>
      <c r="J237" s="8">
        <f t="shared" ca="1" si="11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5"/>
        <v>0</v>
      </c>
      <c r="E238" s="8">
        <f t="shared" ca="1" si="15"/>
        <v>0</v>
      </c>
      <c r="F238" s="8">
        <f t="shared" ca="1" si="15"/>
        <v>0</v>
      </c>
      <c r="G238" s="8">
        <f t="shared" ca="1" si="15"/>
        <v>0</v>
      </c>
      <c r="H238" s="8">
        <f t="shared" ca="1" si="15"/>
        <v>0</v>
      </c>
      <c r="J238" s="8">
        <f t="shared" ca="1" si="11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5"/>
        <v>0</v>
      </c>
      <c r="E239" s="8">
        <f t="shared" ca="1" si="15"/>
        <v>0</v>
      </c>
      <c r="F239" s="8">
        <f t="shared" ca="1" si="15"/>
        <v>0</v>
      </c>
      <c r="G239" s="8">
        <f t="shared" ca="1" si="15"/>
        <v>0</v>
      </c>
      <c r="H239" s="8">
        <f t="shared" ca="1" si="15"/>
        <v>0</v>
      </c>
      <c r="J239" s="8">
        <f t="shared" ca="1" si="11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5"/>
        <v>0</v>
      </c>
      <c r="E240" s="8">
        <f t="shared" ca="1" si="15"/>
        <v>0</v>
      </c>
      <c r="F240" s="8">
        <f t="shared" ca="1" si="15"/>
        <v>0</v>
      </c>
      <c r="G240" s="8">
        <f t="shared" ca="1" si="15"/>
        <v>0</v>
      </c>
      <c r="H240" s="8">
        <f t="shared" ca="1" si="15"/>
        <v>0</v>
      </c>
      <c r="J240" s="8">
        <f t="shared" ca="1" si="11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5"/>
        <v>0</v>
      </c>
      <c r="E241" s="8">
        <f t="shared" ca="1" si="15"/>
        <v>0</v>
      </c>
      <c r="F241" s="8">
        <f t="shared" ca="1" si="15"/>
        <v>0</v>
      </c>
      <c r="G241" s="8">
        <f t="shared" ca="1" si="15"/>
        <v>0</v>
      </c>
      <c r="H241" s="8">
        <f t="shared" ca="1" si="15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5"/>
        <v>0</v>
      </c>
      <c r="E242" s="8">
        <f t="shared" ca="1" si="15"/>
        <v>0</v>
      </c>
      <c r="F242" s="8">
        <f t="shared" ca="1" si="15"/>
        <v>0</v>
      </c>
      <c r="G242" s="8">
        <f t="shared" ca="1" si="15"/>
        <v>0</v>
      </c>
      <c r="H242" s="8">
        <f t="shared" ca="1" si="15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5"/>
        <v>0</v>
      </c>
      <c r="E243" s="8">
        <f t="shared" ca="1" si="15"/>
        <v>0</v>
      </c>
      <c r="F243" s="8">
        <f t="shared" ca="1" si="15"/>
        <v>0</v>
      </c>
      <c r="G243" s="8">
        <f t="shared" ca="1" si="15"/>
        <v>0</v>
      </c>
      <c r="H243" s="8">
        <f t="shared" ca="1" si="15"/>
        <v>0</v>
      </c>
      <c r="J243" s="8">
        <f t="shared" ca="1" si="11"/>
        <v>0</v>
      </c>
    </row>
    <row r="245" spans="1:10" x14ac:dyDescent="0.25">
      <c r="C245" t="s">
        <v>65</v>
      </c>
      <c r="D245">
        <v>1.96</v>
      </c>
      <c r="E245">
        <v>50</v>
      </c>
    </row>
    <row r="246" spans="1:10" x14ac:dyDescent="0.25">
      <c r="D246" t="s">
        <v>58</v>
      </c>
      <c r="E246" t="s">
        <v>54</v>
      </c>
      <c r="F246" t="s">
        <v>55</v>
      </c>
      <c r="G246" t="s">
        <v>56</v>
      </c>
      <c r="H246" t="s">
        <v>57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5.8790660868633813</v>
      </c>
      <c r="E247" s="9">
        <f ca="1">POWER(SQRT(E138)/E84,2)</f>
        <v>2.3570523609672825E-4</v>
      </c>
      <c r="F247" s="9">
        <f ca="1">POWER(SQRT(F138)/F84,2)</f>
        <v>9.1766926803736799E-5</v>
      </c>
      <c r="G247" s="9">
        <f ca="1">POWER(SQRT(G138)/G84,2)</f>
        <v>7.8079910460720009E-5</v>
      </c>
      <c r="H247" s="9">
        <f ca="1">POWER(SQRT(H138)/H84,2)</f>
        <v>1.1823109467566009E-4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16">POWER(SQRT(D139)/D85,2)</f>
        <v>5.9962339944678611</v>
      </c>
      <c r="E248" s="9" t="e">
        <f t="shared" ca="1" si="16"/>
        <v>#DIV/0!</v>
      </c>
      <c r="F248" s="9" t="e">
        <f t="shared" ca="1" si="16"/>
        <v>#DIV/0!</v>
      </c>
      <c r="G248" s="9" t="e">
        <f t="shared" ca="1" si="16"/>
        <v>#DIV/0!</v>
      </c>
      <c r="H248" s="9" t="e">
        <f t="shared" ca="1" si="16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17">POWER(SQRT(D140)/D86,2)</f>
        <v>1.2820058443624611E-2</v>
      </c>
      <c r="E249" s="9">
        <f t="shared" ca="1" si="17"/>
        <v>3.3440974124408726E-3</v>
      </c>
      <c r="F249" s="9">
        <f t="shared" ca="1" si="17"/>
        <v>3.3697707729694977E-3</v>
      </c>
      <c r="G249" s="9">
        <f t="shared" ca="1" si="17"/>
        <v>3.3757875484811588E-3</v>
      </c>
      <c r="H249" s="9">
        <f t="shared" ca="1" si="17"/>
        <v>2.7737840408184643E-8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18">POWER(SQRT(D141)/D87,2)</f>
        <v>2.8880095387338556</v>
      </c>
      <c r="E250" s="9">
        <f t="shared" ca="1" si="18"/>
        <v>7.3281188671954966E-4</v>
      </c>
      <c r="F250" s="9">
        <f t="shared" ca="1" si="18"/>
        <v>5.9227837515143499E-4</v>
      </c>
      <c r="G250" s="9">
        <f t="shared" ca="1" si="18"/>
        <v>5.7911484110413722E-4</v>
      </c>
      <c r="H250" s="9">
        <f t="shared" ca="1" si="18"/>
        <v>5.6041167132454839E-4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19">POWER(SQRT(D142)/D88,2)</f>
        <v>3.8073592744841291</v>
      </c>
      <c r="E251" s="9">
        <f t="shared" ca="1" si="19"/>
        <v>7.1296035722999114E-4</v>
      </c>
      <c r="F251" s="9">
        <f t="shared" ca="1" si="19"/>
        <v>5.3944743869742916E-4</v>
      </c>
      <c r="G251" s="9">
        <f t="shared" ca="1" si="19"/>
        <v>5.3177934882071756E-4</v>
      </c>
      <c r="H251" s="9">
        <f t="shared" ca="1" si="19"/>
        <v>5.4007941013975859E-4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20">POWER(SQRT(D143)/D89,2)</f>
        <v>4.2948001545506758</v>
      </c>
      <c r="E252" s="9">
        <f t="shared" ca="1" si="20"/>
        <v>1.6703285454931346E-4</v>
      </c>
      <c r="F252" s="9">
        <f t="shared" ca="1" si="20"/>
        <v>3.5530686066781987E-6</v>
      </c>
      <c r="G252" s="9">
        <f t="shared" ca="1" si="20"/>
        <v>2.7525873354690371E-7</v>
      </c>
      <c r="H252" s="9">
        <f t="shared" ca="1" si="20"/>
        <v>2.5628832157181648E-6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21">POWER(SQRT(D144)/D90,2)</f>
        <v>1.366592606818104</v>
      </c>
      <c r="E253" s="9">
        <f t="shared" ca="1" si="21"/>
        <v>8.0789821785021195E-3</v>
      </c>
      <c r="F253" s="9">
        <f t="shared" ca="1" si="21"/>
        <v>8.4088139650176138E-3</v>
      </c>
      <c r="G253" s="9">
        <f t="shared" ca="1" si="21"/>
        <v>8.2994093308909507E-3</v>
      </c>
      <c r="H253" s="9">
        <f t="shared" ca="1" si="21"/>
        <v>2.0266561653551535E-2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22">POWER(SQRT(D145)/D91,2)</f>
        <v>1.8497175068132676</v>
      </c>
      <c r="E254" s="9" t="e">
        <f t="shared" ca="1" si="22"/>
        <v>#DIV/0!</v>
      </c>
      <c r="F254" s="9" t="e">
        <f t="shared" ca="1" si="22"/>
        <v>#DIV/0!</v>
      </c>
      <c r="G254" s="9" t="e">
        <f t="shared" ca="1" si="22"/>
        <v>#DIV/0!</v>
      </c>
      <c r="H254" s="9" t="e">
        <f t="shared" ca="1" si="22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23">POWER(SQRT(D146)/D92,2)</f>
        <v>2.4965972897384114</v>
      </c>
      <c r="E255" s="9">
        <f t="shared" ca="1" si="23"/>
        <v>6.8202214204114292E-3</v>
      </c>
      <c r="F255" s="9">
        <f t="shared" ca="1" si="23"/>
        <v>7.2211078965294757E-3</v>
      </c>
      <c r="G255" s="9">
        <f t="shared" ca="1" si="23"/>
        <v>7.0906150927703042E-3</v>
      </c>
      <c r="H255" s="9">
        <f t="shared" ca="1" si="23"/>
        <v>1.6289083972776348E-2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23"/>
        <v>2.5685489040903467E-2</v>
      </c>
      <c r="E256" s="9">
        <f t="shared" ca="1" si="23"/>
        <v>5.6211412532210302E-4</v>
      </c>
      <c r="F256" s="9">
        <f t="shared" ca="1" si="23"/>
        <v>5.6411255139898005E-4</v>
      </c>
      <c r="G256" s="9">
        <f t="shared" ca="1" si="23"/>
        <v>5.6534630080142185E-4</v>
      </c>
      <c r="H256" s="9">
        <f t="shared" ca="1" si="23"/>
        <v>1.101152766855129E-7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23"/>
        <v>6.054222370632405</v>
      </c>
      <c r="E257" s="9" t="e">
        <f t="shared" ca="1" si="23"/>
        <v>#DIV/0!</v>
      </c>
      <c r="F257" s="9" t="e">
        <f t="shared" ca="1" si="23"/>
        <v>#DIV/0!</v>
      </c>
      <c r="G257" s="9" t="e">
        <f t="shared" ca="1" si="23"/>
        <v>#DIV/0!</v>
      </c>
      <c r="H257" s="9" t="e">
        <f t="shared" ca="1" si="23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23"/>
        <v>5.9503642868370843</v>
      </c>
      <c r="E258" s="9">
        <f t="shared" ca="1" si="23"/>
        <v>4.16111226677753E-4</v>
      </c>
      <c r="F258" s="9">
        <f t="shared" ca="1" si="23"/>
        <v>2.5031737495277646E-4</v>
      </c>
      <c r="G258" s="9">
        <f t="shared" ca="1" si="23"/>
        <v>6.1392555779933073E-5</v>
      </c>
      <c r="H258" s="9" t="e">
        <f t="shared" ca="1" si="23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23"/>
        <v>5.1124961271597575</v>
      </c>
      <c r="E259" s="9">
        <f t="shared" ca="1" si="23"/>
        <v>5.4479640686800734E-4</v>
      </c>
      <c r="F259" s="9">
        <f t="shared" ca="1" si="23"/>
        <v>1.2521403206040512E-4</v>
      </c>
      <c r="G259" s="9">
        <f t="shared" ca="1" si="23"/>
        <v>6.3517927785417815E-6</v>
      </c>
      <c r="H259" s="9" t="e">
        <f t="shared" ca="1" si="23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24">POWER(SQRT(D151)/D97,2)</f>
        <v>5.9536695122390988</v>
      </c>
      <c r="E260" s="9">
        <f t="shared" ca="1" si="24"/>
        <v>7.3112417613333057E-4</v>
      </c>
      <c r="F260" s="9">
        <f t="shared" ca="1" si="24"/>
        <v>4.3983441123980214E-4</v>
      </c>
      <c r="G260" s="9">
        <f t="shared" ca="1" si="24"/>
        <v>4.2724237109315006E-4</v>
      </c>
      <c r="H260" s="9" t="e">
        <f t="shared" ca="1" si="24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25">POWER(SQRT(D152)/D98,2)</f>
        <v>7.293961519789316</v>
      </c>
      <c r="E261" s="9">
        <f t="shared" ca="1" si="25"/>
        <v>9.2430747975550504E-4</v>
      </c>
      <c r="F261" s="9">
        <f t="shared" ca="1" si="25"/>
        <v>6.5037715681030676E-4</v>
      </c>
      <c r="G261" s="9">
        <f t="shared" ca="1" si="25"/>
        <v>6.2631337170488343E-4</v>
      </c>
      <c r="H261" s="9" t="e">
        <f t="shared" ca="1" si="25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26">POWER(SQRT(D153)/D99,2)</f>
        <v>6.6812463277251046</v>
      </c>
      <c r="E262" s="9">
        <f t="shared" ca="1" si="26"/>
        <v>6.9551916912978322E-4</v>
      </c>
      <c r="F262" s="9">
        <f t="shared" ca="1" si="26"/>
        <v>4.8959853596281704E-4</v>
      </c>
      <c r="G262" s="9">
        <f t="shared" ca="1" si="26"/>
        <v>4.7508883859543005E-4</v>
      </c>
      <c r="H262" s="9" t="e">
        <f t="shared" ca="1" si="26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27">POWER(SQRT(D154)/D100,2)</f>
        <v>3.5921719385261911E-3</v>
      </c>
      <c r="E263" s="9">
        <f t="shared" ca="1" si="27"/>
        <v>3.7139365516937256E-3</v>
      </c>
      <c r="F263" s="9">
        <f t="shared" ca="1" si="27"/>
        <v>3.7139679335855048E-3</v>
      </c>
      <c r="G263" s="9">
        <f t="shared" ca="1" si="27"/>
        <v>3.7143254471385398E-3</v>
      </c>
      <c r="H263" s="9">
        <f t="shared" ca="1" si="27"/>
        <v>3.5121629116711527E-3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ref="D264:H264" ca="1" si="28">POWER(SQRT(D155)/D101,2)</f>
        <v>5.396053289664038E-3</v>
      </c>
      <c r="E264" s="9">
        <f t="shared" ca="1" si="28"/>
        <v>5.3964093721377794E-3</v>
      </c>
      <c r="F264" s="9">
        <f t="shared" ca="1" si="28"/>
        <v>5.3965672538096032E-3</v>
      </c>
      <c r="G264" s="9">
        <f t="shared" ca="1" si="28"/>
        <v>5.3965475668807288E-3</v>
      </c>
      <c r="H264" s="9">
        <f t="shared" ca="1" si="28"/>
        <v>5.4268466082320705E-3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ref="D265:H265" ca="1" si="29">POWER(SQRT(D156)/D102,2)</f>
        <v>7.131845801158647E-4</v>
      </c>
      <c r="E265" s="9">
        <f t="shared" ca="1" si="29"/>
        <v>1.1842256864723535E-3</v>
      </c>
      <c r="F265" s="9">
        <f t="shared" ca="1" si="29"/>
        <v>1.1843498330373508E-3</v>
      </c>
      <c r="G265" s="9">
        <f t="shared" ca="1" si="29"/>
        <v>1.1844011063886356E-3</v>
      </c>
      <c r="H265" s="9">
        <f t="shared" ca="1" si="29"/>
        <v>1.2051786755990213E-3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ref="D266:H266" ca="1" si="30">POWER(SQRT(D157)/D103,2)</f>
        <v>2.7699157860456361E-3</v>
      </c>
      <c r="E266" s="9">
        <f t="shared" ca="1" si="30"/>
        <v>2.7701433779799643E-3</v>
      </c>
      <c r="F266" s="9">
        <f t="shared" ca="1" si="30"/>
        <v>2.770080318489597E-3</v>
      </c>
      <c r="G266" s="9">
        <f t="shared" ca="1" si="30"/>
        <v>2.7698112039443315E-3</v>
      </c>
      <c r="H266" s="9">
        <f t="shared" ca="1" si="30"/>
        <v>2.7996691248892494E-3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ref="D267:H267" ca="1" si="31">POWER(SQRT(D158)/D104,2)</f>
        <v>5.2469849001369829E-3</v>
      </c>
      <c r="E267" s="9">
        <f t="shared" ca="1" si="31"/>
        <v>5.4736257427567374E-3</v>
      </c>
      <c r="F267" s="9">
        <f t="shared" ca="1" si="31"/>
        <v>5.4737261725375328E-3</v>
      </c>
      <c r="G267" s="9">
        <f t="shared" ca="1" si="31"/>
        <v>5.4737099672647494E-3</v>
      </c>
      <c r="H267" s="9">
        <f t="shared" ca="1" si="31"/>
        <v>5.6699008235558358E-3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ref="D268:H268" ca="1" si="32">POWER(SQRT(D159)/D105,2)</f>
        <v>5.3709798673540676E-3</v>
      </c>
      <c r="E268" s="9">
        <f t="shared" ca="1" si="32"/>
        <v>5.3712891105725429E-3</v>
      </c>
      <c r="F268" s="9">
        <f t="shared" ca="1" si="32"/>
        <v>5.3713766611456892E-3</v>
      </c>
      <c r="G268" s="9">
        <f t="shared" ca="1" si="32"/>
        <v>5.3713532673951622E-3</v>
      </c>
      <c r="H268" s="9">
        <f t="shared" ca="1" si="32"/>
        <v>5.4472314812054343E-3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ref="D269:H269" ca="1" si="33">POWER(SQRT(D160)/D106,2)</f>
        <v>4.0312312078135595E-3</v>
      </c>
      <c r="E269" s="9">
        <f t="shared" ca="1" si="33"/>
        <v>4.1844994426218684E-3</v>
      </c>
      <c r="F269" s="9">
        <f t="shared" ca="1" si="33"/>
        <v>4.1845354071917617E-3</v>
      </c>
      <c r="G269" s="9">
        <f t="shared" ca="1" si="33"/>
        <v>4.1846705687716658E-3</v>
      </c>
      <c r="H269" s="9">
        <f t="shared" ca="1" si="33"/>
        <v>4.3786605922939148E-3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0" ca="1" si="34">POWER(SQRT(D161)/D107,2)</f>
        <v>6.2796649407489448E-3</v>
      </c>
      <c r="E270" s="9" t="e">
        <f t="shared" ca="1" si="34"/>
        <v>#DIV/0!</v>
      </c>
      <c r="F270" s="9" t="e">
        <f t="shared" ca="1" si="34"/>
        <v>#DIV/0!</v>
      </c>
      <c r="G270" s="9" t="e">
        <f t="shared" ca="1" si="34"/>
        <v>#DIV/0!</v>
      </c>
      <c r="H270" s="9" t="e">
        <f t="shared" ca="1" si="34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t="shared" ref="D271:H271" ca="1" si="35">POWER(SQRT(D162)/D108,2)</f>
        <v>5.2247864398736943E-3</v>
      </c>
      <c r="E271" s="9">
        <f t="shared" ca="1" si="35"/>
        <v>5.2250621151645783E-3</v>
      </c>
      <c r="F271" s="9">
        <f t="shared" ca="1" si="35"/>
        <v>5.2251307651435498E-3</v>
      </c>
      <c r="G271" s="9">
        <f t="shared" ca="1" si="35"/>
        <v>5.2253799739724344E-3</v>
      </c>
      <c r="H271" s="9">
        <f t="shared" ca="1" si="35"/>
        <v>5.2672809095126094E-3</v>
      </c>
    </row>
    <row r="272" spans="1:8" x14ac:dyDescent="0.25">
      <c r="A272">
        <v>26</v>
      </c>
      <c r="C272">
        <f ca="1">OFFSET('84p stat'!$A$1,A272*20,0)</f>
        <v>0</v>
      </c>
      <c r="D272" s="9" t="e">
        <f t="shared" ref="D272:H272" ca="1" si="36">POWER(SQRT(D163)/D109,2)</f>
        <v>#DIV/0!</v>
      </c>
      <c r="E272" s="9" t="e">
        <f t="shared" ca="1" si="36"/>
        <v>#DIV/0!</v>
      </c>
      <c r="F272" s="9" t="e">
        <f t="shared" ca="1" si="36"/>
        <v>#DIV/0!</v>
      </c>
      <c r="G272" s="9" t="e">
        <f t="shared" ca="1" si="36"/>
        <v>#DIV/0!</v>
      </c>
      <c r="H272" s="9" t="e">
        <f t="shared" ca="1" si="36"/>
        <v>#DIV/0!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ref="D273:H273" ca="1" si="37">POWER(SQRT(D164)/D110,2)</f>
        <v>#DIV/0!</v>
      </c>
      <c r="E273" s="9" t="e">
        <f t="shared" ca="1" si="37"/>
        <v>#DIV/0!</v>
      </c>
      <c r="F273" s="9" t="e">
        <f t="shared" ca="1" si="37"/>
        <v>#DIV/0!</v>
      </c>
      <c r="G273" s="9" t="e">
        <f t="shared" ca="1" si="37"/>
        <v>#DIV/0!</v>
      </c>
      <c r="H273" s="9" t="e">
        <f t="shared" ca="1" si="37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ref="D274:H274" ca="1" si="38">POWER(SQRT(D165)/D111,2)</f>
        <v>#DIV/0!</v>
      </c>
      <c r="E274" s="9" t="e">
        <f t="shared" ca="1" si="38"/>
        <v>#DIV/0!</v>
      </c>
      <c r="F274" s="9" t="e">
        <f t="shared" ca="1" si="38"/>
        <v>#DIV/0!</v>
      </c>
      <c r="G274" s="9" t="e">
        <f t="shared" ca="1" si="38"/>
        <v>#DIV/0!</v>
      </c>
      <c r="H274" s="9" t="e">
        <f t="shared" ca="1" si="3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ref="D275:H275" ca="1" si="39">POWER(SQRT(D166)/D112,2)</f>
        <v>#DIV/0!</v>
      </c>
      <c r="E275" s="9" t="e">
        <f t="shared" ca="1" si="39"/>
        <v>#DIV/0!</v>
      </c>
      <c r="F275" s="9" t="e">
        <f t="shared" ca="1" si="39"/>
        <v>#DIV/0!</v>
      </c>
      <c r="G275" s="9" t="e">
        <f t="shared" ca="1" si="39"/>
        <v>#DIV/0!</v>
      </c>
      <c r="H275" s="9" t="e">
        <f t="shared" ca="1" si="39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ref="D276:H276" ca="1" si="40">POWER(SQRT(D167)/D113,2)</f>
        <v>#DIV/0!</v>
      </c>
      <c r="E276" s="9" t="e">
        <f t="shared" ca="1" si="40"/>
        <v>#DIV/0!</v>
      </c>
      <c r="F276" s="9" t="e">
        <f t="shared" ca="1" si="40"/>
        <v>#DIV/0!</v>
      </c>
      <c r="G276" s="9" t="e">
        <f t="shared" ca="1" si="40"/>
        <v>#DIV/0!</v>
      </c>
      <c r="H276" s="9" t="e">
        <f t="shared" ca="1" si="40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ref="D277:H277" ca="1" si="41">POWER(SQRT(D168)/D114,2)</f>
        <v>#DIV/0!</v>
      </c>
      <c r="E277" s="9" t="e">
        <f t="shared" ca="1" si="41"/>
        <v>#DIV/0!</v>
      </c>
      <c r="F277" s="9" t="e">
        <f t="shared" ca="1" si="41"/>
        <v>#DIV/0!</v>
      </c>
      <c r="G277" s="9" t="e">
        <f t="shared" ca="1" si="41"/>
        <v>#DIV/0!</v>
      </c>
      <c r="H277" s="9" t="e">
        <f t="shared" ca="1" si="41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ref="D278:H278" ca="1" si="42">POWER(SQRT(D169)/D115,2)</f>
        <v>#DIV/0!</v>
      </c>
      <c r="E278" s="9" t="e">
        <f t="shared" ca="1" si="42"/>
        <v>#DIV/0!</v>
      </c>
      <c r="F278" s="9" t="e">
        <f t="shared" ca="1" si="42"/>
        <v>#DIV/0!</v>
      </c>
      <c r="G278" s="9" t="e">
        <f t="shared" ca="1" si="42"/>
        <v>#DIV/0!</v>
      </c>
      <c r="H278" s="9" t="e">
        <f t="shared" ca="1" si="42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ref="D279:H279" ca="1" si="43">POWER(SQRT(D170)/D116,2)</f>
        <v>#DIV/0!</v>
      </c>
      <c r="E279" s="9" t="e">
        <f t="shared" ca="1" si="43"/>
        <v>#DIV/0!</v>
      </c>
      <c r="F279" s="9" t="e">
        <f t="shared" ca="1" si="43"/>
        <v>#DIV/0!</v>
      </c>
      <c r="G279" s="9" t="e">
        <f t="shared" ca="1" si="43"/>
        <v>#DIV/0!</v>
      </c>
      <c r="H279" s="9" t="e">
        <f t="shared" ca="1" si="43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0" ca="1" si="44">POWER(SQRT(D171)/D117,2)</f>
        <v>#DIV/0!</v>
      </c>
      <c r="E280" s="9" t="e">
        <f t="shared" ca="1" si="44"/>
        <v>#DIV/0!</v>
      </c>
      <c r="F280" s="9" t="e">
        <f t="shared" ca="1" si="44"/>
        <v>#DIV/0!</v>
      </c>
      <c r="G280" s="9" t="e">
        <f t="shared" ca="1" si="44"/>
        <v>#DIV/0!</v>
      </c>
      <c r="H280" s="9" t="e">
        <f t="shared" ca="1" si="44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ref="D281:H281" ca="1" si="45">POWER(SQRT(D172)/D118,2)</f>
        <v>#DIV/0!</v>
      </c>
      <c r="E281" s="9" t="e">
        <f t="shared" ca="1" si="45"/>
        <v>#DIV/0!</v>
      </c>
      <c r="F281" s="9" t="e">
        <f t="shared" ca="1" si="45"/>
        <v>#DIV/0!</v>
      </c>
      <c r="G281" s="9" t="e">
        <f t="shared" ca="1" si="45"/>
        <v>#DIV/0!</v>
      </c>
      <c r="H281" s="9" t="e">
        <f t="shared" ca="1" si="45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46">POWER(SQRT(D173)/D119,2)</f>
        <v>#DIV/0!</v>
      </c>
      <c r="E282" s="9" t="e">
        <f t="shared" ca="1" si="46"/>
        <v>#DIV/0!</v>
      </c>
      <c r="F282" s="9" t="e">
        <f t="shared" ca="1" si="46"/>
        <v>#DIV/0!</v>
      </c>
      <c r="G282" s="9" t="e">
        <f t="shared" ca="1" si="46"/>
        <v>#DIV/0!</v>
      </c>
      <c r="H282" s="9" t="e">
        <f t="shared" ca="1" si="46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47">POWER(SQRT(D174)/D120,2)</f>
        <v>#DIV/0!</v>
      </c>
      <c r="E283" s="9" t="e">
        <f t="shared" ca="1" si="47"/>
        <v>#DIV/0!</v>
      </c>
      <c r="F283" s="9" t="e">
        <f t="shared" ca="1" si="47"/>
        <v>#DIV/0!</v>
      </c>
      <c r="G283" s="9" t="e">
        <f t="shared" ca="1" si="47"/>
        <v>#DIV/0!</v>
      </c>
      <c r="H283" s="9" t="e">
        <f t="shared" ca="1" si="47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48">POWER(SQRT(D175)/D121,2)</f>
        <v>#DIV/0!</v>
      </c>
      <c r="E284" s="9" t="e">
        <f t="shared" ca="1" si="48"/>
        <v>#DIV/0!</v>
      </c>
      <c r="F284" s="9" t="e">
        <f t="shared" ca="1" si="48"/>
        <v>#DIV/0!</v>
      </c>
      <c r="G284" s="9" t="e">
        <f t="shared" ca="1" si="48"/>
        <v>#DIV/0!</v>
      </c>
      <c r="H284" s="9" t="e">
        <f t="shared" ca="1" si="48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49">POWER(SQRT(D176)/D122,2)</f>
        <v>#DIV/0!</v>
      </c>
      <c r="E285" s="9" t="e">
        <f t="shared" ca="1" si="49"/>
        <v>#DIV/0!</v>
      </c>
      <c r="F285" s="9" t="e">
        <f t="shared" ca="1" si="49"/>
        <v>#DIV/0!</v>
      </c>
      <c r="G285" s="9" t="e">
        <f t="shared" ca="1" si="49"/>
        <v>#DIV/0!</v>
      </c>
      <c r="H285" s="9" t="e">
        <f t="shared" ca="1" si="4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50">POWER(SQRT(D177)/D123,2)</f>
        <v>#DIV/0!</v>
      </c>
      <c r="E286" s="9" t="e">
        <f t="shared" ca="1" si="50"/>
        <v>#DIV/0!</v>
      </c>
      <c r="F286" s="9" t="e">
        <f t="shared" ca="1" si="50"/>
        <v>#DIV/0!</v>
      </c>
      <c r="G286" s="9" t="e">
        <f t="shared" ca="1" si="50"/>
        <v>#DIV/0!</v>
      </c>
      <c r="H286" s="9" t="e">
        <f t="shared" ca="1" si="50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51">POWER(SQRT(D178)/D124,2)</f>
        <v>#DIV/0!</v>
      </c>
      <c r="E287" s="9" t="e">
        <f t="shared" ca="1" si="51"/>
        <v>#DIV/0!</v>
      </c>
      <c r="F287" s="9" t="e">
        <f t="shared" ca="1" si="51"/>
        <v>#DIV/0!</v>
      </c>
      <c r="G287" s="9" t="e">
        <f t="shared" ca="1" si="51"/>
        <v>#DIV/0!</v>
      </c>
      <c r="H287" s="9" t="e">
        <f t="shared" ca="1" si="51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52">POWER(SQRT(D179)/D125,2)</f>
        <v>#DIV/0!</v>
      </c>
      <c r="E288" s="9" t="e">
        <f t="shared" ca="1" si="52"/>
        <v>#DIV/0!</v>
      </c>
      <c r="F288" s="9" t="e">
        <f t="shared" ca="1" si="52"/>
        <v>#DIV/0!</v>
      </c>
      <c r="G288" s="9" t="e">
        <f t="shared" ca="1" si="52"/>
        <v>#DIV/0!</v>
      </c>
      <c r="H288" s="9" t="e">
        <f t="shared" ca="1" si="52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53">POWER(SQRT(D180)/D126,2)</f>
        <v>#DIV/0!</v>
      </c>
      <c r="E289" s="9" t="e">
        <f t="shared" ca="1" si="53"/>
        <v>#DIV/0!</v>
      </c>
      <c r="F289" s="9" t="e">
        <f t="shared" ca="1" si="53"/>
        <v>#DIV/0!</v>
      </c>
      <c r="G289" s="9" t="e">
        <f t="shared" ca="1" si="53"/>
        <v>#DIV/0!</v>
      </c>
      <c r="H289" s="9" t="e">
        <f t="shared" ca="1" si="53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54">POWER(SQRT(D181)/D127,2)</f>
        <v>#DIV/0!</v>
      </c>
      <c r="E290" s="9" t="e">
        <f t="shared" ca="1" si="54"/>
        <v>#DIV/0!</v>
      </c>
      <c r="F290" s="9" t="e">
        <f t="shared" ca="1" si="54"/>
        <v>#DIV/0!</v>
      </c>
      <c r="G290" s="9" t="e">
        <f t="shared" ca="1" si="54"/>
        <v>#DIV/0!</v>
      </c>
      <c r="H290" s="9" t="e">
        <f t="shared" ca="1" si="54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55">POWER(SQRT(D182)/D128,2)</f>
        <v>#DIV/0!</v>
      </c>
      <c r="E291" s="9" t="e">
        <f t="shared" ca="1" si="55"/>
        <v>#DIV/0!</v>
      </c>
      <c r="F291" s="9" t="e">
        <f t="shared" ca="1" si="55"/>
        <v>#DIV/0!</v>
      </c>
      <c r="G291" s="9" t="e">
        <f t="shared" ca="1" si="55"/>
        <v>#DIV/0!</v>
      </c>
      <c r="H291" s="9" t="e">
        <f t="shared" ca="1" si="55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56">POWER(SQRT(D183)/D129,2)</f>
        <v>#DIV/0!</v>
      </c>
      <c r="E292" s="9" t="e">
        <f t="shared" ca="1" si="56"/>
        <v>#DIV/0!</v>
      </c>
      <c r="F292" s="9" t="e">
        <f t="shared" ca="1" si="56"/>
        <v>#DIV/0!</v>
      </c>
      <c r="G292" s="9" t="e">
        <f t="shared" ca="1" si="56"/>
        <v>#DIV/0!</v>
      </c>
      <c r="H292" s="9" t="e">
        <f t="shared" ca="1" si="56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57">POWER(SQRT(D184)/D130,2)</f>
        <v>#DIV/0!</v>
      </c>
      <c r="E293" s="9" t="e">
        <f t="shared" ca="1" si="57"/>
        <v>#DIV/0!</v>
      </c>
      <c r="F293" s="9" t="e">
        <f t="shared" ca="1" si="57"/>
        <v>#DIV/0!</v>
      </c>
      <c r="G293" s="9" t="e">
        <f t="shared" ca="1" si="57"/>
        <v>#DIV/0!</v>
      </c>
      <c r="H293" s="9" t="e">
        <f t="shared" ca="1" si="57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58">POWER(SQRT(D185)/D131,2)</f>
        <v>#DIV/0!</v>
      </c>
      <c r="E294" s="9" t="e">
        <f t="shared" ca="1" si="58"/>
        <v>#DIV/0!</v>
      </c>
      <c r="F294" s="9" t="e">
        <f t="shared" ca="1" si="58"/>
        <v>#DIV/0!</v>
      </c>
      <c r="G294" s="9" t="e">
        <f t="shared" ca="1" si="58"/>
        <v>#DIV/0!</v>
      </c>
      <c r="H294" s="9" t="e">
        <f t="shared" ca="1" si="58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59">POWER(SQRT(D186)/D132,2)</f>
        <v>#DIV/0!</v>
      </c>
      <c r="E295" s="9" t="e">
        <f t="shared" ca="1" si="59"/>
        <v>#DIV/0!</v>
      </c>
      <c r="F295" s="9" t="e">
        <f t="shared" ca="1" si="59"/>
        <v>#DIV/0!</v>
      </c>
      <c r="G295" s="9" t="e">
        <f t="shared" ca="1" si="59"/>
        <v>#DIV/0!</v>
      </c>
      <c r="H295" s="9" t="e">
        <f t="shared" ca="1" si="59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60">POWER(SQRT(D187)/D133,2)</f>
        <v>#DIV/0!</v>
      </c>
      <c r="E296" s="9" t="e">
        <f t="shared" ca="1" si="60"/>
        <v>#DIV/0!</v>
      </c>
      <c r="F296" s="9" t="e">
        <f t="shared" ca="1" si="60"/>
        <v>#DIV/0!</v>
      </c>
      <c r="G296" s="9" t="e">
        <f t="shared" ca="1" si="60"/>
        <v>#DIV/0!</v>
      </c>
      <c r="H296" s="9" t="e">
        <f t="shared" ca="1" si="6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483" workbookViewId="0">
      <selection activeCell="A361" sqref="A342:XFD36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12.438015999999999</v>
      </c>
      <c r="I2">
        <v>1.5800999999999999E-2</v>
      </c>
      <c r="J2" t="s">
        <v>3</v>
      </c>
      <c r="K2">
        <v>12.237434</v>
      </c>
      <c r="L2">
        <v>1.5228E-2</v>
      </c>
      <c r="M2" t="s">
        <v>4</v>
      </c>
      <c r="N2">
        <v>6.4569749999999999</v>
      </c>
      <c r="O2">
        <v>1.2597000000000001E-2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24.641926000000002</v>
      </c>
      <c r="I3">
        <v>7.4213000000000001E-2</v>
      </c>
      <c r="J3" t="s">
        <v>3</v>
      </c>
      <c r="K3">
        <v>24.244364999999998</v>
      </c>
      <c r="L3">
        <v>6.6945000000000005E-2</v>
      </c>
      <c r="M3" t="s">
        <v>4</v>
      </c>
      <c r="N3">
        <v>12.830575</v>
      </c>
      <c r="O3">
        <v>5.3258E-2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36.846471999999999</v>
      </c>
      <c r="I4">
        <v>0.174399</v>
      </c>
      <c r="J4" t="s">
        <v>3</v>
      </c>
      <c r="K4">
        <v>36.252628000000001</v>
      </c>
      <c r="L4">
        <v>0.15565699999999999</v>
      </c>
      <c r="M4" t="s">
        <v>4</v>
      </c>
      <c r="N4">
        <v>19.203479999999999</v>
      </c>
      <c r="O4">
        <v>0.120921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49.057099999999998</v>
      </c>
      <c r="I5">
        <v>0.31579699999999999</v>
      </c>
      <c r="J5" t="s">
        <v>3</v>
      </c>
      <c r="K5">
        <v>48.268244000000003</v>
      </c>
      <c r="L5">
        <v>0.281088</v>
      </c>
      <c r="M5" t="s">
        <v>4</v>
      </c>
      <c r="N5">
        <v>25.576407</v>
      </c>
      <c r="O5">
        <v>0.21615699999999999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61.268524999999997</v>
      </c>
      <c r="I6">
        <v>0.50390699999999999</v>
      </c>
      <c r="J6" t="s">
        <v>3</v>
      </c>
      <c r="K6">
        <v>60.285415</v>
      </c>
      <c r="L6">
        <v>0.45023200000000002</v>
      </c>
      <c r="M6" t="s">
        <v>4</v>
      </c>
      <c r="N6">
        <v>31.948986000000001</v>
      </c>
      <c r="O6">
        <v>0.34142400000000001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73.472066999999996</v>
      </c>
      <c r="I7">
        <v>0.71582599999999996</v>
      </c>
      <c r="J7" t="s">
        <v>3</v>
      </c>
      <c r="K7">
        <v>72.295747000000006</v>
      </c>
      <c r="L7">
        <v>0.64202599999999999</v>
      </c>
      <c r="M7" t="s">
        <v>4</v>
      </c>
      <c r="N7">
        <v>38.321275999999997</v>
      </c>
      <c r="O7">
        <v>0.49130499999999999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85.670164</v>
      </c>
      <c r="I8">
        <v>0.97118000000000004</v>
      </c>
      <c r="J8" t="s">
        <v>3</v>
      </c>
      <c r="K8">
        <v>84.300524999999993</v>
      </c>
      <c r="L8">
        <v>0.87612900000000005</v>
      </c>
      <c r="M8" t="s">
        <v>4</v>
      </c>
      <c r="N8">
        <v>44.693973999999997</v>
      </c>
      <c r="O8">
        <v>0.67296100000000003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97.865494999999996</v>
      </c>
      <c r="I9">
        <v>1.2699590000000001</v>
      </c>
      <c r="J9" t="s">
        <v>3</v>
      </c>
      <c r="K9">
        <v>96.303889999999996</v>
      </c>
      <c r="L9">
        <v>1.1513720000000001</v>
      </c>
      <c r="M9" t="s">
        <v>4</v>
      </c>
      <c r="N9">
        <v>51.066305999999997</v>
      </c>
      <c r="O9">
        <v>0.88196799999999997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110.060254</v>
      </c>
      <c r="I10">
        <v>1.417745</v>
      </c>
      <c r="J10" t="s">
        <v>3</v>
      </c>
      <c r="K10">
        <v>108.306825</v>
      </c>
      <c r="L10">
        <v>1.286481</v>
      </c>
      <c r="M10" t="s">
        <v>4</v>
      </c>
      <c r="N10">
        <v>57.428272</v>
      </c>
      <c r="O10">
        <v>0.97942600000000002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122.243951</v>
      </c>
      <c r="I11">
        <v>1.534931</v>
      </c>
      <c r="J11" t="s">
        <v>3</v>
      </c>
      <c r="K11">
        <v>120.299871</v>
      </c>
      <c r="L11">
        <v>1.3942220000000001</v>
      </c>
      <c r="M11" t="s">
        <v>4</v>
      </c>
      <c r="N11">
        <v>63.787967999999999</v>
      </c>
      <c r="O11">
        <v>1.060154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134.441936</v>
      </c>
      <c r="I12">
        <v>1.679432</v>
      </c>
      <c r="J12" t="s">
        <v>3</v>
      </c>
      <c r="K12">
        <v>132.307129</v>
      </c>
      <c r="L12">
        <v>1.5298320000000001</v>
      </c>
      <c r="M12" t="s">
        <v>4</v>
      </c>
      <c r="N12">
        <v>70.148950999999997</v>
      </c>
      <c r="O12">
        <v>1.14866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146.633713</v>
      </c>
      <c r="I13">
        <v>1.8180989999999999</v>
      </c>
      <c r="J13" t="s">
        <v>3</v>
      </c>
      <c r="K13">
        <v>144.30775800000001</v>
      </c>
      <c r="L13">
        <v>1.6597820000000001</v>
      </c>
      <c r="M13" t="s">
        <v>4</v>
      </c>
      <c r="N13">
        <v>76.509771000000001</v>
      </c>
      <c r="O13">
        <v>1.241959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158.82272499999999</v>
      </c>
      <c r="I14">
        <v>1.947174</v>
      </c>
      <c r="J14" t="s">
        <v>3</v>
      </c>
      <c r="K14">
        <v>156.305747</v>
      </c>
      <c r="L14">
        <v>1.779663</v>
      </c>
      <c r="M14" t="s">
        <v>4</v>
      </c>
      <c r="N14">
        <v>82.869197999999997</v>
      </c>
      <c r="O14">
        <v>1.334076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171.014217</v>
      </c>
      <c r="I15">
        <v>2.0767259999999998</v>
      </c>
      <c r="J15" t="s">
        <v>3</v>
      </c>
      <c r="K15">
        <v>168.306353</v>
      </c>
      <c r="L15">
        <v>1.902385</v>
      </c>
      <c r="M15" t="s">
        <v>4</v>
      </c>
      <c r="N15">
        <v>89.228317000000004</v>
      </c>
      <c r="O15">
        <v>1.4261760000000001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183.20845199999999</v>
      </c>
      <c r="I16">
        <v>2.2456239999999998</v>
      </c>
      <c r="J16" t="s">
        <v>3</v>
      </c>
      <c r="K16">
        <v>180.30985000000001</v>
      </c>
      <c r="L16">
        <v>2.061318</v>
      </c>
      <c r="M16" t="s">
        <v>4</v>
      </c>
      <c r="N16">
        <v>95.589544000000004</v>
      </c>
      <c r="O16">
        <v>1.526735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195.39441600000001</v>
      </c>
      <c r="I17">
        <v>2.392557</v>
      </c>
      <c r="J17" t="s">
        <v>3</v>
      </c>
      <c r="K17">
        <v>192.305093</v>
      </c>
      <c r="L17">
        <v>2.2018230000000001</v>
      </c>
      <c r="M17" t="s">
        <v>4</v>
      </c>
      <c r="N17">
        <v>101.948459</v>
      </c>
      <c r="O17">
        <v>1.628825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207.58738299999999</v>
      </c>
      <c r="I18">
        <v>2.5497860000000001</v>
      </c>
      <c r="J18" t="s">
        <v>3</v>
      </c>
      <c r="K18">
        <v>204.306703</v>
      </c>
      <c r="L18">
        <v>2.3503859999999999</v>
      </c>
      <c r="M18" t="s">
        <v>4</v>
      </c>
      <c r="N18">
        <v>108.30735199999999</v>
      </c>
      <c r="O18">
        <v>1.7404120000000001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219.77168900000001</v>
      </c>
      <c r="I19">
        <v>2.731541</v>
      </c>
      <c r="J19" t="s">
        <v>3</v>
      </c>
      <c r="K19">
        <v>216.300984</v>
      </c>
      <c r="L19">
        <v>2.522227</v>
      </c>
      <c r="M19" t="s">
        <v>4</v>
      </c>
      <c r="N19">
        <v>114.667618</v>
      </c>
      <c r="O19">
        <v>1.846198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231.960126</v>
      </c>
      <c r="I20">
        <v>2.8898950000000001</v>
      </c>
      <c r="J20" t="s">
        <v>3</v>
      </c>
      <c r="K20">
        <v>228.29655199999999</v>
      </c>
      <c r="L20">
        <v>2.6736610000000001</v>
      </c>
      <c r="M20" t="s">
        <v>4</v>
      </c>
      <c r="N20">
        <v>121.02626600000001</v>
      </c>
      <c r="O20">
        <v>1.953837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244.15132500000001</v>
      </c>
      <c r="I21">
        <v>3.0876100000000002</v>
      </c>
      <c r="J21" t="s">
        <v>3</v>
      </c>
      <c r="K21">
        <v>240.295208</v>
      </c>
      <c r="L21">
        <v>2.8599000000000001</v>
      </c>
      <c r="M21" t="s">
        <v>4</v>
      </c>
      <c r="N21">
        <v>127.385773</v>
      </c>
      <c r="O21">
        <v>2.0734590000000002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372.42488300000002</v>
      </c>
      <c r="I42">
        <v>1834.620893</v>
      </c>
      <c r="J42" t="s">
        <v>3</v>
      </c>
      <c r="K42">
        <v>372.19207299999999</v>
      </c>
      <c r="L42">
        <v>1833.802692</v>
      </c>
      <c r="M42" t="s">
        <v>4</v>
      </c>
      <c r="N42">
        <v>7.5091159999999997</v>
      </c>
      <c r="O42">
        <v>9.5000000000000005E-5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688.42768799999999</v>
      </c>
      <c r="I43">
        <v>4859.0868190000001</v>
      </c>
      <c r="J43" t="s">
        <v>3</v>
      </c>
      <c r="K43">
        <v>687.97506599999997</v>
      </c>
      <c r="L43">
        <v>4856.7198829999998</v>
      </c>
      <c r="M43" t="s">
        <v>4</v>
      </c>
      <c r="N43">
        <v>15.022594</v>
      </c>
      <c r="O43">
        <v>1.7799999999999999E-4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1054.3416030000001</v>
      </c>
      <c r="I44">
        <v>197428.81404999999</v>
      </c>
      <c r="J44" t="s">
        <v>3</v>
      </c>
      <c r="K44">
        <v>1053.672366</v>
      </c>
      <c r="L44">
        <v>197425.705464</v>
      </c>
      <c r="M44" t="s">
        <v>4</v>
      </c>
      <c r="N44">
        <v>22.537051999999999</v>
      </c>
      <c r="O44">
        <v>5.3499999999999999E-4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1352.8611519999999</v>
      </c>
      <c r="I45">
        <v>198866.62180399999</v>
      </c>
      <c r="J45" t="s">
        <v>3</v>
      </c>
      <c r="K45">
        <v>1351.978762</v>
      </c>
      <c r="L45">
        <v>198862.48551699999</v>
      </c>
      <c r="M45" t="s">
        <v>4</v>
      </c>
      <c r="N45">
        <v>30.048252000000002</v>
      </c>
      <c r="O45">
        <v>4.5800000000000002E-4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1646.899917</v>
      </c>
      <c r="I46">
        <v>199622.847137</v>
      </c>
      <c r="J46" t="s">
        <v>3</v>
      </c>
      <c r="K46">
        <v>1645.803911</v>
      </c>
      <c r="L46">
        <v>199618.78768099999</v>
      </c>
      <c r="M46" t="s">
        <v>4</v>
      </c>
      <c r="N46">
        <v>37.564247999999999</v>
      </c>
      <c r="O46">
        <v>4.7600000000000002E-4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1940.946555</v>
      </c>
      <c r="I47">
        <v>200876.96473099999</v>
      </c>
      <c r="J47" t="s">
        <v>3</v>
      </c>
      <c r="K47">
        <v>1939.636526</v>
      </c>
      <c r="L47">
        <v>200872.57119700001</v>
      </c>
      <c r="M47" t="s">
        <v>4</v>
      </c>
      <c r="N47">
        <v>45.076557999999999</v>
      </c>
      <c r="O47">
        <v>6.1200000000000002E-4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2244.512581</v>
      </c>
      <c r="I48">
        <v>201783.555498</v>
      </c>
      <c r="J48" t="s">
        <v>3</v>
      </c>
      <c r="K48">
        <v>2242.987173</v>
      </c>
      <c r="L48">
        <v>201777.78590700001</v>
      </c>
      <c r="M48" t="s">
        <v>4</v>
      </c>
      <c r="N48">
        <v>52.589441999999998</v>
      </c>
      <c r="O48">
        <v>6.4000000000000005E-4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2540.293662</v>
      </c>
      <c r="I49">
        <v>200483.5448</v>
      </c>
      <c r="J49" t="s">
        <v>3</v>
      </c>
      <c r="K49">
        <v>2538.5555570000001</v>
      </c>
      <c r="L49">
        <v>200477.94708400001</v>
      </c>
      <c r="M49" t="s">
        <v>4</v>
      </c>
      <c r="N49">
        <v>60.102204999999998</v>
      </c>
      <c r="O49">
        <v>7.18E-4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2836.448535</v>
      </c>
      <c r="I50">
        <v>198521.27124</v>
      </c>
      <c r="J50" t="s">
        <v>3</v>
      </c>
      <c r="K50">
        <v>2834.497417</v>
      </c>
      <c r="L50">
        <v>198515.04321599999</v>
      </c>
      <c r="M50" t="s">
        <v>4</v>
      </c>
      <c r="N50">
        <v>67.616155000000006</v>
      </c>
      <c r="O50">
        <v>8.4800000000000001E-4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3134.1762600000002</v>
      </c>
      <c r="I51">
        <v>197563.247841</v>
      </c>
      <c r="J51" t="s">
        <v>3</v>
      </c>
      <c r="K51">
        <v>3132.0123490000001</v>
      </c>
      <c r="L51">
        <v>197557.10492099999</v>
      </c>
      <c r="M51" t="s">
        <v>4</v>
      </c>
      <c r="N51">
        <v>75.127690000000001</v>
      </c>
      <c r="O51">
        <v>9.6199999999999996E-4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3433.3572949999998</v>
      </c>
      <c r="I52">
        <v>197655.47917800001</v>
      </c>
      <c r="J52" t="s">
        <v>3</v>
      </c>
      <c r="K52">
        <v>3430.9809030000001</v>
      </c>
      <c r="L52">
        <v>197649.75283700001</v>
      </c>
      <c r="M52" t="s">
        <v>4</v>
      </c>
      <c r="N52">
        <v>82.640658000000002</v>
      </c>
      <c r="O52">
        <v>1.016E-3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3733.543823</v>
      </c>
      <c r="I53">
        <v>198439.54255099999</v>
      </c>
      <c r="J53" t="s">
        <v>3</v>
      </c>
      <c r="K53">
        <v>3730.95478</v>
      </c>
      <c r="L53">
        <v>198433.020231</v>
      </c>
      <c r="M53" t="s">
        <v>4</v>
      </c>
      <c r="N53">
        <v>90.154279000000002</v>
      </c>
      <c r="O53">
        <v>1.108E-3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4037.827808</v>
      </c>
      <c r="I54">
        <v>199987.434706</v>
      </c>
      <c r="J54" t="s">
        <v>3</v>
      </c>
      <c r="K54">
        <v>4035.0264259999999</v>
      </c>
      <c r="L54">
        <v>199979.583193</v>
      </c>
      <c r="M54" t="s">
        <v>4</v>
      </c>
      <c r="N54">
        <v>97.666938000000002</v>
      </c>
      <c r="O54">
        <v>1.1659999999999999E-3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4342.339395</v>
      </c>
      <c r="I55">
        <v>200902.69596700001</v>
      </c>
      <c r="J55" t="s">
        <v>3</v>
      </c>
      <c r="K55">
        <v>4339.3255570000001</v>
      </c>
      <c r="L55">
        <v>200894.259105</v>
      </c>
      <c r="M55" t="s">
        <v>4</v>
      </c>
      <c r="N55">
        <v>105.18045600000001</v>
      </c>
      <c r="O55">
        <v>1.1410000000000001E-3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4647.4799800000001</v>
      </c>
      <c r="I56">
        <v>202251.92565700001</v>
      </c>
      <c r="J56" t="s">
        <v>3</v>
      </c>
      <c r="K56">
        <v>4644.254414</v>
      </c>
      <c r="L56">
        <v>202243.15815599999</v>
      </c>
      <c r="M56" t="s">
        <v>4</v>
      </c>
      <c r="N56">
        <v>112.691211</v>
      </c>
      <c r="O56">
        <v>1.3699999999999999E-3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4954.9326270000001</v>
      </c>
      <c r="I57">
        <v>202493.83855799999</v>
      </c>
      <c r="J57" t="s">
        <v>3</v>
      </c>
      <c r="K57">
        <v>4951.4937790000004</v>
      </c>
      <c r="L57">
        <v>202485.00232</v>
      </c>
      <c r="M57" t="s">
        <v>4</v>
      </c>
      <c r="N57">
        <v>120.20252000000001</v>
      </c>
      <c r="O57">
        <v>1.5349999999999999E-3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5261.2942290000001</v>
      </c>
      <c r="I58">
        <v>203305.07807300001</v>
      </c>
      <c r="J58" t="s">
        <v>3</v>
      </c>
      <c r="K58">
        <v>5257.6428219999998</v>
      </c>
      <c r="L58">
        <v>203296.36182600001</v>
      </c>
      <c r="M58" t="s">
        <v>4</v>
      </c>
      <c r="N58">
        <v>127.717495</v>
      </c>
      <c r="O58">
        <v>1.66E-3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5568.9068550000002</v>
      </c>
      <c r="I59">
        <v>205658.06152799999</v>
      </c>
      <c r="J59" t="s">
        <v>3</v>
      </c>
      <c r="K59">
        <v>5565.0434279999999</v>
      </c>
      <c r="L59">
        <v>205648.796737</v>
      </c>
      <c r="M59" t="s">
        <v>4</v>
      </c>
      <c r="N59">
        <v>135.229041</v>
      </c>
      <c r="O59">
        <v>1.787E-3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5874.4156540000004</v>
      </c>
      <c r="I60">
        <v>209447.04125800001</v>
      </c>
      <c r="J60" t="s">
        <v>3</v>
      </c>
      <c r="K60">
        <v>5870.3397949999999</v>
      </c>
      <c r="L60">
        <v>209437.429741</v>
      </c>
      <c r="M60" t="s">
        <v>4</v>
      </c>
      <c r="N60">
        <v>142.74287899999999</v>
      </c>
      <c r="O60">
        <v>1.8550000000000001E-3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6179.8822559999999</v>
      </c>
      <c r="I61">
        <v>211937.56026599999</v>
      </c>
      <c r="J61" t="s">
        <v>3</v>
      </c>
      <c r="K61">
        <v>6175.5943649999999</v>
      </c>
      <c r="L61">
        <v>211928.505603</v>
      </c>
      <c r="M61" t="s">
        <v>4</v>
      </c>
      <c r="N61">
        <v>150.25465299999999</v>
      </c>
      <c r="O61">
        <v>1.8140000000000001E-3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12.333956000000001</v>
      </c>
      <c r="I62">
        <v>0.12912199999999999</v>
      </c>
      <c r="J62" t="s">
        <v>3</v>
      </c>
      <c r="K62">
        <v>12.150191</v>
      </c>
      <c r="L62">
        <v>0.12167799999999999</v>
      </c>
      <c r="M62" t="s">
        <v>4</v>
      </c>
      <c r="N62">
        <v>4.5483830000000003</v>
      </c>
      <c r="O62">
        <v>1.4796999999999999E-2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24.342139</v>
      </c>
      <c r="I63">
        <v>0.58522700000000005</v>
      </c>
      <c r="J63" t="s">
        <v>3</v>
      </c>
      <c r="K63">
        <v>23.979054000000001</v>
      </c>
      <c r="L63">
        <v>0.54590700000000003</v>
      </c>
      <c r="M63" t="s">
        <v>4</v>
      </c>
      <c r="N63">
        <v>8.8704219999999996</v>
      </c>
      <c r="O63">
        <v>6.3648999999999997E-2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36.349640999999998</v>
      </c>
      <c r="I64">
        <v>1.375362</v>
      </c>
      <c r="J64" t="s">
        <v>3</v>
      </c>
      <c r="K64">
        <v>35.808647999999998</v>
      </c>
      <c r="L64">
        <v>1.2867299999999999</v>
      </c>
      <c r="M64" t="s">
        <v>4</v>
      </c>
      <c r="N64">
        <v>13.192259</v>
      </c>
      <c r="O64">
        <v>0.15342500000000001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48.357315999999997</v>
      </c>
      <c r="I65">
        <v>2.4941779999999998</v>
      </c>
      <c r="J65" t="s">
        <v>3</v>
      </c>
      <c r="K65">
        <v>47.639028000000003</v>
      </c>
      <c r="L65">
        <v>2.341002</v>
      </c>
      <c r="M65" t="s">
        <v>4</v>
      </c>
      <c r="N65">
        <v>17.515196</v>
      </c>
      <c r="O65">
        <v>0.28409899999999999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60.363762999999999</v>
      </c>
      <c r="I66">
        <v>3.9352589999999998</v>
      </c>
      <c r="J66" t="s">
        <v>3</v>
      </c>
      <c r="K66">
        <v>59.469346000000002</v>
      </c>
      <c r="L66">
        <v>3.7034989999999999</v>
      </c>
      <c r="M66" t="s">
        <v>4</v>
      </c>
      <c r="N66">
        <v>21.837422</v>
      </c>
      <c r="O66">
        <v>0.454957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72.369529999999997</v>
      </c>
      <c r="I67">
        <v>5.700418</v>
      </c>
      <c r="J67" t="s">
        <v>3</v>
      </c>
      <c r="K67">
        <v>71.300179</v>
      </c>
      <c r="L67">
        <v>5.3798940000000002</v>
      </c>
      <c r="M67" t="s">
        <v>4</v>
      </c>
      <c r="N67">
        <v>26.159566000000002</v>
      </c>
      <c r="O67">
        <v>0.66568899999999998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84.375273000000007</v>
      </c>
      <c r="I68">
        <v>7.7870809999999997</v>
      </c>
      <c r="J68" t="s">
        <v>3</v>
      </c>
      <c r="K68">
        <v>83.130499</v>
      </c>
      <c r="L68">
        <v>7.3691120000000003</v>
      </c>
      <c r="M68" t="s">
        <v>4</v>
      </c>
      <c r="N68">
        <v>30.482037999999999</v>
      </c>
      <c r="O68">
        <v>0.91812800000000006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96.364982999999995</v>
      </c>
      <c r="I69">
        <v>9.7019959999999994</v>
      </c>
      <c r="J69" t="s">
        <v>3</v>
      </c>
      <c r="K69">
        <v>94.945888999999994</v>
      </c>
      <c r="L69">
        <v>9.1996070000000003</v>
      </c>
      <c r="M69" t="s">
        <v>4</v>
      </c>
      <c r="N69">
        <v>34.798053000000003</v>
      </c>
      <c r="O69">
        <v>1.150056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108.335442</v>
      </c>
      <c r="I70">
        <v>11.474320000000001</v>
      </c>
      <c r="J70" t="s">
        <v>3</v>
      </c>
      <c r="K70">
        <v>106.742946</v>
      </c>
      <c r="L70">
        <v>10.895606000000001</v>
      </c>
      <c r="M70" t="s">
        <v>4</v>
      </c>
      <c r="N70">
        <v>39.108077000000002</v>
      </c>
      <c r="O70">
        <v>1.3675139999999999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120.303383</v>
      </c>
      <c r="I71">
        <v>13.384869999999999</v>
      </c>
      <c r="J71" t="s">
        <v>3</v>
      </c>
      <c r="K71">
        <v>118.53719599999999</v>
      </c>
      <c r="L71">
        <v>12.732070999999999</v>
      </c>
      <c r="M71" t="s">
        <v>4</v>
      </c>
      <c r="N71">
        <v>43.417200000000001</v>
      </c>
      <c r="O71">
        <v>1.601853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132.271253</v>
      </c>
      <c r="I72">
        <v>15.469115</v>
      </c>
      <c r="J72" t="s">
        <v>3</v>
      </c>
      <c r="K72">
        <v>130.332245</v>
      </c>
      <c r="L72">
        <v>14.736283999999999</v>
      </c>
      <c r="M72" t="s">
        <v>4</v>
      </c>
      <c r="N72">
        <v>47.725771000000002</v>
      </c>
      <c r="O72">
        <v>1.858536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144.23871399999999</v>
      </c>
      <c r="I73">
        <v>17.726693999999998</v>
      </c>
      <c r="J73" t="s">
        <v>3</v>
      </c>
      <c r="K73">
        <v>142.126394</v>
      </c>
      <c r="L73">
        <v>16.910418</v>
      </c>
      <c r="M73" t="s">
        <v>4</v>
      </c>
      <c r="N73">
        <v>52.033852000000003</v>
      </c>
      <c r="O73">
        <v>2.1398730000000001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156.205803</v>
      </c>
      <c r="I74">
        <v>20.166242</v>
      </c>
      <c r="J74" t="s">
        <v>3</v>
      </c>
      <c r="K74">
        <v>153.92089200000001</v>
      </c>
      <c r="L74">
        <v>19.263233</v>
      </c>
      <c r="M74" t="s">
        <v>4</v>
      </c>
      <c r="N74">
        <v>56.342545999999999</v>
      </c>
      <c r="O74">
        <v>2.4444560000000002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168.17244199999999</v>
      </c>
      <c r="I75">
        <v>22.775829999999999</v>
      </c>
      <c r="J75" t="s">
        <v>3</v>
      </c>
      <c r="K75">
        <v>165.715553</v>
      </c>
      <c r="L75">
        <v>21.786802000000002</v>
      </c>
      <c r="M75" t="s">
        <v>4</v>
      </c>
      <c r="N75">
        <v>60.651035999999998</v>
      </c>
      <c r="O75">
        <v>2.7721460000000002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180.13881900000001</v>
      </c>
      <c r="I76">
        <v>25.552626</v>
      </c>
      <c r="J76" t="s">
        <v>3</v>
      </c>
      <c r="K76">
        <v>177.509826</v>
      </c>
      <c r="L76">
        <v>24.479133999999998</v>
      </c>
      <c r="M76" t="s">
        <v>4</v>
      </c>
      <c r="N76">
        <v>64.958912999999995</v>
      </c>
      <c r="O76">
        <v>3.120155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192.10611700000001</v>
      </c>
      <c r="I77">
        <v>28.502604999999999</v>
      </c>
      <c r="J77" t="s">
        <v>3</v>
      </c>
      <c r="K77">
        <v>189.30571399999999</v>
      </c>
      <c r="L77">
        <v>27.337461000000001</v>
      </c>
      <c r="M77" t="s">
        <v>4</v>
      </c>
      <c r="N77">
        <v>69.267148000000006</v>
      </c>
      <c r="O77">
        <v>3.4908489999999999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204.04931199999999</v>
      </c>
      <c r="I78">
        <v>30.117759</v>
      </c>
      <c r="J78" t="s">
        <v>3</v>
      </c>
      <c r="K78">
        <v>201.076909</v>
      </c>
      <c r="L78">
        <v>28.900576000000001</v>
      </c>
      <c r="M78" t="s">
        <v>4</v>
      </c>
      <c r="N78">
        <v>73.566271</v>
      </c>
      <c r="O78">
        <v>3.6889029999999998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215.99041600000001</v>
      </c>
      <c r="I79">
        <v>31.635715999999999</v>
      </c>
      <c r="J79" t="s">
        <v>3</v>
      </c>
      <c r="K79">
        <v>212.846464</v>
      </c>
      <c r="L79">
        <v>30.370211999999999</v>
      </c>
      <c r="M79" t="s">
        <v>4</v>
      </c>
      <c r="N79">
        <v>77.864985000000004</v>
      </c>
      <c r="O79">
        <v>3.8747509999999998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227.93239800000001</v>
      </c>
      <c r="I80">
        <v>33.189340000000001</v>
      </c>
      <c r="J80" t="s">
        <v>3</v>
      </c>
      <c r="K80">
        <v>224.616694</v>
      </c>
      <c r="L80">
        <v>31.876633000000002</v>
      </c>
      <c r="M80" t="s">
        <v>4</v>
      </c>
      <c r="N80">
        <v>82.163843999999997</v>
      </c>
      <c r="O80">
        <v>4.066122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239.874008</v>
      </c>
      <c r="I81">
        <v>34.783217</v>
      </c>
      <c r="J81" t="s">
        <v>3</v>
      </c>
      <c r="K81">
        <v>236.38683700000001</v>
      </c>
      <c r="L81">
        <v>33.415827999999998</v>
      </c>
      <c r="M81" t="s">
        <v>4</v>
      </c>
      <c r="N81">
        <v>86.462805000000003</v>
      </c>
      <c r="O81">
        <v>4.2610109999999999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13.283901</v>
      </c>
      <c r="I82">
        <v>8.0066999999999999E-2</v>
      </c>
      <c r="J82" t="s">
        <v>3</v>
      </c>
      <c r="K82">
        <v>13.08592</v>
      </c>
      <c r="L82">
        <v>7.7686000000000005E-2</v>
      </c>
      <c r="M82" t="s">
        <v>4</v>
      </c>
      <c r="N82">
        <v>5.5263640000000001</v>
      </c>
      <c r="O82">
        <v>1.6485E-2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26.204628</v>
      </c>
      <c r="I83">
        <v>0.338808</v>
      </c>
      <c r="J83" t="s">
        <v>3</v>
      </c>
      <c r="K83">
        <v>25.812947999999999</v>
      </c>
      <c r="L83">
        <v>0.31895600000000002</v>
      </c>
      <c r="M83" t="s">
        <v>4</v>
      </c>
      <c r="N83">
        <v>10.784052000000001</v>
      </c>
      <c r="O83">
        <v>5.2141E-2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39.125193000000003</v>
      </c>
      <c r="I84">
        <v>0.794817</v>
      </c>
      <c r="J84" t="s">
        <v>3</v>
      </c>
      <c r="K84">
        <v>38.541043999999999</v>
      </c>
      <c r="L84">
        <v>0.74625200000000003</v>
      </c>
      <c r="M84" t="s">
        <v>4</v>
      </c>
      <c r="N84">
        <v>16.042231999999998</v>
      </c>
      <c r="O84">
        <v>0.12044100000000001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52.044507000000003</v>
      </c>
      <c r="I85">
        <v>1.4472830000000001</v>
      </c>
      <c r="J85" t="s">
        <v>3</v>
      </c>
      <c r="K85">
        <v>51.269696000000003</v>
      </c>
      <c r="L85">
        <v>1.360161</v>
      </c>
      <c r="M85" t="s">
        <v>4</v>
      </c>
      <c r="N85">
        <v>21.300068</v>
      </c>
      <c r="O85">
        <v>0.22156200000000001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64.961898000000005</v>
      </c>
      <c r="I86">
        <v>2.2848899999999999</v>
      </c>
      <c r="J86" t="s">
        <v>3</v>
      </c>
      <c r="K86">
        <v>63.996281000000003</v>
      </c>
      <c r="L86">
        <v>2.149743</v>
      </c>
      <c r="M86" t="s">
        <v>4</v>
      </c>
      <c r="N86">
        <v>26.556246999999999</v>
      </c>
      <c r="O86">
        <v>0.350076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77.878443000000004</v>
      </c>
      <c r="I87">
        <v>3.3083969999999998</v>
      </c>
      <c r="J87" t="s">
        <v>3</v>
      </c>
      <c r="K87">
        <v>76.723585</v>
      </c>
      <c r="L87">
        <v>3.1222729999999999</v>
      </c>
      <c r="M87" t="s">
        <v>4</v>
      </c>
      <c r="N87">
        <v>31.811053999999999</v>
      </c>
      <c r="O87">
        <v>0.50901300000000005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90.793841</v>
      </c>
      <c r="I88">
        <v>4.5136070000000004</v>
      </c>
      <c r="J88" t="s">
        <v>3</v>
      </c>
      <c r="K88">
        <v>89.450339</v>
      </c>
      <c r="L88">
        <v>4.2731919999999999</v>
      </c>
      <c r="M88" t="s">
        <v>4</v>
      </c>
      <c r="N88">
        <v>37.066690000000001</v>
      </c>
      <c r="O88">
        <v>0.69882500000000003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103.711617</v>
      </c>
      <c r="I89">
        <v>5.914612</v>
      </c>
      <c r="J89" t="s">
        <v>3</v>
      </c>
      <c r="K89">
        <v>102.17919999999999</v>
      </c>
      <c r="L89">
        <v>5.6085950000000002</v>
      </c>
      <c r="M89" t="s">
        <v>4</v>
      </c>
      <c r="N89">
        <v>42.322921999999998</v>
      </c>
      <c r="O89">
        <v>0.91877699999999995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116.627262</v>
      </c>
      <c r="I90">
        <v>7.4946729999999997</v>
      </c>
      <c r="J90" t="s">
        <v>3</v>
      </c>
      <c r="K90">
        <v>114.90718</v>
      </c>
      <c r="L90">
        <v>7.124212</v>
      </c>
      <c r="M90" t="s">
        <v>4</v>
      </c>
      <c r="N90">
        <v>47.578414000000002</v>
      </c>
      <c r="O90">
        <v>1.1687179999999999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129.521895</v>
      </c>
      <c r="I91">
        <v>8.2922390000000004</v>
      </c>
      <c r="J91" t="s">
        <v>3</v>
      </c>
      <c r="K91">
        <v>127.614413</v>
      </c>
      <c r="L91">
        <v>7.887759</v>
      </c>
      <c r="M91" t="s">
        <v>4</v>
      </c>
      <c r="N91">
        <v>52.825735000000002</v>
      </c>
      <c r="O91">
        <v>1.291806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142.41144</v>
      </c>
      <c r="I92">
        <v>8.9459210000000002</v>
      </c>
      <c r="J92" t="s">
        <v>3</v>
      </c>
      <c r="K92">
        <v>140.31700499999999</v>
      </c>
      <c r="L92">
        <v>8.5135830000000006</v>
      </c>
      <c r="M92" t="s">
        <v>4</v>
      </c>
      <c r="N92">
        <v>58.071316000000003</v>
      </c>
      <c r="O92">
        <v>1.3929100000000001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155.301635</v>
      </c>
      <c r="I93">
        <v>9.6262690000000006</v>
      </c>
      <c r="J93" t="s">
        <v>3</v>
      </c>
      <c r="K93">
        <v>153.021029</v>
      </c>
      <c r="L93">
        <v>9.1656390000000005</v>
      </c>
      <c r="M93" t="s">
        <v>4</v>
      </c>
      <c r="N93">
        <v>63.317101000000001</v>
      </c>
      <c r="O93">
        <v>1.4990030000000001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168.19097400000001</v>
      </c>
      <c r="I94">
        <v>10.334171</v>
      </c>
      <c r="J94" t="s">
        <v>3</v>
      </c>
      <c r="K94">
        <v>165.72333499999999</v>
      </c>
      <c r="L94">
        <v>9.8402250000000002</v>
      </c>
      <c r="M94" t="s">
        <v>4</v>
      </c>
      <c r="N94">
        <v>68.562617000000003</v>
      </c>
      <c r="O94">
        <v>1.60972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181.08071899999999</v>
      </c>
      <c r="I95">
        <v>11.068410999999999</v>
      </c>
      <c r="J95" t="s">
        <v>3</v>
      </c>
      <c r="K95">
        <v>178.42697000000001</v>
      </c>
      <c r="L95">
        <v>10.545385</v>
      </c>
      <c r="M95" t="s">
        <v>4</v>
      </c>
      <c r="N95">
        <v>73.808728000000002</v>
      </c>
      <c r="O95">
        <v>1.7253240000000001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193.97139000000001</v>
      </c>
      <c r="I96">
        <v>11.817352</v>
      </c>
      <c r="J96" t="s">
        <v>3</v>
      </c>
      <c r="K96">
        <v>191.132102</v>
      </c>
      <c r="L96">
        <v>11.267199</v>
      </c>
      <c r="M96" t="s">
        <v>4</v>
      </c>
      <c r="N96">
        <v>79.054305999999997</v>
      </c>
      <c r="O96">
        <v>1.841469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206.86076600000001</v>
      </c>
      <c r="I97">
        <v>12.585900000000001</v>
      </c>
      <c r="J97" t="s">
        <v>3</v>
      </c>
      <c r="K97">
        <v>203.83602200000001</v>
      </c>
      <c r="L97">
        <v>12.009713</v>
      </c>
      <c r="M97" t="s">
        <v>4</v>
      </c>
      <c r="N97">
        <v>84.298964999999995</v>
      </c>
      <c r="O97">
        <v>1.9621789999999999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219.75076000000001</v>
      </c>
      <c r="I98">
        <v>13.383407999999999</v>
      </c>
      <c r="J98" t="s">
        <v>3</v>
      </c>
      <c r="K98">
        <v>216.53971999999999</v>
      </c>
      <c r="L98">
        <v>12.780436</v>
      </c>
      <c r="M98" t="s">
        <v>4</v>
      </c>
      <c r="N98">
        <v>89.543906000000007</v>
      </c>
      <c r="O98">
        <v>2.0879189999999999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232.64064999999999</v>
      </c>
      <c r="I99">
        <v>14.20736</v>
      </c>
      <c r="J99" t="s">
        <v>3</v>
      </c>
      <c r="K99">
        <v>229.24360100000001</v>
      </c>
      <c r="L99">
        <v>13.578962000000001</v>
      </c>
      <c r="M99" t="s">
        <v>4</v>
      </c>
      <c r="N99">
        <v>94.788685000000001</v>
      </c>
      <c r="O99">
        <v>2.2196790000000002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245.52927500000001</v>
      </c>
      <c r="I100">
        <v>15.0657</v>
      </c>
      <c r="J100" t="s">
        <v>3</v>
      </c>
      <c r="K100">
        <v>241.947138</v>
      </c>
      <c r="L100">
        <v>14.410767</v>
      </c>
      <c r="M100" t="s">
        <v>4</v>
      </c>
      <c r="N100">
        <v>100.03324000000001</v>
      </c>
      <c r="O100">
        <v>2.3551570000000002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258.42146700000001</v>
      </c>
      <c r="I101">
        <v>15.958193</v>
      </c>
      <c r="J101" t="s">
        <v>3</v>
      </c>
      <c r="K101">
        <v>254.65345600000001</v>
      </c>
      <c r="L101">
        <v>15.274583</v>
      </c>
      <c r="M101" t="s">
        <v>4</v>
      </c>
      <c r="N101">
        <v>105.279392</v>
      </c>
      <c r="O101">
        <v>2.5008789999999999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10.007755</v>
      </c>
      <c r="I102">
        <v>4.7522000000000002E-2</v>
      </c>
      <c r="J102" t="s">
        <v>3</v>
      </c>
      <c r="K102">
        <v>9.8261199999999995</v>
      </c>
      <c r="L102">
        <v>4.8439000000000003E-2</v>
      </c>
      <c r="M102" t="s">
        <v>4</v>
      </c>
      <c r="N102">
        <v>4.6734540000000004</v>
      </c>
      <c r="O102">
        <v>1.6258999999999999E-2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19.536909999999999</v>
      </c>
      <c r="I103">
        <v>0.190442</v>
      </c>
      <c r="J103" t="s">
        <v>3</v>
      </c>
      <c r="K103">
        <v>19.177185000000001</v>
      </c>
      <c r="L103">
        <v>0.18084500000000001</v>
      </c>
      <c r="M103" t="s">
        <v>4</v>
      </c>
      <c r="N103">
        <v>8.9836960000000001</v>
      </c>
      <c r="O103">
        <v>4.0285000000000001E-2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29.064382999999999</v>
      </c>
      <c r="I104">
        <v>0.45184999999999997</v>
      </c>
      <c r="J104" t="s">
        <v>3</v>
      </c>
      <c r="K104">
        <v>28.527857999999998</v>
      </c>
      <c r="L104">
        <v>0.42112300000000003</v>
      </c>
      <c r="M104" t="s">
        <v>4</v>
      </c>
      <c r="N104">
        <v>13.293532000000001</v>
      </c>
      <c r="O104">
        <v>8.6776000000000006E-2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38.591437999999997</v>
      </c>
      <c r="I105">
        <v>0.82638100000000003</v>
      </c>
      <c r="J105" t="s">
        <v>3</v>
      </c>
      <c r="K105">
        <v>37.878478999999999</v>
      </c>
      <c r="L105">
        <v>0.76802099999999995</v>
      </c>
      <c r="M105" t="s">
        <v>4</v>
      </c>
      <c r="N105">
        <v>17.603361</v>
      </c>
      <c r="O105">
        <v>0.15579399999999999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48.117638999999997</v>
      </c>
      <c r="I106">
        <v>1.3121750000000001</v>
      </c>
      <c r="J106" t="s">
        <v>3</v>
      </c>
      <c r="K106">
        <v>47.228572999999997</v>
      </c>
      <c r="L106">
        <v>1.220934</v>
      </c>
      <c r="M106" t="s">
        <v>4</v>
      </c>
      <c r="N106">
        <v>21.912870000000002</v>
      </c>
      <c r="O106">
        <v>0.24691199999999999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57.642654</v>
      </c>
      <c r="I107">
        <v>1.9100299999999999</v>
      </c>
      <c r="J107" t="s">
        <v>3</v>
      </c>
      <c r="K107">
        <v>56.578932999999999</v>
      </c>
      <c r="L107">
        <v>1.7811809999999999</v>
      </c>
      <c r="M107" t="s">
        <v>4</v>
      </c>
      <c r="N107">
        <v>26.222911</v>
      </c>
      <c r="O107">
        <v>0.36102200000000001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67.167505000000006</v>
      </c>
      <c r="I108">
        <v>2.6178659999999998</v>
      </c>
      <c r="J108" t="s">
        <v>3</v>
      </c>
      <c r="K108">
        <v>65.929942999999994</v>
      </c>
      <c r="L108">
        <v>2.4474900000000002</v>
      </c>
      <c r="M108" t="s">
        <v>4</v>
      </c>
      <c r="N108">
        <v>30.533750000000001</v>
      </c>
      <c r="O108">
        <v>0.49726399999999998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76.691114999999996</v>
      </c>
      <c r="I109">
        <v>3.435988</v>
      </c>
      <c r="J109" t="s">
        <v>3</v>
      </c>
      <c r="K109">
        <v>75.280226999999996</v>
      </c>
      <c r="L109">
        <v>3.2194449999999999</v>
      </c>
      <c r="M109" t="s">
        <v>4</v>
      </c>
      <c r="N109">
        <v>34.843539999999997</v>
      </c>
      <c r="O109">
        <v>0.65496200000000004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86.215440999999998</v>
      </c>
      <c r="I110">
        <v>4.3707779999999996</v>
      </c>
      <c r="J110" t="s">
        <v>3</v>
      </c>
      <c r="K110">
        <v>84.630635999999996</v>
      </c>
      <c r="L110">
        <v>4.1028070000000003</v>
      </c>
      <c r="M110" t="s">
        <v>4</v>
      </c>
      <c r="N110">
        <v>39.153257000000004</v>
      </c>
      <c r="O110">
        <v>0.83631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95.737921</v>
      </c>
      <c r="I111">
        <v>5.4119120000000001</v>
      </c>
      <c r="J111" t="s">
        <v>3</v>
      </c>
      <c r="K111">
        <v>93.981003999999999</v>
      </c>
      <c r="L111">
        <v>5.0921900000000004</v>
      </c>
      <c r="M111" t="s">
        <v>4</v>
      </c>
      <c r="N111">
        <v>43.462975</v>
      </c>
      <c r="O111">
        <v>1.040235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105.255531</v>
      </c>
      <c r="I112">
        <v>6.5055040000000002</v>
      </c>
      <c r="J112" t="s">
        <v>3</v>
      </c>
      <c r="K112">
        <v>103.32643400000001</v>
      </c>
      <c r="L112">
        <v>6.1297090000000001</v>
      </c>
      <c r="M112" t="s">
        <v>4</v>
      </c>
      <c r="N112">
        <v>47.770726000000003</v>
      </c>
      <c r="O112">
        <v>1.2546409999999999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114.767839</v>
      </c>
      <c r="I113">
        <v>7.6479169999999996</v>
      </c>
      <c r="J113" t="s">
        <v>3</v>
      </c>
      <c r="K113">
        <v>112.666313</v>
      </c>
      <c r="L113">
        <v>7.2168809999999999</v>
      </c>
      <c r="M113" t="s">
        <v>4</v>
      </c>
      <c r="N113">
        <v>52.075834999999998</v>
      </c>
      <c r="O113">
        <v>1.4790160000000001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124.279758</v>
      </c>
      <c r="I114">
        <v>8.8863249999999994</v>
      </c>
      <c r="J114" t="s">
        <v>3</v>
      </c>
      <c r="K114">
        <v>122.006129</v>
      </c>
      <c r="L114">
        <v>8.4005130000000001</v>
      </c>
      <c r="M114" t="s">
        <v>4</v>
      </c>
      <c r="N114">
        <v>56.380963999999999</v>
      </c>
      <c r="O114">
        <v>1.7242299999999999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133.792441</v>
      </c>
      <c r="I115">
        <v>10.222460999999999</v>
      </c>
      <c r="J115" t="s">
        <v>3</v>
      </c>
      <c r="K115">
        <v>131.34633500000001</v>
      </c>
      <c r="L115">
        <v>9.6787869999999998</v>
      </c>
      <c r="M115" t="s">
        <v>4</v>
      </c>
      <c r="N115">
        <v>60.686197999999997</v>
      </c>
      <c r="O115">
        <v>1.989301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143.304326</v>
      </c>
      <c r="I116">
        <v>11.657776</v>
      </c>
      <c r="J116" t="s">
        <v>3</v>
      </c>
      <c r="K116">
        <v>140.686533</v>
      </c>
      <c r="L116">
        <v>11.056194</v>
      </c>
      <c r="M116" t="s">
        <v>4</v>
      </c>
      <c r="N116">
        <v>64.991658000000001</v>
      </c>
      <c r="O116">
        <v>2.275058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152.80740599999999</v>
      </c>
      <c r="I117">
        <v>12.754678</v>
      </c>
      <c r="J117" t="s">
        <v>3</v>
      </c>
      <c r="K117">
        <v>150.01843700000001</v>
      </c>
      <c r="L117">
        <v>12.107633</v>
      </c>
      <c r="M117" t="s">
        <v>4</v>
      </c>
      <c r="N117">
        <v>69.293223999999995</v>
      </c>
      <c r="O117">
        <v>2.491533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162.298832</v>
      </c>
      <c r="I118">
        <v>13.327968</v>
      </c>
      <c r="J118" t="s">
        <v>3</v>
      </c>
      <c r="K118">
        <v>159.33893900000001</v>
      </c>
      <c r="L118">
        <v>12.661056</v>
      </c>
      <c r="M118" t="s">
        <v>4</v>
      </c>
      <c r="N118">
        <v>73.589753999999999</v>
      </c>
      <c r="O118">
        <v>2.6053130000000002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171.789502</v>
      </c>
      <c r="I119">
        <v>13.911561000000001</v>
      </c>
      <c r="J119" t="s">
        <v>3</v>
      </c>
      <c r="K119">
        <v>168.659007</v>
      </c>
      <c r="L119">
        <v>13.225652999999999</v>
      </c>
      <c r="M119" t="s">
        <v>4</v>
      </c>
      <c r="N119">
        <v>77.885666999999998</v>
      </c>
      <c r="O119">
        <v>2.7201390000000001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181.280787</v>
      </c>
      <c r="I120">
        <v>14.508195000000001</v>
      </c>
      <c r="J120" t="s">
        <v>3</v>
      </c>
      <c r="K120">
        <v>177.978723</v>
      </c>
      <c r="L120">
        <v>13.800941</v>
      </c>
      <c r="M120" t="s">
        <v>4</v>
      </c>
      <c r="N120">
        <v>82.181908000000007</v>
      </c>
      <c r="O120">
        <v>2.8383400000000001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190.772524</v>
      </c>
      <c r="I121">
        <v>15.122627</v>
      </c>
      <c r="J121" t="s">
        <v>3</v>
      </c>
      <c r="K121">
        <v>187.29946899999999</v>
      </c>
      <c r="L121">
        <v>14.392435000000001</v>
      </c>
      <c r="M121" t="s">
        <v>4</v>
      </c>
      <c r="N121">
        <v>86.478785000000002</v>
      </c>
      <c r="O121">
        <v>2.9604720000000002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44.522362999999999</v>
      </c>
      <c r="I122">
        <v>203.61047199999999</v>
      </c>
      <c r="J122" t="s">
        <v>3</v>
      </c>
      <c r="K122">
        <v>44.034047000000001</v>
      </c>
      <c r="L122">
        <v>196.09765200000001</v>
      </c>
      <c r="M122" t="s">
        <v>4</v>
      </c>
      <c r="N122">
        <v>30.545010999999999</v>
      </c>
      <c r="O122">
        <v>172.05745899999999</v>
      </c>
      <c r="P122" t="s">
        <v>5</v>
      </c>
      <c r="Q122">
        <v>0.50826400000000005</v>
      </c>
      <c r="R122">
        <v>7.4064000000000005E-2</v>
      </c>
      <c r="S122" t="s">
        <v>6</v>
      </c>
      <c r="T122">
        <v>8.8095320000000008</v>
      </c>
      <c r="U122">
        <v>1.614E-3</v>
      </c>
      <c r="V122" t="s">
        <v>7</v>
      </c>
      <c r="W122">
        <v>0.136659</v>
      </c>
      <c r="X122">
        <v>2.885E-3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2.8205999999999998E-2</v>
      </c>
      <c r="AG122">
        <v>2.0000000000000002E-5</v>
      </c>
      <c r="AH122" t="s">
        <v>11</v>
      </c>
      <c r="AI122">
        <v>0.97250800000000004</v>
      </c>
      <c r="AJ122">
        <v>6.7999999999999999E-5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84.181269999999998</v>
      </c>
      <c r="I123">
        <v>487.05911600000002</v>
      </c>
      <c r="J123" t="s">
        <v>3</v>
      </c>
      <c r="K123">
        <v>83.295331000000004</v>
      </c>
      <c r="L123">
        <v>469.18354599999998</v>
      </c>
      <c r="M123" t="s">
        <v>4</v>
      </c>
      <c r="N123">
        <v>56.711554999999997</v>
      </c>
      <c r="O123">
        <v>411.961861</v>
      </c>
      <c r="P123" t="s">
        <v>5</v>
      </c>
      <c r="Q123">
        <v>0.923095</v>
      </c>
      <c r="R123">
        <v>0.175285</v>
      </c>
      <c r="S123" t="s">
        <v>6</v>
      </c>
      <c r="T123">
        <v>17.549593000000002</v>
      </c>
      <c r="U123">
        <v>6.2969999999999996E-3</v>
      </c>
      <c r="V123" t="s">
        <v>7</v>
      </c>
      <c r="W123">
        <v>0.25399899999999997</v>
      </c>
      <c r="X123">
        <v>6.4689999999999999E-3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2.5443E-2</v>
      </c>
      <c r="AG123">
        <v>3.6999999999999998E-5</v>
      </c>
      <c r="AH123" t="s">
        <v>11</v>
      </c>
      <c r="AI123">
        <v>0.977101</v>
      </c>
      <c r="AJ123">
        <v>3.3000000000000003E-5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121.68747399999999</v>
      </c>
      <c r="I124">
        <v>722.61321299999997</v>
      </c>
      <c r="J124" t="s">
        <v>3</v>
      </c>
      <c r="K124">
        <v>120.444351</v>
      </c>
      <c r="L124">
        <v>696.18840999999998</v>
      </c>
      <c r="M124" t="s">
        <v>4</v>
      </c>
      <c r="N124">
        <v>80.905792000000005</v>
      </c>
      <c r="O124">
        <v>612.04985699999997</v>
      </c>
      <c r="P124" t="s">
        <v>5</v>
      </c>
      <c r="Q124">
        <v>1.296284</v>
      </c>
      <c r="R124">
        <v>0.25845000000000001</v>
      </c>
      <c r="S124" t="s">
        <v>6</v>
      </c>
      <c r="T124">
        <v>26.27946</v>
      </c>
      <c r="U124">
        <v>1.0838E-2</v>
      </c>
      <c r="V124" t="s">
        <v>7</v>
      </c>
      <c r="W124">
        <v>0.36229</v>
      </c>
      <c r="X124">
        <v>9.1649999999999995E-3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2.3782999999999999E-2</v>
      </c>
      <c r="AG124">
        <v>5.1E-5</v>
      </c>
      <c r="AH124" t="s">
        <v>11</v>
      </c>
      <c r="AI124">
        <v>0.97941999999999996</v>
      </c>
      <c r="AJ124">
        <v>1.2E-5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157.88156599999999</v>
      </c>
      <c r="I125">
        <v>891.88469699999996</v>
      </c>
      <c r="J125" t="s">
        <v>3</v>
      </c>
      <c r="K125">
        <v>156.307321</v>
      </c>
      <c r="L125">
        <v>859.42188299999998</v>
      </c>
      <c r="M125" t="s">
        <v>4</v>
      </c>
      <c r="N125">
        <v>103.894514</v>
      </c>
      <c r="O125">
        <v>755.92615599999999</v>
      </c>
      <c r="P125" t="s">
        <v>5</v>
      </c>
      <c r="Q125">
        <v>1.6426179999999999</v>
      </c>
      <c r="R125">
        <v>0.31631500000000001</v>
      </c>
      <c r="S125" t="s">
        <v>6</v>
      </c>
      <c r="T125">
        <v>35.004446000000002</v>
      </c>
      <c r="U125">
        <v>1.4747E-2</v>
      </c>
      <c r="V125" t="s">
        <v>7</v>
      </c>
      <c r="W125">
        <v>0.46614499999999998</v>
      </c>
      <c r="X125">
        <v>1.0971E-2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2.2518E-2</v>
      </c>
      <c r="AG125">
        <v>5.3000000000000001E-5</v>
      </c>
      <c r="AH125" t="s">
        <v>11</v>
      </c>
      <c r="AI125">
        <v>0.98038499999999995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193.191453</v>
      </c>
      <c r="I126">
        <v>1003.308195</v>
      </c>
      <c r="J126" t="s">
        <v>3</v>
      </c>
      <c r="K126">
        <v>191.301963</v>
      </c>
      <c r="L126">
        <v>966.90902300000005</v>
      </c>
      <c r="M126" t="s">
        <v>4</v>
      </c>
      <c r="N126">
        <v>126.064255</v>
      </c>
      <c r="O126">
        <v>850.74001199999998</v>
      </c>
      <c r="P126" t="s">
        <v>5</v>
      </c>
      <c r="Q126">
        <v>1.972952</v>
      </c>
      <c r="R126">
        <v>0.35369200000000001</v>
      </c>
      <c r="S126" t="s">
        <v>6</v>
      </c>
      <c r="T126">
        <v>43.726246000000003</v>
      </c>
      <c r="U126">
        <v>1.8020000000000001E-2</v>
      </c>
      <c r="V126" t="s">
        <v>7</v>
      </c>
      <c r="W126">
        <v>0.56765100000000002</v>
      </c>
      <c r="X126">
        <v>1.2220999999999999E-2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2.1867999999999999E-2</v>
      </c>
      <c r="AG126">
        <v>5.7000000000000003E-5</v>
      </c>
      <c r="AH126" t="s">
        <v>11</v>
      </c>
      <c r="AI126">
        <v>0.98062899999999997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227.90333100000001</v>
      </c>
      <c r="I127">
        <v>1066.752583</v>
      </c>
      <c r="J127" t="s">
        <v>3</v>
      </c>
      <c r="K127">
        <v>225.70849899999999</v>
      </c>
      <c r="L127">
        <v>1028.1833320000001</v>
      </c>
      <c r="M127" t="s">
        <v>4</v>
      </c>
      <c r="N127">
        <v>147.67246499999999</v>
      </c>
      <c r="O127">
        <v>904.56627000000003</v>
      </c>
      <c r="P127" t="s">
        <v>5</v>
      </c>
      <c r="Q127">
        <v>2.2928980000000001</v>
      </c>
      <c r="R127">
        <v>0.37330099999999999</v>
      </c>
      <c r="S127" t="s">
        <v>6</v>
      </c>
      <c r="T127">
        <v>52.446204000000002</v>
      </c>
      <c r="U127">
        <v>2.0563999999999999E-2</v>
      </c>
      <c r="V127" t="s">
        <v>7</v>
      </c>
      <c r="W127">
        <v>0.66638699999999995</v>
      </c>
      <c r="X127">
        <v>1.2733E-2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2.0289999999999999E-2</v>
      </c>
      <c r="AG127">
        <v>5.5999999999999999E-5</v>
      </c>
      <c r="AH127" t="s">
        <v>11</v>
      </c>
      <c r="AI127">
        <v>0.98072400000000004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262.301018</v>
      </c>
      <c r="I128">
        <v>1105.4224899999999</v>
      </c>
      <c r="J128" t="s">
        <v>3</v>
      </c>
      <c r="K128">
        <v>259.80653999999998</v>
      </c>
      <c r="L128">
        <v>1065.59869</v>
      </c>
      <c r="M128" t="s">
        <v>4</v>
      </c>
      <c r="N128">
        <v>168.98750200000001</v>
      </c>
      <c r="O128">
        <v>937.338931</v>
      </c>
      <c r="P128" t="s">
        <v>5</v>
      </c>
      <c r="Q128">
        <v>2.6075219999999999</v>
      </c>
      <c r="R128">
        <v>0.384467</v>
      </c>
      <c r="S128" t="s">
        <v>6</v>
      </c>
      <c r="T128">
        <v>61.165176000000002</v>
      </c>
      <c r="U128">
        <v>2.2870000000000001E-2</v>
      </c>
      <c r="V128" t="s">
        <v>7</v>
      </c>
      <c r="W128">
        <v>0.76429999999999998</v>
      </c>
      <c r="X128">
        <v>1.3002E-2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1.8464000000000001E-2</v>
      </c>
      <c r="AG128">
        <v>5.1E-5</v>
      </c>
      <c r="AH128" t="s">
        <v>11</v>
      </c>
      <c r="AI128">
        <v>0.98084000000000005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296.62356799999998</v>
      </c>
      <c r="I129">
        <v>1141.7718130000001</v>
      </c>
      <c r="J129" t="s">
        <v>3</v>
      </c>
      <c r="K129">
        <v>293.83041600000001</v>
      </c>
      <c r="L129">
        <v>1100.7412509999999</v>
      </c>
      <c r="M129" t="s">
        <v>4</v>
      </c>
      <c r="N129">
        <v>190.23573400000001</v>
      </c>
      <c r="O129">
        <v>968.17337599999996</v>
      </c>
      <c r="P129" t="s">
        <v>5</v>
      </c>
      <c r="Q129">
        <v>2.9213789999999999</v>
      </c>
      <c r="R129">
        <v>0.39482499999999998</v>
      </c>
      <c r="S129" t="s">
        <v>6</v>
      </c>
      <c r="T129">
        <v>69.884737000000001</v>
      </c>
      <c r="U129">
        <v>2.5146999999999999E-2</v>
      </c>
      <c r="V129" t="s">
        <v>7</v>
      </c>
      <c r="W129">
        <v>0.86211300000000002</v>
      </c>
      <c r="X129">
        <v>1.3228999999999999E-2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1.7441999999999999E-2</v>
      </c>
      <c r="AG129">
        <v>4.5000000000000003E-5</v>
      </c>
      <c r="AH129" t="s">
        <v>11</v>
      </c>
      <c r="AI129">
        <v>0.98117299999999996</v>
      </c>
      <c r="AJ129">
        <v>5.0000000000000004E-6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330.92506300000002</v>
      </c>
      <c r="I130">
        <v>1177.6176929999999</v>
      </c>
      <c r="J130" t="s">
        <v>3</v>
      </c>
      <c r="K130">
        <v>327.83279299999998</v>
      </c>
      <c r="L130">
        <v>1135.47882</v>
      </c>
      <c r="M130" t="s">
        <v>4</v>
      </c>
      <c r="N130">
        <v>211.46492900000001</v>
      </c>
      <c r="O130">
        <v>998.77513299999998</v>
      </c>
      <c r="P130" t="s">
        <v>5</v>
      </c>
      <c r="Q130">
        <v>3.2348499999999998</v>
      </c>
      <c r="R130">
        <v>0.40429999999999999</v>
      </c>
      <c r="S130" t="s">
        <v>6</v>
      </c>
      <c r="T130">
        <v>78.603904999999997</v>
      </c>
      <c r="U130">
        <v>2.7661000000000002E-2</v>
      </c>
      <c r="V130" t="s">
        <v>7</v>
      </c>
      <c r="W130">
        <v>0.95919200000000004</v>
      </c>
      <c r="X130">
        <v>1.3499000000000001E-2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1.6247999999999999E-2</v>
      </c>
      <c r="AG130">
        <v>4.1E-5</v>
      </c>
      <c r="AH130" t="s">
        <v>11</v>
      </c>
      <c r="AI130">
        <v>0.98148000000000002</v>
      </c>
      <c r="AJ130">
        <v>7.9999999999999996E-6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365.17886099999998</v>
      </c>
      <c r="I131">
        <v>1211.537225</v>
      </c>
      <c r="J131" t="s">
        <v>3</v>
      </c>
      <c r="K131">
        <v>361.78863000000001</v>
      </c>
      <c r="L131">
        <v>1168.3068350000001</v>
      </c>
      <c r="M131" t="s">
        <v>4</v>
      </c>
      <c r="N131">
        <v>232.65054900000001</v>
      </c>
      <c r="O131">
        <v>1027.575345</v>
      </c>
      <c r="P131" t="s">
        <v>5</v>
      </c>
      <c r="Q131">
        <v>3.547374</v>
      </c>
      <c r="R131">
        <v>0.41426800000000003</v>
      </c>
      <c r="S131" t="s">
        <v>6</v>
      </c>
      <c r="T131">
        <v>87.323504</v>
      </c>
      <c r="U131">
        <v>3.0291999999999999E-2</v>
      </c>
      <c r="V131" t="s">
        <v>7</v>
      </c>
      <c r="W131">
        <v>1.05633</v>
      </c>
      <c r="X131">
        <v>1.3742000000000001E-2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1.6140999999999999E-2</v>
      </c>
      <c r="AG131">
        <v>4.0000000000000003E-5</v>
      </c>
      <c r="AH131" t="s">
        <v>11</v>
      </c>
      <c r="AI131">
        <v>0.98157300000000003</v>
      </c>
      <c r="AJ131">
        <v>7.9999999999999996E-6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399.43174900000002</v>
      </c>
      <c r="I132">
        <v>1244.8938840000001</v>
      </c>
      <c r="J132" t="s">
        <v>3</v>
      </c>
      <c r="K132">
        <v>395.74372599999998</v>
      </c>
      <c r="L132">
        <v>1200.5306880000001</v>
      </c>
      <c r="M132" t="s">
        <v>4</v>
      </c>
      <c r="N132">
        <v>253.835069</v>
      </c>
      <c r="O132">
        <v>1056.076748</v>
      </c>
      <c r="P132" t="s">
        <v>5</v>
      </c>
      <c r="Q132">
        <v>3.8597649999999999</v>
      </c>
      <c r="R132">
        <v>0.42494300000000002</v>
      </c>
      <c r="S132" t="s">
        <v>6</v>
      </c>
      <c r="T132">
        <v>96.042326000000003</v>
      </c>
      <c r="U132">
        <v>3.2847000000000001E-2</v>
      </c>
      <c r="V132" t="s">
        <v>7</v>
      </c>
      <c r="W132">
        <v>1.153097</v>
      </c>
      <c r="X132">
        <v>1.3978000000000001E-2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1.5610000000000001E-2</v>
      </c>
      <c r="AG132">
        <v>3.6000000000000001E-5</v>
      </c>
      <c r="AH132" t="s">
        <v>11</v>
      </c>
      <c r="AI132">
        <v>0.98175900000000005</v>
      </c>
      <c r="AJ132">
        <v>7.9999999999999996E-6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433.85585300000002</v>
      </c>
      <c r="I133">
        <v>1269.6448929999999</v>
      </c>
      <c r="J133" t="s">
        <v>3</v>
      </c>
      <c r="K133">
        <v>429.86653699999999</v>
      </c>
      <c r="L133">
        <v>1224.4715409999999</v>
      </c>
      <c r="M133" t="s">
        <v>4</v>
      </c>
      <c r="N133">
        <v>275.16668700000002</v>
      </c>
      <c r="O133">
        <v>1077.7994160000001</v>
      </c>
      <c r="P133" t="s">
        <v>5</v>
      </c>
      <c r="Q133">
        <v>4.1757540000000004</v>
      </c>
      <c r="R133">
        <v>0.43254599999999999</v>
      </c>
      <c r="S133" t="s">
        <v>6</v>
      </c>
      <c r="T133">
        <v>104.763131</v>
      </c>
      <c r="U133">
        <v>3.5629000000000001E-2</v>
      </c>
      <c r="V133" t="s">
        <v>7</v>
      </c>
      <c r="W133">
        <v>1.250712</v>
      </c>
      <c r="X133">
        <v>1.4193000000000001E-2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1.5365E-2</v>
      </c>
      <c r="AG133">
        <v>3.4E-5</v>
      </c>
      <c r="AH133" t="s">
        <v>11</v>
      </c>
      <c r="AI133">
        <v>0.98175900000000005</v>
      </c>
      <c r="AJ133">
        <v>7.9999999999999996E-6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468.20662499999997</v>
      </c>
      <c r="I134">
        <v>1296.899255</v>
      </c>
      <c r="J134" t="s">
        <v>3</v>
      </c>
      <c r="K134">
        <v>463.91790600000002</v>
      </c>
      <c r="L134">
        <v>1250.821428</v>
      </c>
      <c r="M134" t="s">
        <v>4</v>
      </c>
      <c r="N134">
        <v>296.42372599999999</v>
      </c>
      <c r="O134">
        <v>1102.1016729999999</v>
      </c>
      <c r="P134" t="s">
        <v>5</v>
      </c>
      <c r="Q134">
        <v>4.4898410000000002</v>
      </c>
      <c r="R134">
        <v>0.44094699999999998</v>
      </c>
      <c r="S134" t="s">
        <v>6</v>
      </c>
      <c r="T134">
        <v>113.483524</v>
      </c>
      <c r="U134">
        <v>3.8751000000000001E-2</v>
      </c>
      <c r="V134" t="s">
        <v>7</v>
      </c>
      <c r="W134">
        <v>1.3472820000000001</v>
      </c>
      <c r="X134">
        <v>1.4286E-2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1.4847000000000001E-2</v>
      </c>
      <c r="AG134">
        <v>2.6999999999999999E-5</v>
      </c>
      <c r="AH134" t="s">
        <v>11</v>
      </c>
      <c r="AI134">
        <v>0.98177499999999995</v>
      </c>
      <c r="AJ134">
        <v>7.9999999999999996E-6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502.64743600000003</v>
      </c>
      <c r="I135">
        <v>1319.696786</v>
      </c>
      <c r="J135" t="s">
        <v>3</v>
      </c>
      <c r="K135">
        <v>498.05834700000003</v>
      </c>
      <c r="L135">
        <v>1272.865151</v>
      </c>
      <c r="M135" t="s">
        <v>4</v>
      </c>
      <c r="N135">
        <v>317.76658300000003</v>
      </c>
      <c r="O135">
        <v>1122.219286</v>
      </c>
      <c r="P135" t="s">
        <v>5</v>
      </c>
      <c r="Q135">
        <v>4.8049330000000001</v>
      </c>
      <c r="R135">
        <v>0.44853199999999999</v>
      </c>
      <c r="S135" t="s">
        <v>6</v>
      </c>
      <c r="T135">
        <v>122.204922</v>
      </c>
      <c r="U135">
        <v>4.1923000000000002E-2</v>
      </c>
      <c r="V135" t="s">
        <v>7</v>
      </c>
      <c r="W135">
        <v>1.44458</v>
      </c>
      <c r="X135">
        <v>1.4312999999999999E-2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1.4574999999999999E-2</v>
      </c>
      <c r="AG135">
        <v>2.5000000000000001E-5</v>
      </c>
      <c r="AH135" t="s">
        <v>11</v>
      </c>
      <c r="AI135">
        <v>0.98177599999999998</v>
      </c>
      <c r="AJ135">
        <v>7.9999999999999996E-6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537.40900799999997</v>
      </c>
      <c r="I136">
        <v>1323.4010960000001</v>
      </c>
      <c r="J136" t="s">
        <v>3</v>
      </c>
      <c r="K136">
        <v>532.514364</v>
      </c>
      <c r="L136">
        <v>1276.4089080000001</v>
      </c>
      <c r="M136" t="s">
        <v>4</v>
      </c>
      <c r="N136">
        <v>339.39618000000002</v>
      </c>
      <c r="O136">
        <v>1126.787601</v>
      </c>
      <c r="P136" t="s">
        <v>5</v>
      </c>
      <c r="Q136">
        <v>5.1263550000000002</v>
      </c>
      <c r="R136">
        <v>0.449461</v>
      </c>
      <c r="S136" t="s">
        <v>6</v>
      </c>
      <c r="T136">
        <v>130.92846800000001</v>
      </c>
      <c r="U136">
        <v>4.4969000000000002E-2</v>
      </c>
      <c r="V136" t="s">
        <v>7</v>
      </c>
      <c r="W136">
        <v>1.543023</v>
      </c>
      <c r="X136">
        <v>1.4251E-2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1.4330000000000001E-2</v>
      </c>
      <c r="AG136">
        <v>2.3E-5</v>
      </c>
      <c r="AH136" t="s">
        <v>11</v>
      </c>
      <c r="AI136">
        <v>0.98178699999999997</v>
      </c>
      <c r="AJ136">
        <v>7.9999999999999996E-6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571.99104399999999</v>
      </c>
      <c r="I137">
        <v>1340.3307870000001</v>
      </c>
      <c r="J137" t="s">
        <v>3</v>
      </c>
      <c r="K137">
        <v>566.79297899999995</v>
      </c>
      <c r="L137">
        <v>1292.7690359999999</v>
      </c>
      <c r="M137" t="s">
        <v>4</v>
      </c>
      <c r="N137">
        <v>360.861288</v>
      </c>
      <c r="O137">
        <v>1142.5853139999999</v>
      </c>
      <c r="P137" t="s">
        <v>5</v>
      </c>
      <c r="Q137">
        <v>5.4445290000000002</v>
      </c>
      <c r="R137">
        <v>0.45473999999999998</v>
      </c>
      <c r="S137" t="s">
        <v>6</v>
      </c>
      <c r="T137">
        <v>139.65113199999999</v>
      </c>
      <c r="U137">
        <v>4.8582E-2</v>
      </c>
      <c r="V137" t="s">
        <v>7</v>
      </c>
      <c r="W137">
        <v>1.641194</v>
      </c>
      <c r="X137">
        <v>1.431E-2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1.4133E-2</v>
      </c>
      <c r="AG137">
        <v>2.1999999999999999E-5</v>
      </c>
      <c r="AH137" t="s">
        <v>11</v>
      </c>
      <c r="AI137">
        <v>0.98207800000000001</v>
      </c>
      <c r="AJ137">
        <v>1.2E-5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606.49134300000003</v>
      </c>
      <c r="I138">
        <v>1361.777932</v>
      </c>
      <c r="J138" t="s">
        <v>3</v>
      </c>
      <c r="K138">
        <v>600.99129000000005</v>
      </c>
      <c r="L138">
        <v>1313.4579490000001</v>
      </c>
      <c r="M138" t="s">
        <v>4</v>
      </c>
      <c r="N138">
        <v>382.25655599999999</v>
      </c>
      <c r="O138">
        <v>1161.52964</v>
      </c>
      <c r="P138" t="s">
        <v>5</v>
      </c>
      <c r="Q138">
        <v>5.7611309999999998</v>
      </c>
      <c r="R138">
        <v>0.462866</v>
      </c>
      <c r="S138" t="s">
        <v>6</v>
      </c>
      <c r="T138">
        <v>148.373796</v>
      </c>
      <c r="U138">
        <v>5.2678999999999997E-2</v>
      </c>
      <c r="V138" t="s">
        <v>7</v>
      </c>
      <c r="W138">
        <v>1.7385170000000001</v>
      </c>
      <c r="X138">
        <v>1.4529E-2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1.3455E-2</v>
      </c>
      <c r="AG138">
        <v>1.4E-5</v>
      </c>
      <c r="AH138" t="s">
        <v>11</v>
      </c>
      <c r="AI138">
        <v>0.98208600000000001</v>
      </c>
      <c r="AJ138">
        <v>1.2E-5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641.04301299999997</v>
      </c>
      <c r="I139">
        <v>1374.3015029999999</v>
      </c>
      <c r="J139" t="s">
        <v>3</v>
      </c>
      <c r="K139">
        <v>635.24043900000004</v>
      </c>
      <c r="L139">
        <v>1325.553075</v>
      </c>
      <c r="M139" t="s">
        <v>4</v>
      </c>
      <c r="N139">
        <v>403.70457599999997</v>
      </c>
      <c r="O139">
        <v>1173.0438569999999</v>
      </c>
      <c r="P139" t="s">
        <v>5</v>
      </c>
      <c r="Q139">
        <v>6.0791079999999997</v>
      </c>
      <c r="R139">
        <v>0.46640199999999998</v>
      </c>
      <c r="S139" t="s">
        <v>6</v>
      </c>
      <c r="T139">
        <v>157.097195</v>
      </c>
      <c r="U139">
        <v>5.6419999999999998E-2</v>
      </c>
      <c r="V139" t="s">
        <v>7</v>
      </c>
      <c r="W139">
        <v>1.8360460000000001</v>
      </c>
      <c r="X139">
        <v>1.4512000000000001E-2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1.3055000000000001E-2</v>
      </c>
      <c r="AG139">
        <v>1.0000000000000001E-5</v>
      </c>
      <c r="AH139" t="s">
        <v>11</v>
      </c>
      <c r="AI139">
        <v>0.98208700000000004</v>
      </c>
      <c r="AJ139">
        <v>1.2E-5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675.60161400000004</v>
      </c>
      <c r="I140">
        <v>1385.9886550000001</v>
      </c>
      <c r="J140" t="s">
        <v>3</v>
      </c>
      <c r="K140">
        <v>669.49885400000005</v>
      </c>
      <c r="L140">
        <v>1336.751395</v>
      </c>
      <c r="M140" t="s">
        <v>4</v>
      </c>
      <c r="N140">
        <v>425.16596099999998</v>
      </c>
      <c r="O140">
        <v>1183.2968310000001</v>
      </c>
      <c r="P140" t="s">
        <v>5</v>
      </c>
      <c r="Q140">
        <v>6.3951900000000004</v>
      </c>
      <c r="R140">
        <v>0.47115600000000002</v>
      </c>
      <c r="S140" t="s">
        <v>6</v>
      </c>
      <c r="T140">
        <v>165.82032799999999</v>
      </c>
      <c r="U140">
        <v>6.0493999999999999E-2</v>
      </c>
      <c r="V140" t="s">
        <v>7</v>
      </c>
      <c r="W140">
        <v>1.9329799999999999</v>
      </c>
      <c r="X140">
        <v>1.4557E-2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1.2989000000000001E-2</v>
      </c>
      <c r="AG140">
        <v>1.0000000000000001E-5</v>
      </c>
      <c r="AH140" t="s">
        <v>11</v>
      </c>
      <c r="AI140">
        <v>0.98208899999999999</v>
      </c>
      <c r="AJ140">
        <v>1.2E-5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710.06385399999999</v>
      </c>
      <c r="I141">
        <v>1401.4990929999999</v>
      </c>
      <c r="J141" t="s">
        <v>3</v>
      </c>
      <c r="K141">
        <v>703.66033000000004</v>
      </c>
      <c r="L141">
        <v>1351.63825</v>
      </c>
      <c r="M141" t="s">
        <v>4</v>
      </c>
      <c r="N141">
        <v>446.53054900000001</v>
      </c>
      <c r="O141">
        <v>1196.9544080000001</v>
      </c>
      <c r="P141" t="s">
        <v>5</v>
      </c>
      <c r="Q141">
        <v>6.7109500000000004</v>
      </c>
      <c r="R141">
        <v>0.47749999999999998</v>
      </c>
      <c r="S141" t="s">
        <v>6</v>
      </c>
      <c r="T141">
        <v>174.543768</v>
      </c>
      <c r="U141">
        <v>6.4769999999999994E-2</v>
      </c>
      <c r="V141" t="s">
        <v>7</v>
      </c>
      <c r="W141">
        <v>2.0304850000000001</v>
      </c>
      <c r="X141">
        <v>1.4531000000000001E-2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1.2881E-2</v>
      </c>
      <c r="AG141">
        <v>1.0000000000000001E-5</v>
      </c>
      <c r="AH141" t="s">
        <v>11</v>
      </c>
      <c r="AI141">
        <v>0.98209000000000002</v>
      </c>
      <c r="AJ141">
        <v>1.2E-5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41.915452000000002</v>
      </c>
      <c r="I162">
        <v>201.54688100000001</v>
      </c>
      <c r="J162" t="s">
        <v>3</v>
      </c>
      <c r="K162">
        <v>41.424159000000003</v>
      </c>
      <c r="L162">
        <v>194.03066899999999</v>
      </c>
      <c r="M162" t="s">
        <v>4</v>
      </c>
      <c r="N162">
        <v>30.790108</v>
      </c>
      <c r="O162">
        <v>171.025115</v>
      </c>
      <c r="P162" t="s">
        <v>5</v>
      </c>
      <c r="Q162">
        <v>0.51288699999999998</v>
      </c>
      <c r="R162">
        <v>7.4807999999999999E-2</v>
      </c>
      <c r="S162" t="s">
        <v>6</v>
      </c>
      <c r="T162">
        <v>5.9412060000000002</v>
      </c>
      <c r="U162">
        <v>4.3600000000000003E-4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2.6587E-2</v>
      </c>
      <c r="AG162">
        <v>3.8000000000000002E-5</v>
      </c>
      <c r="AH162" t="s">
        <v>11</v>
      </c>
      <c r="AI162">
        <v>0.97469099999999997</v>
      </c>
      <c r="AJ162">
        <v>6.7999999999999999E-5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79.150356000000002</v>
      </c>
      <c r="I163">
        <v>484.02370200000001</v>
      </c>
      <c r="J163" t="s">
        <v>3</v>
      </c>
      <c r="K163">
        <v>78.254887999999994</v>
      </c>
      <c r="L163">
        <v>466.12177600000001</v>
      </c>
      <c r="M163" t="s">
        <v>4</v>
      </c>
      <c r="N163">
        <v>57.358359</v>
      </c>
      <c r="O163">
        <v>411.03975300000002</v>
      </c>
      <c r="P163" t="s">
        <v>5</v>
      </c>
      <c r="Q163">
        <v>0.93593899999999997</v>
      </c>
      <c r="R163">
        <v>0.17680899999999999</v>
      </c>
      <c r="S163" t="s">
        <v>6</v>
      </c>
      <c r="T163">
        <v>11.815916</v>
      </c>
      <c r="U163">
        <v>1.9369999999999999E-3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2.3973000000000001E-2</v>
      </c>
      <c r="AG163">
        <v>4.8999999999999998E-5</v>
      </c>
      <c r="AH163" t="s">
        <v>11</v>
      </c>
      <c r="AI163">
        <v>0.97917699999999996</v>
      </c>
      <c r="AJ163">
        <v>2.0999999999999999E-5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114.25323899999999</v>
      </c>
      <c r="I164">
        <v>725.61609799999997</v>
      </c>
      <c r="J164" t="s">
        <v>3</v>
      </c>
      <c r="K164">
        <v>112.994259</v>
      </c>
      <c r="L164">
        <v>698.96860500000003</v>
      </c>
      <c r="M164" t="s">
        <v>4</v>
      </c>
      <c r="N164">
        <v>81.979624000000001</v>
      </c>
      <c r="O164">
        <v>617.68129099999999</v>
      </c>
      <c r="P164" t="s">
        <v>5</v>
      </c>
      <c r="Q164">
        <v>1.3177570000000001</v>
      </c>
      <c r="R164">
        <v>0.26176100000000002</v>
      </c>
      <c r="S164" t="s">
        <v>6</v>
      </c>
      <c r="T164">
        <v>17.682842000000001</v>
      </c>
      <c r="U164">
        <v>3.3869999999999998E-3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2.2075999999999998E-2</v>
      </c>
      <c r="AG164">
        <v>5.7000000000000003E-5</v>
      </c>
      <c r="AH164" t="s">
        <v>11</v>
      </c>
      <c r="AI164">
        <v>0.98071600000000003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148.067454</v>
      </c>
      <c r="I165">
        <v>907.18293900000003</v>
      </c>
      <c r="J165" t="s">
        <v>3</v>
      </c>
      <c r="K165">
        <v>146.468613</v>
      </c>
      <c r="L165">
        <v>874.08760400000006</v>
      </c>
      <c r="M165" t="s">
        <v>4</v>
      </c>
      <c r="N165">
        <v>105.411576</v>
      </c>
      <c r="O165">
        <v>773.67536399999995</v>
      </c>
      <c r="P165" t="s">
        <v>5</v>
      </c>
      <c r="Q165">
        <v>1.674766</v>
      </c>
      <c r="R165">
        <v>0.32340000000000002</v>
      </c>
      <c r="S165" t="s">
        <v>6</v>
      </c>
      <c r="T165">
        <v>23.546377</v>
      </c>
      <c r="U165">
        <v>4.4289999999999998E-3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1.9784E-2</v>
      </c>
      <c r="AG165">
        <v>5.7000000000000003E-5</v>
      </c>
      <c r="AH165" t="s">
        <v>11</v>
      </c>
      <c r="AI165">
        <v>0.98092800000000002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180.98111299999999</v>
      </c>
      <c r="I166">
        <v>1031.7832020000001</v>
      </c>
      <c r="J166" t="s">
        <v>3</v>
      </c>
      <c r="K166">
        <v>179.06131099999999</v>
      </c>
      <c r="L166">
        <v>994.39276299999995</v>
      </c>
      <c r="M166" t="s">
        <v>4</v>
      </c>
      <c r="N166">
        <v>128.00869399999999</v>
      </c>
      <c r="O166">
        <v>880.77729199999999</v>
      </c>
      <c r="P166" t="s">
        <v>5</v>
      </c>
      <c r="Q166">
        <v>2.0128140000000001</v>
      </c>
      <c r="R166">
        <v>0.363707</v>
      </c>
      <c r="S166" t="s">
        <v>6</v>
      </c>
      <c r="T166">
        <v>29.406779</v>
      </c>
      <c r="U166">
        <v>5.2940000000000001E-3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1.8988000000000001E-2</v>
      </c>
      <c r="AG166">
        <v>5.3000000000000001E-5</v>
      </c>
      <c r="AH166" t="s">
        <v>11</v>
      </c>
      <c r="AI166">
        <v>0.981012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213.391086</v>
      </c>
      <c r="I167">
        <v>1118.5578439999999</v>
      </c>
      <c r="J167" t="s">
        <v>3</v>
      </c>
      <c r="K167">
        <v>211.159302</v>
      </c>
      <c r="L167">
        <v>1078.27388</v>
      </c>
      <c r="M167" t="s">
        <v>4</v>
      </c>
      <c r="N167">
        <v>150.145388</v>
      </c>
      <c r="O167">
        <v>955.71654699999999</v>
      </c>
      <c r="P167" t="s">
        <v>5</v>
      </c>
      <c r="Q167">
        <v>2.3410350000000002</v>
      </c>
      <c r="R167">
        <v>0.38990599999999997</v>
      </c>
      <c r="S167" t="s">
        <v>6</v>
      </c>
      <c r="T167">
        <v>35.266229000000003</v>
      </c>
      <c r="U167">
        <v>6.1009999999999997E-3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1.7399999999999999E-2</v>
      </c>
      <c r="AG167">
        <v>4.8000000000000001E-5</v>
      </c>
      <c r="AH167" t="s">
        <v>11</v>
      </c>
      <c r="AI167">
        <v>0.98111899999999996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245.511483</v>
      </c>
      <c r="I168">
        <v>1181.9027229999999</v>
      </c>
      <c r="J168" t="s">
        <v>3</v>
      </c>
      <c r="K168">
        <v>242.97318799999999</v>
      </c>
      <c r="L168">
        <v>1139.5569170000001</v>
      </c>
      <c r="M168" t="s">
        <v>4</v>
      </c>
      <c r="N168">
        <v>172.00896700000001</v>
      </c>
      <c r="O168">
        <v>1010.573582</v>
      </c>
      <c r="P168" t="s">
        <v>5</v>
      </c>
      <c r="Q168">
        <v>2.6641620000000001</v>
      </c>
      <c r="R168">
        <v>0.40782600000000002</v>
      </c>
      <c r="S168" t="s">
        <v>6</v>
      </c>
      <c r="T168">
        <v>41.124727</v>
      </c>
      <c r="U168">
        <v>7.0359999999999997E-3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1.6549999999999999E-2</v>
      </c>
      <c r="AG168">
        <v>4.5000000000000003E-5</v>
      </c>
      <c r="AH168" t="s">
        <v>11</v>
      </c>
      <c r="AI168">
        <v>0.98113700000000004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277.49582400000003</v>
      </c>
      <c r="I169">
        <v>1245.2918979999999</v>
      </c>
      <c r="J169" t="s">
        <v>3</v>
      </c>
      <c r="K169">
        <v>274.65341699999999</v>
      </c>
      <c r="L169">
        <v>1200.9670619999999</v>
      </c>
      <c r="M169" t="s">
        <v>4</v>
      </c>
      <c r="N169">
        <v>193.74665400000001</v>
      </c>
      <c r="O169">
        <v>1065.8068410000001</v>
      </c>
      <c r="P169" t="s">
        <v>5</v>
      </c>
      <c r="Q169">
        <v>2.984966</v>
      </c>
      <c r="R169">
        <v>0.42484499999999997</v>
      </c>
      <c r="S169" t="s">
        <v>6</v>
      </c>
      <c r="T169">
        <v>46.983736</v>
      </c>
      <c r="U169">
        <v>8.0260000000000001E-3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1.5671000000000001E-2</v>
      </c>
      <c r="AG169">
        <v>3.8000000000000002E-5</v>
      </c>
      <c r="AH169" t="s">
        <v>11</v>
      </c>
      <c r="AI169">
        <v>0.98150000000000004</v>
      </c>
      <c r="AJ169">
        <v>6.0000000000000002E-6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309.45029699999998</v>
      </c>
      <c r="I170">
        <v>1309.1170059999999</v>
      </c>
      <c r="J170" t="s">
        <v>3</v>
      </c>
      <c r="K170">
        <v>306.30588499999999</v>
      </c>
      <c r="L170">
        <v>1262.7433550000001</v>
      </c>
      <c r="M170" t="s">
        <v>4</v>
      </c>
      <c r="N170">
        <v>215.455872</v>
      </c>
      <c r="O170">
        <v>1121.500552</v>
      </c>
      <c r="P170" t="s">
        <v>5</v>
      </c>
      <c r="Q170">
        <v>3.3044549999999999</v>
      </c>
      <c r="R170">
        <v>0.44218499999999999</v>
      </c>
      <c r="S170" t="s">
        <v>6</v>
      </c>
      <c r="T170">
        <v>52.843299000000002</v>
      </c>
      <c r="U170">
        <v>9.0559999999999998E-3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1.4903E-2</v>
      </c>
      <c r="AG170">
        <v>3.1999999999999999E-5</v>
      </c>
      <c r="AH170" t="s">
        <v>11</v>
      </c>
      <c r="AI170">
        <v>0.98150599999999999</v>
      </c>
      <c r="AJ170">
        <v>6.0000000000000002E-6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341.30461300000002</v>
      </c>
      <c r="I171">
        <v>1375.8810490000001</v>
      </c>
      <c r="J171" t="s">
        <v>3</v>
      </c>
      <c r="K171">
        <v>337.85683799999998</v>
      </c>
      <c r="L171">
        <v>1327.323126</v>
      </c>
      <c r="M171" t="s">
        <v>4</v>
      </c>
      <c r="N171">
        <v>237.075929</v>
      </c>
      <c r="O171">
        <v>1179.766132</v>
      </c>
      <c r="P171" t="s">
        <v>5</v>
      </c>
      <c r="Q171">
        <v>3.6234510000000002</v>
      </c>
      <c r="R171">
        <v>0.461947</v>
      </c>
      <c r="S171" t="s">
        <v>6</v>
      </c>
      <c r="T171">
        <v>58.702143999999997</v>
      </c>
      <c r="U171">
        <v>1.0344000000000001E-2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1.438E-2</v>
      </c>
      <c r="AG171">
        <v>2.6999999999999999E-5</v>
      </c>
      <c r="AH171" t="s">
        <v>11</v>
      </c>
      <c r="AI171">
        <v>0.98179400000000006</v>
      </c>
      <c r="AJ171">
        <v>9.0000000000000002E-6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373.15029099999998</v>
      </c>
      <c r="I172">
        <v>1446.728053</v>
      </c>
      <c r="J172" t="s">
        <v>3</v>
      </c>
      <c r="K172">
        <v>369.399924</v>
      </c>
      <c r="L172">
        <v>1395.7914109999999</v>
      </c>
      <c r="M172" t="s">
        <v>4</v>
      </c>
      <c r="N172">
        <v>258.68622099999999</v>
      </c>
      <c r="O172">
        <v>1241.574294</v>
      </c>
      <c r="P172" t="s">
        <v>5</v>
      </c>
      <c r="Q172">
        <v>3.9427379999999999</v>
      </c>
      <c r="R172">
        <v>0.48297400000000001</v>
      </c>
      <c r="S172" t="s">
        <v>6</v>
      </c>
      <c r="T172">
        <v>64.560293000000001</v>
      </c>
      <c r="U172">
        <v>1.1768000000000001E-2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1.4182E-2</v>
      </c>
      <c r="AG172">
        <v>2.4000000000000001E-5</v>
      </c>
      <c r="AH172" t="s">
        <v>11</v>
      </c>
      <c r="AI172">
        <v>0.98227699999999996</v>
      </c>
      <c r="AJ172">
        <v>1.4E-5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404.932525</v>
      </c>
      <c r="I173">
        <v>1514.86733</v>
      </c>
      <c r="J173" t="s">
        <v>3</v>
      </c>
      <c r="K173">
        <v>400.88002499999999</v>
      </c>
      <c r="L173">
        <v>1461.584004</v>
      </c>
      <c r="M173" t="s">
        <v>4</v>
      </c>
      <c r="N173">
        <v>280.23447599999997</v>
      </c>
      <c r="O173">
        <v>1300.912953</v>
      </c>
      <c r="P173" t="s">
        <v>5</v>
      </c>
      <c r="Q173">
        <v>4.2617500000000001</v>
      </c>
      <c r="R173">
        <v>0.50420900000000002</v>
      </c>
      <c r="S173" t="s">
        <v>6</v>
      </c>
      <c r="T173">
        <v>70.418876999999995</v>
      </c>
      <c r="U173">
        <v>1.3309E-2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1.4165000000000001E-2</v>
      </c>
      <c r="AG173">
        <v>2.4000000000000001E-5</v>
      </c>
      <c r="AH173" t="s">
        <v>11</v>
      </c>
      <c r="AI173">
        <v>0.98228199999999999</v>
      </c>
      <c r="AJ173">
        <v>1.4E-5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436.63313699999998</v>
      </c>
      <c r="I174">
        <v>1585.1441480000001</v>
      </c>
      <c r="J174" t="s">
        <v>3</v>
      </c>
      <c r="K174">
        <v>432.280371</v>
      </c>
      <c r="L174">
        <v>1529.336857</v>
      </c>
      <c r="M174" t="s">
        <v>4</v>
      </c>
      <c r="N174">
        <v>301.70609899999999</v>
      </c>
      <c r="O174">
        <v>1362.050019</v>
      </c>
      <c r="P174" t="s">
        <v>5</v>
      </c>
      <c r="Q174">
        <v>4.5784640000000003</v>
      </c>
      <c r="R174">
        <v>0.52819700000000003</v>
      </c>
      <c r="S174" t="s">
        <v>6</v>
      </c>
      <c r="T174">
        <v>76.277583000000007</v>
      </c>
      <c r="U174">
        <v>1.5032999999999999E-2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1.4057E-2</v>
      </c>
      <c r="AG174">
        <v>2.4000000000000001E-5</v>
      </c>
      <c r="AH174" t="s">
        <v>11</v>
      </c>
      <c r="AI174">
        <v>0.98229100000000003</v>
      </c>
      <c r="AJ174">
        <v>1.4E-5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468.30926199999999</v>
      </c>
      <c r="I175">
        <v>1658.506071</v>
      </c>
      <c r="J175" t="s">
        <v>3</v>
      </c>
      <c r="K175">
        <v>463.65503999999999</v>
      </c>
      <c r="L175">
        <v>1600.1484089999999</v>
      </c>
      <c r="M175" t="s">
        <v>4</v>
      </c>
      <c r="N175">
        <v>323.15305699999999</v>
      </c>
      <c r="O175">
        <v>1426.03268</v>
      </c>
      <c r="P175" t="s">
        <v>5</v>
      </c>
      <c r="Q175">
        <v>4.8955060000000001</v>
      </c>
      <c r="R175">
        <v>0.55243900000000001</v>
      </c>
      <c r="S175" t="s">
        <v>6</v>
      </c>
      <c r="T175">
        <v>82.135900000000007</v>
      </c>
      <c r="U175">
        <v>1.6958000000000001E-2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1.3526E-2</v>
      </c>
      <c r="AG175">
        <v>1.5E-5</v>
      </c>
      <c r="AH175" t="s">
        <v>11</v>
      </c>
      <c r="AI175">
        <v>0.98256900000000003</v>
      </c>
      <c r="AJ175">
        <v>1.7E-5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500.06240500000001</v>
      </c>
      <c r="I176">
        <v>1727.22937</v>
      </c>
      <c r="J176" t="s">
        <v>3</v>
      </c>
      <c r="K176">
        <v>495.10653100000002</v>
      </c>
      <c r="L176">
        <v>1666.3864100000001</v>
      </c>
      <c r="M176" t="s">
        <v>4</v>
      </c>
      <c r="N176">
        <v>344.66554600000001</v>
      </c>
      <c r="O176">
        <v>1486.0743279999999</v>
      </c>
      <c r="P176" t="s">
        <v>5</v>
      </c>
      <c r="Q176">
        <v>5.2139850000000001</v>
      </c>
      <c r="R176">
        <v>0.57569300000000001</v>
      </c>
      <c r="S176" t="s">
        <v>6</v>
      </c>
      <c r="T176">
        <v>87.994911999999999</v>
      </c>
      <c r="U176">
        <v>1.8794000000000002E-2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1.3434E-2</v>
      </c>
      <c r="AG176">
        <v>1.4E-5</v>
      </c>
      <c r="AH176" t="s">
        <v>11</v>
      </c>
      <c r="AI176">
        <v>0.98284099999999996</v>
      </c>
      <c r="AJ176">
        <v>1.9000000000000001E-5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531.87704299999996</v>
      </c>
      <c r="I177">
        <v>1792.9378839999999</v>
      </c>
      <c r="J177" t="s">
        <v>3</v>
      </c>
      <c r="K177">
        <v>526.61731799999995</v>
      </c>
      <c r="L177">
        <v>1729.723524</v>
      </c>
      <c r="M177" t="s">
        <v>4</v>
      </c>
      <c r="N177">
        <v>366.227191</v>
      </c>
      <c r="O177">
        <v>1544.199196</v>
      </c>
      <c r="P177" t="s">
        <v>5</v>
      </c>
      <c r="Q177">
        <v>5.5338659999999997</v>
      </c>
      <c r="R177">
        <v>0.59859499999999999</v>
      </c>
      <c r="S177" t="s">
        <v>6</v>
      </c>
      <c r="T177">
        <v>93.854027000000002</v>
      </c>
      <c r="U177">
        <v>2.0778999999999999E-2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1.3415E-2</v>
      </c>
      <c r="AG177">
        <v>1.4E-5</v>
      </c>
      <c r="AH177" t="s">
        <v>11</v>
      </c>
      <c r="AI177">
        <v>0.98330899999999999</v>
      </c>
      <c r="AJ177">
        <v>2.3E-5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563.65495099999998</v>
      </c>
      <c r="I178">
        <v>1864.2617290000001</v>
      </c>
      <c r="J178" t="s">
        <v>3</v>
      </c>
      <c r="K178">
        <v>558.09325999999999</v>
      </c>
      <c r="L178">
        <v>1798.5131530000001</v>
      </c>
      <c r="M178" t="s">
        <v>4</v>
      </c>
      <c r="N178">
        <v>387.75876499999998</v>
      </c>
      <c r="O178">
        <v>1607.005085</v>
      </c>
      <c r="P178" t="s">
        <v>5</v>
      </c>
      <c r="Q178">
        <v>5.8526350000000003</v>
      </c>
      <c r="R178">
        <v>0.62289000000000005</v>
      </c>
      <c r="S178" t="s">
        <v>6</v>
      </c>
      <c r="T178">
        <v>99.713303999999994</v>
      </c>
      <c r="U178">
        <v>2.3136E-2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1.3390000000000001E-2</v>
      </c>
      <c r="AG178">
        <v>1.4E-5</v>
      </c>
      <c r="AH178" t="s">
        <v>11</v>
      </c>
      <c r="AI178">
        <v>0.98355000000000004</v>
      </c>
      <c r="AJ178">
        <v>2.5000000000000001E-5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595.45872899999995</v>
      </c>
      <c r="I179">
        <v>1934.6664470000001</v>
      </c>
      <c r="J179" t="s">
        <v>3</v>
      </c>
      <c r="K179">
        <v>589.59398899999997</v>
      </c>
      <c r="L179">
        <v>1866.3836449999999</v>
      </c>
      <c r="M179" t="s">
        <v>4</v>
      </c>
      <c r="N179">
        <v>409.31368700000002</v>
      </c>
      <c r="O179">
        <v>1669.124243</v>
      </c>
      <c r="P179" t="s">
        <v>5</v>
      </c>
      <c r="Q179">
        <v>6.1721399999999997</v>
      </c>
      <c r="R179">
        <v>0.64688800000000002</v>
      </c>
      <c r="S179" t="s">
        <v>6</v>
      </c>
      <c r="T179">
        <v>105.57252099999999</v>
      </c>
      <c r="U179">
        <v>2.5451999999999999E-2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1.3243E-2</v>
      </c>
      <c r="AG179">
        <v>1.2999999999999999E-5</v>
      </c>
      <c r="AH179" t="s">
        <v>11</v>
      </c>
      <c r="AI179">
        <v>0.98355300000000001</v>
      </c>
      <c r="AJ179">
        <v>2.5000000000000001E-5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627.53348800000003</v>
      </c>
      <c r="I180">
        <v>1987.075587</v>
      </c>
      <c r="J180" t="s">
        <v>3</v>
      </c>
      <c r="K180">
        <v>621.36156600000004</v>
      </c>
      <c r="L180">
        <v>1916.807951</v>
      </c>
      <c r="M180" t="s">
        <v>4</v>
      </c>
      <c r="N180">
        <v>431.11629499999998</v>
      </c>
      <c r="O180">
        <v>1716.106133</v>
      </c>
      <c r="P180" t="s">
        <v>5</v>
      </c>
      <c r="Q180">
        <v>6.4963620000000004</v>
      </c>
      <c r="R180">
        <v>0.66560200000000003</v>
      </c>
      <c r="S180" t="s">
        <v>6</v>
      </c>
      <c r="T180">
        <v>111.432064</v>
      </c>
      <c r="U180">
        <v>2.8129999999999999E-2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1.3003000000000001E-2</v>
      </c>
      <c r="AG180">
        <v>1.2E-5</v>
      </c>
      <c r="AH180" t="s">
        <v>11</v>
      </c>
      <c r="AI180">
        <v>0.98355499999999996</v>
      </c>
      <c r="AJ180">
        <v>2.5000000000000001E-5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659.57271100000003</v>
      </c>
      <c r="I181">
        <v>2043.594073</v>
      </c>
      <c r="J181" t="s">
        <v>3</v>
      </c>
      <c r="K181">
        <v>653.09421899999995</v>
      </c>
      <c r="L181">
        <v>1971.2758799999999</v>
      </c>
      <c r="M181" t="s">
        <v>4</v>
      </c>
      <c r="N181">
        <v>452.877273</v>
      </c>
      <c r="O181">
        <v>1767.8945220000001</v>
      </c>
      <c r="P181" t="s">
        <v>5</v>
      </c>
      <c r="Q181">
        <v>6.8199610000000002</v>
      </c>
      <c r="R181">
        <v>0.68458799999999997</v>
      </c>
      <c r="S181" t="s">
        <v>6</v>
      </c>
      <c r="T181">
        <v>117.291546</v>
      </c>
      <c r="U181">
        <v>3.0707000000000002E-2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1.2888999999999999E-2</v>
      </c>
      <c r="AG181">
        <v>1.1E-5</v>
      </c>
      <c r="AH181" t="s">
        <v>11</v>
      </c>
      <c r="AI181">
        <v>0.98355800000000004</v>
      </c>
      <c r="AJ181">
        <v>2.5000000000000001E-5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369.043499</v>
      </c>
      <c r="I182">
        <v>2318.0434190000001</v>
      </c>
      <c r="J182" t="s">
        <v>3</v>
      </c>
      <c r="K182">
        <v>368.80990800000001</v>
      </c>
      <c r="L182">
        <v>2317.1322709999999</v>
      </c>
      <c r="M182" t="s">
        <v>4</v>
      </c>
      <c r="N182">
        <v>6.170439</v>
      </c>
      <c r="O182">
        <v>3.6400000000000001E-4</v>
      </c>
      <c r="P182" t="s">
        <v>5</v>
      </c>
      <c r="Q182">
        <v>358.40206000000001</v>
      </c>
      <c r="R182">
        <v>2300.3080150000001</v>
      </c>
      <c r="S182" t="s">
        <v>6</v>
      </c>
      <c r="T182">
        <v>368.703844</v>
      </c>
      <c r="U182">
        <v>2316.8876989999999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2.7477000000000001E-2</v>
      </c>
      <c r="AG182">
        <v>2.5999999999999998E-5</v>
      </c>
      <c r="AH182" t="s">
        <v>11</v>
      </c>
      <c r="AI182">
        <v>0.97419299999999998</v>
      </c>
      <c r="AJ182">
        <v>6.6000000000000005E-5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721.57525899999996</v>
      </c>
      <c r="I183">
        <v>7607.8072830000001</v>
      </c>
      <c r="J183" t="s">
        <v>3</v>
      </c>
      <c r="K183">
        <v>721.12767499999995</v>
      </c>
      <c r="L183">
        <v>7606.1673719999999</v>
      </c>
      <c r="M183" t="s">
        <v>4</v>
      </c>
      <c r="N183">
        <v>12.330254</v>
      </c>
      <c r="O183">
        <v>6.7199999999999996E-4</v>
      </c>
      <c r="P183" t="s">
        <v>5</v>
      </c>
      <c r="Q183">
        <v>700.35377600000004</v>
      </c>
      <c r="R183">
        <v>7575.6376700000001</v>
      </c>
      <c r="S183" t="s">
        <v>6</v>
      </c>
      <c r="T183">
        <v>720.91395599999998</v>
      </c>
      <c r="U183">
        <v>7603.9229610000002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2.5354999999999999E-2</v>
      </c>
      <c r="AG183">
        <v>3.8999999999999999E-5</v>
      </c>
      <c r="AH183" t="s">
        <v>11</v>
      </c>
      <c r="AI183">
        <v>0.977939</v>
      </c>
      <c r="AJ183">
        <v>2.4000000000000001E-5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1076.417751</v>
      </c>
      <c r="I184">
        <v>16775.924218</v>
      </c>
      <c r="J184" t="s">
        <v>3</v>
      </c>
      <c r="K184">
        <v>1075.7557919999999</v>
      </c>
      <c r="L184">
        <v>16772.225627</v>
      </c>
      <c r="M184" t="s">
        <v>4</v>
      </c>
      <c r="N184">
        <v>18.536515000000001</v>
      </c>
      <c r="O184">
        <v>0.104736</v>
      </c>
      <c r="P184" t="s">
        <v>5</v>
      </c>
      <c r="Q184">
        <v>1044.5736300000001</v>
      </c>
      <c r="R184">
        <v>16695.551652999999</v>
      </c>
      <c r="S184" t="s">
        <v>6</v>
      </c>
      <c r="T184">
        <v>1075.4330130000001</v>
      </c>
      <c r="U184">
        <v>16766.520386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2.3488999999999999E-2</v>
      </c>
      <c r="AG184">
        <v>4.8000000000000001E-5</v>
      </c>
      <c r="AH184" t="s">
        <v>11</v>
      </c>
      <c r="AI184">
        <v>0.978688</v>
      </c>
      <c r="AJ184">
        <v>2.0000000000000002E-5</v>
      </c>
      <c r="AK184" t="s">
        <v>12</v>
      </c>
      <c r="AL184">
        <v>0</v>
      </c>
      <c r="AM184">
        <v>0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1427.334607</v>
      </c>
      <c r="I185">
        <v>28213.368471999998</v>
      </c>
      <c r="J185" t="s">
        <v>3</v>
      </c>
      <c r="K185">
        <v>1426.4582519999999</v>
      </c>
      <c r="L185">
        <v>28207.072927000001</v>
      </c>
      <c r="M185" t="s">
        <v>4</v>
      </c>
      <c r="N185">
        <v>24.695260000000001</v>
      </c>
      <c r="O185">
        <v>0.107407</v>
      </c>
      <c r="P185" t="s">
        <v>5</v>
      </c>
      <c r="Q185">
        <v>1384.9802950000001</v>
      </c>
      <c r="R185">
        <v>28158.668214000001</v>
      </c>
      <c r="S185" t="s">
        <v>6</v>
      </c>
      <c r="T185">
        <v>1426.570066</v>
      </c>
      <c r="U185">
        <v>28479.887284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2.1578E-2</v>
      </c>
      <c r="AG185">
        <v>5.1E-5</v>
      </c>
      <c r="AH185" t="s">
        <v>11</v>
      </c>
      <c r="AI185">
        <v>0.979352</v>
      </c>
      <c r="AJ185">
        <v>2.1999999999999999E-5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1769.909924</v>
      </c>
      <c r="I186">
        <v>37645.51182</v>
      </c>
      <c r="J186" t="s">
        <v>3</v>
      </c>
      <c r="K186">
        <v>1768.8202690000001</v>
      </c>
      <c r="L186">
        <v>37636.485765999998</v>
      </c>
      <c r="M186" t="s">
        <v>4</v>
      </c>
      <c r="N186">
        <v>30.855623999999999</v>
      </c>
      <c r="O186">
        <v>0.108364</v>
      </c>
      <c r="P186" t="s">
        <v>5</v>
      </c>
      <c r="Q186">
        <v>1717.0368189999999</v>
      </c>
      <c r="R186">
        <v>37580.389057</v>
      </c>
      <c r="S186" t="s">
        <v>6</v>
      </c>
      <c r="T186">
        <v>1768.8249679999999</v>
      </c>
      <c r="U186">
        <v>37935.362480000003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2.0140000000000002E-2</v>
      </c>
      <c r="AG186">
        <v>5.0000000000000002E-5</v>
      </c>
      <c r="AH186" t="s">
        <v>11</v>
      </c>
      <c r="AI186">
        <v>0.98003499999999999</v>
      </c>
      <c r="AJ186">
        <v>1.2E-5</v>
      </c>
      <c r="AK186" t="s">
        <v>12</v>
      </c>
      <c r="AL186">
        <v>0</v>
      </c>
      <c r="AM186">
        <v>0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2116.6888749999998</v>
      </c>
      <c r="I187">
        <v>41091.898979999998</v>
      </c>
      <c r="J187" t="s">
        <v>3</v>
      </c>
      <c r="K187">
        <v>2115.3858810000002</v>
      </c>
      <c r="L187">
        <v>41082.188304000003</v>
      </c>
      <c r="M187" t="s">
        <v>4</v>
      </c>
      <c r="N187">
        <v>37.017693000000001</v>
      </c>
      <c r="O187">
        <v>0.11092100000000001</v>
      </c>
      <c r="P187" t="s">
        <v>5</v>
      </c>
      <c r="Q187">
        <v>2053.3518359999998</v>
      </c>
      <c r="R187">
        <v>40965.006179000004</v>
      </c>
      <c r="S187" t="s">
        <v>6</v>
      </c>
      <c r="T187">
        <v>2115.2837180000001</v>
      </c>
      <c r="U187">
        <v>41381.558623999998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1.9288E-2</v>
      </c>
      <c r="AG187">
        <v>4.8999999999999998E-5</v>
      </c>
      <c r="AH187" t="s">
        <v>11</v>
      </c>
      <c r="AI187">
        <v>0.98074399999999995</v>
      </c>
      <c r="AJ187">
        <v>3.9999999999999998E-6</v>
      </c>
      <c r="AK187" t="s">
        <v>12</v>
      </c>
      <c r="AL187">
        <v>4.62</v>
      </c>
      <c r="AM187">
        <v>1045.8756000000001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2465.3319339999998</v>
      </c>
      <c r="I188">
        <v>42135.901886</v>
      </c>
      <c r="J188" t="s">
        <v>3</v>
      </c>
      <c r="K188">
        <v>2463.8150489999998</v>
      </c>
      <c r="L188">
        <v>42125.428289000003</v>
      </c>
      <c r="M188" t="s">
        <v>4</v>
      </c>
      <c r="N188">
        <v>43.179026999999998</v>
      </c>
      <c r="O188">
        <v>0.112121</v>
      </c>
      <c r="P188" t="s">
        <v>5</v>
      </c>
      <c r="Q188">
        <v>2391.547227</v>
      </c>
      <c r="R188">
        <v>42040.434112000003</v>
      </c>
      <c r="S188" t="s">
        <v>6</v>
      </c>
      <c r="T188">
        <v>2463.602222</v>
      </c>
      <c r="U188">
        <v>42423.891102000001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1.8214000000000001E-2</v>
      </c>
      <c r="AG188">
        <v>4.1999999999999998E-5</v>
      </c>
      <c r="AH188" t="s">
        <v>11</v>
      </c>
      <c r="AI188">
        <v>0.98095200000000005</v>
      </c>
      <c r="AJ188">
        <v>3.0000000000000001E-6</v>
      </c>
      <c r="AK188" t="s">
        <v>12</v>
      </c>
      <c r="AL188">
        <v>4.62</v>
      </c>
      <c r="AM188">
        <v>1045.8756000000001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2815.5536179999999</v>
      </c>
      <c r="I189">
        <v>43720.550589999999</v>
      </c>
      <c r="J189" t="s">
        <v>3</v>
      </c>
      <c r="K189">
        <v>2813.8237210000002</v>
      </c>
      <c r="L189">
        <v>43709.879392000003</v>
      </c>
      <c r="M189" t="s">
        <v>4</v>
      </c>
      <c r="N189">
        <v>49.339950999999999</v>
      </c>
      <c r="O189">
        <v>0.112344</v>
      </c>
      <c r="P189" t="s">
        <v>5</v>
      </c>
      <c r="Q189">
        <v>2731.3103660000002</v>
      </c>
      <c r="R189">
        <v>43577.483235</v>
      </c>
      <c r="S189" t="s">
        <v>6</v>
      </c>
      <c r="T189">
        <v>2813.4996879999999</v>
      </c>
      <c r="U189">
        <v>44030.125405999999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1.7242E-2</v>
      </c>
      <c r="AG189">
        <v>3.6000000000000001E-5</v>
      </c>
      <c r="AH189" t="s">
        <v>11</v>
      </c>
      <c r="AI189">
        <v>0.98109100000000005</v>
      </c>
      <c r="AJ189">
        <v>3.0000000000000001E-6</v>
      </c>
      <c r="AK189" t="s">
        <v>12</v>
      </c>
      <c r="AL189">
        <v>4.62</v>
      </c>
      <c r="AM189">
        <v>1045.8756000000001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3168.0929150000002</v>
      </c>
      <c r="I190">
        <v>45926.045678000002</v>
      </c>
      <c r="J190" t="s">
        <v>3</v>
      </c>
      <c r="K190">
        <v>3166.1482470000001</v>
      </c>
      <c r="L190">
        <v>45914.618119999999</v>
      </c>
      <c r="M190" t="s">
        <v>4</v>
      </c>
      <c r="N190">
        <v>55.502920000000003</v>
      </c>
      <c r="O190">
        <v>0.115383</v>
      </c>
      <c r="P190" t="s">
        <v>5</v>
      </c>
      <c r="Q190">
        <v>3073.3918159999998</v>
      </c>
      <c r="R190">
        <v>45736.452249000002</v>
      </c>
      <c r="S190" t="s">
        <v>6</v>
      </c>
      <c r="T190">
        <v>3165.713823</v>
      </c>
      <c r="U190">
        <v>46275.355732999997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1.6938999999999999E-2</v>
      </c>
      <c r="AG190">
        <v>3.3000000000000003E-5</v>
      </c>
      <c r="AH190" t="s">
        <v>11</v>
      </c>
      <c r="AI190">
        <v>0.98119999999999996</v>
      </c>
      <c r="AJ190">
        <v>3.0000000000000001E-6</v>
      </c>
      <c r="AK190" t="s">
        <v>12</v>
      </c>
      <c r="AL190">
        <v>4.62</v>
      </c>
      <c r="AM190">
        <v>1045.8756000000001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3520.6164990000002</v>
      </c>
      <c r="I191">
        <v>48608.752075999997</v>
      </c>
      <c r="J191" t="s">
        <v>3</v>
      </c>
      <c r="K191">
        <v>3518.4583400000001</v>
      </c>
      <c r="L191">
        <v>48596.821126000003</v>
      </c>
      <c r="M191" t="s">
        <v>4</v>
      </c>
      <c r="N191">
        <v>61.664516999999996</v>
      </c>
      <c r="O191">
        <v>0.117022</v>
      </c>
      <c r="P191" t="s">
        <v>5</v>
      </c>
      <c r="Q191">
        <v>3415.1865630000002</v>
      </c>
      <c r="R191">
        <v>48209.388492999999</v>
      </c>
      <c r="S191" t="s">
        <v>6</v>
      </c>
      <c r="T191">
        <v>3517.9126120000001</v>
      </c>
      <c r="U191">
        <v>49004.749732999997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1.6556999999999999E-2</v>
      </c>
      <c r="AG191">
        <v>3.3000000000000003E-5</v>
      </c>
      <c r="AH191" t="s">
        <v>11</v>
      </c>
      <c r="AI191">
        <v>0.98120799999999997</v>
      </c>
      <c r="AJ191">
        <v>3.0000000000000001E-6</v>
      </c>
      <c r="AK191" t="s">
        <v>12</v>
      </c>
      <c r="AL191">
        <v>4.62</v>
      </c>
      <c r="AM191">
        <v>1045.8756000000001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3872.3959570000002</v>
      </c>
      <c r="I192">
        <v>51410.926615999997</v>
      </c>
      <c r="J192" t="s">
        <v>3</v>
      </c>
      <c r="K192">
        <v>3870.024058</v>
      </c>
      <c r="L192">
        <v>51398.331535999998</v>
      </c>
      <c r="M192" t="s">
        <v>4</v>
      </c>
      <c r="N192">
        <v>67.822333999999998</v>
      </c>
      <c r="O192">
        <v>0.119004</v>
      </c>
      <c r="P192" t="s">
        <v>5</v>
      </c>
      <c r="Q192">
        <v>3756.5085060000001</v>
      </c>
      <c r="R192">
        <v>50944.435906999999</v>
      </c>
      <c r="S192" t="s">
        <v>6</v>
      </c>
      <c r="T192">
        <v>3869.3668210000001</v>
      </c>
      <c r="U192">
        <v>51854.204239999999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1.6237000000000001E-2</v>
      </c>
      <c r="AG192">
        <v>3.3000000000000003E-5</v>
      </c>
      <c r="AH192" t="s">
        <v>11</v>
      </c>
      <c r="AI192">
        <v>0.98151600000000006</v>
      </c>
      <c r="AJ192">
        <v>6.0000000000000002E-6</v>
      </c>
      <c r="AK192" t="s">
        <v>12</v>
      </c>
      <c r="AL192">
        <v>10.46</v>
      </c>
      <c r="AM192">
        <v>2663.0884000000001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4224.05314</v>
      </c>
      <c r="I193">
        <v>55114.849998999998</v>
      </c>
      <c r="J193" t="s">
        <v>3</v>
      </c>
      <c r="K193">
        <v>4221.4680520000002</v>
      </c>
      <c r="L193">
        <v>55101.511966999999</v>
      </c>
      <c r="M193" t="s">
        <v>4</v>
      </c>
      <c r="N193">
        <v>73.982150000000004</v>
      </c>
      <c r="O193">
        <v>0.119811</v>
      </c>
      <c r="P193" t="s">
        <v>5</v>
      </c>
      <c r="Q193">
        <v>4097.7176319999999</v>
      </c>
      <c r="R193">
        <v>54528.259569000002</v>
      </c>
      <c r="S193" t="s">
        <v>6</v>
      </c>
      <c r="T193">
        <v>4220.6991109999999</v>
      </c>
      <c r="U193">
        <v>55607.73792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1.5480000000000001E-2</v>
      </c>
      <c r="AG193">
        <v>3.0000000000000001E-5</v>
      </c>
      <c r="AH193" t="s">
        <v>11</v>
      </c>
      <c r="AI193">
        <v>0.98151900000000003</v>
      </c>
      <c r="AJ193">
        <v>6.0000000000000002E-6</v>
      </c>
      <c r="AK193" t="s">
        <v>12</v>
      </c>
      <c r="AL193">
        <v>10.46</v>
      </c>
      <c r="AM193">
        <v>2663.0884000000001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4575.6862209999999</v>
      </c>
      <c r="I194">
        <v>59488.778441000002</v>
      </c>
      <c r="J194" t="s">
        <v>3</v>
      </c>
      <c r="K194">
        <v>4572.8871390000004</v>
      </c>
      <c r="L194">
        <v>59474.263994000001</v>
      </c>
      <c r="M194" t="s">
        <v>4</v>
      </c>
      <c r="N194">
        <v>80.139709999999994</v>
      </c>
      <c r="O194">
        <v>0.120768</v>
      </c>
      <c r="P194" t="s">
        <v>5</v>
      </c>
      <c r="Q194">
        <v>4438.8963379999996</v>
      </c>
      <c r="R194">
        <v>58747.328465999999</v>
      </c>
      <c r="S194" t="s">
        <v>6</v>
      </c>
      <c r="T194">
        <v>4572.1724409999997</v>
      </c>
      <c r="U194">
        <v>60118.521955999997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1.507E-2</v>
      </c>
      <c r="AG194">
        <v>2.8E-5</v>
      </c>
      <c r="AH194" t="s">
        <v>11</v>
      </c>
      <c r="AI194">
        <v>0.98154300000000005</v>
      </c>
      <c r="AJ194">
        <v>6.0000000000000002E-6</v>
      </c>
      <c r="AK194" t="s">
        <v>12</v>
      </c>
      <c r="AL194">
        <v>19.34</v>
      </c>
      <c r="AM194">
        <v>6341.1844000000001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4928.5109469999998</v>
      </c>
      <c r="I195">
        <v>64347.455332999998</v>
      </c>
      <c r="J195" t="s">
        <v>3</v>
      </c>
      <c r="K195">
        <v>4925.499092</v>
      </c>
      <c r="L195">
        <v>64332.515431</v>
      </c>
      <c r="M195" t="s">
        <v>4</v>
      </c>
      <c r="N195">
        <v>86.299768999999998</v>
      </c>
      <c r="O195">
        <v>0.12328600000000001</v>
      </c>
      <c r="P195" t="s">
        <v>5</v>
      </c>
      <c r="Q195">
        <v>4781.2688870000002</v>
      </c>
      <c r="R195">
        <v>63358.077210000003</v>
      </c>
      <c r="S195" t="s">
        <v>6</v>
      </c>
      <c r="T195">
        <v>4924.674043</v>
      </c>
      <c r="U195">
        <v>65022.878557000004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1.3663E-2</v>
      </c>
      <c r="AG195">
        <v>1.9000000000000001E-5</v>
      </c>
      <c r="AH195" t="s">
        <v>11</v>
      </c>
      <c r="AI195">
        <v>0.98154399999999997</v>
      </c>
      <c r="AJ195">
        <v>6.0000000000000002E-6</v>
      </c>
      <c r="AK195" t="s">
        <v>12</v>
      </c>
      <c r="AL195">
        <v>19.34</v>
      </c>
      <c r="AM195">
        <v>6341.1844000000001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5282.4027830000005</v>
      </c>
      <c r="I196">
        <v>68567.758189</v>
      </c>
      <c r="J196" t="s">
        <v>3</v>
      </c>
      <c r="K196">
        <v>5279.178105</v>
      </c>
      <c r="L196">
        <v>68553.367893000002</v>
      </c>
      <c r="M196" t="s">
        <v>4</v>
      </c>
      <c r="N196">
        <v>92.459706999999995</v>
      </c>
      <c r="O196">
        <v>0.125476</v>
      </c>
      <c r="P196" t="s">
        <v>5</v>
      </c>
      <c r="Q196">
        <v>5124.722393</v>
      </c>
      <c r="R196">
        <v>67292.868512000001</v>
      </c>
      <c r="S196" t="s">
        <v>6</v>
      </c>
      <c r="T196">
        <v>5278.2419920000002</v>
      </c>
      <c r="U196">
        <v>69275.912096999993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1.3453E-2</v>
      </c>
      <c r="AG196">
        <v>1.8E-5</v>
      </c>
      <c r="AH196" t="s">
        <v>11</v>
      </c>
      <c r="AI196">
        <v>0.98154699999999995</v>
      </c>
      <c r="AJ196">
        <v>6.0000000000000002E-6</v>
      </c>
      <c r="AK196" t="s">
        <v>12</v>
      </c>
      <c r="AL196">
        <v>19.34</v>
      </c>
      <c r="AM196">
        <v>6341.1844000000001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5636.5320119999997</v>
      </c>
      <c r="I197">
        <v>72734.162880999997</v>
      </c>
      <c r="J197" t="s">
        <v>3</v>
      </c>
      <c r="K197">
        <v>5633.0932620000003</v>
      </c>
      <c r="L197">
        <v>72720.414915000001</v>
      </c>
      <c r="M197" t="s">
        <v>4</v>
      </c>
      <c r="N197">
        <v>98.617761000000002</v>
      </c>
      <c r="O197">
        <v>0.12799099999999999</v>
      </c>
      <c r="P197" t="s">
        <v>5</v>
      </c>
      <c r="Q197">
        <v>5468.4051460000001</v>
      </c>
      <c r="R197">
        <v>71154.333190000005</v>
      </c>
      <c r="S197" t="s">
        <v>6</v>
      </c>
      <c r="T197">
        <v>5632.0450000000001</v>
      </c>
      <c r="U197">
        <v>73470.848354999995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1.3313999999999999E-2</v>
      </c>
      <c r="AG197">
        <v>1.8E-5</v>
      </c>
      <c r="AH197" t="s">
        <v>11</v>
      </c>
      <c r="AI197">
        <v>0.98161200000000004</v>
      </c>
      <c r="AJ197">
        <v>6.0000000000000002E-6</v>
      </c>
      <c r="AK197" t="s">
        <v>12</v>
      </c>
      <c r="AL197">
        <v>19.36</v>
      </c>
      <c r="AM197">
        <v>6340.4304000000002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5988.4250099999999</v>
      </c>
      <c r="I198">
        <v>77568.755153000006</v>
      </c>
      <c r="J198" t="s">
        <v>3</v>
      </c>
      <c r="K198">
        <v>5984.7704880000001</v>
      </c>
      <c r="L198">
        <v>77555.173441999999</v>
      </c>
      <c r="M198" t="s">
        <v>4</v>
      </c>
      <c r="N198">
        <v>104.779608</v>
      </c>
      <c r="O198">
        <v>0.12939899999999999</v>
      </c>
      <c r="P198" t="s">
        <v>5</v>
      </c>
      <c r="Q198">
        <v>5809.8832810000004</v>
      </c>
      <c r="R198">
        <v>75696.315929999997</v>
      </c>
      <c r="S198" t="s">
        <v>6</v>
      </c>
      <c r="T198">
        <v>5983.6157229999999</v>
      </c>
      <c r="U198">
        <v>78333.905713999993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1.3298000000000001E-2</v>
      </c>
      <c r="AG198">
        <v>1.8E-5</v>
      </c>
      <c r="AH198" t="s">
        <v>11</v>
      </c>
      <c r="AI198">
        <v>0.98170800000000003</v>
      </c>
      <c r="AJ198">
        <v>6.9999999999999999E-6</v>
      </c>
      <c r="AK198" t="s">
        <v>12</v>
      </c>
      <c r="AL198">
        <v>19.36</v>
      </c>
      <c r="AM198">
        <v>6340.4304000000002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6370.8526760000004</v>
      </c>
      <c r="I199">
        <v>132867.039964</v>
      </c>
      <c r="J199" t="s">
        <v>3</v>
      </c>
      <c r="K199">
        <v>6366.9797360000002</v>
      </c>
      <c r="L199">
        <v>132852.69102599999</v>
      </c>
      <c r="M199" t="s">
        <v>4</v>
      </c>
      <c r="N199">
        <v>110.951894</v>
      </c>
      <c r="O199">
        <v>0.12987599999999999</v>
      </c>
      <c r="P199" t="s">
        <v>5</v>
      </c>
      <c r="Q199">
        <v>6181.9779390000003</v>
      </c>
      <c r="R199">
        <v>129271.37035100001</v>
      </c>
      <c r="S199" t="s">
        <v>6</v>
      </c>
      <c r="T199">
        <v>6365.715029</v>
      </c>
      <c r="U199">
        <v>133630.52196300001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1.3008E-2</v>
      </c>
      <c r="AG199">
        <v>1.5999999999999999E-5</v>
      </c>
      <c r="AH199" t="s">
        <v>11</v>
      </c>
      <c r="AI199">
        <v>0.98186399999999996</v>
      </c>
      <c r="AJ199">
        <v>7.9999999999999996E-6</v>
      </c>
      <c r="AK199" t="s">
        <v>12</v>
      </c>
      <c r="AL199">
        <v>19.36</v>
      </c>
      <c r="AM199">
        <v>6340.4304000000002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6801.1971290000001</v>
      </c>
      <c r="I200">
        <v>251558.45545400001</v>
      </c>
      <c r="J200" t="s">
        <v>3</v>
      </c>
      <c r="K200">
        <v>6797.1066799999999</v>
      </c>
      <c r="L200">
        <v>251544.31581199999</v>
      </c>
      <c r="M200" t="s">
        <v>4</v>
      </c>
      <c r="N200">
        <v>117.122731</v>
      </c>
      <c r="O200">
        <v>0.129996</v>
      </c>
      <c r="P200" t="s">
        <v>5</v>
      </c>
      <c r="Q200">
        <v>6602.0669820000003</v>
      </c>
      <c r="R200">
        <v>243913.941196</v>
      </c>
      <c r="S200" t="s">
        <v>6</v>
      </c>
      <c r="T200">
        <v>6795.7250780000004</v>
      </c>
      <c r="U200">
        <v>252301.11483400001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1.2801E-2</v>
      </c>
      <c r="AG200">
        <v>1.5E-5</v>
      </c>
      <c r="AH200" t="s">
        <v>11</v>
      </c>
      <c r="AI200">
        <v>0.982097</v>
      </c>
      <c r="AJ200">
        <v>1.0000000000000001E-5</v>
      </c>
      <c r="AK200" t="s">
        <v>12</v>
      </c>
      <c r="AL200">
        <v>19.36</v>
      </c>
      <c r="AM200">
        <v>6340.4304000000002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7199.2694629999996</v>
      </c>
      <c r="I201">
        <v>390151.46062099998</v>
      </c>
      <c r="J201" t="s">
        <v>3</v>
      </c>
      <c r="K201">
        <v>7194.9618950000004</v>
      </c>
      <c r="L201">
        <v>390129.04659300001</v>
      </c>
      <c r="M201" t="s">
        <v>4</v>
      </c>
      <c r="N201">
        <v>123.29113</v>
      </c>
      <c r="O201">
        <v>0.13136500000000001</v>
      </c>
      <c r="P201" t="s">
        <v>5</v>
      </c>
      <c r="Q201">
        <v>6989.8367870000002</v>
      </c>
      <c r="R201">
        <v>379732.35123899998</v>
      </c>
      <c r="S201" t="s">
        <v>6</v>
      </c>
      <c r="T201">
        <v>7193.4663179999998</v>
      </c>
      <c r="U201">
        <v>390877.91939300002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1.2652E-2</v>
      </c>
      <c r="AG201">
        <v>1.4E-5</v>
      </c>
      <c r="AH201" t="s">
        <v>11</v>
      </c>
      <c r="AI201">
        <v>0.98209900000000006</v>
      </c>
      <c r="AJ201">
        <v>1.0000000000000001E-5</v>
      </c>
      <c r="AK201" t="s">
        <v>12</v>
      </c>
      <c r="AL201">
        <v>19.36</v>
      </c>
      <c r="AM201">
        <v>6340.4304000000002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12.257567</v>
      </c>
      <c r="I222">
        <v>2.2838000000000001E-2</v>
      </c>
      <c r="J222" t="s">
        <v>3</v>
      </c>
      <c r="K222">
        <v>5.7252859999999997</v>
      </c>
      <c r="L222">
        <v>1.6850000000000001E-3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24.378551999999999</v>
      </c>
      <c r="I223">
        <v>8.5907999999999998E-2</v>
      </c>
      <c r="J223" t="s">
        <v>3</v>
      </c>
      <c r="K223">
        <v>11.366235</v>
      </c>
      <c r="L223">
        <v>4.5519999999999996E-3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36.497880000000002</v>
      </c>
      <c r="I224">
        <v>0.193355</v>
      </c>
      <c r="J224" t="s">
        <v>3</v>
      </c>
      <c r="K224">
        <v>17.008617000000001</v>
      </c>
      <c r="L224">
        <v>1.0264000000000001E-2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48.626567000000001</v>
      </c>
      <c r="I225">
        <v>0.33581699999999998</v>
      </c>
      <c r="J225" t="s">
        <v>3</v>
      </c>
      <c r="K225">
        <v>22.657081000000002</v>
      </c>
      <c r="L225">
        <v>1.5782999999999998E-2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60.743971000000002</v>
      </c>
      <c r="I226">
        <v>0.51570300000000002</v>
      </c>
      <c r="J226" t="s">
        <v>3</v>
      </c>
      <c r="K226">
        <v>28.297415000000001</v>
      </c>
      <c r="L226">
        <v>2.2131999999999999E-2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72.864322999999999</v>
      </c>
      <c r="I227">
        <v>0.72072999999999998</v>
      </c>
      <c r="J227" t="s">
        <v>3</v>
      </c>
      <c r="K227">
        <v>33.939549999999997</v>
      </c>
      <c r="L227">
        <v>2.8013E-2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84.967021000000003</v>
      </c>
      <c r="I228">
        <v>0.78866499999999995</v>
      </c>
      <c r="J228" t="s">
        <v>3</v>
      </c>
      <c r="K228">
        <v>39.577938000000003</v>
      </c>
      <c r="L228">
        <v>3.3765999999999997E-2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97.068391000000005</v>
      </c>
      <c r="I229">
        <v>0.79036600000000001</v>
      </c>
      <c r="J229" t="s">
        <v>3</v>
      </c>
      <c r="K229">
        <v>45.219847999999999</v>
      </c>
      <c r="L229">
        <v>3.8339999999999999E-2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109.159806</v>
      </c>
      <c r="I230">
        <v>0.80198899999999995</v>
      </c>
      <c r="J230" t="s">
        <v>3</v>
      </c>
      <c r="K230">
        <v>50.852274000000001</v>
      </c>
      <c r="L230">
        <v>4.3631000000000003E-2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121.254212</v>
      </c>
      <c r="I231">
        <v>0.80613100000000004</v>
      </c>
      <c r="J231" t="s">
        <v>3</v>
      </c>
      <c r="K231">
        <v>56.488922000000002</v>
      </c>
      <c r="L231">
        <v>5.1531E-2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133.34885600000001</v>
      </c>
      <c r="I232">
        <v>0.80844000000000005</v>
      </c>
      <c r="J232" t="s">
        <v>3</v>
      </c>
      <c r="K232">
        <v>62.125343000000001</v>
      </c>
      <c r="L232">
        <v>5.9437999999999998E-2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145.44302999999999</v>
      </c>
      <c r="I233">
        <v>0.81752499999999995</v>
      </c>
      <c r="J233" t="s">
        <v>3</v>
      </c>
      <c r="K233">
        <v>67.761641999999995</v>
      </c>
      <c r="L233">
        <v>6.8274000000000001E-2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157.541876</v>
      </c>
      <c r="I234">
        <v>0.81980500000000001</v>
      </c>
      <c r="J234" t="s">
        <v>3</v>
      </c>
      <c r="K234">
        <v>73.403409999999994</v>
      </c>
      <c r="L234">
        <v>7.4781E-2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169.638015</v>
      </c>
      <c r="I235">
        <v>0.82902600000000004</v>
      </c>
      <c r="J235" t="s">
        <v>3</v>
      </c>
      <c r="K235">
        <v>79.044397000000004</v>
      </c>
      <c r="L235">
        <v>8.5819999999999994E-2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181.73976999999999</v>
      </c>
      <c r="I236">
        <v>0.84119600000000005</v>
      </c>
      <c r="J236" t="s">
        <v>3</v>
      </c>
      <c r="K236">
        <v>84.690019000000007</v>
      </c>
      <c r="L236">
        <v>9.4936000000000006E-2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193.84092699999999</v>
      </c>
      <c r="I237">
        <v>0.85224500000000003</v>
      </c>
      <c r="J237" t="s">
        <v>3</v>
      </c>
      <c r="K237">
        <v>90.333689000000007</v>
      </c>
      <c r="L237">
        <v>0.10084799999999999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205.94144900000001</v>
      </c>
      <c r="I238">
        <v>0.859151</v>
      </c>
      <c r="J238" t="s">
        <v>3</v>
      </c>
      <c r="K238">
        <v>95.976501999999996</v>
      </c>
      <c r="L238">
        <v>0.110426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218.04242500000001</v>
      </c>
      <c r="I239">
        <v>0.87485000000000002</v>
      </c>
      <c r="J239" t="s">
        <v>3</v>
      </c>
      <c r="K239">
        <v>101.620975</v>
      </c>
      <c r="L239">
        <v>0.122959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230.13520299999999</v>
      </c>
      <c r="I240">
        <v>0.88872799999999996</v>
      </c>
      <c r="J240" t="s">
        <v>3</v>
      </c>
      <c r="K240">
        <v>107.25794999999999</v>
      </c>
      <c r="L240">
        <v>0.13585700000000001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242.237033</v>
      </c>
      <c r="I241">
        <v>0.90481999999999996</v>
      </c>
      <c r="J241" t="s">
        <v>3</v>
      </c>
      <c r="K241">
        <v>112.904878</v>
      </c>
      <c r="L241">
        <v>0.14913399999999999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11.428967</v>
      </c>
      <c r="I242">
        <v>2.6175E-2</v>
      </c>
      <c r="J242" t="s">
        <v>3</v>
      </c>
      <c r="K242">
        <v>4.8232239999999997</v>
      </c>
      <c r="L242">
        <v>1.55E-4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22.906226</v>
      </c>
      <c r="I243">
        <v>9.6581E-2</v>
      </c>
      <c r="J243" t="s">
        <v>3</v>
      </c>
      <c r="K243">
        <v>9.6418999999999997</v>
      </c>
      <c r="L243">
        <v>3.48E-4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34.378549</v>
      </c>
      <c r="I244">
        <v>0.20868700000000001</v>
      </c>
      <c r="J244" t="s">
        <v>3</v>
      </c>
      <c r="K244">
        <v>14.458201000000001</v>
      </c>
      <c r="L244">
        <v>7.6800000000000002E-4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45.851142000000003</v>
      </c>
      <c r="I245">
        <v>0.36128300000000002</v>
      </c>
      <c r="J245" t="s">
        <v>3</v>
      </c>
      <c r="K245">
        <v>19.276305000000001</v>
      </c>
      <c r="L245">
        <v>1.1130000000000001E-3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57.321520999999997</v>
      </c>
      <c r="I246">
        <v>0.55466599999999999</v>
      </c>
      <c r="J246" t="s">
        <v>3</v>
      </c>
      <c r="K246">
        <v>24.092483999999999</v>
      </c>
      <c r="L246">
        <v>1.493E-3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68.792822000000001</v>
      </c>
      <c r="I247">
        <v>0.78796900000000003</v>
      </c>
      <c r="J247" t="s">
        <v>3</v>
      </c>
      <c r="K247">
        <v>28.910219999999999</v>
      </c>
      <c r="L247">
        <v>1.882E-3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80.260355000000004</v>
      </c>
      <c r="I248">
        <v>1.063914</v>
      </c>
      <c r="J248" t="s">
        <v>3</v>
      </c>
      <c r="K248">
        <v>33.725107999999999</v>
      </c>
      <c r="L248">
        <v>2.457E-3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91.733886999999996</v>
      </c>
      <c r="I249">
        <v>1.3836619999999999</v>
      </c>
      <c r="J249" t="s">
        <v>3</v>
      </c>
      <c r="K249">
        <v>38.545996000000002</v>
      </c>
      <c r="L249">
        <v>3.0349999999999999E-3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103.196383</v>
      </c>
      <c r="I250">
        <v>1.6446149999999999</v>
      </c>
      <c r="J250" t="s">
        <v>3</v>
      </c>
      <c r="K250">
        <v>43.362707</v>
      </c>
      <c r="L250">
        <v>3.7130000000000002E-3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114.653431</v>
      </c>
      <c r="I251">
        <v>1.7799879999999999</v>
      </c>
      <c r="J251" t="s">
        <v>3</v>
      </c>
      <c r="K251">
        <v>48.181323999999996</v>
      </c>
      <c r="L251">
        <v>4.4739999999999997E-3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126.106386</v>
      </c>
      <c r="I252">
        <v>1.913862</v>
      </c>
      <c r="J252" t="s">
        <v>3</v>
      </c>
      <c r="K252">
        <v>52.997051999999996</v>
      </c>
      <c r="L252">
        <v>5.1539999999999997E-3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137.564978</v>
      </c>
      <c r="I253">
        <v>2.0626799999999998</v>
      </c>
      <c r="J253" t="s">
        <v>3</v>
      </c>
      <c r="K253">
        <v>57.816302</v>
      </c>
      <c r="L253">
        <v>5.9030000000000003E-3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149.02111199999999</v>
      </c>
      <c r="I254">
        <v>2.2100819999999999</v>
      </c>
      <c r="J254" t="s">
        <v>3</v>
      </c>
      <c r="K254">
        <v>62.633052999999997</v>
      </c>
      <c r="L254">
        <v>6.515E-3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160.481832</v>
      </c>
      <c r="I255">
        <v>2.3559839999999999</v>
      </c>
      <c r="J255" t="s">
        <v>3</v>
      </c>
      <c r="K255">
        <v>67.455410000000001</v>
      </c>
      <c r="L255">
        <v>7.2839999999999997E-3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171.933336</v>
      </c>
      <c r="I256">
        <v>2.515358</v>
      </c>
      <c r="J256" t="s">
        <v>3</v>
      </c>
      <c r="K256">
        <v>72.270798999999997</v>
      </c>
      <c r="L256">
        <v>8.2190000000000006E-3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183.39002300000001</v>
      </c>
      <c r="I257">
        <v>2.6629960000000001</v>
      </c>
      <c r="J257" t="s">
        <v>3</v>
      </c>
      <c r="K257">
        <v>77.090084000000004</v>
      </c>
      <c r="L257">
        <v>8.822E-3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194.84478300000001</v>
      </c>
      <c r="I258">
        <v>2.8200699999999999</v>
      </c>
      <c r="J258" t="s">
        <v>3</v>
      </c>
      <c r="K258">
        <v>81.906665000000004</v>
      </c>
      <c r="L258">
        <v>9.5940000000000001E-3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206.30313000000001</v>
      </c>
      <c r="I259">
        <v>2.9700500000000001</v>
      </c>
      <c r="J259" t="s">
        <v>3</v>
      </c>
      <c r="K259">
        <v>86.726071000000005</v>
      </c>
      <c r="L259">
        <v>1.0361E-2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217.75592599999999</v>
      </c>
      <c r="I260">
        <v>3.1315819999999999</v>
      </c>
      <c r="J260" t="s">
        <v>3</v>
      </c>
      <c r="K260">
        <v>91.540028000000007</v>
      </c>
      <c r="L260">
        <v>1.1246000000000001E-2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229.21517800000001</v>
      </c>
      <c r="I261">
        <v>3.303372</v>
      </c>
      <c r="J261" t="s">
        <v>3</v>
      </c>
      <c r="K261">
        <v>96.361238</v>
      </c>
      <c r="L261">
        <v>1.1676000000000001E-2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12.140993999999999</v>
      </c>
      <c r="I262">
        <v>9.0620999999999993E-2</v>
      </c>
      <c r="J262" t="s">
        <v>3</v>
      </c>
      <c r="K262">
        <v>7.5410630000000003</v>
      </c>
      <c r="L262">
        <v>3.4092999999999998E-2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23.994243000000001</v>
      </c>
      <c r="I263">
        <v>0.35471999999999998</v>
      </c>
      <c r="J263" t="s">
        <v>3</v>
      </c>
      <c r="K263">
        <v>15.012085000000001</v>
      </c>
      <c r="L263">
        <v>0.13752200000000001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35.846283</v>
      </c>
      <c r="I264">
        <v>0.79411799999999999</v>
      </c>
      <c r="J264" t="s">
        <v>3</v>
      </c>
      <c r="K264">
        <v>22.482410999999999</v>
      </c>
      <c r="L264">
        <v>0.31002999999999997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47.686672000000002</v>
      </c>
      <c r="I265">
        <v>1.355194</v>
      </c>
      <c r="J265" t="s">
        <v>3</v>
      </c>
      <c r="K265">
        <v>29.946327</v>
      </c>
      <c r="L265">
        <v>0.52970600000000001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59.526834000000001</v>
      </c>
      <c r="I266">
        <v>2.069423</v>
      </c>
      <c r="J266" t="s">
        <v>3</v>
      </c>
      <c r="K266">
        <v>37.410262000000003</v>
      </c>
      <c r="L266">
        <v>0.81161000000000005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71.366664999999998</v>
      </c>
      <c r="I267">
        <v>2.9414410000000002</v>
      </c>
      <c r="J267" t="s">
        <v>3</v>
      </c>
      <c r="K267">
        <v>44.874034000000002</v>
      </c>
      <c r="L267">
        <v>1.1567890000000001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83.205817999999994</v>
      </c>
      <c r="I268">
        <v>3.9684339999999998</v>
      </c>
      <c r="J268" t="s">
        <v>3</v>
      </c>
      <c r="K268">
        <v>52.338993000000002</v>
      </c>
      <c r="L268">
        <v>1.5647709999999999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95.045338999999998</v>
      </c>
      <c r="I269">
        <v>5.1449720000000001</v>
      </c>
      <c r="J269" t="s">
        <v>3</v>
      </c>
      <c r="K269">
        <v>59.804237999999998</v>
      </c>
      <c r="L269">
        <v>2.0329790000000001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106.88588300000001</v>
      </c>
      <c r="I270">
        <v>6.4734280000000002</v>
      </c>
      <c r="J270" t="s">
        <v>3</v>
      </c>
      <c r="K270">
        <v>67.270420999999999</v>
      </c>
      <c r="L270">
        <v>2.5632799999999998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118.725815</v>
      </c>
      <c r="I271">
        <v>7.9595659999999997</v>
      </c>
      <c r="J271" t="s">
        <v>3</v>
      </c>
      <c r="K271">
        <v>74.737022999999994</v>
      </c>
      <c r="L271">
        <v>3.1594069999999999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130.56678199999999</v>
      </c>
      <c r="I272">
        <v>9.5822260000000004</v>
      </c>
      <c r="J272" t="s">
        <v>3</v>
      </c>
      <c r="K272">
        <v>82.204995999999994</v>
      </c>
      <c r="L272">
        <v>3.8083320000000001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142.38542699999999</v>
      </c>
      <c r="I273">
        <v>10.422404</v>
      </c>
      <c r="J273" t="s">
        <v>3</v>
      </c>
      <c r="K273">
        <v>89.658344</v>
      </c>
      <c r="L273">
        <v>4.1382919999999999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154.199546</v>
      </c>
      <c r="I274">
        <v>11.085808999999999</v>
      </c>
      <c r="J274" t="s">
        <v>3</v>
      </c>
      <c r="K274">
        <v>97.108517000000006</v>
      </c>
      <c r="L274">
        <v>4.4051030000000004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166.013868</v>
      </c>
      <c r="I275">
        <v>11.776719</v>
      </c>
      <c r="J275" t="s">
        <v>3</v>
      </c>
      <c r="K275">
        <v>104.55965500000001</v>
      </c>
      <c r="L275">
        <v>4.6830290000000003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177.82790399999999</v>
      </c>
      <c r="I276">
        <v>12.482329</v>
      </c>
      <c r="J276" t="s">
        <v>3</v>
      </c>
      <c r="K276">
        <v>112.010034</v>
      </c>
      <c r="L276">
        <v>4.968229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189.64194000000001</v>
      </c>
      <c r="I277">
        <v>13.211147</v>
      </c>
      <c r="J277" t="s">
        <v>3</v>
      </c>
      <c r="K277">
        <v>119.46084399999999</v>
      </c>
      <c r="L277">
        <v>5.2621039999999999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201.45564899999999</v>
      </c>
      <c r="I278">
        <v>13.952666000000001</v>
      </c>
      <c r="J278" t="s">
        <v>3</v>
      </c>
      <c r="K278">
        <v>126.911145</v>
      </c>
      <c r="L278">
        <v>5.5621140000000002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213.27103600000001</v>
      </c>
      <c r="I279">
        <v>14.717923000000001</v>
      </c>
      <c r="J279" t="s">
        <v>3</v>
      </c>
      <c r="K279">
        <v>134.36328399999999</v>
      </c>
      <c r="L279">
        <v>5.8707130000000003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225.085219</v>
      </c>
      <c r="I280">
        <v>15.509613999999999</v>
      </c>
      <c r="J280" t="s">
        <v>3</v>
      </c>
      <c r="K280">
        <v>141.815136</v>
      </c>
      <c r="L280">
        <v>6.1915190000000004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236.89983100000001</v>
      </c>
      <c r="I281">
        <v>16.312939</v>
      </c>
      <c r="J281" t="s">
        <v>3</v>
      </c>
      <c r="K281">
        <v>149.267382</v>
      </c>
      <c r="L281">
        <v>6.5188119999999996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9.7593969999999999</v>
      </c>
      <c r="I282">
        <v>5.7643E-2</v>
      </c>
      <c r="J282" t="s">
        <v>3</v>
      </c>
      <c r="K282">
        <v>5.110436</v>
      </c>
      <c r="L282">
        <v>1.5398E-2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19.169039999999999</v>
      </c>
      <c r="I283">
        <v>0.22722300000000001</v>
      </c>
      <c r="J283" t="s">
        <v>3</v>
      </c>
      <c r="K283">
        <v>10.140242000000001</v>
      </c>
      <c r="L283">
        <v>6.2147000000000001E-2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28.577190000000002</v>
      </c>
      <c r="I284">
        <v>0.51039199999999996</v>
      </c>
      <c r="J284" t="s">
        <v>3</v>
      </c>
      <c r="K284">
        <v>15.170292999999999</v>
      </c>
      <c r="L284">
        <v>0.13985600000000001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37.985455999999999</v>
      </c>
      <c r="I285">
        <v>0.91032999999999997</v>
      </c>
      <c r="J285" t="s">
        <v>3</v>
      </c>
      <c r="K285">
        <v>20.200762999999998</v>
      </c>
      <c r="L285">
        <v>0.24943899999999999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47.392386999999999</v>
      </c>
      <c r="I286">
        <v>1.41795</v>
      </c>
      <c r="J286" t="s">
        <v>3</v>
      </c>
      <c r="K286">
        <v>25.230948999999999</v>
      </c>
      <c r="L286">
        <v>0.38929999999999998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56.798600999999998</v>
      </c>
      <c r="I287">
        <v>2.037865</v>
      </c>
      <c r="J287" t="s">
        <v>3</v>
      </c>
      <c r="K287">
        <v>30.261278000000001</v>
      </c>
      <c r="L287">
        <v>0.56165900000000002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66.204851000000005</v>
      </c>
      <c r="I288">
        <v>2.76884</v>
      </c>
      <c r="J288" t="s">
        <v>3</v>
      </c>
      <c r="K288">
        <v>35.291204</v>
      </c>
      <c r="L288">
        <v>0.76460399999999995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75.611148</v>
      </c>
      <c r="I289">
        <v>3.6119880000000002</v>
      </c>
      <c r="J289" t="s">
        <v>3</v>
      </c>
      <c r="K289">
        <v>40.321592000000003</v>
      </c>
      <c r="L289">
        <v>0.99964200000000003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85.016605999999996</v>
      </c>
      <c r="I290">
        <v>4.5633650000000001</v>
      </c>
      <c r="J290" t="s">
        <v>3</v>
      </c>
      <c r="K290">
        <v>45.35192</v>
      </c>
      <c r="L290">
        <v>1.2660960000000001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94.421693000000005</v>
      </c>
      <c r="I291">
        <v>5.6264580000000004</v>
      </c>
      <c r="J291" t="s">
        <v>3</v>
      </c>
      <c r="K291">
        <v>50.381920000000001</v>
      </c>
      <c r="L291">
        <v>1.563666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103.826538</v>
      </c>
      <c r="I292">
        <v>6.7959379999999996</v>
      </c>
      <c r="J292" t="s">
        <v>3</v>
      </c>
      <c r="K292">
        <v>55.412390000000002</v>
      </c>
      <c r="L292">
        <v>1.8925080000000001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113.230396</v>
      </c>
      <c r="I293">
        <v>8.0701160000000005</v>
      </c>
      <c r="J293" t="s">
        <v>3</v>
      </c>
      <c r="K293">
        <v>60.442453</v>
      </c>
      <c r="L293">
        <v>2.2527170000000001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122.625489</v>
      </c>
      <c r="I294">
        <v>9.3406339999999997</v>
      </c>
      <c r="J294" t="s">
        <v>3</v>
      </c>
      <c r="K294">
        <v>65.468175000000002</v>
      </c>
      <c r="L294">
        <v>2.6094379999999999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132.01899499999999</v>
      </c>
      <c r="I295">
        <v>10.685104000000001</v>
      </c>
      <c r="J295" t="s">
        <v>3</v>
      </c>
      <c r="K295">
        <v>70.492690999999994</v>
      </c>
      <c r="L295">
        <v>2.988677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141.41303500000001</v>
      </c>
      <c r="I296">
        <v>12.131850999999999</v>
      </c>
      <c r="J296" t="s">
        <v>3</v>
      </c>
      <c r="K296">
        <v>75.518151000000003</v>
      </c>
      <c r="L296">
        <v>3.3983629999999998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150.80727899999999</v>
      </c>
      <c r="I297">
        <v>13.671775</v>
      </c>
      <c r="J297" t="s">
        <v>3</v>
      </c>
      <c r="K297">
        <v>80.543138999999996</v>
      </c>
      <c r="L297">
        <v>3.8368699999999998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160.20031800000001</v>
      </c>
      <c r="I298">
        <v>15.316967999999999</v>
      </c>
      <c r="J298" t="s">
        <v>3</v>
      </c>
      <c r="K298">
        <v>85.568190000000001</v>
      </c>
      <c r="L298">
        <v>4.3046090000000001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169.57553899999999</v>
      </c>
      <c r="I299">
        <v>16.080852</v>
      </c>
      <c r="J299" t="s">
        <v>3</v>
      </c>
      <c r="K299">
        <v>90.582688000000005</v>
      </c>
      <c r="L299">
        <v>4.5192490000000003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178.94907799999999</v>
      </c>
      <c r="I300">
        <v>16.711278</v>
      </c>
      <c r="J300" t="s">
        <v>3</v>
      </c>
      <c r="K300">
        <v>95.596800000000002</v>
      </c>
      <c r="L300">
        <v>4.6976149999999999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188.321819</v>
      </c>
      <c r="I301">
        <v>17.358563</v>
      </c>
      <c r="J301" t="s">
        <v>3</v>
      </c>
      <c r="K301">
        <v>100.610995</v>
      </c>
      <c r="L301">
        <v>4.8838730000000004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13.097369</v>
      </c>
      <c r="I302">
        <v>8.4453E-2</v>
      </c>
      <c r="J302" t="s">
        <v>3</v>
      </c>
      <c r="K302">
        <v>7.5328099999999996</v>
      </c>
      <c r="L302">
        <v>3.1962999999999998E-2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25.903413</v>
      </c>
      <c r="I303">
        <v>0.370618</v>
      </c>
      <c r="J303" t="s">
        <v>3</v>
      </c>
      <c r="K303">
        <v>14.996867</v>
      </c>
      <c r="L303">
        <v>0.13281799999999999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38.710968999999999</v>
      </c>
      <c r="I304">
        <v>0.86505799999999999</v>
      </c>
      <c r="J304" t="s">
        <v>3</v>
      </c>
      <c r="K304">
        <v>22.462485999999998</v>
      </c>
      <c r="L304">
        <v>0.30378300000000003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51.517147999999999</v>
      </c>
      <c r="I305">
        <v>1.560125</v>
      </c>
      <c r="J305" t="s">
        <v>3</v>
      </c>
      <c r="K305">
        <v>29.927819</v>
      </c>
      <c r="L305">
        <v>0.54370700000000005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64.323961999999995</v>
      </c>
      <c r="I306">
        <v>2.4560219999999999</v>
      </c>
      <c r="J306" t="s">
        <v>3</v>
      </c>
      <c r="K306">
        <v>37.393782999999999</v>
      </c>
      <c r="L306">
        <v>0.85522900000000002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77.129929000000004</v>
      </c>
      <c r="I307">
        <v>3.5656970000000001</v>
      </c>
      <c r="J307" t="s">
        <v>3</v>
      </c>
      <c r="K307">
        <v>44.859681999999999</v>
      </c>
      <c r="L307">
        <v>1.2348159999999999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89.921192000000005</v>
      </c>
      <c r="I308">
        <v>4.7424210000000002</v>
      </c>
      <c r="J308" t="s">
        <v>3</v>
      </c>
      <c r="K308">
        <v>52.317697000000003</v>
      </c>
      <c r="L308">
        <v>1.6423430000000001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102.710408</v>
      </c>
      <c r="I309">
        <v>6.096203</v>
      </c>
      <c r="J309" t="s">
        <v>3</v>
      </c>
      <c r="K309">
        <v>59.776040000000002</v>
      </c>
      <c r="L309">
        <v>2.1090239999999998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115.501344</v>
      </c>
      <c r="I310">
        <v>7.6312930000000003</v>
      </c>
      <c r="J310" t="s">
        <v>3</v>
      </c>
      <c r="K310">
        <v>67.234926000000002</v>
      </c>
      <c r="L310">
        <v>2.641492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128.294061</v>
      </c>
      <c r="I311">
        <v>9.3523929999999993</v>
      </c>
      <c r="J311" t="s">
        <v>3</v>
      </c>
      <c r="K311">
        <v>74.694958999999997</v>
      </c>
      <c r="L311">
        <v>3.23827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141.08579</v>
      </c>
      <c r="I312">
        <v>11.265402</v>
      </c>
      <c r="J312" t="s">
        <v>3</v>
      </c>
      <c r="K312">
        <v>82.154071999999999</v>
      </c>
      <c r="L312">
        <v>3.8993479999999998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153.87483499999999</v>
      </c>
      <c r="I313">
        <v>13.354053</v>
      </c>
      <c r="J313" t="s">
        <v>3</v>
      </c>
      <c r="K313">
        <v>89.614127999999994</v>
      </c>
      <c r="L313">
        <v>4.6174340000000003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166.666157</v>
      </c>
      <c r="I314">
        <v>15.631145</v>
      </c>
      <c r="J314" t="s">
        <v>3</v>
      </c>
      <c r="K314">
        <v>97.074551999999997</v>
      </c>
      <c r="L314">
        <v>5.4052959999999999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179.45637099999999</v>
      </c>
      <c r="I315">
        <v>18.096869999999999</v>
      </c>
      <c r="J315" t="s">
        <v>3</v>
      </c>
      <c r="K315">
        <v>104.53432100000001</v>
      </c>
      <c r="L315">
        <v>6.2538340000000003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192.23835099999999</v>
      </c>
      <c r="I316">
        <v>20.258979</v>
      </c>
      <c r="J316" t="s">
        <v>3</v>
      </c>
      <c r="K316">
        <v>111.99007400000001</v>
      </c>
      <c r="L316">
        <v>6.9942650000000004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205.00279499999999</v>
      </c>
      <c r="I317">
        <v>21.247112999999999</v>
      </c>
      <c r="J317" t="s">
        <v>3</v>
      </c>
      <c r="K317">
        <v>119.434708</v>
      </c>
      <c r="L317">
        <v>7.3421979999999998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217.76755299999999</v>
      </c>
      <c r="I318">
        <v>22.264430000000001</v>
      </c>
      <c r="J318" t="s">
        <v>3</v>
      </c>
      <c r="K318">
        <v>126.879384</v>
      </c>
      <c r="L318">
        <v>7.6965620000000001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230.532556</v>
      </c>
      <c r="I319">
        <v>23.307879</v>
      </c>
      <c r="J319" t="s">
        <v>3</v>
      </c>
      <c r="K319">
        <v>134.32466600000001</v>
      </c>
      <c r="L319">
        <v>8.0591530000000002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243.29542799999999</v>
      </c>
      <c r="I320">
        <v>24.362228999999999</v>
      </c>
      <c r="J320" t="s">
        <v>3</v>
      </c>
      <c r="K320">
        <v>141.769341</v>
      </c>
      <c r="L320">
        <v>8.4257939999999998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256.05942900000002</v>
      </c>
      <c r="I321">
        <v>25.455613</v>
      </c>
      <c r="J321" t="s">
        <v>3</v>
      </c>
      <c r="K321">
        <v>149.215035</v>
      </c>
      <c r="L321">
        <v>8.7994090000000007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433.77819299999999</v>
      </c>
      <c r="I322">
        <v>709.33741599999996</v>
      </c>
      <c r="J322" t="s">
        <v>3</v>
      </c>
      <c r="K322">
        <v>433.45178199999998</v>
      </c>
      <c r="L322">
        <v>708.30355599999996</v>
      </c>
      <c r="M322" t="s">
        <v>4</v>
      </c>
      <c r="N322">
        <v>16.099805</v>
      </c>
      <c r="O322">
        <v>0.96455299999999999</v>
      </c>
      <c r="P322" t="s">
        <v>5</v>
      </c>
      <c r="Q322">
        <v>74.239923000000005</v>
      </c>
      <c r="R322">
        <v>27.094456999999998</v>
      </c>
      <c r="S322" t="s">
        <v>6</v>
      </c>
      <c r="T322">
        <v>15.168494000000001</v>
      </c>
      <c r="U322">
        <v>0.79134099999999996</v>
      </c>
      <c r="V322" t="s">
        <v>7</v>
      </c>
      <c r="W322">
        <v>14.848447999999999</v>
      </c>
      <c r="X322">
        <v>0.75895299999999999</v>
      </c>
      <c r="Y322" t="s">
        <v>8</v>
      </c>
      <c r="Z322">
        <v>16.758654</v>
      </c>
      <c r="AA322">
        <v>3.838241</v>
      </c>
      <c r="AB322" t="s">
        <v>9</v>
      </c>
      <c r="AC322">
        <v>324.46587599999998</v>
      </c>
      <c r="AD322">
        <v>385.33284900000001</v>
      </c>
      <c r="AE322" t="s">
        <v>10</v>
      </c>
      <c r="AF322">
        <v>2.8577999999999999E-2</v>
      </c>
      <c r="AG322">
        <v>1.2E-5</v>
      </c>
      <c r="AH322" t="s">
        <v>11</v>
      </c>
      <c r="AI322">
        <v>0.97339600000000004</v>
      </c>
      <c r="AJ322">
        <v>6.7000000000000002E-5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866.050477</v>
      </c>
      <c r="I323">
        <v>1878.9377099999999</v>
      </c>
      <c r="J323" t="s">
        <v>3</v>
      </c>
      <c r="K323">
        <v>865.40117399999997</v>
      </c>
      <c r="L323">
        <v>1876.2245170000001</v>
      </c>
      <c r="M323" t="s">
        <v>4</v>
      </c>
      <c r="N323">
        <v>32.225614999999998</v>
      </c>
      <c r="O323">
        <v>5.1518230000000003</v>
      </c>
      <c r="P323" t="s">
        <v>5</v>
      </c>
      <c r="Q323">
        <v>148.74094099999999</v>
      </c>
      <c r="R323">
        <v>83.389669999999995</v>
      </c>
      <c r="S323" t="s">
        <v>6</v>
      </c>
      <c r="T323">
        <v>30.201519000000001</v>
      </c>
      <c r="U323">
        <v>2.1555740000000001</v>
      </c>
      <c r="V323" t="s">
        <v>7</v>
      </c>
      <c r="W323">
        <v>29.586048000000002</v>
      </c>
      <c r="X323">
        <v>2.0693700000000002</v>
      </c>
      <c r="Y323" t="s">
        <v>8</v>
      </c>
      <c r="Z323">
        <v>34.394635000000001</v>
      </c>
      <c r="AA323">
        <v>25.136931000000001</v>
      </c>
      <c r="AB323" t="s">
        <v>9</v>
      </c>
      <c r="AC323">
        <v>647.52218400000004</v>
      </c>
      <c r="AD323">
        <v>1015.373156</v>
      </c>
      <c r="AE323" t="s">
        <v>10</v>
      </c>
      <c r="AF323">
        <v>2.6405000000000001E-2</v>
      </c>
      <c r="AG323">
        <v>2.5000000000000001E-5</v>
      </c>
      <c r="AH323" t="s">
        <v>11</v>
      </c>
      <c r="AI323">
        <v>0.97855300000000001</v>
      </c>
      <c r="AJ323">
        <v>1.5999999999999999E-5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1295.2213400000001</v>
      </c>
      <c r="I324">
        <v>3163.8025469999998</v>
      </c>
      <c r="J324" t="s">
        <v>3</v>
      </c>
      <c r="K324">
        <v>1294.2506960000001</v>
      </c>
      <c r="L324">
        <v>3159.3214969999999</v>
      </c>
      <c r="M324" t="s">
        <v>4</v>
      </c>
      <c r="N324">
        <v>48.180244000000002</v>
      </c>
      <c r="O324">
        <v>7.8717350000000001</v>
      </c>
      <c r="P324" t="s">
        <v>5</v>
      </c>
      <c r="Q324">
        <v>222.29503</v>
      </c>
      <c r="R324">
        <v>150.33345600000001</v>
      </c>
      <c r="S324" t="s">
        <v>6</v>
      </c>
      <c r="T324">
        <v>45.150340999999997</v>
      </c>
      <c r="U324">
        <v>3.4532929999999999</v>
      </c>
      <c r="V324" t="s">
        <v>7</v>
      </c>
      <c r="W324">
        <v>44.237411000000002</v>
      </c>
      <c r="X324">
        <v>3.284084</v>
      </c>
      <c r="Y324" t="s">
        <v>8</v>
      </c>
      <c r="Z324">
        <v>51.367745999999997</v>
      </c>
      <c r="AA324">
        <v>54.001719000000001</v>
      </c>
      <c r="AB324" t="s">
        <v>9</v>
      </c>
      <c r="AC324">
        <v>968.09849399999996</v>
      </c>
      <c r="AD324">
        <v>1663.5599070000001</v>
      </c>
      <c r="AE324" t="s">
        <v>10</v>
      </c>
      <c r="AF324">
        <v>2.3897000000000002E-2</v>
      </c>
      <c r="AG324">
        <v>3.8999999999999999E-5</v>
      </c>
      <c r="AH324" t="s">
        <v>11</v>
      </c>
      <c r="AI324">
        <v>0.98071799999999998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1725.5735549999999</v>
      </c>
      <c r="I325">
        <v>4785.7779849999997</v>
      </c>
      <c r="J325" t="s">
        <v>3</v>
      </c>
      <c r="K325">
        <v>1724.2794019999999</v>
      </c>
      <c r="L325">
        <v>4778.9900989999996</v>
      </c>
      <c r="M325" t="s">
        <v>4</v>
      </c>
      <c r="N325">
        <v>64.577956999999998</v>
      </c>
      <c r="O325">
        <v>17.180301</v>
      </c>
      <c r="P325" t="s">
        <v>5</v>
      </c>
      <c r="Q325">
        <v>295.93809099999999</v>
      </c>
      <c r="R325">
        <v>222.36769699999999</v>
      </c>
      <c r="S325" t="s">
        <v>6</v>
      </c>
      <c r="T325">
        <v>60.145705999999997</v>
      </c>
      <c r="U325">
        <v>5.3073269999999999</v>
      </c>
      <c r="V325" t="s">
        <v>7</v>
      </c>
      <c r="W325">
        <v>58.930694000000003</v>
      </c>
      <c r="X325">
        <v>5.0416629999999998</v>
      </c>
      <c r="Y325" t="s">
        <v>8</v>
      </c>
      <c r="Z325">
        <v>68.319203999999999</v>
      </c>
      <c r="AA325">
        <v>83.056882000000002</v>
      </c>
      <c r="AB325" t="s">
        <v>9</v>
      </c>
      <c r="AC325">
        <v>1289.8986649999999</v>
      </c>
      <c r="AD325">
        <v>2566.15317</v>
      </c>
      <c r="AE325" t="s">
        <v>10</v>
      </c>
      <c r="AF325">
        <v>2.2349999999999998E-2</v>
      </c>
      <c r="AG325">
        <v>4.6E-5</v>
      </c>
      <c r="AH325" t="s">
        <v>11</v>
      </c>
      <c r="AI325">
        <v>0.98086300000000004</v>
      </c>
      <c r="AJ325">
        <v>3.9999999999999998E-6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2156.7643600000001</v>
      </c>
      <c r="I326">
        <v>7037.477476</v>
      </c>
      <c r="J326" t="s">
        <v>3</v>
      </c>
      <c r="K326">
        <v>2155.1478959999999</v>
      </c>
      <c r="L326">
        <v>7027.3555500000002</v>
      </c>
      <c r="M326" t="s">
        <v>4</v>
      </c>
      <c r="N326">
        <v>80.472961999999995</v>
      </c>
      <c r="O326">
        <v>20.189232000000001</v>
      </c>
      <c r="P326" t="s">
        <v>5</v>
      </c>
      <c r="Q326">
        <v>369.98944599999999</v>
      </c>
      <c r="R326">
        <v>322.341093</v>
      </c>
      <c r="S326" t="s">
        <v>6</v>
      </c>
      <c r="T326">
        <v>75.154905999999997</v>
      </c>
      <c r="U326">
        <v>7.9927149999999996</v>
      </c>
      <c r="V326" t="s">
        <v>7</v>
      </c>
      <c r="W326">
        <v>73.635011000000006</v>
      </c>
      <c r="X326">
        <v>7.5510549999999999</v>
      </c>
      <c r="Y326" t="s">
        <v>8</v>
      </c>
      <c r="Z326">
        <v>85.622456</v>
      </c>
      <c r="AA326">
        <v>121.993346</v>
      </c>
      <c r="AB326" t="s">
        <v>9</v>
      </c>
      <c r="AC326">
        <v>1612.6215580000001</v>
      </c>
      <c r="AD326">
        <v>3814.5556470000001</v>
      </c>
      <c r="AE326" t="s">
        <v>10</v>
      </c>
      <c r="AF326">
        <v>2.1477E-2</v>
      </c>
      <c r="AG326">
        <v>5.1E-5</v>
      </c>
      <c r="AH326" t="s">
        <v>11</v>
      </c>
      <c r="AI326">
        <v>0.98098300000000005</v>
      </c>
      <c r="AJ326">
        <v>3.0000000000000001E-6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2585.035605</v>
      </c>
      <c r="I327">
        <v>8774.6284410000007</v>
      </c>
      <c r="J327" t="s">
        <v>3</v>
      </c>
      <c r="K327">
        <v>2583.0973140000001</v>
      </c>
      <c r="L327">
        <v>8761.8433640000003</v>
      </c>
      <c r="M327" t="s">
        <v>4</v>
      </c>
      <c r="N327">
        <v>96.238347000000005</v>
      </c>
      <c r="O327">
        <v>22.042874999999999</v>
      </c>
      <c r="P327" t="s">
        <v>5</v>
      </c>
      <c r="Q327">
        <v>443.46262000000002</v>
      </c>
      <c r="R327">
        <v>400.34035899999998</v>
      </c>
      <c r="S327" t="s">
        <v>6</v>
      </c>
      <c r="T327">
        <v>90.069050000000004</v>
      </c>
      <c r="U327">
        <v>9.9618439999999993</v>
      </c>
      <c r="V327" t="s">
        <v>7</v>
      </c>
      <c r="W327">
        <v>88.259257000000005</v>
      </c>
      <c r="X327">
        <v>9.3542989999999993</v>
      </c>
      <c r="Y327" t="s">
        <v>8</v>
      </c>
      <c r="Z327">
        <v>102.680598</v>
      </c>
      <c r="AA327">
        <v>154.131711</v>
      </c>
      <c r="AB327" t="s">
        <v>9</v>
      </c>
      <c r="AC327">
        <v>1933.0024370000001</v>
      </c>
      <c r="AD327">
        <v>4772.6774670000004</v>
      </c>
      <c r="AE327" t="s">
        <v>10</v>
      </c>
      <c r="AF327">
        <v>2.0708000000000001E-2</v>
      </c>
      <c r="AG327">
        <v>5.0000000000000002E-5</v>
      </c>
      <c r="AH327" t="s">
        <v>11</v>
      </c>
      <c r="AI327">
        <v>0.98109400000000002</v>
      </c>
      <c r="AJ327">
        <v>3.0000000000000001E-6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3014.929106</v>
      </c>
      <c r="I328">
        <v>10665.70434</v>
      </c>
      <c r="J328" t="s">
        <v>3</v>
      </c>
      <c r="K328">
        <v>3012.6698879999999</v>
      </c>
      <c r="L328">
        <v>10650.17992</v>
      </c>
      <c r="M328" t="s">
        <v>4</v>
      </c>
      <c r="N328">
        <v>112.36869</v>
      </c>
      <c r="O328">
        <v>34.267471999999998</v>
      </c>
      <c r="P328" t="s">
        <v>5</v>
      </c>
      <c r="Q328">
        <v>517.50365699999998</v>
      </c>
      <c r="R328">
        <v>483.14248800000001</v>
      </c>
      <c r="S328" t="s">
        <v>6</v>
      </c>
      <c r="T328">
        <v>105.027852</v>
      </c>
      <c r="U328">
        <v>12.020379999999999</v>
      </c>
      <c r="V328" t="s">
        <v>7</v>
      </c>
      <c r="W328">
        <v>102.92346000000001</v>
      </c>
      <c r="X328">
        <v>11.213900000000001</v>
      </c>
      <c r="Y328" t="s">
        <v>8</v>
      </c>
      <c r="Z328">
        <v>120.11505200000001</v>
      </c>
      <c r="AA328">
        <v>184.15332100000001</v>
      </c>
      <c r="AB328" t="s">
        <v>9</v>
      </c>
      <c r="AC328">
        <v>2254.1873540000001</v>
      </c>
      <c r="AD328">
        <v>5838.423401</v>
      </c>
      <c r="AE328" t="s">
        <v>10</v>
      </c>
      <c r="AF328">
        <v>1.9755000000000002E-2</v>
      </c>
      <c r="AG328">
        <v>4.8000000000000001E-5</v>
      </c>
      <c r="AH328" t="s">
        <v>11</v>
      </c>
      <c r="AI328">
        <v>0.98136100000000004</v>
      </c>
      <c r="AJ328">
        <v>3.9999999999999998E-6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3448.3352540000001</v>
      </c>
      <c r="I329">
        <v>12153.615157</v>
      </c>
      <c r="J329" t="s">
        <v>3</v>
      </c>
      <c r="K329">
        <v>3445.7517330000001</v>
      </c>
      <c r="L329">
        <v>12135.983378000001</v>
      </c>
      <c r="M329" t="s">
        <v>4</v>
      </c>
      <c r="N329">
        <v>128.308109</v>
      </c>
      <c r="O329">
        <v>39.571559000000001</v>
      </c>
      <c r="P329" t="s">
        <v>5</v>
      </c>
      <c r="Q329">
        <v>592.57078999999999</v>
      </c>
      <c r="R329">
        <v>531.35911199999998</v>
      </c>
      <c r="S329" t="s">
        <v>6</v>
      </c>
      <c r="T329">
        <v>120.39654400000001</v>
      </c>
      <c r="U329">
        <v>15.078125</v>
      </c>
      <c r="V329" t="s">
        <v>7</v>
      </c>
      <c r="W329">
        <v>117.70244</v>
      </c>
      <c r="X329">
        <v>12.826195</v>
      </c>
      <c r="Y329" t="s">
        <v>8</v>
      </c>
      <c r="Z329">
        <v>137.83394000000001</v>
      </c>
      <c r="AA329">
        <v>208.57813999999999</v>
      </c>
      <c r="AB329" t="s">
        <v>9</v>
      </c>
      <c r="AC329">
        <v>2577.956318</v>
      </c>
      <c r="AD329">
        <v>6744.5523469999998</v>
      </c>
      <c r="AE329" t="s">
        <v>10</v>
      </c>
      <c r="AF329">
        <v>1.8912999999999999E-2</v>
      </c>
      <c r="AG329">
        <v>4.8999999999999998E-5</v>
      </c>
      <c r="AH329" t="s">
        <v>11</v>
      </c>
      <c r="AI329">
        <v>0.98136599999999996</v>
      </c>
      <c r="AJ329">
        <v>3.9999999999999998E-6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3881.9162889999998</v>
      </c>
      <c r="I330">
        <v>13801.00225</v>
      </c>
      <c r="J330" t="s">
        <v>3</v>
      </c>
      <c r="K330">
        <v>3879.0083979999999</v>
      </c>
      <c r="L330">
        <v>13781.092638</v>
      </c>
      <c r="M330" t="s">
        <v>4</v>
      </c>
      <c r="N330">
        <v>144.284482</v>
      </c>
      <c r="O330">
        <v>46.059719000000001</v>
      </c>
      <c r="P330" t="s">
        <v>5</v>
      </c>
      <c r="Q330">
        <v>667.50778000000003</v>
      </c>
      <c r="R330">
        <v>560.96323199999995</v>
      </c>
      <c r="S330" t="s">
        <v>6</v>
      </c>
      <c r="T330">
        <v>135.48210700000001</v>
      </c>
      <c r="U330">
        <v>17.080791999999999</v>
      </c>
      <c r="V330" t="s">
        <v>7</v>
      </c>
      <c r="W330">
        <v>132.560013</v>
      </c>
      <c r="X330">
        <v>15.092038000000001</v>
      </c>
      <c r="Y330" t="s">
        <v>8</v>
      </c>
      <c r="Z330">
        <v>155.64688699999999</v>
      </c>
      <c r="AA330">
        <v>226.34631899999999</v>
      </c>
      <c r="AB330" t="s">
        <v>9</v>
      </c>
      <c r="AC330">
        <v>2901.8717139999999</v>
      </c>
      <c r="AD330">
        <v>7709.3080970000001</v>
      </c>
      <c r="AE330" t="s">
        <v>10</v>
      </c>
      <c r="AF330">
        <v>1.8155000000000001E-2</v>
      </c>
      <c r="AG330">
        <v>4.5000000000000003E-5</v>
      </c>
      <c r="AH330" t="s">
        <v>11</v>
      </c>
      <c r="AI330">
        <v>0.98141500000000004</v>
      </c>
      <c r="AJ330">
        <v>3.9999999999999998E-6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4318.0076760000002</v>
      </c>
      <c r="I331">
        <v>17133.329398000002</v>
      </c>
      <c r="J331" t="s">
        <v>3</v>
      </c>
      <c r="K331">
        <v>4314.7731839999997</v>
      </c>
      <c r="L331">
        <v>17108.641893</v>
      </c>
      <c r="M331" t="s">
        <v>4</v>
      </c>
      <c r="N331">
        <v>160.32620299999999</v>
      </c>
      <c r="O331">
        <v>54.689447000000001</v>
      </c>
      <c r="P331" t="s">
        <v>5</v>
      </c>
      <c r="Q331">
        <v>743.54934300000002</v>
      </c>
      <c r="R331">
        <v>639.00846100000001</v>
      </c>
      <c r="S331" t="s">
        <v>6</v>
      </c>
      <c r="T331">
        <v>150.662621</v>
      </c>
      <c r="U331">
        <v>20.933933</v>
      </c>
      <c r="V331" t="s">
        <v>7</v>
      </c>
      <c r="W331">
        <v>147.44379499999999</v>
      </c>
      <c r="X331">
        <v>19.211165999999999</v>
      </c>
      <c r="Y331" t="s">
        <v>8</v>
      </c>
      <c r="Z331">
        <v>173.88207600000001</v>
      </c>
      <c r="AA331">
        <v>263.87032699999997</v>
      </c>
      <c r="AB331" t="s">
        <v>9</v>
      </c>
      <c r="AC331">
        <v>3227.2377339999998</v>
      </c>
      <c r="AD331">
        <v>9771.4261549999992</v>
      </c>
      <c r="AE331" t="s">
        <v>10</v>
      </c>
      <c r="AF331">
        <v>1.7793E-2</v>
      </c>
      <c r="AG331">
        <v>4.1999999999999998E-5</v>
      </c>
      <c r="AH331" t="s">
        <v>11</v>
      </c>
      <c r="AI331">
        <v>0.98142399999999996</v>
      </c>
      <c r="AJ331">
        <v>3.9999999999999998E-6</v>
      </c>
      <c r="AK331" t="s">
        <v>12</v>
      </c>
      <c r="AL331">
        <v>2.98</v>
      </c>
      <c r="AM331">
        <v>435.13959999999997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4758.8380370000004</v>
      </c>
      <c r="I332">
        <v>23241.462887000002</v>
      </c>
      <c r="J332" t="s">
        <v>3</v>
      </c>
      <c r="K332">
        <v>4755.2746969999998</v>
      </c>
      <c r="L332">
        <v>23207.538570000001</v>
      </c>
      <c r="M332" t="s">
        <v>4</v>
      </c>
      <c r="N332">
        <v>176.50452999999999</v>
      </c>
      <c r="O332">
        <v>65.782107999999994</v>
      </c>
      <c r="P332" t="s">
        <v>5</v>
      </c>
      <c r="Q332">
        <v>819.89713700000004</v>
      </c>
      <c r="R332">
        <v>768.65319799999997</v>
      </c>
      <c r="S332" t="s">
        <v>6</v>
      </c>
      <c r="T332">
        <v>166.181994</v>
      </c>
      <c r="U332">
        <v>28.842697999999999</v>
      </c>
      <c r="V332" t="s">
        <v>7</v>
      </c>
      <c r="W332">
        <v>162.59011699999999</v>
      </c>
      <c r="X332">
        <v>25.635103999999998</v>
      </c>
      <c r="Y332" t="s">
        <v>8</v>
      </c>
      <c r="Z332">
        <v>191.70682300000001</v>
      </c>
      <c r="AA332">
        <v>291.44668000000001</v>
      </c>
      <c r="AB332" t="s">
        <v>9</v>
      </c>
      <c r="AC332">
        <v>3556.6837260000002</v>
      </c>
      <c r="AD332">
        <v>13462.957793</v>
      </c>
      <c r="AE332" t="s">
        <v>10</v>
      </c>
      <c r="AF332">
        <v>1.685E-2</v>
      </c>
      <c r="AG332">
        <v>3.8000000000000002E-5</v>
      </c>
      <c r="AH332" t="s">
        <v>11</v>
      </c>
      <c r="AI332">
        <v>0.98145700000000002</v>
      </c>
      <c r="AJ332">
        <v>3.9999999999999998E-6</v>
      </c>
      <c r="AK332" t="s">
        <v>12</v>
      </c>
      <c r="AL332">
        <v>2.98</v>
      </c>
      <c r="AM332">
        <v>435.13959999999997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5199.2768749999996</v>
      </c>
      <c r="I333">
        <v>29318.537049999999</v>
      </c>
      <c r="J333" t="s">
        <v>3</v>
      </c>
      <c r="K333">
        <v>5195.3835449999997</v>
      </c>
      <c r="L333">
        <v>29276.002992000002</v>
      </c>
      <c r="M333" t="s">
        <v>4</v>
      </c>
      <c r="N333">
        <v>192.71263200000001</v>
      </c>
      <c r="O333">
        <v>72.947508999999997</v>
      </c>
      <c r="P333" t="s">
        <v>5</v>
      </c>
      <c r="Q333">
        <v>895.76024299999995</v>
      </c>
      <c r="R333">
        <v>932.81613600000003</v>
      </c>
      <c r="S333" t="s">
        <v>6</v>
      </c>
      <c r="T333">
        <v>181.49909400000001</v>
      </c>
      <c r="U333">
        <v>35.443773</v>
      </c>
      <c r="V333" t="s">
        <v>7</v>
      </c>
      <c r="W333">
        <v>177.608001</v>
      </c>
      <c r="X333">
        <v>32.125846000000003</v>
      </c>
      <c r="Y333" t="s">
        <v>8</v>
      </c>
      <c r="Z333">
        <v>209.54360700000001</v>
      </c>
      <c r="AA333">
        <v>317.71293600000001</v>
      </c>
      <c r="AB333" t="s">
        <v>9</v>
      </c>
      <c r="AC333">
        <v>3886.2177489999999</v>
      </c>
      <c r="AD333">
        <v>17022.632175999999</v>
      </c>
      <c r="AE333" t="s">
        <v>10</v>
      </c>
      <c r="AF333">
        <v>1.6660999999999999E-2</v>
      </c>
      <c r="AG333">
        <v>4.0000000000000003E-5</v>
      </c>
      <c r="AH333" t="s">
        <v>11</v>
      </c>
      <c r="AI333">
        <v>0.98145700000000002</v>
      </c>
      <c r="AJ333">
        <v>3.9999999999999998E-6</v>
      </c>
      <c r="AK333" t="s">
        <v>12</v>
      </c>
      <c r="AL333">
        <v>4.54</v>
      </c>
      <c r="AM333">
        <v>545.08839999999998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5641.2977149999997</v>
      </c>
      <c r="I334">
        <v>35381.696171000003</v>
      </c>
      <c r="J334" t="s">
        <v>3</v>
      </c>
      <c r="K334">
        <v>5637.0737790000003</v>
      </c>
      <c r="L334">
        <v>35330.623051000002</v>
      </c>
      <c r="M334" t="s">
        <v>4</v>
      </c>
      <c r="N334">
        <v>208.95075600000001</v>
      </c>
      <c r="O334">
        <v>79.793557000000007</v>
      </c>
      <c r="P334" t="s">
        <v>5</v>
      </c>
      <c r="Q334">
        <v>971.73888799999997</v>
      </c>
      <c r="R334">
        <v>1107.48477</v>
      </c>
      <c r="S334" t="s">
        <v>6</v>
      </c>
      <c r="T334">
        <v>197.09134299999999</v>
      </c>
      <c r="U334">
        <v>44.186653999999997</v>
      </c>
      <c r="V334" t="s">
        <v>7</v>
      </c>
      <c r="W334">
        <v>192.68253300000001</v>
      </c>
      <c r="X334">
        <v>38.828654999999998</v>
      </c>
      <c r="Y334" t="s">
        <v>8</v>
      </c>
      <c r="Z334">
        <v>227.16539</v>
      </c>
      <c r="AA334">
        <v>346.78439500000002</v>
      </c>
      <c r="AB334" t="s">
        <v>9</v>
      </c>
      <c r="AC334">
        <v>4217.0975779999999</v>
      </c>
      <c r="AD334">
        <v>20575.403241</v>
      </c>
      <c r="AE334" t="s">
        <v>10</v>
      </c>
      <c r="AF334">
        <v>1.6389999999999998E-2</v>
      </c>
      <c r="AG334">
        <v>4.0000000000000003E-5</v>
      </c>
      <c r="AH334" t="s">
        <v>11</v>
      </c>
      <c r="AI334">
        <v>0.98146299999999997</v>
      </c>
      <c r="AJ334">
        <v>3.9999999999999998E-6</v>
      </c>
      <c r="AK334" t="s">
        <v>12</v>
      </c>
      <c r="AL334">
        <v>4.54</v>
      </c>
      <c r="AM334">
        <v>545.08839999999998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6079.7722750000003</v>
      </c>
      <c r="I335">
        <v>41954.472371999997</v>
      </c>
      <c r="J335" t="s">
        <v>3</v>
      </c>
      <c r="K335">
        <v>6075.2207619999999</v>
      </c>
      <c r="L335">
        <v>41893.681471999997</v>
      </c>
      <c r="M335" t="s">
        <v>4</v>
      </c>
      <c r="N335">
        <v>225.321021</v>
      </c>
      <c r="O335">
        <v>90.996585999999994</v>
      </c>
      <c r="P335" t="s">
        <v>5</v>
      </c>
      <c r="Q335">
        <v>1047.7147419999999</v>
      </c>
      <c r="R335">
        <v>1298.8689360000001</v>
      </c>
      <c r="S335" t="s">
        <v>6</v>
      </c>
      <c r="T335">
        <v>212.35161600000001</v>
      </c>
      <c r="U335">
        <v>52.066907</v>
      </c>
      <c r="V335" t="s">
        <v>7</v>
      </c>
      <c r="W335">
        <v>207.63770700000001</v>
      </c>
      <c r="X335">
        <v>45.956505999999997</v>
      </c>
      <c r="Y335" t="s">
        <v>8</v>
      </c>
      <c r="Z335">
        <v>245.37197699999999</v>
      </c>
      <c r="AA335">
        <v>359.06408099999999</v>
      </c>
      <c r="AB335" t="s">
        <v>9</v>
      </c>
      <c r="AC335">
        <v>4544.2920510000004</v>
      </c>
      <c r="AD335">
        <v>24295.030178000001</v>
      </c>
      <c r="AE335" t="s">
        <v>10</v>
      </c>
      <c r="AF335">
        <v>1.5952999999999998E-2</v>
      </c>
      <c r="AG335">
        <v>3.6999999999999998E-5</v>
      </c>
      <c r="AH335" t="s">
        <v>11</v>
      </c>
      <c r="AI335">
        <v>0.98147099999999998</v>
      </c>
      <c r="AJ335">
        <v>3.9999999999999998E-6</v>
      </c>
      <c r="AK335" t="s">
        <v>12</v>
      </c>
      <c r="AL335">
        <v>5.0599999999999996</v>
      </c>
      <c r="AM335">
        <v>553.6164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6517.356855</v>
      </c>
      <c r="I336">
        <v>48662.758280000002</v>
      </c>
      <c r="J336" t="s">
        <v>3</v>
      </c>
      <c r="K336">
        <v>6512.4794629999997</v>
      </c>
      <c r="L336">
        <v>48591.941011000003</v>
      </c>
      <c r="M336" t="s">
        <v>4</v>
      </c>
      <c r="N336">
        <v>241.39951199999999</v>
      </c>
      <c r="O336">
        <v>98.907056999999995</v>
      </c>
      <c r="P336" t="s">
        <v>5</v>
      </c>
      <c r="Q336">
        <v>1123.641924</v>
      </c>
      <c r="R336">
        <v>1528.3011019999999</v>
      </c>
      <c r="S336" t="s">
        <v>6</v>
      </c>
      <c r="T336">
        <v>227.68874700000001</v>
      </c>
      <c r="U336">
        <v>64.075232</v>
      </c>
      <c r="V336" t="s">
        <v>7</v>
      </c>
      <c r="W336">
        <v>222.689348</v>
      </c>
      <c r="X336">
        <v>54.106104000000002</v>
      </c>
      <c r="Y336" t="s">
        <v>8</v>
      </c>
      <c r="Z336">
        <v>263.40805999999998</v>
      </c>
      <c r="AA336">
        <v>374.13166000000001</v>
      </c>
      <c r="AB336" t="s">
        <v>9</v>
      </c>
      <c r="AC336">
        <v>4871.1889060000003</v>
      </c>
      <c r="AD336">
        <v>28046.520931999999</v>
      </c>
      <c r="AE336" t="s">
        <v>10</v>
      </c>
      <c r="AF336">
        <v>1.5569E-2</v>
      </c>
      <c r="AG336">
        <v>3.6000000000000001E-5</v>
      </c>
      <c r="AH336" t="s">
        <v>11</v>
      </c>
      <c r="AI336">
        <v>0.981514</v>
      </c>
      <c r="AJ336">
        <v>3.9999999999999998E-6</v>
      </c>
      <c r="AK336" t="s">
        <v>12</v>
      </c>
      <c r="AL336">
        <v>5.0599999999999996</v>
      </c>
      <c r="AM336">
        <v>553.6164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6951.4750979999999</v>
      </c>
      <c r="I337">
        <v>54186.733726999999</v>
      </c>
      <c r="J337" t="s">
        <v>3</v>
      </c>
      <c r="K337">
        <v>6946.2735549999998</v>
      </c>
      <c r="L337">
        <v>54107.514755999997</v>
      </c>
      <c r="M337" t="s">
        <v>4</v>
      </c>
      <c r="N337">
        <v>257.34716700000001</v>
      </c>
      <c r="O337">
        <v>105.646705</v>
      </c>
      <c r="P337" t="s">
        <v>5</v>
      </c>
      <c r="Q337">
        <v>1199.246294</v>
      </c>
      <c r="R337">
        <v>1673.5084810000001</v>
      </c>
      <c r="S337" t="s">
        <v>6</v>
      </c>
      <c r="T337">
        <v>242.77901900000001</v>
      </c>
      <c r="U337">
        <v>70.201277000000005</v>
      </c>
      <c r="V337" t="s">
        <v>7</v>
      </c>
      <c r="W337">
        <v>237.64785800000001</v>
      </c>
      <c r="X337">
        <v>58.883555000000001</v>
      </c>
      <c r="Y337" t="s">
        <v>8</v>
      </c>
      <c r="Z337">
        <v>281.67241899999999</v>
      </c>
      <c r="AA337">
        <v>386.73103900000001</v>
      </c>
      <c r="AB337" t="s">
        <v>9</v>
      </c>
      <c r="AC337">
        <v>5195.0819430000001</v>
      </c>
      <c r="AD337">
        <v>31343.256173000002</v>
      </c>
      <c r="AE337" t="s">
        <v>10</v>
      </c>
      <c r="AF337">
        <v>1.5568E-2</v>
      </c>
      <c r="AG337">
        <v>3.6000000000000001E-5</v>
      </c>
      <c r="AH337" t="s">
        <v>11</v>
      </c>
      <c r="AI337">
        <v>0.98181600000000002</v>
      </c>
      <c r="AJ337">
        <v>5.0000000000000004E-6</v>
      </c>
      <c r="AK337" t="s">
        <v>12</v>
      </c>
      <c r="AL337">
        <v>5.0599999999999996</v>
      </c>
      <c r="AM337">
        <v>553.6164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7380.9776860000002</v>
      </c>
      <c r="I338">
        <v>55641.521581000001</v>
      </c>
      <c r="J338" t="s">
        <v>3</v>
      </c>
      <c r="K338">
        <v>7375.4547169999996</v>
      </c>
      <c r="L338">
        <v>55559.470211</v>
      </c>
      <c r="M338" t="s">
        <v>4</v>
      </c>
      <c r="N338">
        <v>273.16403600000001</v>
      </c>
      <c r="O338">
        <v>109.05748199999999</v>
      </c>
      <c r="P338" t="s">
        <v>5</v>
      </c>
      <c r="Q338">
        <v>1273.6499490000001</v>
      </c>
      <c r="R338">
        <v>1716.5386249999999</v>
      </c>
      <c r="S338" t="s">
        <v>6</v>
      </c>
      <c r="T338">
        <v>257.72744799999998</v>
      </c>
      <c r="U338">
        <v>71.721068000000002</v>
      </c>
      <c r="V338" t="s">
        <v>7</v>
      </c>
      <c r="W338">
        <v>252.313164</v>
      </c>
      <c r="X338">
        <v>61.765869000000002</v>
      </c>
      <c r="Y338" t="s">
        <v>8</v>
      </c>
      <c r="Z338">
        <v>299.55508800000001</v>
      </c>
      <c r="AA338">
        <v>401.22995600000002</v>
      </c>
      <c r="AB338" t="s">
        <v>9</v>
      </c>
      <c r="AC338">
        <v>5515.8968649999997</v>
      </c>
      <c r="AD338">
        <v>32142.158742</v>
      </c>
      <c r="AE338" t="s">
        <v>10</v>
      </c>
      <c r="AF338">
        <v>1.5017000000000001E-2</v>
      </c>
      <c r="AG338">
        <v>3.3000000000000003E-5</v>
      </c>
      <c r="AH338" t="s">
        <v>11</v>
      </c>
      <c r="AI338">
        <v>0.98182199999999997</v>
      </c>
      <c r="AJ338">
        <v>5.0000000000000004E-6</v>
      </c>
      <c r="AK338" t="s">
        <v>12</v>
      </c>
      <c r="AL338">
        <v>5.0599999999999996</v>
      </c>
      <c r="AM338">
        <v>553.6164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7813.7152830000005</v>
      </c>
      <c r="I339">
        <v>58816.292200000004</v>
      </c>
      <c r="J339" t="s">
        <v>3</v>
      </c>
      <c r="K339">
        <v>7807.8694340000002</v>
      </c>
      <c r="L339">
        <v>58729.064544000001</v>
      </c>
      <c r="M339" t="s">
        <v>4</v>
      </c>
      <c r="N339">
        <v>289.49226700000003</v>
      </c>
      <c r="O339">
        <v>115.82798099999999</v>
      </c>
      <c r="P339" t="s">
        <v>5</v>
      </c>
      <c r="Q339">
        <v>1348.3895339999999</v>
      </c>
      <c r="R339">
        <v>1774.0735279999999</v>
      </c>
      <c r="S339" t="s">
        <v>6</v>
      </c>
      <c r="T339">
        <v>272.74645400000003</v>
      </c>
      <c r="U339">
        <v>74.938046999999997</v>
      </c>
      <c r="V339" t="s">
        <v>7</v>
      </c>
      <c r="W339">
        <v>267.04882900000001</v>
      </c>
      <c r="X339">
        <v>66.519362000000001</v>
      </c>
      <c r="Y339" t="s">
        <v>8</v>
      </c>
      <c r="Z339">
        <v>317.23047400000002</v>
      </c>
      <c r="AA339">
        <v>406.594763</v>
      </c>
      <c r="AB339" t="s">
        <v>9</v>
      </c>
      <c r="AC339">
        <v>5838.9988569999996</v>
      </c>
      <c r="AD339">
        <v>34056.057158000003</v>
      </c>
      <c r="AE339" t="s">
        <v>10</v>
      </c>
      <c r="AF339">
        <v>1.4359E-2</v>
      </c>
      <c r="AG339">
        <v>2.9E-5</v>
      </c>
      <c r="AH339" t="s">
        <v>11</v>
      </c>
      <c r="AI339">
        <v>0.98206499999999997</v>
      </c>
      <c r="AJ339">
        <v>6.9999999999999999E-6</v>
      </c>
      <c r="AK339" t="s">
        <v>12</v>
      </c>
      <c r="AL339">
        <v>5.0599999999999996</v>
      </c>
      <c r="AM339">
        <v>553.6164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8246.9514749999998</v>
      </c>
      <c r="I340">
        <v>63636.706568000001</v>
      </c>
      <c r="J340" t="s">
        <v>3</v>
      </c>
      <c r="K340">
        <v>8240.7822749999996</v>
      </c>
      <c r="L340">
        <v>63541.958053000002</v>
      </c>
      <c r="M340" t="s">
        <v>4</v>
      </c>
      <c r="N340">
        <v>305.45186999999999</v>
      </c>
      <c r="O340">
        <v>121.573324</v>
      </c>
      <c r="P340" t="s">
        <v>5</v>
      </c>
      <c r="Q340">
        <v>1423.4416530000001</v>
      </c>
      <c r="R340">
        <v>1925.3484289999999</v>
      </c>
      <c r="S340" t="s">
        <v>6</v>
      </c>
      <c r="T340">
        <v>287.83328899999998</v>
      </c>
      <c r="U340">
        <v>79.987042000000002</v>
      </c>
      <c r="V340" t="s">
        <v>7</v>
      </c>
      <c r="W340">
        <v>281.993382</v>
      </c>
      <c r="X340">
        <v>77.298529000000002</v>
      </c>
      <c r="Y340" t="s">
        <v>8</v>
      </c>
      <c r="Z340">
        <v>335.11512800000003</v>
      </c>
      <c r="AA340">
        <v>421.525802</v>
      </c>
      <c r="AB340" t="s">
        <v>9</v>
      </c>
      <c r="AC340">
        <v>6162.6436329999997</v>
      </c>
      <c r="AD340">
        <v>36728.777574</v>
      </c>
      <c r="AE340" t="s">
        <v>10</v>
      </c>
      <c r="AF340">
        <v>1.4286E-2</v>
      </c>
      <c r="AG340">
        <v>2.9E-5</v>
      </c>
      <c r="AH340" t="s">
        <v>11</v>
      </c>
      <c r="AI340">
        <v>0.98207100000000003</v>
      </c>
      <c r="AJ340">
        <v>6.9999999999999999E-6</v>
      </c>
      <c r="AK340" t="s">
        <v>12</v>
      </c>
      <c r="AL340">
        <v>5.0599999999999996</v>
      </c>
      <c r="AM340">
        <v>553.6164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8682.8734769999992</v>
      </c>
      <c r="I341">
        <v>69541.488224000001</v>
      </c>
      <c r="J341" t="s">
        <v>3</v>
      </c>
      <c r="K341">
        <v>8676.3805470000007</v>
      </c>
      <c r="L341">
        <v>69438.019962000006</v>
      </c>
      <c r="M341" t="s">
        <v>4</v>
      </c>
      <c r="N341">
        <v>321.45490699999999</v>
      </c>
      <c r="O341">
        <v>127.463831</v>
      </c>
      <c r="P341" t="s">
        <v>5</v>
      </c>
      <c r="Q341">
        <v>1498.9920239999999</v>
      </c>
      <c r="R341">
        <v>2100.3149859999999</v>
      </c>
      <c r="S341" t="s">
        <v>6</v>
      </c>
      <c r="T341">
        <v>302.95707599999997</v>
      </c>
      <c r="U341">
        <v>86.519473000000005</v>
      </c>
      <c r="V341" t="s">
        <v>7</v>
      </c>
      <c r="W341">
        <v>296.83328599999999</v>
      </c>
      <c r="X341">
        <v>84.761038999999997</v>
      </c>
      <c r="Y341" t="s">
        <v>8</v>
      </c>
      <c r="Z341">
        <v>353.14200199999999</v>
      </c>
      <c r="AA341">
        <v>414.60674899999998</v>
      </c>
      <c r="AB341" t="s">
        <v>9</v>
      </c>
      <c r="AC341">
        <v>6488.0521390000004</v>
      </c>
      <c r="AD341">
        <v>39546.472881000002</v>
      </c>
      <c r="AE341" t="s">
        <v>10</v>
      </c>
      <c r="AF341">
        <v>1.3918E-2</v>
      </c>
      <c r="AG341">
        <v>2.5000000000000001E-5</v>
      </c>
      <c r="AH341" t="s">
        <v>11</v>
      </c>
      <c r="AI341">
        <v>0.98211700000000002</v>
      </c>
      <c r="AJ341">
        <v>6.9999999999999999E-6</v>
      </c>
      <c r="AK341" t="s">
        <v>12</v>
      </c>
      <c r="AL341">
        <v>5.0599999999999996</v>
      </c>
      <c r="AM341">
        <v>553.6164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357.506192</v>
      </c>
      <c r="I342">
        <v>530.28846599999997</v>
      </c>
      <c r="J342" t="s">
        <v>3</v>
      </c>
      <c r="K342">
        <v>357.18376000000001</v>
      </c>
      <c r="L342">
        <v>529.39441199999999</v>
      </c>
      <c r="M342" t="s">
        <v>4</v>
      </c>
      <c r="N342">
        <v>15.678433999999999</v>
      </c>
      <c r="O342">
        <v>0.94486099999999995</v>
      </c>
      <c r="P342" t="s">
        <v>5</v>
      </c>
      <c r="Q342">
        <v>0</v>
      </c>
      <c r="R342">
        <v>0</v>
      </c>
      <c r="S342" t="s">
        <v>6</v>
      </c>
      <c r="T342">
        <v>15.320463999999999</v>
      </c>
      <c r="U342">
        <v>0.84793499999999999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2.8177000000000001E-2</v>
      </c>
      <c r="AD342">
        <v>2.0999999999999999E-5</v>
      </c>
      <c r="AE342" t="s">
        <v>10</v>
      </c>
      <c r="AF342">
        <v>0</v>
      </c>
      <c r="AG342">
        <v>0</v>
      </c>
      <c r="AH342" t="s">
        <v>11</v>
      </c>
      <c r="AI342">
        <v>0.97619699999999998</v>
      </c>
      <c r="AJ342">
        <v>5.1E-5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715.86431200000004</v>
      </c>
      <c r="I343">
        <v>1940.045042</v>
      </c>
      <c r="J343" t="s">
        <v>3</v>
      </c>
      <c r="K343">
        <v>715.21822499999996</v>
      </c>
      <c r="L343">
        <v>1936.5278020000001</v>
      </c>
      <c r="M343" t="s">
        <v>4</v>
      </c>
      <c r="N343">
        <v>31.857375000000001</v>
      </c>
      <c r="O343">
        <v>8.6969329999999996</v>
      </c>
      <c r="P343" t="s">
        <v>5</v>
      </c>
      <c r="Q343">
        <v>0</v>
      </c>
      <c r="R343">
        <v>0</v>
      </c>
      <c r="S343" t="s">
        <v>6</v>
      </c>
      <c r="T343">
        <v>30.712243999999998</v>
      </c>
      <c r="U343">
        <v>3.3431660000000001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2.5219999999999999E-2</v>
      </c>
      <c r="AD343">
        <v>4.8000000000000001E-5</v>
      </c>
      <c r="AE343" t="s">
        <v>10</v>
      </c>
      <c r="AF343">
        <v>0</v>
      </c>
      <c r="AG343">
        <v>0</v>
      </c>
      <c r="AH343" t="s">
        <v>11</v>
      </c>
      <c r="AI343">
        <v>0.978626</v>
      </c>
      <c r="AJ343">
        <v>2.4000000000000001E-5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1076.735588</v>
      </c>
      <c r="I344">
        <v>4255.8514329999998</v>
      </c>
      <c r="J344" t="s">
        <v>3</v>
      </c>
      <c r="K344">
        <v>1075.7636910000001</v>
      </c>
      <c r="L344">
        <v>4248.1866250000003</v>
      </c>
      <c r="M344" t="s">
        <v>4</v>
      </c>
      <c r="N344">
        <v>47.902538</v>
      </c>
      <c r="O344">
        <v>14.593151000000001</v>
      </c>
      <c r="P344" t="s">
        <v>5</v>
      </c>
      <c r="Q344">
        <v>0</v>
      </c>
      <c r="R344">
        <v>0</v>
      </c>
      <c r="S344" t="s">
        <v>6</v>
      </c>
      <c r="T344">
        <v>46.189686999999999</v>
      </c>
      <c r="U344">
        <v>7.3376590000000004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2.4808E-2</v>
      </c>
      <c r="AD344">
        <v>5.1999999999999997E-5</v>
      </c>
      <c r="AE344" t="s">
        <v>10</v>
      </c>
      <c r="AF344">
        <v>0</v>
      </c>
      <c r="AG344">
        <v>0</v>
      </c>
      <c r="AH344" t="s">
        <v>11</v>
      </c>
      <c r="AI344">
        <v>0.97898600000000002</v>
      </c>
      <c r="AJ344">
        <v>2.5000000000000001E-5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1435.464534</v>
      </c>
      <c r="I345">
        <v>6662.9775079999999</v>
      </c>
      <c r="J345" t="s">
        <v>3</v>
      </c>
      <c r="K345">
        <v>1434.1669139999999</v>
      </c>
      <c r="L345">
        <v>6650.9929590000002</v>
      </c>
      <c r="M345" t="s">
        <v>4</v>
      </c>
      <c r="N345">
        <v>63.645395999999998</v>
      </c>
      <c r="O345">
        <v>18.210885999999999</v>
      </c>
      <c r="P345" t="s">
        <v>5</v>
      </c>
      <c r="Q345">
        <v>0</v>
      </c>
      <c r="R345">
        <v>0</v>
      </c>
      <c r="S345" t="s">
        <v>6</v>
      </c>
      <c r="T345">
        <v>61.609727999999997</v>
      </c>
      <c r="U345">
        <v>11.341098000000001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2.3959999999999999E-2</v>
      </c>
      <c r="AD345">
        <v>5.7000000000000003E-5</v>
      </c>
      <c r="AE345" t="s">
        <v>10</v>
      </c>
      <c r="AF345">
        <v>0</v>
      </c>
      <c r="AG345">
        <v>0</v>
      </c>
      <c r="AH345" t="s">
        <v>11</v>
      </c>
      <c r="AI345">
        <v>0.98038000000000003</v>
      </c>
      <c r="AJ345">
        <v>5.0000000000000004E-6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1794.93325</v>
      </c>
      <c r="I346">
        <v>8669.4763800000001</v>
      </c>
      <c r="J346" t="s">
        <v>3</v>
      </c>
      <c r="K346">
        <v>1793.311367</v>
      </c>
      <c r="L346">
        <v>8653.8970449999997</v>
      </c>
      <c r="M346" t="s">
        <v>4</v>
      </c>
      <c r="N346">
        <v>79.408446999999995</v>
      </c>
      <c r="O346">
        <v>21.677537000000001</v>
      </c>
      <c r="P346" t="s">
        <v>5</v>
      </c>
      <c r="Q346">
        <v>0</v>
      </c>
      <c r="R346">
        <v>0</v>
      </c>
      <c r="S346" t="s">
        <v>6</v>
      </c>
      <c r="T346">
        <v>77.048681999999999</v>
      </c>
      <c r="U346">
        <v>14.97057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2.2121999999999999E-2</v>
      </c>
      <c r="AD346">
        <v>6.7999999999999999E-5</v>
      </c>
      <c r="AE346" t="s">
        <v>10</v>
      </c>
      <c r="AF346">
        <v>0</v>
      </c>
      <c r="AG346">
        <v>0</v>
      </c>
      <c r="AH346" t="s">
        <v>11</v>
      </c>
      <c r="AI346">
        <v>0.98069200000000001</v>
      </c>
      <c r="AJ346">
        <v>1.9999999999999999E-6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2154.098074</v>
      </c>
      <c r="I347">
        <v>10038.173989999999</v>
      </c>
      <c r="J347" t="s">
        <v>3</v>
      </c>
      <c r="K347">
        <v>2152.1512229999998</v>
      </c>
      <c r="L347">
        <v>10020.099432999999</v>
      </c>
      <c r="M347" t="s">
        <v>4</v>
      </c>
      <c r="N347">
        <v>95.379919000000001</v>
      </c>
      <c r="O347">
        <v>25.491695</v>
      </c>
      <c r="P347" t="s">
        <v>5</v>
      </c>
      <c r="Q347">
        <v>0</v>
      </c>
      <c r="R347">
        <v>0</v>
      </c>
      <c r="S347" t="s">
        <v>6</v>
      </c>
      <c r="T347">
        <v>92.456401</v>
      </c>
      <c r="U347">
        <v>17.519606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1.9543000000000001E-2</v>
      </c>
      <c r="AD347">
        <v>6.6000000000000005E-5</v>
      </c>
      <c r="AE347" t="s">
        <v>10</v>
      </c>
      <c r="AF347">
        <v>0</v>
      </c>
      <c r="AG347">
        <v>0</v>
      </c>
      <c r="AH347" t="s">
        <v>11</v>
      </c>
      <c r="AI347">
        <v>0.98091700000000004</v>
      </c>
      <c r="AJ347">
        <v>9.9999999999999995E-7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2514.9369529999999</v>
      </c>
      <c r="I348">
        <v>12275.880137</v>
      </c>
      <c r="J348" t="s">
        <v>3</v>
      </c>
      <c r="K348">
        <v>2512.6642820000002</v>
      </c>
      <c r="L348">
        <v>12253.914143</v>
      </c>
      <c r="M348" t="s">
        <v>4</v>
      </c>
      <c r="N348">
        <v>111.19313099999999</v>
      </c>
      <c r="O348">
        <v>28.953997000000001</v>
      </c>
      <c r="P348" t="s">
        <v>5</v>
      </c>
      <c r="Q348">
        <v>0</v>
      </c>
      <c r="R348">
        <v>0</v>
      </c>
      <c r="S348" t="s">
        <v>6</v>
      </c>
      <c r="T348">
        <v>107.93164400000001</v>
      </c>
      <c r="U348">
        <v>21.234286000000001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1.7902999999999999E-2</v>
      </c>
      <c r="AD348">
        <v>5.8999999999999998E-5</v>
      </c>
      <c r="AE348" t="s">
        <v>10</v>
      </c>
      <c r="AF348">
        <v>0</v>
      </c>
      <c r="AG348">
        <v>0</v>
      </c>
      <c r="AH348" t="s">
        <v>11</v>
      </c>
      <c r="AI348">
        <v>0.98095299999999996</v>
      </c>
      <c r="AJ348">
        <v>9.9999999999999995E-7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2874.8645019999999</v>
      </c>
      <c r="I349">
        <v>15485.890399</v>
      </c>
      <c r="J349" t="s">
        <v>3</v>
      </c>
      <c r="K349">
        <v>2872.2657760000002</v>
      </c>
      <c r="L349">
        <v>15458.108415000001</v>
      </c>
      <c r="M349" t="s">
        <v>4</v>
      </c>
      <c r="N349">
        <v>127.066558</v>
      </c>
      <c r="O349">
        <v>34.459170999999998</v>
      </c>
      <c r="P349" t="s">
        <v>5</v>
      </c>
      <c r="Q349">
        <v>0</v>
      </c>
      <c r="R349">
        <v>0</v>
      </c>
      <c r="S349" t="s">
        <v>6</v>
      </c>
      <c r="T349">
        <v>123.554874</v>
      </c>
      <c r="U349">
        <v>27.468143999999999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1.7486999999999999E-2</v>
      </c>
      <c r="AD349">
        <v>5.5000000000000002E-5</v>
      </c>
      <c r="AE349" t="s">
        <v>10</v>
      </c>
      <c r="AF349">
        <v>0</v>
      </c>
      <c r="AG349">
        <v>0</v>
      </c>
      <c r="AH349" t="s">
        <v>11</v>
      </c>
      <c r="AI349">
        <v>0.98122600000000004</v>
      </c>
      <c r="AJ349">
        <v>3.9999999999999998E-6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3235.9026760000002</v>
      </c>
      <c r="I350">
        <v>19406.597583999999</v>
      </c>
      <c r="J350" t="s">
        <v>3</v>
      </c>
      <c r="K350">
        <v>3232.978955</v>
      </c>
      <c r="L350">
        <v>19372.048665999999</v>
      </c>
      <c r="M350" t="s">
        <v>4</v>
      </c>
      <c r="N350">
        <v>142.87962099999999</v>
      </c>
      <c r="O350">
        <v>40.657612999999998</v>
      </c>
      <c r="P350" t="s">
        <v>5</v>
      </c>
      <c r="Q350">
        <v>0</v>
      </c>
      <c r="R350">
        <v>0</v>
      </c>
      <c r="S350" t="s">
        <v>6</v>
      </c>
      <c r="T350">
        <v>139.02744300000001</v>
      </c>
      <c r="U350">
        <v>33.851588999999997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1.5990000000000001E-2</v>
      </c>
      <c r="AD350">
        <v>4.1999999999999998E-5</v>
      </c>
      <c r="AE350" t="s">
        <v>10</v>
      </c>
      <c r="AF350">
        <v>0</v>
      </c>
      <c r="AG350">
        <v>0</v>
      </c>
      <c r="AH350" t="s">
        <v>11</v>
      </c>
      <c r="AI350">
        <v>0.98159399999999997</v>
      </c>
      <c r="AJ350">
        <v>7.9999999999999996E-6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3596.2462839999998</v>
      </c>
      <c r="I351">
        <v>22540.983796</v>
      </c>
      <c r="J351" t="s">
        <v>3</v>
      </c>
      <c r="K351">
        <v>3592.9971190000001</v>
      </c>
      <c r="L351">
        <v>22500.918759</v>
      </c>
      <c r="M351" t="s">
        <v>4</v>
      </c>
      <c r="N351">
        <v>158.69926799999999</v>
      </c>
      <c r="O351">
        <v>45.045392</v>
      </c>
      <c r="P351" t="s">
        <v>5</v>
      </c>
      <c r="Q351">
        <v>0</v>
      </c>
      <c r="R351">
        <v>0</v>
      </c>
      <c r="S351" t="s">
        <v>6</v>
      </c>
      <c r="T351">
        <v>154.664931</v>
      </c>
      <c r="U351">
        <v>44.425584999999998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1.5403E-2</v>
      </c>
      <c r="AD351">
        <v>3.4E-5</v>
      </c>
      <c r="AE351" t="s">
        <v>10</v>
      </c>
      <c r="AF351">
        <v>0</v>
      </c>
      <c r="AG351">
        <v>0</v>
      </c>
      <c r="AH351" t="s">
        <v>11</v>
      </c>
      <c r="AI351">
        <v>0.98162099999999997</v>
      </c>
      <c r="AJ351">
        <v>7.9999999999999996E-6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3957.5306740000001</v>
      </c>
      <c r="I352">
        <v>26016.046667999999</v>
      </c>
      <c r="J352" t="s">
        <v>3</v>
      </c>
      <c r="K352">
        <v>3953.9551710000001</v>
      </c>
      <c r="L352">
        <v>25969.718220999999</v>
      </c>
      <c r="M352" t="s">
        <v>4</v>
      </c>
      <c r="N352">
        <v>174.56421900000001</v>
      </c>
      <c r="O352">
        <v>49.864170000000001</v>
      </c>
      <c r="P352" t="s">
        <v>5</v>
      </c>
      <c r="Q352">
        <v>0</v>
      </c>
      <c r="R352">
        <v>0</v>
      </c>
      <c r="S352" t="s">
        <v>6</v>
      </c>
      <c r="T352">
        <v>170.189348</v>
      </c>
      <c r="U352">
        <v>49.688541999999998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1.5136999999999999E-2</v>
      </c>
      <c r="AD352">
        <v>3.0000000000000001E-5</v>
      </c>
      <c r="AE352" t="s">
        <v>10</v>
      </c>
      <c r="AF352">
        <v>0</v>
      </c>
      <c r="AG352">
        <v>0</v>
      </c>
      <c r="AH352" t="s">
        <v>11</v>
      </c>
      <c r="AI352">
        <v>0.98162499999999997</v>
      </c>
      <c r="AJ352">
        <v>7.9999999999999996E-6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4319.6047559999997</v>
      </c>
      <c r="I353">
        <v>28956.826293999999</v>
      </c>
      <c r="J353" t="s">
        <v>3</v>
      </c>
      <c r="K353">
        <v>4315.7022749999996</v>
      </c>
      <c r="L353">
        <v>28905.327777999999</v>
      </c>
      <c r="M353" t="s">
        <v>4</v>
      </c>
      <c r="N353">
        <v>190.42761400000001</v>
      </c>
      <c r="O353">
        <v>54.609411999999999</v>
      </c>
      <c r="P353" t="s">
        <v>5</v>
      </c>
      <c r="Q353">
        <v>0</v>
      </c>
      <c r="R353">
        <v>0</v>
      </c>
      <c r="S353" t="s">
        <v>6</v>
      </c>
      <c r="T353">
        <v>185.71671799999999</v>
      </c>
      <c r="U353">
        <v>54.843860999999997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1.4503E-2</v>
      </c>
      <c r="AD353">
        <v>2.5000000000000001E-5</v>
      </c>
      <c r="AE353" t="s">
        <v>10</v>
      </c>
      <c r="AF353">
        <v>0</v>
      </c>
      <c r="AG353">
        <v>0</v>
      </c>
      <c r="AH353" t="s">
        <v>11</v>
      </c>
      <c r="AI353">
        <v>0.98163100000000003</v>
      </c>
      <c r="AJ353">
        <v>7.9999999999999996E-6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4680.190791</v>
      </c>
      <c r="I354">
        <v>31845.898611000001</v>
      </c>
      <c r="J354" t="s">
        <v>3</v>
      </c>
      <c r="K354">
        <v>4675.9628810000004</v>
      </c>
      <c r="L354">
        <v>31789.050090000001</v>
      </c>
      <c r="M354" t="s">
        <v>4</v>
      </c>
      <c r="N354">
        <v>206.261111</v>
      </c>
      <c r="O354">
        <v>59.501739000000001</v>
      </c>
      <c r="P354" t="s">
        <v>5</v>
      </c>
      <c r="Q354">
        <v>0</v>
      </c>
      <c r="R354">
        <v>0</v>
      </c>
      <c r="S354" t="s">
        <v>6</v>
      </c>
      <c r="T354">
        <v>201.19190599999999</v>
      </c>
      <c r="U354">
        <v>59.936252000000003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1.3694E-2</v>
      </c>
      <c r="AD354">
        <v>1.9000000000000001E-5</v>
      </c>
      <c r="AE354" t="s">
        <v>10</v>
      </c>
      <c r="AF354">
        <v>0</v>
      </c>
      <c r="AG354">
        <v>0</v>
      </c>
      <c r="AH354" t="s">
        <v>11</v>
      </c>
      <c r="AI354">
        <v>0.98163100000000003</v>
      </c>
      <c r="AJ354">
        <v>7.9999999999999996E-6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5040.8614550000002</v>
      </c>
      <c r="I355">
        <v>34751.270213999996</v>
      </c>
      <c r="J355" t="s">
        <v>3</v>
      </c>
      <c r="K355">
        <v>5036.307393</v>
      </c>
      <c r="L355">
        <v>34689.149913000001</v>
      </c>
      <c r="M355" t="s">
        <v>4</v>
      </c>
      <c r="N355">
        <v>222.09501700000001</v>
      </c>
      <c r="O355">
        <v>64.344209000000006</v>
      </c>
      <c r="P355" t="s">
        <v>5</v>
      </c>
      <c r="Q355">
        <v>0</v>
      </c>
      <c r="R355">
        <v>0</v>
      </c>
      <c r="S355" t="s">
        <v>6</v>
      </c>
      <c r="T355">
        <v>216.68009699999999</v>
      </c>
      <c r="U355">
        <v>65.010248000000004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1.3694E-2</v>
      </c>
      <c r="AD355">
        <v>1.9000000000000001E-5</v>
      </c>
      <c r="AE355" t="s">
        <v>10</v>
      </c>
      <c r="AF355">
        <v>0</v>
      </c>
      <c r="AG355">
        <v>0</v>
      </c>
      <c r="AH355" t="s">
        <v>11</v>
      </c>
      <c r="AI355">
        <v>0.98163500000000004</v>
      </c>
      <c r="AJ355">
        <v>7.9999999999999996E-6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5400.9627149999997</v>
      </c>
      <c r="I356">
        <v>37180.001558999997</v>
      </c>
      <c r="J356" t="s">
        <v>3</v>
      </c>
      <c r="K356">
        <v>5396.0840920000001</v>
      </c>
      <c r="L356">
        <v>37113.682394000003</v>
      </c>
      <c r="M356" t="s">
        <v>4</v>
      </c>
      <c r="N356">
        <v>237.909738</v>
      </c>
      <c r="O356">
        <v>67.556494999999998</v>
      </c>
      <c r="P356" t="s">
        <v>5</v>
      </c>
      <c r="Q356">
        <v>0</v>
      </c>
      <c r="R356">
        <v>0</v>
      </c>
      <c r="S356" t="s">
        <v>6</v>
      </c>
      <c r="T356">
        <v>232.26403199999999</v>
      </c>
      <c r="U356">
        <v>76.343490000000003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1.3694E-2</v>
      </c>
      <c r="AD356">
        <v>1.9000000000000001E-5</v>
      </c>
      <c r="AE356" t="s">
        <v>10</v>
      </c>
      <c r="AF356">
        <v>0</v>
      </c>
      <c r="AG356">
        <v>0</v>
      </c>
      <c r="AH356" t="s">
        <v>11</v>
      </c>
      <c r="AI356">
        <v>0.98163900000000004</v>
      </c>
      <c r="AJ356">
        <v>7.9999999999999996E-6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5759.5941309999998</v>
      </c>
      <c r="I357">
        <v>39774.457934999999</v>
      </c>
      <c r="J357" t="s">
        <v>3</v>
      </c>
      <c r="K357">
        <v>5754.3928610000003</v>
      </c>
      <c r="L357">
        <v>39703.526124000004</v>
      </c>
      <c r="M357" t="s">
        <v>4</v>
      </c>
      <c r="N357">
        <v>253.640591</v>
      </c>
      <c r="O357">
        <v>71.441646000000006</v>
      </c>
      <c r="P357" t="s">
        <v>5</v>
      </c>
      <c r="Q357">
        <v>0</v>
      </c>
      <c r="R357">
        <v>0</v>
      </c>
      <c r="S357" t="s">
        <v>6</v>
      </c>
      <c r="T357">
        <v>247.65779699999999</v>
      </c>
      <c r="U357">
        <v>80.351567000000003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1.3191E-2</v>
      </c>
      <c r="AD357">
        <v>1.5E-5</v>
      </c>
      <c r="AE357" t="s">
        <v>10</v>
      </c>
      <c r="AF357">
        <v>0</v>
      </c>
      <c r="AG357">
        <v>0</v>
      </c>
      <c r="AH357" t="s">
        <v>11</v>
      </c>
      <c r="AI357">
        <v>0.98164200000000001</v>
      </c>
      <c r="AJ357">
        <v>7.9999999999999996E-6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6115.8660159999999</v>
      </c>
      <c r="I358">
        <v>41348.822913999997</v>
      </c>
      <c r="J358" t="s">
        <v>3</v>
      </c>
      <c r="K358">
        <v>6110.3432320000002</v>
      </c>
      <c r="L358">
        <v>41275.373119999997</v>
      </c>
      <c r="M358" t="s">
        <v>4</v>
      </c>
      <c r="N358">
        <v>269.27734700000002</v>
      </c>
      <c r="O358">
        <v>74.07544</v>
      </c>
      <c r="P358" t="s">
        <v>5</v>
      </c>
      <c r="Q358">
        <v>0</v>
      </c>
      <c r="R358">
        <v>0</v>
      </c>
      <c r="S358" t="s">
        <v>6</v>
      </c>
      <c r="T358">
        <v>262.96417700000001</v>
      </c>
      <c r="U358">
        <v>82.727241000000006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1.302E-2</v>
      </c>
      <c r="AD358">
        <v>1.5E-5</v>
      </c>
      <c r="AE358" t="s">
        <v>10</v>
      </c>
      <c r="AF358">
        <v>0</v>
      </c>
      <c r="AG358">
        <v>0</v>
      </c>
      <c r="AH358" t="s">
        <v>11</v>
      </c>
      <c r="AI358">
        <v>0.98230799999999996</v>
      </c>
      <c r="AJ358">
        <v>1.4E-5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6471.6893069999996</v>
      </c>
      <c r="I359">
        <v>43274.332511000001</v>
      </c>
      <c r="J359" t="s">
        <v>3</v>
      </c>
      <c r="K359">
        <v>6465.845703</v>
      </c>
      <c r="L359">
        <v>43197.948208000002</v>
      </c>
      <c r="M359" t="s">
        <v>4</v>
      </c>
      <c r="N359">
        <v>284.88873599999999</v>
      </c>
      <c r="O359">
        <v>77.340693000000002</v>
      </c>
      <c r="P359" t="s">
        <v>5</v>
      </c>
      <c r="Q359">
        <v>0</v>
      </c>
      <c r="R359">
        <v>0</v>
      </c>
      <c r="S359" t="s">
        <v>6</v>
      </c>
      <c r="T359">
        <v>278.23299400000002</v>
      </c>
      <c r="U359">
        <v>85.904202999999995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1.2647E-2</v>
      </c>
      <c r="AD359">
        <v>1.0000000000000001E-5</v>
      </c>
      <c r="AE359" t="s">
        <v>10</v>
      </c>
      <c r="AF359">
        <v>0</v>
      </c>
      <c r="AG359">
        <v>0</v>
      </c>
      <c r="AH359" t="s">
        <v>11</v>
      </c>
      <c r="AI359">
        <v>0.98231000000000002</v>
      </c>
      <c r="AJ359">
        <v>1.4E-5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6827.3212789999998</v>
      </c>
      <c r="I360">
        <v>43595.431106999997</v>
      </c>
      <c r="J360" t="s">
        <v>3</v>
      </c>
      <c r="K360">
        <v>6821.1566890000004</v>
      </c>
      <c r="L360">
        <v>43518.476991000003</v>
      </c>
      <c r="M360" t="s">
        <v>4</v>
      </c>
      <c r="N360">
        <v>300.672798</v>
      </c>
      <c r="O360">
        <v>82.974518000000003</v>
      </c>
      <c r="P360" t="s">
        <v>5</v>
      </c>
      <c r="Q360">
        <v>0</v>
      </c>
      <c r="R360">
        <v>0</v>
      </c>
      <c r="S360" t="s">
        <v>6</v>
      </c>
      <c r="T360">
        <v>293.52333299999998</v>
      </c>
      <c r="U360">
        <v>86.845428999999996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1.2647E-2</v>
      </c>
      <c r="AD360">
        <v>1.0000000000000001E-5</v>
      </c>
      <c r="AE360" t="s">
        <v>10</v>
      </c>
      <c r="AF360">
        <v>0</v>
      </c>
      <c r="AG360">
        <v>0</v>
      </c>
      <c r="AH360" t="s">
        <v>11</v>
      </c>
      <c r="AI360">
        <v>0.98231599999999997</v>
      </c>
      <c r="AJ360">
        <v>1.4E-5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7184.5682809999998</v>
      </c>
      <c r="I361">
        <v>43718.968493</v>
      </c>
      <c r="J361" t="s">
        <v>3</v>
      </c>
      <c r="K361">
        <v>7178.080234</v>
      </c>
      <c r="L361">
        <v>43641.811970000002</v>
      </c>
      <c r="M361" t="s">
        <v>4</v>
      </c>
      <c r="N361">
        <v>316.57693399999999</v>
      </c>
      <c r="O361">
        <v>85.167361999999997</v>
      </c>
      <c r="P361" t="s">
        <v>5</v>
      </c>
      <c r="Q361">
        <v>0</v>
      </c>
      <c r="R361">
        <v>0</v>
      </c>
      <c r="S361" t="s">
        <v>6</v>
      </c>
      <c r="T361">
        <v>308.88200699999999</v>
      </c>
      <c r="U361">
        <v>87.488804000000002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1.2489E-2</v>
      </c>
      <c r="AD361">
        <v>9.0000000000000002E-6</v>
      </c>
      <c r="AE361" t="s">
        <v>10</v>
      </c>
      <c r="AF361">
        <v>0</v>
      </c>
      <c r="AG361">
        <v>0</v>
      </c>
      <c r="AH361" t="s">
        <v>11</v>
      </c>
      <c r="AI361">
        <v>0.98232799999999998</v>
      </c>
      <c r="AJ361">
        <v>1.4E-5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758.21363899999994</v>
      </c>
      <c r="I362">
        <v>2245.6956530000002</v>
      </c>
      <c r="J362" t="s">
        <v>3</v>
      </c>
      <c r="K362">
        <v>757.59775400000001</v>
      </c>
      <c r="L362">
        <v>2242.0486940000001</v>
      </c>
      <c r="M362" t="s">
        <v>4</v>
      </c>
      <c r="N362">
        <v>37.312117999999998</v>
      </c>
      <c r="O362">
        <v>5.3714560000000002</v>
      </c>
      <c r="P362" t="s">
        <v>5</v>
      </c>
      <c r="Q362">
        <v>98.482206000000005</v>
      </c>
      <c r="R362">
        <v>59.725732000000001</v>
      </c>
      <c r="S362" t="s">
        <v>6</v>
      </c>
      <c r="T362">
        <v>33.576647000000001</v>
      </c>
      <c r="U362">
        <v>7.0251659999999996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2.7313E-2</v>
      </c>
      <c r="AG362">
        <v>5.0000000000000002E-5</v>
      </c>
      <c r="AH362" t="s">
        <v>11</v>
      </c>
      <c r="AI362">
        <v>0.97227699999999995</v>
      </c>
      <c r="AJ362">
        <v>7.6000000000000004E-5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1521.4739649999999</v>
      </c>
      <c r="I363">
        <v>7361.6101580000004</v>
      </c>
      <c r="J363" t="s">
        <v>3</v>
      </c>
      <c r="K363">
        <v>1520.2435599999999</v>
      </c>
      <c r="L363">
        <v>7349.7049710000001</v>
      </c>
      <c r="M363" t="s">
        <v>4</v>
      </c>
      <c r="N363">
        <v>75.132232999999999</v>
      </c>
      <c r="O363">
        <v>22.357945999999998</v>
      </c>
      <c r="P363" t="s">
        <v>5</v>
      </c>
      <c r="Q363">
        <v>197.457527</v>
      </c>
      <c r="R363">
        <v>172.54123100000001</v>
      </c>
      <c r="S363" t="s">
        <v>6</v>
      </c>
      <c r="T363">
        <v>67.425917999999996</v>
      </c>
      <c r="U363">
        <v>20.577511999999999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2.4479999999999998E-2</v>
      </c>
      <c r="AG363">
        <v>5.3000000000000001E-5</v>
      </c>
      <c r="AH363" t="s">
        <v>11</v>
      </c>
      <c r="AI363">
        <v>0.97849699999999995</v>
      </c>
      <c r="AJ363">
        <v>2.0999999999999999E-5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2288.5361619999999</v>
      </c>
      <c r="I364">
        <v>13935.396864</v>
      </c>
      <c r="J364" t="s">
        <v>3</v>
      </c>
      <c r="K364">
        <v>2286.6896139999999</v>
      </c>
      <c r="L364">
        <v>13912.541506</v>
      </c>
      <c r="M364" t="s">
        <v>4</v>
      </c>
      <c r="N364">
        <v>112.937341</v>
      </c>
      <c r="O364">
        <v>38.930253999999998</v>
      </c>
      <c r="P364" t="s">
        <v>5</v>
      </c>
      <c r="Q364">
        <v>297.34753699999999</v>
      </c>
      <c r="R364">
        <v>355.316507</v>
      </c>
      <c r="S364" t="s">
        <v>6</v>
      </c>
      <c r="T364">
        <v>101.13936200000001</v>
      </c>
      <c r="U364">
        <v>32.940525999999998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2.2228999999999999E-2</v>
      </c>
      <c r="AG364">
        <v>6.0000000000000002E-5</v>
      </c>
      <c r="AH364" t="s">
        <v>11</v>
      </c>
      <c r="AI364">
        <v>0.98061799999999999</v>
      </c>
      <c r="AJ364">
        <v>1.2E-5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3056.4752779999999</v>
      </c>
      <c r="I365">
        <v>22501.311654000001</v>
      </c>
      <c r="J365" t="s">
        <v>3</v>
      </c>
      <c r="K365">
        <v>3054.0133350000001</v>
      </c>
      <c r="L365">
        <v>22464.586026000001</v>
      </c>
      <c r="M365" t="s">
        <v>4</v>
      </c>
      <c r="N365">
        <v>150.668328</v>
      </c>
      <c r="O365">
        <v>58.458654000000003</v>
      </c>
      <c r="P365" t="s">
        <v>5</v>
      </c>
      <c r="Q365">
        <v>397.63867299999998</v>
      </c>
      <c r="R365">
        <v>615.577136</v>
      </c>
      <c r="S365" t="s">
        <v>6</v>
      </c>
      <c r="T365">
        <v>134.932514</v>
      </c>
      <c r="U365">
        <v>47.685229999999997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2.0871000000000001E-2</v>
      </c>
      <c r="AG365">
        <v>5.8E-5</v>
      </c>
      <c r="AH365" t="s">
        <v>11</v>
      </c>
      <c r="AI365">
        <v>0.98131199999999996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3828.485557</v>
      </c>
      <c r="I366">
        <v>27884.566760000002</v>
      </c>
      <c r="J366" t="s">
        <v>3</v>
      </c>
      <c r="K366">
        <v>3825.4068160000002</v>
      </c>
      <c r="L366">
        <v>27837.862748</v>
      </c>
      <c r="M366" t="s">
        <v>4</v>
      </c>
      <c r="N366">
        <v>188.481458</v>
      </c>
      <c r="O366">
        <v>72.480581999999998</v>
      </c>
      <c r="P366" t="s">
        <v>5</v>
      </c>
      <c r="Q366">
        <v>498.84134599999999</v>
      </c>
      <c r="R366">
        <v>791.48537999999996</v>
      </c>
      <c r="S366" t="s">
        <v>6</v>
      </c>
      <c r="T366">
        <v>168.93015800000001</v>
      </c>
      <c r="U366">
        <v>64.749294000000006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1.9982E-2</v>
      </c>
      <c r="AG366">
        <v>6.0000000000000002E-5</v>
      </c>
      <c r="AH366" t="s">
        <v>11</v>
      </c>
      <c r="AI366">
        <v>0.98175400000000002</v>
      </c>
      <c r="AJ366">
        <v>1.4E-5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4591.7569530000001</v>
      </c>
      <c r="I367">
        <v>32181.743121</v>
      </c>
      <c r="J367" t="s">
        <v>3</v>
      </c>
      <c r="K367">
        <v>4588.0680469999998</v>
      </c>
      <c r="L367">
        <v>32127.042354000001</v>
      </c>
      <c r="M367" t="s">
        <v>4</v>
      </c>
      <c r="N367">
        <v>225.900407</v>
      </c>
      <c r="O367">
        <v>83.176648999999998</v>
      </c>
      <c r="P367" t="s">
        <v>5</v>
      </c>
      <c r="Q367">
        <v>600.10463000000004</v>
      </c>
      <c r="R367">
        <v>927.18826899999999</v>
      </c>
      <c r="S367" t="s">
        <v>6</v>
      </c>
      <c r="T367">
        <v>202.33259000000001</v>
      </c>
      <c r="U367">
        <v>76.467788999999996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1.8349000000000001E-2</v>
      </c>
      <c r="AG367">
        <v>5.7000000000000003E-5</v>
      </c>
      <c r="AH367" t="s">
        <v>11</v>
      </c>
      <c r="AI367">
        <v>0.98181200000000002</v>
      </c>
      <c r="AJ367">
        <v>1.4E-5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5354.9268650000004</v>
      </c>
      <c r="I368">
        <v>34856.550464</v>
      </c>
      <c r="J368" t="s">
        <v>3</v>
      </c>
      <c r="K368">
        <v>5350.6286520000003</v>
      </c>
      <c r="L368">
        <v>34797.163735000002</v>
      </c>
      <c r="M368" t="s">
        <v>4</v>
      </c>
      <c r="N368">
        <v>263.23021</v>
      </c>
      <c r="O368">
        <v>89.279544999999999</v>
      </c>
      <c r="P368" t="s">
        <v>5</v>
      </c>
      <c r="Q368">
        <v>702.13447399999995</v>
      </c>
      <c r="R368">
        <v>1121.4249910000001</v>
      </c>
      <c r="S368" t="s">
        <v>6</v>
      </c>
      <c r="T368">
        <v>236.01508200000001</v>
      </c>
      <c r="U368">
        <v>91.873382000000007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1.7826999999999999E-2</v>
      </c>
      <c r="AG368">
        <v>5.3999999999999998E-5</v>
      </c>
      <c r="AH368" t="s">
        <v>11</v>
      </c>
      <c r="AI368">
        <v>0.98187100000000005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6125.0874409999997</v>
      </c>
      <c r="I369">
        <v>40315.534027000002</v>
      </c>
      <c r="J369" t="s">
        <v>3</v>
      </c>
      <c r="K369">
        <v>6120.175225</v>
      </c>
      <c r="L369">
        <v>40248.450840999998</v>
      </c>
      <c r="M369" t="s">
        <v>4</v>
      </c>
      <c r="N369">
        <v>300.76802900000001</v>
      </c>
      <c r="O369">
        <v>100.255003</v>
      </c>
      <c r="P369" t="s">
        <v>5</v>
      </c>
      <c r="Q369">
        <v>804.69725300000005</v>
      </c>
      <c r="R369">
        <v>1430.146156</v>
      </c>
      <c r="S369" t="s">
        <v>6</v>
      </c>
      <c r="T369">
        <v>269.82388700000001</v>
      </c>
      <c r="U369">
        <v>104.130253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1.6671999999999999E-2</v>
      </c>
      <c r="AG369">
        <v>4.3999999999999999E-5</v>
      </c>
      <c r="AH369" t="s">
        <v>11</v>
      </c>
      <c r="AI369">
        <v>0.98194999999999999</v>
      </c>
      <c r="AJ369">
        <v>1.4E-5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6892.5562300000001</v>
      </c>
      <c r="I370">
        <v>48182.010016</v>
      </c>
      <c r="J370" t="s">
        <v>3</v>
      </c>
      <c r="K370">
        <v>6887.0326949999999</v>
      </c>
      <c r="L370">
        <v>48104.973779</v>
      </c>
      <c r="M370" t="s">
        <v>4</v>
      </c>
      <c r="N370">
        <v>338.18691200000001</v>
      </c>
      <c r="O370">
        <v>115.50574899999999</v>
      </c>
      <c r="P370" t="s">
        <v>5</v>
      </c>
      <c r="Q370">
        <v>907.18386999999996</v>
      </c>
      <c r="R370">
        <v>1755.384556</v>
      </c>
      <c r="S370" t="s">
        <v>6</v>
      </c>
      <c r="T370">
        <v>303.52595700000001</v>
      </c>
      <c r="U370">
        <v>114.045449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1.5966000000000001E-2</v>
      </c>
      <c r="AG370">
        <v>3.8999999999999999E-5</v>
      </c>
      <c r="AH370" t="s">
        <v>11</v>
      </c>
      <c r="AI370">
        <v>0.98226400000000003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7658.2634179999995</v>
      </c>
      <c r="I371">
        <v>54678.636939000004</v>
      </c>
      <c r="J371" t="s">
        <v>3</v>
      </c>
      <c r="K371">
        <v>7652.1301759999997</v>
      </c>
      <c r="L371">
        <v>54591.148791</v>
      </c>
      <c r="M371" t="s">
        <v>4</v>
      </c>
      <c r="N371">
        <v>375.63459799999998</v>
      </c>
      <c r="O371">
        <v>132.33177599999999</v>
      </c>
      <c r="P371" t="s">
        <v>5</v>
      </c>
      <c r="Q371">
        <v>1008.87077</v>
      </c>
      <c r="R371">
        <v>1944.7808219999999</v>
      </c>
      <c r="S371" t="s">
        <v>6</v>
      </c>
      <c r="T371">
        <v>336.95186200000001</v>
      </c>
      <c r="U371">
        <v>124.75878899999999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1.5653E-2</v>
      </c>
      <c r="AG371">
        <v>3.8000000000000002E-5</v>
      </c>
      <c r="AH371" t="s">
        <v>11</v>
      </c>
      <c r="AI371">
        <v>0.98227299999999995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8464.7295119999999</v>
      </c>
      <c r="I372">
        <v>155975.50594</v>
      </c>
      <c r="J372" t="s">
        <v>3</v>
      </c>
      <c r="K372">
        <v>8457.9829590000008</v>
      </c>
      <c r="L372">
        <v>155842.08660099999</v>
      </c>
      <c r="M372" t="s">
        <v>4</v>
      </c>
      <c r="N372">
        <v>413.19172099999997</v>
      </c>
      <c r="O372">
        <v>139.43839</v>
      </c>
      <c r="P372" t="s">
        <v>5</v>
      </c>
      <c r="Q372">
        <v>1146.6683840000001</v>
      </c>
      <c r="R372">
        <v>66571.77536</v>
      </c>
      <c r="S372" t="s">
        <v>6</v>
      </c>
      <c r="T372">
        <v>370.66524900000002</v>
      </c>
      <c r="U372">
        <v>133.380381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1.5249E-2</v>
      </c>
      <c r="AG372">
        <v>3.4999999999999997E-5</v>
      </c>
      <c r="AH372" t="s">
        <v>11</v>
      </c>
      <c r="AI372">
        <v>0.98229200000000005</v>
      </c>
      <c r="AJ372">
        <v>1.5999999999999999E-5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9238.9722070000007</v>
      </c>
      <c r="I373">
        <v>167714.42441400001</v>
      </c>
      <c r="J373" t="s">
        <v>3</v>
      </c>
      <c r="K373">
        <v>9231.6109369999995</v>
      </c>
      <c r="L373">
        <v>167563.268817</v>
      </c>
      <c r="M373" t="s">
        <v>4</v>
      </c>
      <c r="N373">
        <v>450.83783099999999</v>
      </c>
      <c r="O373">
        <v>157.08465100000001</v>
      </c>
      <c r="P373" t="s">
        <v>5</v>
      </c>
      <c r="Q373">
        <v>1250.159302</v>
      </c>
      <c r="R373">
        <v>68054.674857000005</v>
      </c>
      <c r="S373" t="s">
        <v>6</v>
      </c>
      <c r="T373">
        <v>405.04848800000002</v>
      </c>
      <c r="U373">
        <v>165.22577100000001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1.5158E-2</v>
      </c>
      <c r="AG373">
        <v>3.4999999999999997E-5</v>
      </c>
      <c r="AH373" t="s">
        <v>11</v>
      </c>
      <c r="AI373">
        <v>0.98231100000000005</v>
      </c>
      <c r="AJ373">
        <v>1.5999999999999999E-5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10012.247499999999</v>
      </c>
      <c r="I374">
        <v>172302.413807</v>
      </c>
      <c r="J374" t="s">
        <v>3</v>
      </c>
      <c r="K374">
        <v>10004.271016000001</v>
      </c>
      <c r="L374">
        <v>172142.88805400001</v>
      </c>
      <c r="M374" t="s">
        <v>4</v>
      </c>
      <c r="N374">
        <v>488.524272</v>
      </c>
      <c r="O374">
        <v>169.626823</v>
      </c>
      <c r="P374" t="s">
        <v>5</v>
      </c>
      <c r="Q374">
        <v>1354.0544339999999</v>
      </c>
      <c r="R374">
        <v>68551.251162999994</v>
      </c>
      <c r="S374" t="s">
        <v>6</v>
      </c>
      <c r="T374">
        <v>439.08760899999999</v>
      </c>
      <c r="U374">
        <v>186.659818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1.4494999999999999E-2</v>
      </c>
      <c r="AG374">
        <v>2.8E-5</v>
      </c>
      <c r="AH374" t="s">
        <v>11</v>
      </c>
      <c r="AI374">
        <v>0.98232200000000003</v>
      </c>
      <c r="AJ374">
        <v>1.5999999999999999E-5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10790.214082</v>
      </c>
      <c r="I375">
        <v>169897.93942899999</v>
      </c>
      <c r="J375" t="s">
        <v>3</v>
      </c>
      <c r="K375">
        <v>10781.619062</v>
      </c>
      <c r="L375">
        <v>169740.995903</v>
      </c>
      <c r="M375" t="s">
        <v>4</v>
      </c>
      <c r="N375">
        <v>526.48801000000003</v>
      </c>
      <c r="O375">
        <v>169.18068099999999</v>
      </c>
      <c r="P375" t="s">
        <v>5</v>
      </c>
      <c r="Q375">
        <v>1458.5820650000001</v>
      </c>
      <c r="R375">
        <v>69142.417262000003</v>
      </c>
      <c r="S375" t="s">
        <v>6</v>
      </c>
      <c r="T375">
        <v>473.14529900000002</v>
      </c>
      <c r="U375">
        <v>186.56826599999999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1.4487999999999999E-2</v>
      </c>
      <c r="AG375">
        <v>2.8E-5</v>
      </c>
      <c r="AH375" t="s">
        <v>11</v>
      </c>
      <c r="AI375">
        <v>0.98241999999999996</v>
      </c>
      <c r="AJ375">
        <v>1.5999999999999999E-5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11569.014668</v>
      </c>
      <c r="I376">
        <v>173241.93951600001</v>
      </c>
      <c r="J376" t="s">
        <v>3</v>
      </c>
      <c r="K376">
        <v>11559.800684</v>
      </c>
      <c r="L376">
        <v>173079.87766</v>
      </c>
      <c r="M376" t="s">
        <v>4</v>
      </c>
      <c r="N376">
        <v>564.56932900000004</v>
      </c>
      <c r="O376">
        <v>183.43503799999999</v>
      </c>
      <c r="P376" t="s">
        <v>5</v>
      </c>
      <c r="Q376">
        <v>1562.7206269999999</v>
      </c>
      <c r="R376">
        <v>69719.048729999995</v>
      </c>
      <c r="S376" t="s">
        <v>6</v>
      </c>
      <c r="T376">
        <v>507.10137600000002</v>
      </c>
      <c r="U376">
        <v>195.254379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1.4249E-2</v>
      </c>
      <c r="AG376">
        <v>2.5999999999999998E-5</v>
      </c>
      <c r="AH376" t="s">
        <v>11</v>
      </c>
      <c r="AI376">
        <v>0.98242499999999999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12341.764023</v>
      </c>
      <c r="I377">
        <v>199009.65264399999</v>
      </c>
      <c r="J377" t="s">
        <v>3</v>
      </c>
      <c r="K377">
        <v>12331.935527</v>
      </c>
      <c r="L377">
        <v>198820.083258</v>
      </c>
      <c r="M377" t="s">
        <v>4</v>
      </c>
      <c r="N377">
        <v>602.11067500000001</v>
      </c>
      <c r="O377">
        <v>203.511447</v>
      </c>
      <c r="P377" t="s">
        <v>5</v>
      </c>
      <c r="Q377">
        <v>1667.082402</v>
      </c>
      <c r="R377">
        <v>76563.658712000004</v>
      </c>
      <c r="S377" t="s">
        <v>6</v>
      </c>
      <c r="T377">
        <v>541.12105299999996</v>
      </c>
      <c r="U377">
        <v>250.99175500000001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1.3696E-2</v>
      </c>
      <c r="AG377">
        <v>1.7E-5</v>
      </c>
      <c r="AH377" t="s">
        <v>11</v>
      </c>
      <c r="AI377">
        <v>0.98242499999999999</v>
      </c>
      <c r="AJ377">
        <v>1.5999999999999999E-5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13111.931309</v>
      </c>
      <c r="I378">
        <v>207174.64851299999</v>
      </c>
      <c r="J378" t="s">
        <v>3</v>
      </c>
      <c r="K378">
        <v>13101.490078000001</v>
      </c>
      <c r="L378">
        <v>206970.47169899999</v>
      </c>
      <c r="M378" t="s">
        <v>4</v>
      </c>
      <c r="N378">
        <v>639.61932300000001</v>
      </c>
      <c r="O378">
        <v>222.93107499999999</v>
      </c>
      <c r="P378" t="s">
        <v>5</v>
      </c>
      <c r="Q378">
        <v>1769.374658</v>
      </c>
      <c r="R378">
        <v>77257.354863999994</v>
      </c>
      <c r="S378" t="s">
        <v>6</v>
      </c>
      <c r="T378">
        <v>574.73564599999997</v>
      </c>
      <c r="U378">
        <v>271.57993900000002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1.3539000000000001E-2</v>
      </c>
      <c r="AG378">
        <v>1.7E-5</v>
      </c>
      <c r="AH378" t="s">
        <v>11</v>
      </c>
      <c r="AI378">
        <v>0.98242499999999999</v>
      </c>
      <c r="AJ378">
        <v>1.5999999999999999E-5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13881.401582</v>
      </c>
      <c r="I379">
        <v>214958.91022600001</v>
      </c>
      <c r="J379" t="s">
        <v>3</v>
      </c>
      <c r="K379">
        <v>13870.347207000001</v>
      </c>
      <c r="L379">
        <v>214742.365846</v>
      </c>
      <c r="M379" t="s">
        <v>4</v>
      </c>
      <c r="N379">
        <v>677.457942</v>
      </c>
      <c r="O379">
        <v>236.26672199999999</v>
      </c>
      <c r="P379" t="s">
        <v>5</v>
      </c>
      <c r="Q379">
        <v>1871.727429</v>
      </c>
      <c r="R379">
        <v>77681.195250000004</v>
      </c>
      <c r="S379" t="s">
        <v>6</v>
      </c>
      <c r="T379">
        <v>608.33497799999998</v>
      </c>
      <c r="U379">
        <v>278.04934500000002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1.3195999999999999E-2</v>
      </c>
      <c r="AG379">
        <v>1.5E-5</v>
      </c>
      <c r="AH379" t="s">
        <v>11</v>
      </c>
      <c r="AI379">
        <v>0.98243599999999998</v>
      </c>
      <c r="AJ379">
        <v>1.5999999999999999E-5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14646.003574</v>
      </c>
      <c r="I380">
        <v>212493.02600499999</v>
      </c>
      <c r="J380" t="s">
        <v>3</v>
      </c>
      <c r="K380">
        <v>14634.341308999999</v>
      </c>
      <c r="L380">
        <v>212276.628279</v>
      </c>
      <c r="M380" t="s">
        <v>4</v>
      </c>
      <c r="N380">
        <v>714.78060100000005</v>
      </c>
      <c r="O380">
        <v>232.32988499999999</v>
      </c>
      <c r="P380" t="s">
        <v>5</v>
      </c>
      <c r="Q380">
        <v>1973.6135280000001</v>
      </c>
      <c r="R380">
        <v>77918.366920999993</v>
      </c>
      <c r="S380" t="s">
        <v>6</v>
      </c>
      <c r="T380">
        <v>641.79735600000004</v>
      </c>
      <c r="U380">
        <v>265.84391499999998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1.3134E-2</v>
      </c>
      <c r="AG380">
        <v>1.4E-5</v>
      </c>
      <c r="AH380" t="s">
        <v>11</v>
      </c>
      <c r="AI380">
        <v>0.98265400000000003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15418.277813000001</v>
      </c>
      <c r="I381">
        <v>209977.39398399999</v>
      </c>
      <c r="J381" t="s">
        <v>3</v>
      </c>
      <c r="K381">
        <v>15406.002617</v>
      </c>
      <c r="L381">
        <v>209768.179003</v>
      </c>
      <c r="M381" t="s">
        <v>4</v>
      </c>
      <c r="N381">
        <v>752.35123799999997</v>
      </c>
      <c r="O381">
        <v>221.39236600000001</v>
      </c>
      <c r="P381" t="s">
        <v>5</v>
      </c>
      <c r="Q381">
        <v>2077.0238129999998</v>
      </c>
      <c r="R381">
        <v>78590.884328</v>
      </c>
      <c r="S381" t="s">
        <v>6</v>
      </c>
      <c r="T381">
        <v>675.62803099999996</v>
      </c>
      <c r="U381">
        <v>254.82382699999999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1.3134E-2</v>
      </c>
      <c r="AG381">
        <v>1.4E-5</v>
      </c>
      <c r="AH381" t="s">
        <v>11</v>
      </c>
      <c r="AI381">
        <v>0.98265400000000003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678.75930200000005</v>
      </c>
      <c r="I382">
        <v>1885.6006440000001</v>
      </c>
      <c r="J382" t="s">
        <v>3</v>
      </c>
      <c r="K382">
        <v>678.23917200000005</v>
      </c>
      <c r="L382">
        <v>1882.7418270000001</v>
      </c>
      <c r="M382" t="s">
        <v>4</v>
      </c>
      <c r="N382">
        <v>30.858343999999999</v>
      </c>
      <c r="O382">
        <v>3.9803500000000001</v>
      </c>
      <c r="P382" t="s">
        <v>5</v>
      </c>
      <c r="Q382">
        <v>0</v>
      </c>
      <c r="R382">
        <v>0</v>
      </c>
      <c r="S382" t="s">
        <v>6</v>
      </c>
      <c r="T382">
        <v>33.244498</v>
      </c>
      <c r="U382">
        <v>4.8636780000000002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2.7730999999999999E-2</v>
      </c>
      <c r="AG382">
        <v>2.4000000000000001E-5</v>
      </c>
      <c r="AH382" t="s">
        <v>11</v>
      </c>
      <c r="AI382">
        <v>0.972804</v>
      </c>
      <c r="AJ382">
        <v>7.7000000000000001E-5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1364.7954099999999</v>
      </c>
      <c r="I383">
        <v>6458.8775480000004</v>
      </c>
      <c r="J383" t="s">
        <v>3</v>
      </c>
      <c r="K383">
        <v>1363.755396</v>
      </c>
      <c r="L383">
        <v>6449.0196079999996</v>
      </c>
      <c r="M383" t="s">
        <v>4</v>
      </c>
      <c r="N383">
        <v>62.234704999999998</v>
      </c>
      <c r="O383">
        <v>17.453429</v>
      </c>
      <c r="P383" t="s">
        <v>5</v>
      </c>
      <c r="Q383">
        <v>0</v>
      </c>
      <c r="R383">
        <v>0</v>
      </c>
      <c r="S383" t="s">
        <v>6</v>
      </c>
      <c r="T383">
        <v>66.564503999999999</v>
      </c>
      <c r="U383">
        <v>14.981621000000001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2.6440000000000002E-2</v>
      </c>
      <c r="AG383">
        <v>3.1999999999999999E-5</v>
      </c>
      <c r="AH383" t="s">
        <v>11</v>
      </c>
      <c r="AI383">
        <v>0.978352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2056.2342720000001</v>
      </c>
      <c r="I384">
        <v>13379.908266</v>
      </c>
      <c r="J384" t="s">
        <v>3</v>
      </c>
      <c r="K384">
        <v>2054.6692800000001</v>
      </c>
      <c r="L384">
        <v>13359.41935</v>
      </c>
      <c r="M384" t="s">
        <v>4</v>
      </c>
      <c r="N384">
        <v>93.636435000000006</v>
      </c>
      <c r="O384">
        <v>31.649899000000001</v>
      </c>
      <c r="P384" t="s">
        <v>5</v>
      </c>
      <c r="Q384">
        <v>0</v>
      </c>
      <c r="R384">
        <v>0</v>
      </c>
      <c r="S384" t="s">
        <v>6</v>
      </c>
      <c r="T384">
        <v>100.229894</v>
      </c>
      <c r="U384">
        <v>30.512747999999998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2.3875E-2</v>
      </c>
      <c r="AG384">
        <v>5.3999999999999998E-5</v>
      </c>
      <c r="AH384" t="s">
        <v>11</v>
      </c>
      <c r="AI384">
        <v>0.98003499999999999</v>
      </c>
      <c r="AJ384">
        <v>1.0000000000000001E-5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2744.8433690000002</v>
      </c>
      <c r="I385">
        <v>21495.680400000001</v>
      </c>
      <c r="J385" t="s">
        <v>3</v>
      </c>
      <c r="K385">
        <v>2742.7551170000002</v>
      </c>
      <c r="L385">
        <v>21461.405503000002</v>
      </c>
      <c r="M385" t="s">
        <v>4</v>
      </c>
      <c r="N385">
        <v>124.924971</v>
      </c>
      <c r="O385">
        <v>48.454304</v>
      </c>
      <c r="P385" t="s">
        <v>5</v>
      </c>
      <c r="Q385">
        <v>0</v>
      </c>
      <c r="R385">
        <v>0</v>
      </c>
      <c r="S385" t="s">
        <v>6</v>
      </c>
      <c r="T385">
        <v>133.784087</v>
      </c>
      <c r="U385">
        <v>49.131247000000002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2.2932000000000001E-2</v>
      </c>
      <c r="AG385">
        <v>5.8E-5</v>
      </c>
      <c r="AH385" t="s">
        <v>11</v>
      </c>
      <c r="AI385">
        <v>0.98031000000000001</v>
      </c>
      <c r="AJ385">
        <v>9.0000000000000002E-6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3430.4595559999998</v>
      </c>
      <c r="I386">
        <v>27878.077539999998</v>
      </c>
      <c r="J386" t="s">
        <v>3</v>
      </c>
      <c r="K386">
        <v>3427.8527690000001</v>
      </c>
      <c r="L386">
        <v>27833.139219000001</v>
      </c>
      <c r="M386" t="s">
        <v>4</v>
      </c>
      <c r="N386">
        <v>156.05720500000001</v>
      </c>
      <c r="O386">
        <v>62.387112999999999</v>
      </c>
      <c r="P386" t="s">
        <v>5</v>
      </c>
      <c r="Q386">
        <v>0</v>
      </c>
      <c r="R386">
        <v>0</v>
      </c>
      <c r="S386" t="s">
        <v>6</v>
      </c>
      <c r="T386">
        <v>167.301999</v>
      </c>
      <c r="U386">
        <v>63.970213999999999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2.1214E-2</v>
      </c>
      <c r="AG386">
        <v>6.7999999999999999E-5</v>
      </c>
      <c r="AH386" t="s">
        <v>11</v>
      </c>
      <c r="AI386">
        <v>0.98057399999999995</v>
      </c>
      <c r="AJ386">
        <v>7.9999999999999996E-6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4120.2754249999998</v>
      </c>
      <c r="I387">
        <v>34861.955109000002</v>
      </c>
      <c r="J387" t="s">
        <v>3</v>
      </c>
      <c r="K387">
        <v>4117.1469820000002</v>
      </c>
      <c r="L387">
        <v>34806.663531999999</v>
      </c>
      <c r="M387" t="s">
        <v>4</v>
      </c>
      <c r="N387">
        <v>187.69893999999999</v>
      </c>
      <c r="O387">
        <v>87.545312999999993</v>
      </c>
      <c r="P387" t="s">
        <v>5</v>
      </c>
      <c r="Q387">
        <v>0</v>
      </c>
      <c r="R387">
        <v>0</v>
      </c>
      <c r="S387" t="s">
        <v>6</v>
      </c>
      <c r="T387">
        <v>200.88943699999999</v>
      </c>
      <c r="U387">
        <v>79.268584000000004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1.9892E-2</v>
      </c>
      <c r="AG387">
        <v>6.2000000000000003E-5</v>
      </c>
      <c r="AH387" t="s">
        <v>11</v>
      </c>
      <c r="AI387">
        <v>0.98141599999999996</v>
      </c>
      <c r="AJ387">
        <v>7.9999999999999996E-6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4812.7024410000004</v>
      </c>
      <c r="I388">
        <v>44535.688866999997</v>
      </c>
      <c r="J388" t="s">
        <v>3</v>
      </c>
      <c r="K388">
        <v>4809.0501759999997</v>
      </c>
      <c r="L388">
        <v>44465.727725999997</v>
      </c>
      <c r="M388" t="s">
        <v>4</v>
      </c>
      <c r="N388">
        <v>219.19296299999999</v>
      </c>
      <c r="O388">
        <v>111.20649</v>
      </c>
      <c r="P388" t="s">
        <v>5</v>
      </c>
      <c r="Q388">
        <v>0</v>
      </c>
      <c r="R388">
        <v>0</v>
      </c>
      <c r="S388" t="s">
        <v>6</v>
      </c>
      <c r="T388">
        <v>234.89403899999999</v>
      </c>
      <c r="U388">
        <v>101.003317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1.9206000000000001E-2</v>
      </c>
      <c r="AG388">
        <v>6.0000000000000002E-5</v>
      </c>
      <c r="AH388" t="s">
        <v>11</v>
      </c>
      <c r="AI388">
        <v>0.98146299999999997</v>
      </c>
      <c r="AJ388">
        <v>7.9999999999999996E-6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5498.8542289999996</v>
      </c>
      <c r="I389">
        <v>48095.345782999997</v>
      </c>
      <c r="J389" t="s">
        <v>3</v>
      </c>
      <c r="K389">
        <v>5494.6853119999996</v>
      </c>
      <c r="L389">
        <v>48020.888421000003</v>
      </c>
      <c r="M389" t="s">
        <v>4</v>
      </c>
      <c r="N389">
        <v>250.68704600000001</v>
      </c>
      <c r="O389">
        <v>118.145285</v>
      </c>
      <c r="P389" t="s">
        <v>5</v>
      </c>
      <c r="Q389">
        <v>0</v>
      </c>
      <c r="R389">
        <v>0</v>
      </c>
      <c r="S389" t="s">
        <v>6</v>
      </c>
      <c r="T389">
        <v>268.61127699999997</v>
      </c>
      <c r="U389">
        <v>110.64865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1.7802999999999999E-2</v>
      </c>
      <c r="AG389">
        <v>5.3999999999999998E-5</v>
      </c>
      <c r="AH389" t="s">
        <v>11</v>
      </c>
      <c r="AI389">
        <v>0.98149699999999995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6179.6609280000002</v>
      </c>
      <c r="I390">
        <v>46823.737908000003</v>
      </c>
      <c r="J390" t="s">
        <v>3</v>
      </c>
      <c r="K390">
        <v>6174.9762790000004</v>
      </c>
      <c r="L390">
        <v>46751.705355999999</v>
      </c>
      <c r="M390" t="s">
        <v>4</v>
      </c>
      <c r="N390">
        <v>281.66453799999999</v>
      </c>
      <c r="O390">
        <v>116.036556</v>
      </c>
      <c r="P390" t="s">
        <v>5</v>
      </c>
      <c r="Q390">
        <v>0</v>
      </c>
      <c r="R390">
        <v>0</v>
      </c>
      <c r="S390" t="s">
        <v>6</v>
      </c>
      <c r="T390">
        <v>301.97043600000001</v>
      </c>
      <c r="U390">
        <v>107.55371100000001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1.7557E-2</v>
      </c>
      <c r="AG390">
        <v>5.1999999999999997E-5</v>
      </c>
      <c r="AH390" t="s">
        <v>11</v>
      </c>
      <c r="AI390">
        <v>0.98177199999999998</v>
      </c>
      <c r="AJ390">
        <v>9.0000000000000002E-6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6863.2451170000004</v>
      </c>
      <c r="I391">
        <v>50035.987716000003</v>
      </c>
      <c r="J391" t="s">
        <v>3</v>
      </c>
      <c r="K391">
        <v>6858.0434180000002</v>
      </c>
      <c r="L391">
        <v>49959.227547000002</v>
      </c>
      <c r="M391" t="s">
        <v>4</v>
      </c>
      <c r="N391">
        <v>312.87259599999999</v>
      </c>
      <c r="O391">
        <v>122.21912</v>
      </c>
      <c r="P391" t="s">
        <v>5</v>
      </c>
      <c r="Q391">
        <v>0</v>
      </c>
      <c r="R391">
        <v>0</v>
      </c>
      <c r="S391" t="s">
        <v>6</v>
      </c>
      <c r="T391">
        <v>335.256981</v>
      </c>
      <c r="U391">
        <v>115.088126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1.6636999999999999E-2</v>
      </c>
      <c r="AG391">
        <v>4.6999999999999997E-5</v>
      </c>
      <c r="AH391" t="s">
        <v>11</v>
      </c>
      <c r="AI391">
        <v>0.98180299999999998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7548.2392090000003</v>
      </c>
      <c r="I392">
        <v>57102.955403</v>
      </c>
      <c r="J392" t="s">
        <v>3</v>
      </c>
      <c r="K392">
        <v>7542.5212110000002</v>
      </c>
      <c r="L392">
        <v>57016.093910000003</v>
      </c>
      <c r="M392" t="s">
        <v>4</v>
      </c>
      <c r="N392">
        <v>344.11038600000001</v>
      </c>
      <c r="O392">
        <v>137.423948</v>
      </c>
      <c r="P392" t="s">
        <v>5</v>
      </c>
      <c r="Q392">
        <v>0</v>
      </c>
      <c r="R392">
        <v>0</v>
      </c>
      <c r="S392" t="s">
        <v>6</v>
      </c>
      <c r="T392">
        <v>368.739127</v>
      </c>
      <c r="U392">
        <v>135.93972500000001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1.6456999999999999E-2</v>
      </c>
      <c r="AG392">
        <v>4.5000000000000003E-5</v>
      </c>
      <c r="AH392" t="s">
        <v>11</v>
      </c>
      <c r="AI392">
        <v>0.98183200000000004</v>
      </c>
      <c r="AJ392">
        <v>9.0000000000000002E-6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8240.5020210000002</v>
      </c>
      <c r="I393">
        <v>65051.978231000001</v>
      </c>
      <c r="J393" t="s">
        <v>3</v>
      </c>
      <c r="K393">
        <v>8234.2608299999993</v>
      </c>
      <c r="L393">
        <v>64955.334654999999</v>
      </c>
      <c r="M393" t="s">
        <v>4</v>
      </c>
      <c r="N393">
        <v>375.83513299999998</v>
      </c>
      <c r="O393">
        <v>161.22509299999999</v>
      </c>
      <c r="P393" t="s">
        <v>5</v>
      </c>
      <c r="Q393">
        <v>0</v>
      </c>
      <c r="R393">
        <v>0</v>
      </c>
      <c r="S393" t="s">
        <v>6</v>
      </c>
      <c r="T393">
        <v>402.41396800000001</v>
      </c>
      <c r="U393">
        <v>152.124911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4.0000000000000003E-5</v>
      </c>
      <c r="AH393" t="s">
        <v>11</v>
      </c>
      <c r="AI393">
        <v>0.98185100000000003</v>
      </c>
      <c r="AJ393">
        <v>9.0000000000000002E-6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8938.8034769999995</v>
      </c>
      <c r="I394">
        <v>76949.366303999996</v>
      </c>
      <c r="J394" t="s">
        <v>3</v>
      </c>
      <c r="K394">
        <v>8932.0341800000006</v>
      </c>
      <c r="L394">
        <v>76837.250880000007</v>
      </c>
      <c r="M394" t="s">
        <v>4</v>
      </c>
      <c r="N394">
        <v>407.56221099999999</v>
      </c>
      <c r="O394">
        <v>183.18892199999999</v>
      </c>
      <c r="P394" t="s">
        <v>5</v>
      </c>
      <c r="Q394">
        <v>0</v>
      </c>
      <c r="R394">
        <v>0</v>
      </c>
      <c r="S394" t="s">
        <v>6</v>
      </c>
      <c r="T394">
        <v>436.38905099999999</v>
      </c>
      <c r="U394">
        <v>176.91445999999999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1.5098E-2</v>
      </c>
      <c r="AG394">
        <v>3.6999999999999998E-5</v>
      </c>
      <c r="AH394" t="s">
        <v>11</v>
      </c>
      <c r="AI394">
        <v>0.98212100000000002</v>
      </c>
      <c r="AJ394">
        <v>1.2E-5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9629.6646089999995</v>
      </c>
      <c r="I395">
        <v>86059.086051999999</v>
      </c>
      <c r="J395" t="s">
        <v>3</v>
      </c>
      <c r="K395">
        <v>9622.3731449999996</v>
      </c>
      <c r="L395">
        <v>85932.115109000006</v>
      </c>
      <c r="M395" t="s">
        <v>4</v>
      </c>
      <c r="N395">
        <v>439.18324999999999</v>
      </c>
      <c r="O395">
        <v>198.557616</v>
      </c>
      <c r="P395" t="s">
        <v>5</v>
      </c>
      <c r="Q395">
        <v>0</v>
      </c>
      <c r="R395">
        <v>0</v>
      </c>
      <c r="S395" t="s">
        <v>6</v>
      </c>
      <c r="T395">
        <v>470.02480600000001</v>
      </c>
      <c r="U395">
        <v>199.184844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1.4773E-2</v>
      </c>
      <c r="AG395">
        <v>3.4E-5</v>
      </c>
      <c r="AH395" t="s">
        <v>11</v>
      </c>
      <c r="AI395">
        <v>0.98229599999999995</v>
      </c>
      <c r="AJ395">
        <v>1.2999999999999999E-5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10311.489530999999</v>
      </c>
      <c r="I396">
        <v>92476.170280000006</v>
      </c>
      <c r="J396" t="s">
        <v>3</v>
      </c>
      <c r="K396">
        <v>10303.682715000001</v>
      </c>
      <c r="L396">
        <v>92340.043235999998</v>
      </c>
      <c r="M396" t="s">
        <v>4</v>
      </c>
      <c r="N396">
        <v>470.39854800000001</v>
      </c>
      <c r="O396">
        <v>220.39086800000001</v>
      </c>
      <c r="P396" t="s">
        <v>5</v>
      </c>
      <c r="Q396">
        <v>0</v>
      </c>
      <c r="R396">
        <v>0</v>
      </c>
      <c r="S396" t="s">
        <v>6</v>
      </c>
      <c r="T396">
        <v>503.40285599999999</v>
      </c>
      <c r="U396">
        <v>213.95133200000001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1.4328E-2</v>
      </c>
      <c r="AG396">
        <v>3.0000000000000001E-5</v>
      </c>
      <c r="AH396" t="s">
        <v>11</v>
      </c>
      <c r="AI396">
        <v>0.98233099999999995</v>
      </c>
      <c r="AJ396">
        <v>1.2999999999999999E-5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10996.606718999999</v>
      </c>
      <c r="I397">
        <v>100707.20251800001</v>
      </c>
      <c r="J397" t="s">
        <v>3</v>
      </c>
      <c r="K397">
        <v>10988.283066</v>
      </c>
      <c r="L397">
        <v>100558.91885</v>
      </c>
      <c r="M397" t="s">
        <v>4</v>
      </c>
      <c r="N397">
        <v>501.61301400000002</v>
      </c>
      <c r="O397">
        <v>237.23555300000001</v>
      </c>
      <c r="P397" t="s">
        <v>5</v>
      </c>
      <c r="Q397">
        <v>0</v>
      </c>
      <c r="R397">
        <v>0</v>
      </c>
      <c r="S397" t="s">
        <v>6</v>
      </c>
      <c r="T397">
        <v>537.15350000000001</v>
      </c>
      <c r="U397">
        <v>243.32677899999999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1.4042000000000001E-2</v>
      </c>
      <c r="AG397">
        <v>2.5000000000000001E-5</v>
      </c>
      <c r="AH397" t="s">
        <v>11</v>
      </c>
      <c r="AI397">
        <v>0.98233099999999995</v>
      </c>
      <c r="AJ397">
        <v>1.2999999999999999E-5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11680.735078</v>
      </c>
      <c r="I398">
        <v>104958.35284399999</v>
      </c>
      <c r="J398" t="s">
        <v>3</v>
      </c>
      <c r="K398">
        <v>11671.895215</v>
      </c>
      <c r="L398">
        <v>104803.22364</v>
      </c>
      <c r="M398" t="s">
        <v>4</v>
      </c>
      <c r="N398">
        <v>532.91641000000004</v>
      </c>
      <c r="O398">
        <v>247.49001200000001</v>
      </c>
      <c r="P398" t="s">
        <v>5</v>
      </c>
      <c r="Q398">
        <v>0</v>
      </c>
      <c r="R398">
        <v>0</v>
      </c>
      <c r="S398" t="s">
        <v>6</v>
      </c>
      <c r="T398">
        <v>570.43888200000004</v>
      </c>
      <c r="U398">
        <v>258.22398800000002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1.3689E-2</v>
      </c>
      <c r="AG398">
        <v>2.1999999999999999E-5</v>
      </c>
      <c r="AH398" t="s">
        <v>11</v>
      </c>
      <c r="AI398">
        <v>0.98233400000000004</v>
      </c>
      <c r="AJ398">
        <v>1.2999999999999999E-5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12361.113691</v>
      </c>
      <c r="I399">
        <v>109409.99438400001</v>
      </c>
      <c r="J399" t="s">
        <v>3</v>
      </c>
      <c r="K399">
        <v>12351.759668000001</v>
      </c>
      <c r="L399">
        <v>109247.786498</v>
      </c>
      <c r="M399" t="s">
        <v>4</v>
      </c>
      <c r="N399">
        <v>563.847848</v>
      </c>
      <c r="O399">
        <v>253.89192</v>
      </c>
      <c r="P399" t="s">
        <v>5</v>
      </c>
      <c r="Q399">
        <v>0</v>
      </c>
      <c r="R399">
        <v>0</v>
      </c>
      <c r="S399" t="s">
        <v>6</v>
      </c>
      <c r="T399">
        <v>603.89362800000004</v>
      </c>
      <c r="U399">
        <v>281.751169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1.3681E-2</v>
      </c>
      <c r="AG399">
        <v>2.1999999999999999E-5</v>
      </c>
      <c r="AH399" t="s">
        <v>11</v>
      </c>
      <c r="AI399">
        <v>0.98234600000000005</v>
      </c>
      <c r="AJ399">
        <v>1.2999999999999999E-5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13039.599805</v>
      </c>
      <c r="I400">
        <v>116361.737611</v>
      </c>
      <c r="J400" t="s">
        <v>3</v>
      </c>
      <c r="K400">
        <v>13029.733027</v>
      </c>
      <c r="L400">
        <v>116190.505445</v>
      </c>
      <c r="M400" t="s">
        <v>4</v>
      </c>
      <c r="N400">
        <v>594.70784100000003</v>
      </c>
      <c r="O400">
        <v>265.995341</v>
      </c>
      <c r="P400" t="s">
        <v>5</v>
      </c>
      <c r="Q400">
        <v>0</v>
      </c>
      <c r="R400">
        <v>0</v>
      </c>
      <c r="S400" t="s">
        <v>6</v>
      </c>
      <c r="T400">
        <v>637.08236099999999</v>
      </c>
      <c r="U400">
        <v>295.38083499999999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1.3351E-2</v>
      </c>
      <c r="AG400">
        <v>2.0000000000000002E-5</v>
      </c>
      <c r="AH400" t="s">
        <v>11</v>
      </c>
      <c r="AI400">
        <v>0.98248400000000002</v>
      </c>
      <c r="AJ400">
        <v>1.5E-5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13723.115996</v>
      </c>
      <c r="I401">
        <v>129070.268626</v>
      </c>
      <c r="J401" t="s">
        <v>3</v>
      </c>
      <c r="K401">
        <v>13712.733086</v>
      </c>
      <c r="L401">
        <v>128878.633629</v>
      </c>
      <c r="M401" t="s">
        <v>4</v>
      </c>
      <c r="N401">
        <v>625.99046899999996</v>
      </c>
      <c r="O401">
        <v>294.02854600000001</v>
      </c>
      <c r="P401" t="s">
        <v>5</v>
      </c>
      <c r="Q401">
        <v>0</v>
      </c>
      <c r="R401">
        <v>0</v>
      </c>
      <c r="S401" t="s">
        <v>6</v>
      </c>
      <c r="T401">
        <v>670.67895899999996</v>
      </c>
      <c r="U401">
        <v>322.422505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1.3344E-2</v>
      </c>
      <c r="AG401">
        <v>2.0999999999999999E-5</v>
      </c>
      <c r="AH401" t="s">
        <v>11</v>
      </c>
      <c r="AI401">
        <v>0.98248500000000005</v>
      </c>
      <c r="AJ401">
        <v>1.5E-5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388.55780900000002</v>
      </c>
      <c r="I402">
        <v>787.73564099999999</v>
      </c>
      <c r="J402" t="s">
        <v>3</v>
      </c>
      <c r="K402">
        <v>388.23261000000002</v>
      </c>
      <c r="L402">
        <v>786.45559900000001</v>
      </c>
      <c r="M402" t="s">
        <v>4</v>
      </c>
      <c r="N402">
        <v>16.122167999999999</v>
      </c>
      <c r="O402">
        <v>1.304217</v>
      </c>
      <c r="P402" t="s">
        <v>5</v>
      </c>
      <c r="Q402">
        <v>47.242666</v>
      </c>
      <c r="R402">
        <v>13.58727</v>
      </c>
      <c r="S402" t="s">
        <v>6</v>
      </c>
      <c r="T402">
        <v>15.040929999999999</v>
      </c>
      <c r="U402">
        <v>1.1511929999999999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2.8594000000000001E-2</v>
      </c>
      <c r="AG402">
        <v>1.2E-5</v>
      </c>
      <c r="AH402" t="s">
        <v>11</v>
      </c>
      <c r="AI402">
        <v>0.97336500000000004</v>
      </c>
      <c r="AJ402">
        <v>6.3E-5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777.64022599999998</v>
      </c>
      <c r="I403">
        <v>2860.6581700000002</v>
      </c>
      <c r="J403" t="s">
        <v>3</v>
      </c>
      <c r="K403">
        <v>776.99192900000003</v>
      </c>
      <c r="L403">
        <v>2856.0604699999999</v>
      </c>
      <c r="M403" t="s">
        <v>4</v>
      </c>
      <c r="N403">
        <v>32.120911</v>
      </c>
      <c r="O403">
        <v>4.7747159999999997</v>
      </c>
      <c r="P403" t="s">
        <v>5</v>
      </c>
      <c r="Q403">
        <v>95.040109000000001</v>
      </c>
      <c r="R403">
        <v>69.468036999999995</v>
      </c>
      <c r="S403" t="s">
        <v>6</v>
      </c>
      <c r="T403">
        <v>30.079439000000001</v>
      </c>
      <c r="U403">
        <v>4.1676799999999998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2.4760999999999998E-2</v>
      </c>
      <c r="AG403">
        <v>4.5000000000000003E-5</v>
      </c>
      <c r="AH403" t="s">
        <v>11</v>
      </c>
      <c r="AI403">
        <v>0.97756900000000002</v>
      </c>
      <c r="AJ403">
        <v>4.1E-5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1164.7087670000001</v>
      </c>
      <c r="I404">
        <v>5676.2402099999999</v>
      </c>
      <c r="J404" t="s">
        <v>3</v>
      </c>
      <c r="K404">
        <v>1163.7379759999999</v>
      </c>
      <c r="L404">
        <v>5667.1246229999997</v>
      </c>
      <c r="M404" t="s">
        <v>4</v>
      </c>
      <c r="N404">
        <v>48.214264999999997</v>
      </c>
      <c r="O404">
        <v>9.5794049999999995</v>
      </c>
      <c r="P404" t="s">
        <v>5</v>
      </c>
      <c r="Q404">
        <v>142.41098500000001</v>
      </c>
      <c r="R404">
        <v>127.582014</v>
      </c>
      <c r="S404" t="s">
        <v>6</v>
      </c>
      <c r="T404">
        <v>45.055737000000001</v>
      </c>
      <c r="U404">
        <v>8.290578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2.2807000000000001E-2</v>
      </c>
      <c r="AG404">
        <v>5.3999999999999998E-5</v>
      </c>
      <c r="AH404" t="s">
        <v>11</v>
      </c>
      <c r="AI404">
        <v>0.98016000000000003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1550.698772</v>
      </c>
      <c r="I405">
        <v>9015.6309139999994</v>
      </c>
      <c r="J405" t="s">
        <v>3</v>
      </c>
      <c r="K405">
        <v>1549.4068480000001</v>
      </c>
      <c r="L405">
        <v>9001.2817240000004</v>
      </c>
      <c r="M405" t="s">
        <v>4</v>
      </c>
      <c r="N405">
        <v>64.092719000000002</v>
      </c>
      <c r="O405">
        <v>14.73926</v>
      </c>
      <c r="P405" t="s">
        <v>5</v>
      </c>
      <c r="Q405">
        <v>189.81033099999999</v>
      </c>
      <c r="R405">
        <v>207.68686400000001</v>
      </c>
      <c r="S405" t="s">
        <v>6</v>
      </c>
      <c r="T405">
        <v>60.047110000000004</v>
      </c>
      <c r="U405">
        <v>12.963839999999999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2.0532999999999999E-2</v>
      </c>
      <c r="AG405">
        <v>5.5999999999999999E-5</v>
      </c>
      <c r="AH405" t="s">
        <v>11</v>
      </c>
      <c r="AI405">
        <v>0.98064600000000002</v>
      </c>
      <c r="AJ405">
        <v>3.9999999999999998E-6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1937.9382149999999</v>
      </c>
      <c r="I406">
        <v>11329.884561000001</v>
      </c>
      <c r="J406" t="s">
        <v>3</v>
      </c>
      <c r="K406">
        <v>1936.324353</v>
      </c>
      <c r="L406">
        <v>11311.654151000001</v>
      </c>
      <c r="M406" t="s">
        <v>4</v>
      </c>
      <c r="N406">
        <v>79.995717999999997</v>
      </c>
      <c r="O406">
        <v>18.356594999999999</v>
      </c>
      <c r="P406" t="s">
        <v>5</v>
      </c>
      <c r="Q406">
        <v>237.36218199999999</v>
      </c>
      <c r="R406">
        <v>281.26317399999999</v>
      </c>
      <c r="S406" t="s">
        <v>6</v>
      </c>
      <c r="T406">
        <v>75.164812999999995</v>
      </c>
      <c r="U406">
        <v>16.744651999999999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1.9019999999999999E-2</v>
      </c>
      <c r="AG406">
        <v>4.8000000000000001E-5</v>
      </c>
      <c r="AH406" t="s">
        <v>11</v>
      </c>
      <c r="AI406">
        <v>0.98120499999999999</v>
      </c>
      <c r="AJ406">
        <v>9.0000000000000002E-6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2323.9126860000001</v>
      </c>
      <c r="I407">
        <v>13661.273299</v>
      </c>
      <c r="J407" t="s">
        <v>3</v>
      </c>
      <c r="K407">
        <v>2321.9775679999998</v>
      </c>
      <c r="L407">
        <v>13639.211257999999</v>
      </c>
      <c r="M407" t="s">
        <v>4</v>
      </c>
      <c r="N407">
        <v>95.862662999999998</v>
      </c>
      <c r="O407">
        <v>22.203897000000001</v>
      </c>
      <c r="P407" t="s">
        <v>5</v>
      </c>
      <c r="Q407">
        <v>284.77480300000002</v>
      </c>
      <c r="R407">
        <v>353.31348500000001</v>
      </c>
      <c r="S407" t="s">
        <v>6</v>
      </c>
      <c r="T407">
        <v>90.085718999999997</v>
      </c>
      <c r="U407">
        <v>20.070527999999999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1.7957999999999998E-2</v>
      </c>
      <c r="AG407">
        <v>4.1E-5</v>
      </c>
      <c r="AH407" t="s">
        <v>11</v>
      </c>
      <c r="AI407">
        <v>0.982097</v>
      </c>
      <c r="AJ407">
        <v>1.4E-5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2713.0117329999998</v>
      </c>
      <c r="I408">
        <v>17778.103475</v>
      </c>
      <c r="J408" t="s">
        <v>3</v>
      </c>
      <c r="K408">
        <v>2710.7519779999998</v>
      </c>
      <c r="L408">
        <v>17749.118687999999</v>
      </c>
      <c r="M408" t="s">
        <v>4</v>
      </c>
      <c r="N408">
        <v>111.847993</v>
      </c>
      <c r="O408">
        <v>28.895529</v>
      </c>
      <c r="P408" t="s">
        <v>5</v>
      </c>
      <c r="Q408">
        <v>332.95385800000003</v>
      </c>
      <c r="R408">
        <v>454.50219800000002</v>
      </c>
      <c r="S408" t="s">
        <v>6</v>
      </c>
      <c r="T408">
        <v>105.29363600000001</v>
      </c>
      <c r="U408">
        <v>25.873543999999999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1.7925E-2</v>
      </c>
      <c r="AG408">
        <v>4.1E-5</v>
      </c>
      <c r="AH408" t="s">
        <v>11</v>
      </c>
      <c r="AI408">
        <v>0.98211400000000004</v>
      </c>
      <c r="AJ408">
        <v>1.4E-5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3103.3734720000002</v>
      </c>
      <c r="I409">
        <v>23344.664639999999</v>
      </c>
      <c r="J409" t="s">
        <v>3</v>
      </c>
      <c r="K409">
        <v>3100.7891060000002</v>
      </c>
      <c r="L409">
        <v>23306.43375</v>
      </c>
      <c r="M409" t="s">
        <v>4</v>
      </c>
      <c r="N409">
        <v>128.03283400000001</v>
      </c>
      <c r="O409">
        <v>39.996606</v>
      </c>
      <c r="P409" t="s">
        <v>5</v>
      </c>
      <c r="Q409">
        <v>381.03393599999998</v>
      </c>
      <c r="R409">
        <v>557.17593599999998</v>
      </c>
      <c r="S409" t="s">
        <v>6</v>
      </c>
      <c r="T409">
        <v>120.36905400000001</v>
      </c>
      <c r="U409">
        <v>33.693539999999999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1.7732000000000001E-2</v>
      </c>
      <c r="AG409">
        <v>4.1E-5</v>
      </c>
      <c r="AH409" t="s">
        <v>11</v>
      </c>
      <c r="AI409">
        <v>0.98219199999999995</v>
      </c>
      <c r="AJ409">
        <v>1.2999999999999999E-5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3493.083877</v>
      </c>
      <c r="I410">
        <v>28359.725923999998</v>
      </c>
      <c r="J410" t="s">
        <v>3</v>
      </c>
      <c r="K410">
        <v>3490.1747070000001</v>
      </c>
      <c r="L410">
        <v>28313.516251000001</v>
      </c>
      <c r="M410" t="s">
        <v>4</v>
      </c>
      <c r="N410">
        <v>144.03938600000001</v>
      </c>
      <c r="O410">
        <v>47.455962999999997</v>
      </c>
      <c r="P410" t="s">
        <v>5</v>
      </c>
      <c r="Q410">
        <v>429.447902</v>
      </c>
      <c r="R410">
        <v>651.82776000000001</v>
      </c>
      <c r="S410" t="s">
        <v>6</v>
      </c>
      <c r="T410">
        <v>135.44812300000001</v>
      </c>
      <c r="U410">
        <v>40.044483999999997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1.7226999999999999E-2</v>
      </c>
      <c r="AG410">
        <v>4.3999999999999999E-5</v>
      </c>
      <c r="AH410" t="s">
        <v>11</v>
      </c>
      <c r="AI410">
        <v>0.98222699999999996</v>
      </c>
      <c r="AJ410">
        <v>1.2999999999999999E-5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3879.5740719999999</v>
      </c>
      <c r="I411">
        <v>32832.922486000003</v>
      </c>
      <c r="J411" t="s">
        <v>3</v>
      </c>
      <c r="K411">
        <v>3876.343394</v>
      </c>
      <c r="L411">
        <v>32779.263893000003</v>
      </c>
      <c r="M411" t="s">
        <v>4</v>
      </c>
      <c r="N411">
        <v>159.89039500000001</v>
      </c>
      <c r="O411">
        <v>55.028941000000003</v>
      </c>
      <c r="P411" t="s">
        <v>5</v>
      </c>
      <c r="Q411">
        <v>477.52577600000001</v>
      </c>
      <c r="R411">
        <v>709.24734999999998</v>
      </c>
      <c r="S411" t="s">
        <v>6</v>
      </c>
      <c r="T411">
        <v>150.34108599999999</v>
      </c>
      <c r="U411">
        <v>46.221719999999998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1.6867E-2</v>
      </c>
      <c r="AG411">
        <v>4.3999999999999999E-5</v>
      </c>
      <c r="AH411" t="s">
        <v>11</v>
      </c>
      <c r="AI411">
        <v>0.98265999999999998</v>
      </c>
      <c r="AJ411">
        <v>1.7E-5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4265.8566650000002</v>
      </c>
      <c r="I412">
        <v>37244.129117999997</v>
      </c>
      <c r="J412" t="s">
        <v>3</v>
      </c>
      <c r="K412">
        <v>4262.3055960000002</v>
      </c>
      <c r="L412">
        <v>37182.960120999996</v>
      </c>
      <c r="M412" t="s">
        <v>4</v>
      </c>
      <c r="N412">
        <v>175.75480300000001</v>
      </c>
      <c r="O412">
        <v>62.633031000000003</v>
      </c>
      <c r="P412" t="s">
        <v>5</v>
      </c>
      <c r="Q412">
        <v>525.58540600000003</v>
      </c>
      <c r="R412">
        <v>778.28493000000003</v>
      </c>
      <c r="S412" t="s">
        <v>6</v>
      </c>
      <c r="T412">
        <v>165.50604000000001</v>
      </c>
      <c r="U412">
        <v>54.059896999999999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1.6240999999999998E-2</v>
      </c>
      <c r="AG412">
        <v>3.8000000000000002E-5</v>
      </c>
      <c r="AH412" t="s">
        <v>11</v>
      </c>
      <c r="AI412">
        <v>0.98265999999999998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4652.8119820000002</v>
      </c>
      <c r="I413">
        <v>40406.829419000002</v>
      </c>
      <c r="J413" t="s">
        <v>3</v>
      </c>
      <c r="K413">
        <v>4648.93833</v>
      </c>
      <c r="L413">
        <v>40340.435861999998</v>
      </c>
      <c r="M413" t="s">
        <v>4</v>
      </c>
      <c r="N413">
        <v>191.64010200000001</v>
      </c>
      <c r="O413">
        <v>68.987031999999999</v>
      </c>
      <c r="P413" t="s">
        <v>5</v>
      </c>
      <c r="Q413">
        <v>573.63776700000005</v>
      </c>
      <c r="R413">
        <v>853.90712699999995</v>
      </c>
      <c r="S413" t="s">
        <v>6</v>
      </c>
      <c r="T413">
        <v>180.43100200000001</v>
      </c>
      <c r="U413">
        <v>58.996178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1.5685999999999999E-2</v>
      </c>
      <c r="AG413">
        <v>3.6000000000000001E-5</v>
      </c>
      <c r="AH413" t="s">
        <v>11</v>
      </c>
      <c r="AI413">
        <v>0.98265999999999998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5040.7239650000001</v>
      </c>
      <c r="I414">
        <v>43262.075926999998</v>
      </c>
      <c r="J414" t="s">
        <v>3</v>
      </c>
      <c r="K414">
        <v>5036.5270309999996</v>
      </c>
      <c r="L414">
        <v>43190.875326000001</v>
      </c>
      <c r="M414" t="s">
        <v>4</v>
      </c>
      <c r="N414">
        <v>207.55851699999999</v>
      </c>
      <c r="O414">
        <v>74.634572000000006</v>
      </c>
      <c r="P414" t="s">
        <v>5</v>
      </c>
      <c r="Q414">
        <v>621.59561900000006</v>
      </c>
      <c r="R414">
        <v>921.38155099999994</v>
      </c>
      <c r="S414" t="s">
        <v>6</v>
      </c>
      <c r="T414">
        <v>195.391898</v>
      </c>
      <c r="U414">
        <v>63.660477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1.5363999999999999E-2</v>
      </c>
      <c r="AG414">
        <v>3.3000000000000003E-5</v>
      </c>
      <c r="AH414" t="s">
        <v>11</v>
      </c>
      <c r="AI414">
        <v>0.98294000000000004</v>
      </c>
      <c r="AJ414">
        <v>2.0000000000000002E-5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5429.6218070000004</v>
      </c>
      <c r="I415">
        <v>46096.768557000003</v>
      </c>
      <c r="J415" t="s">
        <v>3</v>
      </c>
      <c r="K415">
        <v>5425.1007710000003</v>
      </c>
      <c r="L415">
        <v>46021.239793000001</v>
      </c>
      <c r="M415" t="s">
        <v>4</v>
      </c>
      <c r="N415">
        <v>223.692948</v>
      </c>
      <c r="O415">
        <v>80.491502999999994</v>
      </c>
      <c r="P415" t="s">
        <v>5</v>
      </c>
      <c r="Q415">
        <v>669.60606800000005</v>
      </c>
      <c r="R415">
        <v>992.91808000000003</v>
      </c>
      <c r="S415" t="s">
        <v>6</v>
      </c>
      <c r="T415">
        <v>210.42099200000001</v>
      </c>
      <c r="U415">
        <v>67.558629999999994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1.4482999999999999E-2</v>
      </c>
      <c r="AG415">
        <v>2.5999999999999998E-5</v>
      </c>
      <c r="AH415" t="s">
        <v>11</v>
      </c>
      <c r="AI415">
        <v>0.98295500000000002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5819.7906540000004</v>
      </c>
      <c r="I416">
        <v>47368.846808000002</v>
      </c>
      <c r="J416" t="s">
        <v>3</v>
      </c>
      <c r="K416">
        <v>5814.9447749999999</v>
      </c>
      <c r="L416">
        <v>47291.517879999999</v>
      </c>
      <c r="M416" t="s">
        <v>4</v>
      </c>
      <c r="N416">
        <v>239.87693200000001</v>
      </c>
      <c r="O416">
        <v>87.346570999999997</v>
      </c>
      <c r="P416" t="s">
        <v>5</v>
      </c>
      <c r="Q416">
        <v>717.61174300000005</v>
      </c>
      <c r="R416">
        <v>1046.2343040000001</v>
      </c>
      <c r="S416" t="s">
        <v>6</v>
      </c>
      <c r="T416">
        <v>225.46769399999999</v>
      </c>
      <c r="U416">
        <v>69.180037999999996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1.3851E-2</v>
      </c>
      <c r="AG416">
        <v>2.1999999999999999E-5</v>
      </c>
      <c r="AH416" t="s">
        <v>11</v>
      </c>
      <c r="AI416">
        <v>0.98295600000000005</v>
      </c>
      <c r="AJ416">
        <v>1.9000000000000001E-5</v>
      </c>
      <c r="AK416" t="s">
        <v>12</v>
      </c>
      <c r="AL416">
        <v>5.54</v>
      </c>
      <c r="AM416">
        <v>1503.8884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6208.6671390000001</v>
      </c>
      <c r="I417">
        <v>49286.838811000001</v>
      </c>
      <c r="J417" t="s">
        <v>3</v>
      </c>
      <c r="K417">
        <v>6203.4969140000003</v>
      </c>
      <c r="L417">
        <v>49206.125153000001</v>
      </c>
      <c r="M417" t="s">
        <v>4</v>
      </c>
      <c r="N417">
        <v>256.25769400000001</v>
      </c>
      <c r="O417">
        <v>95.096377000000004</v>
      </c>
      <c r="P417" t="s">
        <v>5</v>
      </c>
      <c r="Q417">
        <v>765.33555899999999</v>
      </c>
      <c r="R417">
        <v>1102.558438</v>
      </c>
      <c r="S417" t="s">
        <v>6</v>
      </c>
      <c r="T417">
        <v>240.49010200000001</v>
      </c>
      <c r="U417">
        <v>71.614040000000003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1.3443E-2</v>
      </c>
      <c r="AG417">
        <v>2.0999999999999999E-5</v>
      </c>
      <c r="AH417" t="s">
        <v>11</v>
      </c>
      <c r="AI417">
        <v>0.982962</v>
      </c>
      <c r="AJ417">
        <v>1.9000000000000001E-5</v>
      </c>
      <c r="AK417" t="s">
        <v>12</v>
      </c>
      <c r="AL417">
        <v>7.96</v>
      </c>
      <c r="AM417">
        <v>1764.0383999999999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6598.7479880000001</v>
      </c>
      <c r="I418">
        <v>52317.786949000001</v>
      </c>
      <c r="J418" t="s">
        <v>3</v>
      </c>
      <c r="K418">
        <v>6593.2535250000001</v>
      </c>
      <c r="L418">
        <v>52231.372565999998</v>
      </c>
      <c r="M418" t="s">
        <v>4</v>
      </c>
      <c r="N418">
        <v>272.28553199999999</v>
      </c>
      <c r="O418">
        <v>101.764368</v>
      </c>
      <c r="P418" t="s">
        <v>5</v>
      </c>
      <c r="Q418">
        <v>813.65141200000005</v>
      </c>
      <c r="R418">
        <v>1152.494899</v>
      </c>
      <c r="S418" t="s">
        <v>6</v>
      </c>
      <c r="T418">
        <v>255.55097499999999</v>
      </c>
      <c r="U418">
        <v>76.250029999999995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1.3047E-2</v>
      </c>
      <c r="AG418">
        <v>1.7E-5</v>
      </c>
      <c r="AH418" t="s">
        <v>11</v>
      </c>
      <c r="AI418">
        <v>0.98324999999999996</v>
      </c>
      <c r="AJ418">
        <v>2.1999999999999999E-5</v>
      </c>
      <c r="AK418" t="s">
        <v>12</v>
      </c>
      <c r="AL418">
        <v>7.96</v>
      </c>
      <c r="AM418">
        <v>1764.0383999999999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6988.7566409999999</v>
      </c>
      <c r="I419">
        <v>56949.726816000002</v>
      </c>
      <c r="J419" t="s">
        <v>3</v>
      </c>
      <c r="K419">
        <v>6982.9379200000003</v>
      </c>
      <c r="L419">
        <v>56855.830219000003</v>
      </c>
      <c r="M419" t="s">
        <v>4</v>
      </c>
      <c r="N419">
        <v>288.35703599999999</v>
      </c>
      <c r="O419">
        <v>110.23884200000001</v>
      </c>
      <c r="P419" t="s">
        <v>5</v>
      </c>
      <c r="Q419">
        <v>861.61449500000003</v>
      </c>
      <c r="R419">
        <v>1204.642012</v>
      </c>
      <c r="S419" t="s">
        <v>6</v>
      </c>
      <c r="T419">
        <v>270.60597899999999</v>
      </c>
      <c r="U419">
        <v>82.423706999999993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1.2692999999999999E-2</v>
      </c>
      <c r="AG419">
        <v>1.2E-5</v>
      </c>
      <c r="AH419" t="s">
        <v>11</v>
      </c>
      <c r="AI419">
        <v>0.98371600000000003</v>
      </c>
      <c r="AJ419">
        <v>2.5000000000000001E-5</v>
      </c>
      <c r="AK419" t="s">
        <v>12</v>
      </c>
      <c r="AL419">
        <v>7.96</v>
      </c>
      <c r="AM419">
        <v>1764.0383999999999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7378.2620310000002</v>
      </c>
      <c r="I420">
        <v>60807.103906999997</v>
      </c>
      <c r="J420" t="s">
        <v>3</v>
      </c>
      <c r="K420">
        <v>7372.1189359999998</v>
      </c>
      <c r="L420">
        <v>60706.610549999998</v>
      </c>
      <c r="M420" t="s">
        <v>4</v>
      </c>
      <c r="N420">
        <v>304.35610600000001</v>
      </c>
      <c r="O420">
        <v>118.835432</v>
      </c>
      <c r="P420" t="s">
        <v>5</v>
      </c>
      <c r="Q420">
        <v>910.09803999999997</v>
      </c>
      <c r="R420">
        <v>1259.105278</v>
      </c>
      <c r="S420" t="s">
        <v>6</v>
      </c>
      <c r="T420">
        <v>285.92940199999998</v>
      </c>
      <c r="U420">
        <v>95.328074999999998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1.2657E-2</v>
      </c>
      <c r="AG420">
        <v>1.1E-5</v>
      </c>
      <c r="AH420" t="s">
        <v>11</v>
      </c>
      <c r="AI420">
        <v>0.98371600000000003</v>
      </c>
      <c r="AJ420">
        <v>2.5000000000000001E-5</v>
      </c>
      <c r="AK420" t="s">
        <v>12</v>
      </c>
      <c r="AL420">
        <v>7.96</v>
      </c>
      <c r="AM420">
        <v>1764.0383999999999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7767.1377640000001</v>
      </c>
      <c r="I421">
        <v>64536.941682999997</v>
      </c>
      <c r="J421" t="s">
        <v>3</v>
      </c>
      <c r="K421">
        <v>7760.6707909999996</v>
      </c>
      <c r="L421">
        <v>64430.142464999997</v>
      </c>
      <c r="M421" t="s">
        <v>4</v>
      </c>
      <c r="N421">
        <v>320.30905999999999</v>
      </c>
      <c r="O421">
        <v>125.190653</v>
      </c>
      <c r="P421" t="s">
        <v>5</v>
      </c>
      <c r="Q421">
        <v>958.27113399999996</v>
      </c>
      <c r="R421">
        <v>1303.376017</v>
      </c>
      <c r="S421" t="s">
        <v>6</v>
      </c>
      <c r="T421">
        <v>300.91817099999997</v>
      </c>
      <c r="U421">
        <v>100.53537300000001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1.2656000000000001E-2</v>
      </c>
      <c r="AG421">
        <v>1.1E-5</v>
      </c>
      <c r="AH421" t="s">
        <v>11</v>
      </c>
      <c r="AI421">
        <v>0.98426499999999995</v>
      </c>
      <c r="AJ421">
        <v>2.8E-5</v>
      </c>
      <c r="AK421" t="s">
        <v>12</v>
      </c>
      <c r="AL421">
        <v>7.96</v>
      </c>
      <c r="AM421">
        <v>1764.0383999999999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350.89683300000002</v>
      </c>
      <c r="I422">
        <v>421.61610300000001</v>
      </c>
      <c r="J422" t="s">
        <v>3</v>
      </c>
      <c r="K422">
        <v>350.57458700000001</v>
      </c>
      <c r="L422">
        <v>420.90031800000003</v>
      </c>
      <c r="M422" t="s">
        <v>4</v>
      </c>
      <c r="N422">
        <v>15.563632999999999</v>
      </c>
      <c r="O422">
        <v>0.75866400000000001</v>
      </c>
      <c r="P422" t="s">
        <v>5</v>
      </c>
      <c r="Q422">
        <v>0</v>
      </c>
      <c r="R422">
        <v>0</v>
      </c>
      <c r="S422" t="s">
        <v>6</v>
      </c>
      <c r="T422">
        <v>15.061562</v>
      </c>
      <c r="U422">
        <v>0.70988499999999999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2.6931E-2</v>
      </c>
      <c r="AG422">
        <v>3.0000000000000001E-5</v>
      </c>
      <c r="AH422" t="s">
        <v>11</v>
      </c>
      <c r="AI422">
        <v>0.97391000000000005</v>
      </c>
      <c r="AJ422">
        <v>6.0000000000000002E-5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703.76787999999999</v>
      </c>
      <c r="I423">
        <v>1846.69274</v>
      </c>
      <c r="J423" t="s">
        <v>3</v>
      </c>
      <c r="K423">
        <v>703.12364700000001</v>
      </c>
      <c r="L423">
        <v>1843.3505709999999</v>
      </c>
      <c r="M423" t="s">
        <v>4</v>
      </c>
      <c r="N423">
        <v>31.40841</v>
      </c>
      <c r="O423">
        <v>6.0359759999999998</v>
      </c>
      <c r="P423" t="s">
        <v>5</v>
      </c>
      <c r="Q423">
        <v>0</v>
      </c>
      <c r="R423">
        <v>0</v>
      </c>
      <c r="S423" t="s">
        <v>6</v>
      </c>
      <c r="T423">
        <v>30.185963000000001</v>
      </c>
      <c r="U423">
        <v>3.193308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2.3982E-2</v>
      </c>
      <c r="AG423">
        <v>4.8000000000000001E-5</v>
      </c>
      <c r="AH423" t="s">
        <v>11</v>
      </c>
      <c r="AI423">
        <v>0.97896799999999995</v>
      </c>
      <c r="AJ423">
        <v>1.5E-5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1058.2213730000001</v>
      </c>
      <c r="I424">
        <v>4026.3082009999998</v>
      </c>
      <c r="J424" t="s">
        <v>3</v>
      </c>
      <c r="K424">
        <v>1057.2525949999999</v>
      </c>
      <c r="L424">
        <v>4018.832887</v>
      </c>
      <c r="M424" t="s">
        <v>4</v>
      </c>
      <c r="N424">
        <v>47.118816000000002</v>
      </c>
      <c r="O424">
        <v>10.105484000000001</v>
      </c>
      <c r="P424" t="s">
        <v>5</v>
      </c>
      <c r="Q424">
        <v>0</v>
      </c>
      <c r="R424">
        <v>0</v>
      </c>
      <c r="S424" t="s">
        <v>6</v>
      </c>
      <c r="T424">
        <v>45.382733999999999</v>
      </c>
      <c r="U424">
        <v>7.1420070000000004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2.2429000000000001E-2</v>
      </c>
      <c r="AG424">
        <v>5.5000000000000002E-5</v>
      </c>
      <c r="AH424" t="s">
        <v>11</v>
      </c>
      <c r="AI424">
        <v>0.98064799999999996</v>
      </c>
      <c r="AJ424">
        <v>1.2E-5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1413.3150929999999</v>
      </c>
      <c r="I425">
        <v>7635.7368070000002</v>
      </c>
      <c r="J425" t="s">
        <v>3</v>
      </c>
      <c r="K425">
        <v>1412.0221340000001</v>
      </c>
      <c r="L425">
        <v>7621.7753640000001</v>
      </c>
      <c r="M425" t="s">
        <v>4</v>
      </c>
      <c r="N425">
        <v>62.821983000000003</v>
      </c>
      <c r="O425">
        <v>16.621137999999998</v>
      </c>
      <c r="P425" t="s">
        <v>5</v>
      </c>
      <c r="Q425">
        <v>0</v>
      </c>
      <c r="R425">
        <v>0</v>
      </c>
      <c r="S425" t="s">
        <v>6</v>
      </c>
      <c r="T425">
        <v>60.561959000000002</v>
      </c>
      <c r="U425">
        <v>13.254659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2.1384E-2</v>
      </c>
      <c r="AG425">
        <v>5.8E-5</v>
      </c>
      <c r="AH425" t="s">
        <v>11</v>
      </c>
      <c r="AI425">
        <v>0.98141400000000001</v>
      </c>
      <c r="AJ425">
        <v>1.7E-5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1768.196416</v>
      </c>
      <c r="I426">
        <v>12265.950973000001</v>
      </c>
      <c r="J426" t="s">
        <v>3</v>
      </c>
      <c r="K426">
        <v>1766.5791630000001</v>
      </c>
      <c r="L426">
        <v>12243.744903999999</v>
      </c>
      <c r="M426" t="s">
        <v>4</v>
      </c>
      <c r="N426">
        <v>78.563326000000004</v>
      </c>
      <c r="O426">
        <v>25.023289999999999</v>
      </c>
      <c r="P426" t="s">
        <v>5</v>
      </c>
      <c r="Q426">
        <v>0</v>
      </c>
      <c r="R426">
        <v>0</v>
      </c>
      <c r="S426" t="s">
        <v>6</v>
      </c>
      <c r="T426">
        <v>75.769549999999995</v>
      </c>
      <c r="U426">
        <v>21.151358999999999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1.9928999999999999E-2</v>
      </c>
      <c r="AG426">
        <v>5.5999999999999999E-5</v>
      </c>
      <c r="AH426" t="s">
        <v>11</v>
      </c>
      <c r="AI426">
        <v>0.98204999999999998</v>
      </c>
      <c r="AJ426">
        <v>1.5999999999999999E-5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2123.1512739999998</v>
      </c>
      <c r="I427">
        <v>16186.73928</v>
      </c>
      <c r="J427" t="s">
        <v>3</v>
      </c>
      <c r="K427">
        <v>2121.210493</v>
      </c>
      <c r="L427">
        <v>16157.418245000001</v>
      </c>
      <c r="M427" t="s">
        <v>4</v>
      </c>
      <c r="N427">
        <v>94.270534999999995</v>
      </c>
      <c r="O427">
        <v>32.730030999999997</v>
      </c>
      <c r="P427" t="s">
        <v>5</v>
      </c>
      <c r="Q427">
        <v>0</v>
      </c>
      <c r="R427">
        <v>0</v>
      </c>
      <c r="S427" t="s">
        <v>6</v>
      </c>
      <c r="T427">
        <v>90.991727999999995</v>
      </c>
      <c r="U427">
        <v>28.493774999999999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1.9223000000000001E-2</v>
      </c>
      <c r="AG427">
        <v>5.3000000000000001E-5</v>
      </c>
      <c r="AH427" t="s">
        <v>11</v>
      </c>
      <c r="AI427">
        <v>0.98242499999999999</v>
      </c>
      <c r="AJ427">
        <v>1.9000000000000001E-5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2473.9747900000002</v>
      </c>
      <c r="I428">
        <v>18488.597834</v>
      </c>
      <c r="J428" t="s">
        <v>3</v>
      </c>
      <c r="K428">
        <v>2471.7119039999998</v>
      </c>
      <c r="L428">
        <v>18455.048535000002</v>
      </c>
      <c r="M428" t="s">
        <v>4</v>
      </c>
      <c r="N428">
        <v>109.852323</v>
      </c>
      <c r="O428">
        <v>37.126069999999999</v>
      </c>
      <c r="P428" t="s">
        <v>5</v>
      </c>
      <c r="Q428">
        <v>0</v>
      </c>
      <c r="R428">
        <v>0</v>
      </c>
      <c r="S428" t="s">
        <v>6</v>
      </c>
      <c r="T428">
        <v>106.06302100000001</v>
      </c>
      <c r="U428">
        <v>33.04121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1.7163000000000001E-2</v>
      </c>
      <c r="AG428">
        <v>4.6999999999999997E-5</v>
      </c>
      <c r="AH428" t="s">
        <v>11</v>
      </c>
      <c r="AI428">
        <v>0.98245700000000002</v>
      </c>
      <c r="AJ428">
        <v>1.9000000000000001E-5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2823.919785</v>
      </c>
      <c r="I429">
        <v>18989.279126000001</v>
      </c>
      <c r="J429" t="s">
        <v>3</v>
      </c>
      <c r="K429">
        <v>2821.3381399999998</v>
      </c>
      <c r="L429">
        <v>18954.852594</v>
      </c>
      <c r="M429" t="s">
        <v>4</v>
      </c>
      <c r="N429">
        <v>125.341967</v>
      </c>
      <c r="O429">
        <v>38.493445999999999</v>
      </c>
      <c r="P429" t="s">
        <v>5</v>
      </c>
      <c r="Q429">
        <v>0</v>
      </c>
      <c r="R429">
        <v>0</v>
      </c>
      <c r="S429" t="s">
        <v>6</v>
      </c>
      <c r="T429">
        <v>121.015972</v>
      </c>
      <c r="U429">
        <v>34.690454000000003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1.6785000000000001E-2</v>
      </c>
      <c r="AG429">
        <v>4.1999999999999998E-5</v>
      </c>
      <c r="AH429" t="s">
        <v>11</v>
      </c>
      <c r="AI429">
        <v>0.98248500000000005</v>
      </c>
      <c r="AJ429">
        <v>1.8E-5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3175.0112399999998</v>
      </c>
      <c r="I430">
        <v>20272.732660999998</v>
      </c>
      <c r="J430" t="s">
        <v>3</v>
      </c>
      <c r="K430">
        <v>3172.1092920000001</v>
      </c>
      <c r="L430">
        <v>20235.993374000001</v>
      </c>
      <c r="M430" t="s">
        <v>4</v>
      </c>
      <c r="N430">
        <v>140.89885000000001</v>
      </c>
      <c r="O430">
        <v>40.671073999999997</v>
      </c>
      <c r="P430" t="s">
        <v>5</v>
      </c>
      <c r="Q430">
        <v>0</v>
      </c>
      <c r="R430">
        <v>0</v>
      </c>
      <c r="S430" t="s">
        <v>6</v>
      </c>
      <c r="T430">
        <v>136.03512699999999</v>
      </c>
      <c r="U430">
        <v>37.117891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1.6209999999999999E-2</v>
      </c>
      <c r="AG430">
        <v>3.8999999999999999E-5</v>
      </c>
      <c r="AH430" t="s">
        <v>11</v>
      </c>
      <c r="AI430">
        <v>0.98298799999999997</v>
      </c>
      <c r="AJ430">
        <v>2.3E-5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3525.3459079999998</v>
      </c>
      <c r="I431">
        <v>22107.481115999999</v>
      </c>
      <c r="J431" t="s">
        <v>3</v>
      </c>
      <c r="K431">
        <v>3522.1240429999998</v>
      </c>
      <c r="L431">
        <v>22067.697254999999</v>
      </c>
      <c r="M431" t="s">
        <v>4</v>
      </c>
      <c r="N431">
        <v>156.69537500000001</v>
      </c>
      <c r="O431">
        <v>48.232880999999999</v>
      </c>
      <c r="P431" t="s">
        <v>5</v>
      </c>
      <c r="Q431">
        <v>0</v>
      </c>
      <c r="R431">
        <v>0</v>
      </c>
      <c r="S431" t="s">
        <v>6</v>
      </c>
      <c r="T431">
        <v>151.03817599999999</v>
      </c>
      <c r="U431">
        <v>40.508510000000001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1.6064999999999999E-2</v>
      </c>
      <c r="AG431">
        <v>3.6999999999999998E-5</v>
      </c>
      <c r="AH431" t="s">
        <v>11</v>
      </c>
      <c r="AI431">
        <v>0.98299000000000003</v>
      </c>
      <c r="AJ431">
        <v>2.3E-5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3875.4583590000002</v>
      </c>
      <c r="I432">
        <v>24572.685009000001</v>
      </c>
      <c r="J432" t="s">
        <v>3</v>
      </c>
      <c r="K432">
        <v>3871.9161819999999</v>
      </c>
      <c r="L432">
        <v>24528.537058999998</v>
      </c>
      <c r="M432" t="s">
        <v>4</v>
      </c>
      <c r="N432">
        <v>172.21284700000001</v>
      </c>
      <c r="O432">
        <v>53.43685</v>
      </c>
      <c r="P432" t="s">
        <v>5</v>
      </c>
      <c r="Q432">
        <v>0</v>
      </c>
      <c r="R432">
        <v>0</v>
      </c>
      <c r="S432" t="s">
        <v>6</v>
      </c>
      <c r="T432">
        <v>166.020297</v>
      </c>
      <c r="U432">
        <v>45.11168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1.5716999999999998E-2</v>
      </c>
      <c r="AG432">
        <v>3.4E-5</v>
      </c>
      <c r="AH432" t="s">
        <v>11</v>
      </c>
      <c r="AI432">
        <v>0.98299999999999998</v>
      </c>
      <c r="AJ432">
        <v>2.3E-5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4226.1931249999998</v>
      </c>
      <c r="I433">
        <v>27848.839637000001</v>
      </c>
      <c r="J433" t="s">
        <v>3</v>
      </c>
      <c r="K433">
        <v>4222.3305369999998</v>
      </c>
      <c r="L433">
        <v>27798.463194</v>
      </c>
      <c r="M433" t="s">
        <v>4</v>
      </c>
      <c r="N433">
        <v>187.77292399999999</v>
      </c>
      <c r="O433">
        <v>59.792577000000001</v>
      </c>
      <c r="P433" t="s">
        <v>5</v>
      </c>
      <c r="Q433">
        <v>0</v>
      </c>
      <c r="R433">
        <v>0</v>
      </c>
      <c r="S433" t="s">
        <v>6</v>
      </c>
      <c r="T433">
        <v>181.048564</v>
      </c>
      <c r="U433">
        <v>51.161465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1.5226999999999999E-2</v>
      </c>
      <c r="AG433">
        <v>3.1000000000000001E-5</v>
      </c>
      <c r="AH433" t="s">
        <v>11</v>
      </c>
      <c r="AI433">
        <v>0.98327100000000001</v>
      </c>
      <c r="AJ433">
        <v>2.5000000000000001E-5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4575.8801759999997</v>
      </c>
      <c r="I434">
        <v>32036.445037000001</v>
      </c>
      <c r="J434" t="s">
        <v>3</v>
      </c>
      <c r="K434">
        <v>4571.6979000000001</v>
      </c>
      <c r="L434">
        <v>31978.640794999999</v>
      </c>
      <c r="M434" t="s">
        <v>4</v>
      </c>
      <c r="N434">
        <v>203.279797</v>
      </c>
      <c r="O434">
        <v>66.886255000000006</v>
      </c>
      <c r="P434" t="s">
        <v>5</v>
      </c>
      <c r="Q434">
        <v>0</v>
      </c>
      <c r="R434">
        <v>0</v>
      </c>
      <c r="S434" t="s">
        <v>6</v>
      </c>
      <c r="T434">
        <v>196.018742</v>
      </c>
      <c r="U434">
        <v>58.357208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1.4754E-2</v>
      </c>
      <c r="AG434">
        <v>2.5999999999999998E-5</v>
      </c>
      <c r="AH434" t="s">
        <v>11</v>
      </c>
      <c r="AI434">
        <v>0.98329200000000005</v>
      </c>
      <c r="AJ434">
        <v>2.5000000000000001E-5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4926.8078910000004</v>
      </c>
      <c r="I435">
        <v>34851.098963999997</v>
      </c>
      <c r="J435" t="s">
        <v>3</v>
      </c>
      <c r="K435">
        <v>4922.3059569999996</v>
      </c>
      <c r="L435">
        <v>34787.959890999999</v>
      </c>
      <c r="M435" t="s">
        <v>4</v>
      </c>
      <c r="N435">
        <v>218.81331599999999</v>
      </c>
      <c r="O435">
        <v>71.545023</v>
      </c>
      <c r="P435" t="s">
        <v>5</v>
      </c>
      <c r="Q435">
        <v>0</v>
      </c>
      <c r="R435">
        <v>0</v>
      </c>
      <c r="S435" t="s">
        <v>6</v>
      </c>
      <c r="T435">
        <v>211.16129900000001</v>
      </c>
      <c r="U435">
        <v>63.526485999999998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1.4388E-2</v>
      </c>
      <c r="AG435">
        <v>2.1999999999999999E-5</v>
      </c>
      <c r="AH435" t="s">
        <v>11</v>
      </c>
      <c r="AI435">
        <v>0.98329500000000003</v>
      </c>
      <c r="AJ435">
        <v>2.5000000000000001E-5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5277.4860349999999</v>
      </c>
      <c r="I436">
        <v>38672.590512000002</v>
      </c>
      <c r="J436" t="s">
        <v>3</v>
      </c>
      <c r="K436">
        <v>5272.66374</v>
      </c>
      <c r="L436">
        <v>38602.778138000001</v>
      </c>
      <c r="M436" t="s">
        <v>4</v>
      </c>
      <c r="N436">
        <v>234.33905300000001</v>
      </c>
      <c r="O436">
        <v>77.789739999999995</v>
      </c>
      <c r="P436" t="s">
        <v>5</v>
      </c>
      <c r="Q436">
        <v>0</v>
      </c>
      <c r="R436">
        <v>0</v>
      </c>
      <c r="S436" t="s">
        <v>6</v>
      </c>
      <c r="T436">
        <v>226.14494500000001</v>
      </c>
      <c r="U436">
        <v>70.089439999999996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1.4260999999999999E-2</v>
      </c>
      <c r="AG436">
        <v>2.0999999999999999E-5</v>
      </c>
      <c r="AH436" t="s">
        <v>11</v>
      </c>
      <c r="AI436">
        <v>0.98342499999999999</v>
      </c>
      <c r="AJ436">
        <v>2.5000000000000001E-5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5630.1462600000004</v>
      </c>
      <c r="I437">
        <v>43384.086212000002</v>
      </c>
      <c r="J437" t="s">
        <v>3</v>
      </c>
      <c r="K437">
        <v>5625.0019920000004</v>
      </c>
      <c r="L437">
        <v>43306.238863999999</v>
      </c>
      <c r="M437" t="s">
        <v>4</v>
      </c>
      <c r="N437">
        <v>249.94041899999999</v>
      </c>
      <c r="O437">
        <v>85.294238000000007</v>
      </c>
      <c r="P437" t="s">
        <v>5</v>
      </c>
      <c r="Q437">
        <v>0</v>
      </c>
      <c r="R437">
        <v>0</v>
      </c>
      <c r="S437" t="s">
        <v>6</v>
      </c>
      <c r="T437">
        <v>241.208392</v>
      </c>
      <c r="U437">
        <v>78.117414999999994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1.3693E-2</v>
      </c>
      <c r="AG437">
        <v>1.8E-5</v>
      </c>
      <c r="AH437" t="s">
        <v>11</v>
      </c>
      <c r="AI437">
        <v>0.98342499999999999</v>
      </c>
      <c r="AJ437">
        <v>2.5000000000000001E-5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5983.9750489999997</v>
      </c>
      <c r="I438">
        <v>49201.131628000003</v>
      </c>
      <c r="J438" t="s">
        <v>3</v>
      </c>
      <c r="K438">
        <v>5978.5079489999998</v>
      </c>
      <c r="L438">
        <v>49112.365691999999</v>
      </c>
      <c r="M438" t="s">
        <v>4</v>
      </c>
      <c r="N438">
        <v>265.62254100000001</v>
      </c>
      <c r="O438">
        <v>94.730952000000002</v>
      </c>
      <c r="P438" t="s">
        <v>5</v>
      </c>
      <c r="Q438">
        <v>0</v>
      </c>
      <c r="R438">
        <v>0</v>
      </c>
      <c r="S438" t="s">
        <v>6</v>
      </c>
      <c r="T438">
        <v>256.34088500000001</v>
      </c>
      <c r="U438">
        <v>88.374739000000005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1.3577000000000001E-2</v>
      </c>
      <c r="AG438">
        <v>1.7E-5</v>
      </c>
      <c r="AH438" t="s">
        <v>11</v>
      </c>
      <c r="AI438">
        <v>0.98367800000000005</v>
      </c>
      <c r="AJ438">
        <v>2.6999999999999999E-5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6337.4268849999999</v>
      </c>
      <c r="I439">
        <v>54485.475417000001</v>
      </c>
      <c r="J439" t="s">
        <v>3</v>
      </c>
      <c r="K439">
        <v>6331.6370209999995</v>
      </c>
      <c r="L439">
        <v>54386.444394999999</v>
      </c>
      <c r="M439" t="s">
        <v>4</v>
      </c>
      <c r="N439">
        <v>281.28047099999998</v>
      </c>
      <c r="O439">
        <v>104.176044</v>
      </c>
      <c r="P439" t="s">
        <v>5</v>
      </c>
      <c r="Q439">
        <v>0</v>
      </c>
      <c r="R439">
        <v>0</v>
      </c>
      <c r="S439" t="s">
        <v>6</v>
      </c>
      <c r="T439">
        <v>271.44327500000003</v>
      </c>
      <c r="U439">
        <v>98.325046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1.3013E-2</v>
      </c>
      <c r="AG439">
        <v>1.2E-5</v>
      </c>
      <c r="AH439" t="s">
        <v>11</v>
      </c>
      <c r="AI439">
        <v>0.98396799999999995</v>
      </c>
      <c r="AJ439">
        <v>2.9E-5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6690.497754</v>
      </c>
      <c r="I440">
        <v>60438.827816999998</v>
      </c>
      <c r="J440" t="s">
        <v>3</v>
      </c>
      <c r="K440">
        <v>6684.3850679999996</v>
      </c>
      <c r="L440">
        <v>60329.216106</v>
      </c>
      <c r="M440" t="s">
        <v>4</v>
      </c>
      <c r="N440">
        <v>296.92847999999998</v>
      </c>
      <c r="O440">
        <v>114.543824</v>
      </c>
      <c r="P440" t="s">
        <v>5</v>
      </c>
      <c r="Q440">
        <v>0</v>
      </c>
      <c r="R440">
        <v>0</v>
      </c>
      <c r="S440" t="s">
        <v>6</v>
      </c>
      <c r="T440">
        <v>286.54006099999998</v>
      </c>
      <c r="U440">
        <v>108.36631300000001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1.2985E-2</v>
      </c>
      <c r="AG440">
        <v>1.2E-5</v>
      </c>
      <c r="AH440" t="s">
        <v>11</v>
      </c>
      <c r="AI440">
        <v>0.98424299999999998</v>
      </c>
      <c r="AJ440">
        <v>3.1000000000000001E-5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7043.9599410000001</v>
      </c>
      <c r="I441">
        <v>66454.936291000005</v>
      </c>
      <c r="J441" t="s">
        <v>3</v>
      </c>
      <c r="K441">
        <v>7037.5251070000004</v>
      </c>
      <c r="L441">
        <v>66333.971061999997</v>
      </c>
      <c r="M441" t="s">
        <v>4</v>
      </c>
      <c r="N441">
        <v>312.551086</v>
      </c>
      <c r="O441">
        <v>125.68967499999999</v>
      </c>
      <c r="P441" t="s">
        <v>5</v>
      </c>
      <c r="Q441">
        <v>0</v>
      </c>
      <c r="R441">
        <v>0</v>
      </c>
      <c r="S441" t="s">
        <v>6</v>
      </c>
      <c r="T441">
        <v>301.60654699999998</v>
      </c>
      <c r="U441">
        <v>119.172684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1.2860999999999999E-2</v>
      </c>
      <c r="AG441">
        <v>1.2E-5</v>
      </c>
      <c r="AH441" t="s">
        <v>11</v>
      </c>
      <c r="AI441">
        <v>0.98424500000000004</v>
      </c>
      <c r="AJ441">
        <v>3.1000000000000001E-5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431.25110799999999</v>
      </c>
      <c r="I442">
        <v>663.39168099999995</v>
      </c>
      <c r="J442" t="s">
        <v>3</v>
      </c>
      <c r="K442">
        <v>430.88547499999999</v>
      </c>
      <c r="L442">
        <v>662.31169599999998</v>
      </c>
      <c r="M442" t="s">
        <v>4</v>
      </c>
      <c r="N442">
        <v>13.945487999999999</v>
      </c>
      <c r="O442">
        <v>0.67571700000000001</v>
      </c>
      <c r="P442" t="s">
        <v>5</v>
      </c>
      <c r="Q442">
        <v>73.860331000000002</v>
      </c>
      <c r="R442">
        <v>25.130181</v>
      </c>
      <c r="S442" t="s">
        <v>6</v>
      </c>
      <c r="T442">
        <v>15.119668000000001</v>
      </c>
      <c r="U442">
        <v>0.80820499999999995</v>
      </c>
      <c r="V442" t="s">
        <v>7</v>
      </c>
      <c r="W442">
        <v>14.688643000000001</v>
      </c>
      <c r="X442">
        <v>0.75786100000000001</v>
      </c>
      <c r="Y442" t="s">
        <v>8</v>
      </c>
      <c r="Z442">
        <v>16.637948999999999</v>
      </c>
      <c r="AA442">
        <v>3.369246</v>
      </c>
      <c r="AB442" t="s">
        <v>9</v>
      </c>
      <c r="AC442">
        <v>324.84172999999998</v>
      </c>
      <c r="AD442">
        <v>376.56427100000002</v>
      </c>
      <c r="AE442" t="s">
        <v>10</v>
      </c>
      <c r="AF442">
        <v>2.7189000000000001E-2</v>
      </c>
      <c r="AG442">
        <v>2.5000000000000001E-5</v>
      </c>
      <c r="AH442" t="s">
        <v>11</v>
      </c>
      <c r="AI442">
        <v>0.97300399999999998</v>
      </c>
      <c r="AJ442">
        <v>6.9999999999999994E-5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862.04549099999997</v>
      </c>
      <c r="I443">
        <v>2247.935348</v>
      </c>
      <c r="J443" t="s">
        <v>3</v>
      </c>
      <c r="K443">
        <v>861.31816400000002</v>
      </c>
      <c r="L443">
        <v>2244.3705639999998</v>
      </c>
      <c r="M443" t="s">
        <v>4</v>
      </c>
      <c r="N443">
        <v>27.867329000000002</v>
      </c>
      <c r="O443">
        <v>2.3373599999999999</v>
      </c>
      <c r="P443" t="s">
        <v>5</v>
      </c>
      <c r="Q443">
        <v>148.11393200000001</v>
      </c>
      <c r="R443">
        <v>90.280786000000006</v>
      </c>
      <c r="S443" t="s">
        <v>6</v>
      </c>
      <c r="T443">
        <v>30.210258</v>
      </c>
      <c r="U443">
        <v>2.7322099999999998</v>
      </c>
      <c r="V443" t="s">
        <v>7</v>
      </c>
      <c r="W443">
        <v>29.359604000000001</v>
      </c>
      <c r="X443">
        <v>2.5733450000000002</v>
      </c>
      <c r="Y443" t="s">
        <v>8</v>
      </c>
      <c r="Z443">
        <v>33.593859999999999</v>
      </c>
      <c r="AA443">
        <v>19.876225999999999</v>
      </c>
      <c r="AB443" t="s">
        <v>9</v>
      </c>
      <c r="AC443">
        <v>648.91168200000004</v>
      </c>
      <c r="AD443">
        <v>1263.4970760000001</v>
      </c>
      <c r="AE443" t="s">
        <v>10</v>
      </c>
      <c r="AF443">
        <v>2.4316000000000001E-2</v>
      </c>
      <c r="AG443">
        <v>4.6E-5</v>
      </c>
      <c r="AH443" t="s">
        <v>11</v>
      </c>
      <c r="AI443">
        <v>0.97784800000000005</v>
      </c>
      <c r="AJ443">
        <v>3.8999999999999999E-5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1290.726179</v>
      </c>
      <c r="I444">
        <v>4513.4927429999998</v>
      </c>
      <c r="J444" t="s">
        <v>3</v>
      </c>
      <c r="K444">
        <v>1289.640637</v>
      </c>
      <c r="L444">
        <v>4506.4342159999997</v>
      </c>
      <c r="M444" t="s">
        <v>4</v>
      </c>
      <c r="N444">
        <v>41.965063000000001</v>
      </c>
      <c r="O444">
        <v>9.1220409999999994</v>
      </c>
      <c r="P444" t="s">
        <v>5</v>
      </c>
      <c r="Q444">
        <v>222.493088</v>
      </c>
      <c r="R444">
        <v>176.669353</v>
      </c>
      <c r="S444" t="s">
        <v>6</v>
      </c>
      <c r="T444">
        <v>45.396172999999997</v>
      </c>
      <c r="U444">
        <v>6.8884429999999996</v>
      </c>
      <c r="V444" t="s">
        <v>7</v>
      </c>
      <c r="W444">
        <v>43.968397000000003</v>
      </c>
      <c r="X444">
        <v>5.0866870000000004</v>
      </c>
      <c r="Y444" t="s">
        <v>8</v>
      </c>
      <c r="Z444">
        <v>50.744867999999997</v>
      </c>
      <c r="AA444">
        <v>45.252938999999998</v>
      </c>
      <c r="AB444" t="s">
        <v>9</v>
      </c>
      <c r="AC444">
        <v>970.65141100000005</v>
      </c>
      <c r="AD444">
        <v>2514.9754589999998</v>
      </c>
      <c r="AE444" t="s">
        <v>10</v>
      </c>
      <c r="AF444">
        <v>2.1942E-2</v>
      </c>
      <c r="AG444">
        <v>5.5000000000000002E-5</v>
      </c>
      <c r="AH444" t="s">
        <v>11</v>
      </c>
      <c r="AI444">
        <v>0.97936000000000001</v>
      </c>
      <c r="AJ444">
        <v>2.3E-5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1719.7692629999999</v>
      </c>
      <c r="I445">
        <v>6249.0356949999996</v>
      </c>
      <c r="J445" t="s">
        <v>3</v>
      </c>
      <c r="K445">
        <v>1718.3232499999999</v>
      </c>
      <c r="L445">
        <v>6239.1401370000003</v>
      </c>
      <c r="M445" t="s">
        <v>4</v>
      </c>
      <c r="N445">
        <v>55.817484999999998</v>
      </c>
      <c r="O445">
        <v>10.714907</v>
      </c>
      <c r="P445" t="s">
        <v>5</v>
      </c>
      <c r="Q445">
        <v>297.09182399999997</v>
      </c>
      <c r="R445">
        <v>260.25223599999998</v>
      </c>
      <c r="S445" t="s">
        <v>6</v>
      </c>
      <c r="T445">
        <v>60.484597999999998</v>
      </c>
      <c r="U445">
        <v>9.2007940000000001</v>
      </c>
      <c r="V445" t="s">
        <v>7</v>
      </c>
      <c r="W445">
        <v>59.004722999999998</v>
      </c>
      <c r="X445">
        <v>12.940931000000001</v>
      </c>
      <c r="Y445" t="s">
        <v>8</v>
      </c>
      <c r="Z445">
        <v>68.193865000000002</v>
      </c>
      <c r="AA445">
        <v>78.000590000000003</v>
      </c>
      <c r="AB445" t="s">
        <v>9</v>
      </c>
      <c r="AC445">
        <v>1292.7682809999999</v>
      </c>
      <c r="AD445">
        <v>3483.5563809999999</v>
      </c>
      <c r="AE445" t="s">
        <v>10</v>
      </c>
      <c r="AF445">
        <v>2.0889999999999999E-2</v>
      </c>
      <c r="AG445">
        <v>5.8999999999999998E-5</v>
      </c>
      <c r="AH445" t="s">
        <v>11</v>
      </c>
      <c r="AI445">
        <v>0.97997000000000001</v>
      </c>
      <c r="AJ445">
        <v>1.5999999999999999E-5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2149.805852</v>
      </c>
      <c r="I446">
        <v>8053.0625749999999</v>
      </c>
      <c r="J446" t="s">
        <v>3</v>
      </c>
      <c r="K446">
        <v>2148.0000439999999</v>
      </c>
      <c r="L446">
        <v>8040.363977</v>
      </c>
      <c r="M446" t="s">
        <v>4</v>
      </c>
      <c r="N446">
        <v>69.707842999999997</v>
      </c>
      <c r="O446">
        <v>12.231203000000001</v>
      </c>
      <c r="P446" t="s">
        <v>5</v>
      </c>
      <c r="Q446">
        <v>371.35780199999999</v>
      </c>
      <c r="R446">
        <v>351.253713</v>
      </c>
      <c r="S446" t="s">
        <v>6</v>
      </c>
      <c r="T446">
        <v>75.552018000000004</v>
      </c>
      <c r="U446">
        <v>11.161110000000001</v>
      </c>
      <c r="V446" t="s">
        <v>7</v>
      </c>
      <c r="W446">
        <v>73.642849999999996</v>
      </c>
      <c r="X446">
        <v>14.89222</v>
      </c>
      <c r="Y446" t="s">
        <v>8</v>
      </c>
      <c r="Z446">
        <v>85.660403000000002</v>
      </c>
      <c r="AA446">
        <v>120.645061</v>
      </c>
      <c r="AB446" t="s">
        <v>9</v>
      </c>
      <c r="AC446">
        <v>1616.140146</v>
      </c>
      <c r="AD446">
        <v>4463.2687409999999</v>
      </c>
      <c r="AE446" t="s">
        <v>10</v>
      </c>
      <c r="AF446">
        <v>1.8440999999999999E-2</v>
      </c>
      <c r="AG446">
        <v>5.3000000000000001E-5</v>
      </c>
      <c r="AH446" t="s">
        <v>11</v>
      </c>
      <c r="AI446">
        <v>0.98080199999999995</v>
      </c>
      <c r="AJ446">
        <v>3.9999999999999998E-6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2579.4007029999998</v>
      </c>
      <c r="I447">
        <v>10216.612673</v>
      </c>
      <c r="J447" t="s">
        <v>3</v>
      </c>
      <c r="K447">
        <v>2577.2348579999998</v>
      </c>
      <c r="L447">
        <v>10200.084425999999</v>
      </c>
      <c r="M447" t="s">
        <v>4</v>
      </c>
      <c r="N447">
        <v>83.615170000000006</v>
      </c>
      <c r="O447">
        <v>14.535301</v>
      </c>
      <c r="P447" t="s">
        <v>5</v>
      </c>
      <c r="Q447">
        <v>445.52504099999999</v>
      </c>
      <c r="R447">
        <v>453.24082099999998</v>
      </c>
      <c r="S447" t="s">
        <v>6</v>
      </c>
      <c r="T447">
        <v>90.598268000000004</v>
      </c>
      <c r="U447">
        <v>13.396020999999999</v>
      </c>
      <c r="V447" t="s">
        <v>7</v>
      </c>
      <c r="W447">
        <v>88.264205000000004</v>
      </c>
      <c r="X447">
        <v>17.494685</v>
      </c>
      <c r="Y447" t="s">
        <v>8</v>
      </c>
      <c r="Z447">
        <v>102.930204</v>
      </c>
      <c r="AA447">
        <v>165.30453700000001</v>
      </c>
      <c r="AB447" t="s">
        <v>9</v>
      </c>
      <c r="AC447">
        <v>1939.166375</v>
      </c>
      <c r="AD447">
        <v>5662.4678720000002</v>
      </c>
      <c r="AE447" t="s">
        <v>10</v>
      </c>
      <c r="AF447">
        <v>1.7416000000000001E-2</v>
      </c>
      <c r="AG447">
        <v>4.3999999999999999E-5</v>
      </c>
      <c r="AH447" t="s">
        <v>11</v>
      </c>
      <c r="AI447">
        <v>0.98120499999999999</v>
      </c>
      <c r="AJ447">
        <v>6.9999999999999999E-6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3008.5556980000001</v>
      </c>
      <c r="I448">
        <v>13355.292625</v>
      </c>
      <c r="J448" t="s">
        <v>3</v>
      </c>
      <c r="K448">
        <v>3006.0298969999999</v>
      </c>
      <c r="L448">
        <v>13333.665614</v>
      </c>
      <c r="M448" t="s">
        <v>4</v>
      </c>
      <c r="N448">
        <v>97.532801000000006</v>
      </c>
      <c r="O448">
        <v>17.298807</v>
      </c>
      <c r="P448" t="s">
        <v>5</v>
      </c>
      <c r="Q448">
        <v>519.81144900000004</v>
      </c>
      <c r="R448">
        <v>574.55352400000004</v>
      </c>
      <c r="S448" t="s">
        <v>6</v>
      </c>
      <c r="T448">
        <v>105.63162699999999</v>
      </c>
      <c r="U448">
        <v>16.823508</v>
      </c>
      <c r="V448" t="s">
        <v>7</v>
      </c>
      <c r="W448">
        <v>102.87284</v>
      </c>
      <c r="X448">
        <v>21.16301</v>
      </c>
      <c r="Y448" t="s">
        <v>8</v>
      </c>
      <c r="Z448">
        <v>120.532421</v>
      </c>
      <c r="AA448">
        <v>203.360894</v>
      </c>
      <c r="AB448" t="s">
        <v>9</v>
      </c>
      <c r="AC448">
        <v>2261.6301950000002</v>
      </c>
      <c r="AD448">
        <v>7480.4317970000002</v>
      </c>
      <c r="AE448" t="s">
        <v>10</v>
      </c>
      <c r="AF448">
        <v>1.6407000000000001E-2</v>
      </c>
      <c r="AG448">
        <v>4.0000000000000003E-5</v>
      </c>
      <c r="AH448" t="s">
        <v>11</v>
      </c>
      <c r="AI448">
        <v>0.98128899999999997</v>
      </c>
      <c r="AJ448">
        <v>6.0000000000000002E-6</v>
      </c>
      <c r="AK448" t="s">
        <v>12</v>
      </c>
      <c r="AL448">
        <v>0.28000000000000003</v>
      </c>
      <c r="AM448">
        <v>3.8416000000000001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3438.0364939999999</v>
      </c>
      <c r="I449">
        <v>16155.717478</v>
      </c>
      <c r="J449" t="s">
        <v>3</v>
      </c>
      <c r="K449">
        <v>3435.1507369999999</v>
      </c>
      <c r="L449">
        <v>16129.583642</v>
      </c>
      <c r="M449" t="s">
        <v>4</v>
      </c>
      <c r="N449">
        <v>111.394643</v>
      </c>
      <c r="O449">
        <v>19.894759000000001</v>
      </c>
      <c r="P449" t="s">
        <v>5</v>
      </c>
      <c r="Q449">
        <v>594.04461800000001</v>
      </c>
      <c r="R449">
        <v>661.95457499999998</v>
      </c>
      <c r="S449" t="s">
        <v>6</v>
      </c>
      <c r="T449">
        <v>120.650008</v>
      </c>
      <c r="U449">
        <v>19.747433999999998</v>
      </c>
      <c r="V449" t="s">
        <v>7</v>
      </c>
      <c r="W449">
        <v>117.459211</v>
      </c>
      <c r="X449">
        <v>24.764023999999999</v>
      </c>
      <c r="Y449" t="s">
        <v>8</v>
      </c>
      <c r="Z449">
        <v>137.859971</v>
      </c>
      <c r="AA449">
        <v>232.94713400000001</v>
      </c>
      <c r="AB449" t="s">
        <v>9</v>
      </c>
      <c r="AC449">
        <v>2584.4332960000002</v>
      </c>
      <c r="AD449">
        <v>9184.1153840000006</v>
      </c>
      <c r="AE449" t="s">
        <v>10</v>
      </c>
      <c r="AF449">
        <v>1.5713000000000001E-2</v>
      </c>
      <c r="AG449">
        <v>3.6999999999999998E-5</v>
      </c>
      <c r="AH449" t="s">
        <v>11</v>
      </c>
      <c r="AI449">
        <v>0.98160499999999995</v>
      </c>
      <c r="AJ449">
        <v>1.0000000000000001E-5</v>
      </c>
      <c r="AK449" t="s">
        <v>12</v>
      </c>
      <c r="AL449">
        <v>0.28000000000000003</v>
      </c>
      <c r="AM449">
        <v>3.8416000000000001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3865.1822560000001</v>
      </c>
      <c r="I450">
        <v>17779.707534000001</v>
      </c>
      <c r="J450" t="s">
        <v>3</v>
      </c>
      <c r="K450">
        <v>3861.9380270000001</v>
      </c>
      <c r="L450">
        <v>17751.183938999999</v>
      </c>
      <c r="M450" t="s">
        <v>4</v>
      </c>
      <c r="N450">
        <v>125.184398</v>
      </c>
      <c r="O450">
        <v>21.471913000000001</v>
      </c>
      <c r="P450" t="s">
        <v>5</v>
      </c>
      <c r="Q450">
        <v>668.33815200000004</v>
      </c>
      <c r="R450">
        <v>710.89040899999998</v>
      </c>
      <c r="S450" t="s">
        <v>6</v>
      </c>
      <c r="T450">
        <v>135.60280900000001</v>
      </c>
      <c r="U450">
        <v>21.190342000000001</v>
      </c>
      <c r="V450" t="s">
        <v>7</v>
      </c>
      <c r="W450">
        <v>131.98486299999999</v>
      </c>
      <c r="X450">
        <v>26.823798</v>
      </c>
      <c r="Y450" t="s">
        <v>8</v>
      </c>
      <c r="Z450">
        <v>155.51701399999999</v>
      </c>
      <c r="AA450">
        <v>256.29227400000002</v>
      </c>
      <c r="AB450" t="s">
        <v>9</v>
      </c>
      <c r="AC450">
        <v>2904.929897</v>
      </c>
      <c r="AD450">
        <v>10249.767830000001</v>
      </c>
      <c r="AE450" t="s">
        <v>10</v>
      </c>
      <c r="AF450">
        <v>1.5587E-2</v>
      </c>
      <c r="AG450">
        <v>3.6999999999999998E-5</v>
      </c>
      <c r="AH450" t="s">
        <v>11</v>
      </c>
      <c r="AI450">
        <v>0.98174700000000004</v>
      </c>
      <c r="AJ450">
        <v>1.0000000000000001E-5</v>
      </c>
      <c r="AK450" t="s">
        <v>12</v>
      </c>
      <c r="AL450">
        <v>1.44</v>
      </c>
      <c r="AM450">
        <v>69.126400000000004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4292.1201270000001</v>
      </c>
      <c r="I451">
        <v>18419.610602000001</v>
      </c>
      <c r="J451" t="s">
        <v>3</v>
      </c>
      <c r="K451">
        <v>4288.5167090000004</v>
      </c>
      <c r="L451">
        <v>18390.190338</v>
      </c>
      <c r="M451" t="s">
        <v>4</v>
      </c>
      <c r="N451">
        <v>138.96872200000001</v>
      </c>
      <c r="O451">
        <v>22.730098999999999</v>
      </c>
      <c r="P451" t="s">
        <v>5</v>
      </c>
      <c r="Q451">
        <v>742.56331899999998</v>
      </c>
      <c r="R451">
        <v>771.930926</v>
      </c>
      <c r="S451" t="s">
        <v>6</v>
      </c>
      <c r="T451">
        <v>150.55019799999999</v>
      </c>
      <c r="U451">
        <v>21.905864999999999</v>
      </c>
      <c r="V451" t="s">
        <v>7</v>
      </c>
      <c r="W451">
        <v>146.506912</v>
      </c>
      <c r="X451">
        <v>28.051432999999999</v>
      </c>
      <c r="Y451" t="s">
        <v>8</v>
      </c>
      <c r="Z451">
        <v>173.027525</v>
      </c>
      <c r="AA451">
        <v>281.48895099999999</v>
      </c>
      <c r="AB451" t="s">
        <v>9</v>
      </c>
      <c r="AC451">
        <v>3225.6970510000001</v>
      </c>
      <c r="AD451">
        <v>10571.506474</v>
      </c>
      <c r="AE451" t="s">
        <v>10</v>
      </c>
      <c r="AF451">
        <v>1.4815999999999999E-2</v>
      </c>
      <c r="AG451">
        <v>2.5000000000000001E-5</v>
      </c>
      <c r="AH451" t="s">
        <v>11</v>
      </c>
      <c r="AI451">
        <v>0.98176300000000005</v>
      </c>
      <c r="AJ451">
        <v>1.0000000000000001E-5</v>
      </c>
      <c r="AK451" t="s">
        <v>12</v>
      </c>
      <c r="AL451">
        <v>9.1999999999999993</v>
      </c>
      <c r="AM451">
        <v>2997.44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4717.9360349999997</v>
      </c>
      <c r="I452">
        <v>19471.777631000001</v>
      </c>
      <c r="J452" t="s">
        <v>3</v>
      </c>
      <c r="K452">
        <v>4713.975625</v>
      </c>
      <c r="L452">
        <v>19440.873629000002</v>
      </c>
      <c r="M452" t="s">
        <v>4</v>
      </c>
      <c r="N452">
        <v>152.72010900000001</v>
      </c>
      <c r="O452">
        <v>24.291108999999999</v>
      </c>
      <c r="P452" t="s">
        <v>5</v>
      </c>
      <c r="Q452">
        <v>816.74437899999998</v>
      </c>
      <c r="R452">
        <v>825.52342199999998</v>
      </c>
      <c r="S452" t="s">
        <v>6</v>
      </c>
      <c r="T452">
        <v>165.456537</v>
      </c>
      <c r="U452">
        <v>23.226655999999998</v>
      </c>
      <c r="V452" t="s">
        <v>7</v>
      </c>
      <c r="W452">
        <v>161.42945</v>
      </c>
      <c r="X452">
        <v>30.119226000000001</v>
      </c>
      <c r="Y452" t="s">
        <v>8</v>
      </c>
      <c r="Z452">
        <v>190.56640100000001</v>
      </c>
      <c r="AA452">
        <v>301.78490699999998</v>
      </c>
      <c r="AB452" t="s">
        <v>9</v>
      </c>
      <c r="AC452">
        <v>3544.7419679999998</v>
      </c>
      <c r="AD452">
        <v>11161.140997</v>
      </c>
      <c r="AE452" t="s">
        <v>10</v>
      </c>
      <c r="AF452">
        <v>1.4474000000000001E-2</v>
      </c>
      <c r="AG452">
        <v>2.0999999999999999E-5</v>
      </c>
      <c r="AH452" t="s">
        <v>11</v>
      </c>
      <c r="AI452">
        <v>0.98196799999999995</v>
      </c>
      <c r="AJ452">
        <v>1.1E-5</v>
      </c>
      <c r="AK452" t="s">
        <v>12</v>
      </c>
      <c r="AL452">
        <v>9.1999999999999993</v>
      </c>
      <c r="AM452">
        <v>2997.44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5143.9568159999999</v>
      </c>
      <c r="I453">
        <v>21342.973238999999</v>
      </c>
      <c r="J453" t="s">
        <v>3</v>
      </c>
      <c r="K453">
        <v>5139.6390629999996</v>
      </c>
      <c r="L453">
        <v>21309.521698</v>
      </c>
      <c r="M453" t="s">
        <v>4</v>
      </c>
      <c r="N453">
        <v>166.45321999999999</v>
      </c>
      <c r="O453">
        <v>26.575886000000001</v>
      </c>
      <c r="P453" t="s">
        <v>5</v>
      </c>
      <c r="Q453">
        <v>890.45993699999997</v>
      </c>
      <c r="R453">
        <v>866.30268699999999</v>
      </c>
      <c r="S453" t="s">
        <v>6</v>
      </c>
      <c r="T453">
        <v>180.34983800000001</v>
      </c>
      <c r="U453">
        <v>25.140506999999999</v>
      </c>
      <c r="V453" t="s">
        <v>7</v>
      </c>
      <c r="W453">
        <v>175.89240699999999</v>
      </c>
      <c r="X453">
        <v>31.820982000000001</v>
      </c>
      <c r="Y453" t="s">
        <v>8</v>
      </c>
      <c r="Z453">
        <v>208.14683299999999</v>
      </c>
      <c r="AA453">
        <v>321.73875900000002</v>
      </c>
      <c r="AB453" t="s">
        <v>9</v>
      </c>
      <c r="AC453">
        <v>3864.8632419999999</v>
      </c>
      <c r="AD453">
        <v>12395.04578</v>
      </c>
      <c r="AE453" t="s">
        <v>10</v>
      </c>
      <c r="AF453">
        <v>1.4463999999999999E-2</v>
      </c>
      <c r="AG453">
        <v>2.0999999999999999E-5</v>
      </c>
      <c r="AH453" t="s">
        <v>11</v>
      </c>
      <c r="AI453">
        <v>0.98225099999999999</v>
      </c>
      <c r="AJ453">
        <v>1.4E-5</v>
      </c>
      <c r="AK453" t="s">
        <v>12</v>
      </c>
      <c r="AL453">
        <v>9.1999999999999993</v>
      </c>
      <c r="AM453">
        <v>2997.44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5569.2658789999996</v>
      </c>
      <c r="I454">
        <v>23744.532730999999</v>
      </c>
      <c r="J454" t="s">
        <v>3</v>
      </c>
      <c r="K454">
        <v>5564.5900099999999</v>
      </c>
      <c r="L454">
        <v>23707.628979000001</v>
      </c>
      <c r="M454" t="s">
        <v>4</v>
      </c>
      <c r="N454">
        <v>180.219987</v>
      </c>
      <c r="O454">
        <v>30.098403000000001</v>
      </c>
      <c r="P454" t="s">
        <v>5</v>
      </c>
      <c r="Q454">
        <v>964.01398800000004</v>
      </c>
      <c r="R454">
        <v>924.36931800000002</v>
      </c>
      <c r="S454" t="s">
        <v>6</v>
      </c>
      <c r="T454">
        <v>195.270623</v>
      </c>
      <c r="U454">
        <v>28.105848000000002</v>
      </c>
      <c r="V454" t="s">
        <v>7</v>
      </c>
      <c r="W454">
        <v>190.61232100000001</v>
      </c>
      <c r="X454">
        <v>36.106231000000001</v>
      </c>
      <c r="Y454" t="s">
        <v>8</v>
      </c>
      <c r="Z454">
        <v>225.229907</v>
      </c>
      <c r="AA454">
        <v>342.63439399999999</v>
      </c>
      <c r="AB454" t="s">
        <v>9</v>
      </c>
      <c r="AC454">
        <v>4184.2932369999999</v>
      </c>
      <c r="AD454">
        <v>13880.122824</v>
      </c>
      <c r="AE454" t="s">
        <v>10</v>
      </c>
      <c r="AF454">
        <v>1.3712E-2</v>
      </c>
      <c r="AG454">
        <v>2.0000000000000002E-5</v>
      </c>
      <c r="AH454" t="s">
        <v>11</v>
      </c>
      <c r="AI454">
        <v>0.98226899999999995</v>
      </c>
      <c r="AJ454">
        <v>1.4E-5</v>
      </c>
      <c r="AK454" t="s">
        <v>12</v>
      </c>
      <c r="AL454">
        <v>9.1999999999999993</v>
      </c>
      <c r="AM454">
        <v>2997.44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5992.4328809999997</v>
      </c>
      <c r="I455">
        <v>24681.175861</v>
      </c>
      <c r="J455" t="s">
        <v>3</v>
      </c>
      <c r="K455">
        <v>5987.4007229999997</v>
      </c>
      <c r="L455">
        <v>24643.068001</v>
      </c>
      <c r="M455" t="s">
        <v>4</v>
      </c>
      <c r="N455">
        <v>193.936274</v>
      </c>
      <c r="O455">
        <v>31.884785000000001</v>
      </c>
      <c r="P455" t="s">
        <v>5</v>
      </c>
      <c r="Q455">
        <v>1037.1765009999999</v>
      </c>
      <c r="R455">
        <v>941.79008899999997</v>
      </c>
      <c r="S455" t="s">
        <v>6</v>
      </c>
      <c r="T455">
        <v>210.08686399999999</v>
      </c>
      <c r="U455">
        <v>29.360783999999999</v>
      </c>
      <c r="V455" t="s">
        <v>7</v>
      </c>
      <c r="W455">
        <v>205.01250400000001</v>
      </c>
      <c r="X455">
        <v>37.062117000000001</v>
      </c>
      <c r="Y455" t="s">
        <v>8</v>
      </c>
      <c r="Z455">
        <v>242.352296</v>
      </c>
      <c r="AA455">
        <v>348.53240299999999</v>
      </c>
      <c r="AB455" t="s">
        <v>9</v>
      </c>
      <c r="AC455">
        <v>4502.0931739999996</v>
      </c>
      <c r="AD455">
        <v>14504.845267999999</v>
      </c>
      <c r="AE455" t="s">
        <v>10</v>
      </c>
      <c r="AF455">
        <v>1.295E-2</v>
      </c>
      <c r="AG455">
        <v>1.4E-5</v>
      </c>
      <c r="AH455" t="s">
        <v>11</v>
      </c>
      <c r="AI455">
        <v>0.98230499999999998</v>
      </c>
      <c r="AJ455">
        <v>1.4E-5</v>
      </c>
      <c r="AK455" t="s">
        <v>12</v>
      </c>
      <c r="AL455">
        <v>9.1999999999999993</v>
      </c>
      <c r="AM455">
        <v>2997.44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6417.1536040000001</v>
      </c>
      <c r="I456">
        <v>26176.545674000001</v>
      </c>
      <c r="J456" t="s">
        <v>3</v>
      </c>
      <c r="K456">
        <v>6411.7651459999997</v>
      </c>
      <c r="L456">
        <v>26136.384716</v>
      </c>
      <c r="M456" t="s">
        <v>4</v>
      </c>
      <c r="N456">
        <v>207.62898200000001</v>
      </c>
      <c r="O456">
        <v>34.536378999999997</v>
      </c>
      <c r="P456" t="s">
        <v>5</v>
      </c>
      <c r="Q456">
        <v>1111.0019119999999</v>
      </c>
      <c r="R456">
        <v>937.77880600000003</v>
      </c>
      <c r="S456" t="s">
        <v>6</v>
      </c>
      <c r="T456">
        <v>225.23064099999999</v>
      </c>
      <c r="U456">
        <v>30.706261999999999</v>
      </c>
      <c r="V456" t="s">
        <v>7</v>
      </c>
      <c r="W456">
        <v>219.44201899999999</v>
      </c>
      <c r="X456">
        <v>38.803939</v>
      </c>
      <c r="Y456" t="s">
        <v>8</v>
      </c>
      <c r="Z456">
        <v>259.72890899999999</v>
      </c>
      <c r="AA456">
        <v>355.54052100000001</v>
      </c>
      <c r="AB456" t="s">
        <v>9</v>
      </c>
      <c r="AC456">
        <v>4820.5881049999998</v>
      </c>
      <c r="AD456">
        <v>15617.500913</v>
      </c>
      <c r="AE456" t="s">
        <v>10</v>
      </c>
      <c r="AF456">
        <v>1.2931E-2</v>
      </c>
      <c r="AG456">
        <v>1.4E-5</v>
      </c>
      <c r="AH456" t="s">
        <v>11</v>
      </c>
      <c r="AI456">
        <v>0.98246299999999998</v>
      </c>
      <c r="AJ456">
        <v>1.5E-5</v>
      </c>
      <c r="AK456" t="s">
        <v>12</v>
      </c>
      <c r="AL456">
        <v>9.1999999999999993</v>
      </c>
      <c r="AM456">
        <v>2997.44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6843.8089060000002</v>
      </c>
      <c r="I457">
        <v>28482.533360000001</v>
      </c>
      <c r="J457" t="s">
        <v>3</v>
      </c>
      <c r="K457">
        <v>6838.0247069999996</v>
      </c>
      <c r="L457">
        <v>28438.390802000002</v>
      </c>
      <c r="M457" t="s">
        <v>4</v>
      </c>
      <c r="N457">
        <v>221.40173300000001</v>
      </c>
      <c r="O457">
        <v>38.261342999999997</v>
      </c>
      <c r="P457" t="s">
        <v>5</v>
      </c>
      <c r="Q457">
        <v>1185.223665</v>
      </c>
      <c r="R457">
        <v>982.74047399999995</v>
      </c>
      <c r="S457" t="s">
        <v>6</v>
      </c>
      <c r="T457">
        <v>240.17765900000001</v>
      </c>
      <c r="U457">
        <v>33.280275000000003</v>
      </c>
      <c r="V457" t="s">
        <v>7</v>
      </c>
      <c r="W457">
        <v>233.95925099999999</v>
      </c>
      <c r="X457">
        <v>41.254286</v>
      </c>
      <c r="Y457" t="s">
        <v>8</v>
      </c>
      <c r="Z457">
        <v>277.27557100000001</v>
      </c>
      <c r="AA457">
        <v>352.78707400000002</v>
      </c>
      <c r="AB457" t="s">
        <v>9</v>
      </c>
      <c r="AC457">
        <v>5140.3616410000004</v>
      </c>
      <c r="AD457">
        <v>17032.265314</v>
      </c>
      <c r="AE457" t="s">
        <v>10</v>
      </c>
      <c r="AF457">
        <v>1.2281E-2</v>
      </c>
      <c r="AG457">
        <v>6.0000000000000002E-6</v>
      </c>
      <c r="AH457" t="s">
        <v>11</v>
      </c>
      <c r="AI457">
        <v>0.98258999999999996</v>
      </c>
      <c r="AJ457">
        <v>1.5E-5</v>
      </c>
      <c r="AK457" t="s">
        <v>12</v>
      </c>
      <c r="AL457">
        <v>9.1999999999999993</v>
      </c>
      <c r="AM457">
        <v>2997.44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7271.202002</v>
      </c>
      <c r="I458">
        <v>29460.687808999999</v>
      </c>
      <c r="J458" t="s">
        <v>3</v>
      </c>
      <c r="K458">
        <v>7265.0573629999999</v>
      </c>
      <c r="L458">
        <v>29416.955963</v>
      </c>
      <c r="M458" t="s">
        <v>4</v>
      </c>
      <c r="N458">
        <v>235.197846</v>
      </c>
      <c r="O458">
        <v>40.376514999999998</v>
      </c>
      <c r="P458" t="s">
        <v>5</v>
      </c>
      <c r="Q458">
        <v>1259.4118120000001</v>
      </c>
      <c r="R458">
        <v>1023.240512</v>
      </c>
      <c r="S458" t="s">
        <v>6</v>
      </c>
      <c r="T458">
        <v>255.130809</v>
      </c>
      <c r="U458">
        <v>34.572026999999999</v>
      </c>
      <c r="V458" t="s">
        <v>7</v>
      </c>
      <c r="W458">
        <v>248.51528400000001</v>
      </c>
      <c r="X458">
        <v>43.353884999999998</v>
      </c>
      <c r="Y458" t="s">
        <v>8</v>
      </c>
      <c r="Z458">
        <v>294.94042100000001</v>
      </c>
      <c r="AA458">
        <v>348.38021500000002</v>
      </c>
      <c r="AB458" t="s">
        <v>9</v>
      </c>
      <c r="AC458">
        <v>5460.762334</v>
      </c>
      <c r="AD458">
        <v>17504.699709</v>
      </c>
      <c r="AE458" t="s">
        <v>10</v>
      </c>
      <c r="AF458">
        <v>1.2218E-2</v>
      </c>
      <c r="AG458">
        <v>6.0000000000000002E-6</v>
      </c>
      <c r="AH458" t="s">
        <v>11</v>
      </c>
      <c r="AI458">
        <v>0.98259300000000005</v>
      </c>
      <c r="AJ458">
        <v>1.5E-5</v>
      </c>
      <c r="AK458" t="s">
        <v>12</v>
      </c>
      <c r="AL458">
        <v>12.78</v>
      </c>
      <c r="AM458">
        <v>3659.8116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7700.5475489999999</v>
      </c>
      <c r="I459">
        <v>31222.900310000001</v>
      </c>
      <c r="J459" t="s">
        <v>3</v>
      </c>
      <c r="K459">
        <v>7694.0397270000003</v>
      </c>
      <c r="L459">
        <v>31177.763524000002</v>
      </c>
      <c r="M459" t="s">
        <v>4</v>
      </c>
      <c r="N459">
        <v>249.06589500000001</v>
      </c>
      <c r="O459">
        <v>43.405954999999999</v>
      </c>
      <c r="P459" t="s">
        <v>5</v>
      </c>
      <c r="Q459">
        <v>1333.9423730000001</v>
      </c>
      <c r="R459">
        <v>1098.728253</v>
      </c>
      <c r="S459" t="s">
        <v>6</v>
      </c>
      <c r="T459">
        <v>270.16524700000002</v>
      </c>
      <c r="U459">
        <v>36.619827999999998</v>
      </c>
      <c r="V459" t="s">
        <v>7</v>
      </c>
      <c r="W459">
        <v>263.13219099999998</v>
      </c>
      <c r="X459">
        <v>46.666302999999999</v>
      </c>
      <c r="Y459" t="s">
        <v>8</v>
      </c>
      <c r="Z459">
        <v>312.80995300000001</v>
      </c>
      <c r="AA459">
        <v>343.819187</v>
      </c>
      <c r="AB459" t="s">
        <v>9</v>
      </c>
      <c r="AC459">
        <v>5782.9886329999999</v>
      </c>
      <c r="AD459">
        <v>18393.529103000001</v>
      </c>
      <c r="AE459" t="s">
        <v>10</v>
      </c>
      <c r="AF459">
        <v>1.2171E-2</v>
      </c>
      <c r="AG459">
        <v>6.0000000000000002E-6</v>
      </c>
      <c r="AH459" t="s">
        <v>11</v>
      </c>
      <c r="AI459">
        <v>0.98259700000000005</v>
      </c>
      <c r="AJ459">
        <v>1.5E-5</v>
      </c>
      <c r="AK459" t="s">
        <v>12</v>
      </c>
      <c r="AL459">
        <v>12.78</v>
      </c>
      <c r="AM459">
        <v>3659.8116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8133.7539749999996</v>
      </c>
      <c r="I460">
        <v>34599.977893000003</v>
      </c>
      <c r="J460" t="s">
        <v>3</v>
      </c>
      <c r="K460">
        <v>8126.8817680000002</v>
      </c>
      <c r="L460">
        <v>34550.758594999999</v>
      </c>
      <c r="M460" t="s">
        <v>4</v>
      </c>
      <c r="N460">
        <v>263.02162199999998</v>
      </c>
      <c r="O460">
        <v>48.560775</v>
      </c>
      <c r="P460" t="s">
        <v>5</v>
      </c>
      <c r="Q460">
        <v>1408.8105929999999</v>
      </c>
      <c r="R460">
        <v>1211.222448</v>
      </c>
      <c r="S460" t="s">
        <v>6</v>
      </c>
      <c r="T460">
        <v>285.30964899999998</v>
      </c>
      <c r="U460">
        <v>40.965122999999998</v>
      </c>
      <c r="V460" t="s">
        <v>7</v>
      </c>
      <c r="W460">
        <v>277.86070000000001</v>
      </c>
      <c r="X460">
        <v>51.271163000000001</v>
      </c>
      <c r="Y460" t="s">
        <v>8</v>
      </c>
      <c r="Z460">
        <v>330.640219</v>
      </c>
      <c r="AA460">
        <v>344.36871600000001</v>
      </c>
      <c r="AB460" t="s">
        <v>9</v>
      </c>
      <c r="AC460">
        <v>6108.6266210000003</v>
      </c>
      <c r="AD460">
        <v>20212.877844999999</v>
      </c>
      <c r="AE460" t="s">
        <v>10</v>
      </c>
      <c r="AF460">
        <v>1.2021E-2</v>
      </c>
      <c r="AG460">
        <v>5.0000000000000004E-6</v>
      </c>
      <c r="AH460" t="s">
        <v>11</v>
      </c>
      <c r="AI460">
        <v>0.98260199999999998</v>
      </c>
      <c r="AJ460">
        <v>1.5E-5</v>
      </c>
      <c r="AK460" t="s">
        <v>12</v>
      </c>
      <c r="AL460">
        <v>12.78</v>
      </c>
      <c r="AM460">
        <v>3659.8116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8564.5740430000005</v>
      </c>
      <c r="I461">
        <v>39400.379054999998</v>
      </c>
      <c r="J461" t="s">
        <v>3</v>
      </c>
      <c r="K461">
        <v>8557.3393550000001</v>
      </c>
      <c r="L461">
        <v>39343.996615999997</v>
      </c>
      <c r="M461" t="s">
        <v>4</v>
      </c>
      <c r="N461">
        <v>276.94906900000001</v>
      </c>
      <c r="O461">
        <v>55.329282999999997</v>
      </c>
      <c r="P461" t="s">
        <v>5</v>
      </c>
      <c r="Q461">
        <v>1483.3446039999999</v>
      </c>
      <c r="R461">
        <v>1355.302214</v>
      </c>
      <c r="S461" t="s">
        <v>6</v>
      </c>
      <c r="T461">
        <v>300.39531699999998</v>
      </c>
      <c r="U461">
        <v>46.47654</v>
      </c>
      <c r="V461" t="s">
        <v>7</v>
      </c>
      <c r="W461">
        <v>292.541991</v>
      </c>
      <c r="X461">
        <v>57.720342000000002</v>
      </c>
      <c r="Y461" t="s">
        <v>8</v>
      </c>
      <c r="Z461">
        <v>348.116962</v>
      </c>
      <c r="AA461">
        <v>351.85920599999997</v>
      </c>
      <c r="AB461" t="s">
        <v>9</v>
      </c>
      <c r="AC461">
        <v>6432.4626950000002</v>
      </c>
      <c r="AD461">
        <v>22916.552592</v>
      </c>
      <c r="AE461" t="s">
        <v>10</v>
      </c>
      <c r="AF461">
        <v>1.2005999999999999E-2</v>
      </c>
      <c r="AG461">
        <v>5.0000000000000004E-6</v>
      </c>
      <c r="AH461" t="s">
        <v>11</v>
      </c>
      <c r="AI461">
        <v>0.98260199999999998</v>
      </c>
      <c r="AJ461">
        <v>1.5E-5</v>
      </c>
      <c r="AK461" t="s">
        <v>12</v>
      </c>
      <c r="AL461">
        <v>20.5</v>
      </c>
      <c r="AM461">
        <v>5056.6899999999996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357.493156</v>
      </c>
      <c r="I482">
        <v>547.14692500000001</v>
      </c>
      <c r="J482" t="s">
        <v>3</v>
      </c>
      <c r="K482">
        <v>357.13053000000002</v>
      </c>
      <c r="L482">
        <v>546.20220400000005</v>
      </c>
      <c r="M482" t="s">
        <v>4</v>
      </c>
      <c r="N482">
        <v>14.277755000000001</v>
      </c>
      <c r="O482">
        <v>1.8704540000000001</v>
      </c>
      <c r="P482" t="s">
        <v>5</v>
      </c>
      <c r="Q482">
        <v>0</v>
      </c>
      <c r="R482">
        <v>0</v>
      </c>
      <c r="S482" t="s">
        <v>6</v>
      </c>
      <c r="T482">
        <v>15.608941</v>
      </c>
      <c r="U482">
        <v>0.91073400000000004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2.7088999999999998E-2</v>
      </c>
      <c r="AD482">
        <v>3.4999999999999997E-5</v>
      </c>
      <c r="AE482" t="s">
        <v>10</v>
      </c>
      <c r="AF482">
        <v>0</v>
      </c>
      <c r="AG482">
        <v>0</v>
      </c>
      <c r="AH482" t="s">
        <v>11</v>
      </c>
      <c r="AI482">
        <v>0.97558800000000001</v>
      </c>
      <c r="AJ482">
        <v>5.0000000000000002E-5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715.26300700000002</v>
      </c>
      <c r="I483">
        <v>2085.9308639999999</v>
      </c>
      <c r="J483" t="s">
        <v>3</v>
      </c>
      <c r="K483">
        <v>714.53864699999997</v>
      </c>
      <c r="L483">
        <v>2082.1657439999999</v>
      </c>
      <c r="M483" t="s">
        <v>4</v>
      </c>
      <c r="N483">
        <v>28.420005</v>
      </c>
      <c r="O483">
        <v>4.6505720000000004</v>
      </c>
      <c r="P483" t="s">
        <v>5</v>
      </c>
      <c r="Q483">
        <v>0</v>
      </c>
      <c r="R483">
        <v>0</v>
      </c>
      <c r="S483" t="s">
        <v>6</v>
      </c>
      <c r="T483">
        <v>31.233547999999999</v>
      </c>
      <c r="U483">
        <v>3.700053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2.5242000000000001E-2</v>
      </c>
      <c r="AD483">
        <v>4.1999999999999998E-5</v>
      </c>
      <c r="AE483" t="s">
        <v>10</v>
      </c>
      <c r="AF483">
        <v>0</v>
      </c>
      <c r="AG483">
        <v>0</v>
      </c>
      <c r="AH483" t="s">
        <v>11</v>
      </c>
      <c r="AI483">
        <v>0.97897500000000004</v>
      </c>
      <c r="AJ483">
        <v>3.1999999999999999E-5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1073.51106</v>
      </c>
      <c r="I484">
        <v>4202.2085729999999</v>
      </c>
      <c r="J484" t="s">
        <v>3</v>
      </c>
      <c r="K484">
        <v>1072.4241669999999</v>
      </c>
      <c r="L484">
        <v>4194.4251169999998</v>
      </c>
      <c r="M484" t="s">
        <v>4</v>
      </c>
      <c r="N484">
        <v>42.743122999999997</v>
      </c>
      <c r="O484">
        <v>9.7992159999999995</v>
      </c>
      <c r="P484" t="s">
        <v>5</v>
      </c>
      <c r="Q484">
        <v>0</v>
      </c>
      <c r="R484">
        <v>0</v>
      </c>
      <c r="S484" t="s">
        <v>6</v>
      </c>
      <c r="T484">
        <v>46.884830999999998</v>
      </c>
      <c r="U484">
        <v>7.5021820000000004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2.3684E-2</v>
      </c>
      <c r="AD484">
        <v>5.1E-5</v>
      </c>
      <c r="AE484" t="s">
        <v>10</v>
      </c>
      <c r="AF484">
        <v>0</v>
      </c>
      <c r="AG484">
        <v>0</v>
      </c>
      <c r="AH484" t="s">
        <v>11</v>
      </c>
      <c r="AI484">
        <v>0.98045700000000002</v>
      </c>
      <c r="AJ484">
        <v>2.3E-5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1432.4696779999999</v>
      </c>
      <c r="I485">
        <v>6157.034447</v>
      </c>
      <c r="J485" t="s">
        <v>3</v>
      </c>
      <c r="K485">
        <v>1431.018906</v>
      </c>
      <c r="L485">
        <v>6145.4963049999997</v>
      </c>
      <c r="M485" t="s">
        <v>4</v>
      </c>
      <c r="N485">
        <v>56.910091000000001</v>
      </c>
      <c r="O485">
        <v>13.8355</v>
      </c>
      <c r="P485" t="s">
        <v>5</v>
      </c>
      <c r="Q485">
        <v>0</v>
      </c>
      <c r="R485">
        <v>0</v>
      </c>
      <c r="S485" t="s">
        <v>6</v>
      </c>
      <c r="T485">
        <v>62.529698000000003</v>
      </c>
      <c r="U485">
        <v>11.087133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2.2083999999999999E-2</v>
      </c>
      <c r="AD485">
        <v>5.8999999999999998E-5</v>
      </c>
      <c r="AE485" t="s">
        <v>10</v>
      </c>
      <c r="AF485">
        <v>0</v>
      </c>
      <c r="AG485">
        <v>0</v>
      </c>
      <c r="AH485" t="s">
        <v>11</v>
      </c>
      <c r="AI485">
        <v>0.98128300000000002</v>
      </c>
      <c r="AJ485">
        <v>1.2999999999999999E-5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1789.2286429999999</v>
      </c>
      <c r="I486">
        <v>7897.078434</v>
      </c>
      <c r="J486" t="s">
        <v>3</v>
      </c>
      <c r="K486">
        <v>1787.4162839999999</v>
      </c>
      <c r="L486">
        <v>7882.1222580000003</v>
      </c>
      <c r="M486" t="s">
        <v>4</v>
      </c>
      <c r="N486">
        <v>71.000380000000007</v>
      </c>
      <c r="O486">
        <v>17.614522000000001</v>
      </c>
      <c r="P486" t="s">
        <v>5</v>
      </c>
      <c r="Q486">
        <v>0</v>
      </c>
      <c r="R486">
        <v>0</v>
      </c>
      <c r="S486" t="s">
        <v>6</v>
      </c>
      <c r="T486">
        <v>78.253649999999993</v>
      </c>
      <c r="U486">
        <v>17.127896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2.0055E-2</v>
      </c>
      <c r="AD486">
        <v>5.8999999999999998E-5</v>
      </c>
      <c r="AE486" t="s">
        <v>10</v>
      </c>
      <c r="AF486">
        <v>0</v>
      </c>
      <c r="AG486">
        <v>0</v>
      </c>
      <c r="AH486" t="s">
        <v>11</v>
      </c>
      <c r="AI486">
        <v>0.98146100000000003</v>
      </c>
      <c r="AJ486">
        <v>1.2999999999999999E-5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2146.3573339999998</v>
      </c>
      <c r="I487">
        <v>10605.657085000001</v>
      </c>
      <c r="J487" t="s">
        <v>3</v>
      </c>
      <c r="K487">
        <v>2144.1835299999998</v>
      </c>
      <c r="L487">
        <v>10585.371085000001</v>
      </c>
      <c r="M487" t="s">
        <v>4</v>
      </c>
      <c r="N487">
        <v>85.132555999999994</v>
      </c>
      <c r="O487">
        <v>22.819649999999999</v>
      </c>
      <c r="P487" t="s">
        <v>5</v>
      </c>
      <c r="Q487">
        <v>0</v>
      </c>
      <c r="R487">
        <v>0</v>
      </c>
      <c r="S487" t="s">
        <v>6</v>
      </c>
      <c r="T487">
        <v>94.021279000000007</v>
      </c>
      <c r="U487">
        <v>28.649889999999999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1.8955E-2</v>
      </c>
      <c r="AD487">
        <v>5.8E-5</v>
      </c>
      <c r="AE487" t="s">
        <v>10</v>
      </c>
      <c r="AF487">
        <v>0</v>
      </c>
      <c r="AG487">
        <v>0</v>
      </c>
      <c r="AH487" t="s">
        <v>11</v>
      </c>
      <c r="AI487">
        <v>0.98177400000000004</v>
      </c>
      <c r="AJ487">
        <v>1.1E-5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2505.5054100000002</v>
      </c>
      <c r="I488">
        <v>12821.344673</v>
      </c>
      <c r="J488" t="s">
        <v>3</v>
      </c>
      <c r="K488">
        <v>2502.966304</v>
      </c>
      <c r="L488">
        <v>12796.713180000001</v>
      </c>
      <c r="M488" t="s">
        <v>4</v>
      </c>
      <c r="N488">
        <v>99.325462000000002</v>
      </c>
      <c r="O488">
        <v>26.41141</v>
      </c>
      <c r="P488" t="s">
        <v>5</v>
      </c>
      <c r="Q488">
        <v>0</v>
      </c>
      <c r="R488">
        <v>0</v>
      </c>
      <c r="S488" t="s">
        <v>6</v>
      </c>
      <c r="T488">
        <v>109.69232599999999</v>
      </c>
      <c r="U488">
        <v>33.275075999999999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1.8776000000000001E-2</v>
      </c>
      <c r="AD488">
        <v>5.7000000000000003E-5</v>
      </c>
      <c r="AE488" t="s">
        <v>10</v>
      </c>
      <c r="AF488">
        <v>0</v>
      </c>
      <c r="AG488">
        <v>0</v>
      </c>
      <c r="AH488" t="s">
        <v>11</v>
      </c>
      <c r="AI488">
        <v>0.98180699999999999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2867.0243989999999</v>
      </c>
      <c r="I489">
        <v>14802.580228999999</v>
      </c>
      <c r="J489" t="s">
        <v>3</v>
      </c>
      <c r="K489">
        <v>2864.1190430000001</v>
      </c>
      <c r="L489">
        <v>14773.967583</v>
      </c>
      <c r="M489" t="s">
        <v>4</v>
      </c>
      <c r="N489">
        <v>113.61414499999999</v>
      </c>
      <c r="O489">
        <v>29.336596</v>
      </c>
      <c r="P489" t="s">
        <v>5</v>
      </c>
      <c r="Q489">
        <v>0</v>
      </c>
      <c r="R489">
        <v>0</v>
      </c>
      <c r="S489" t="s">
        <v>6</v>
      </c>
      <c r="T489">
        <v>125.461253</v>
      </c>
      <c r="U489">
        <v>36.554478000000003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1.7703E-2</v>
      </c>
      <c r="AD489">
        <v>5.0000000000000002E-5</v>
      </c>
      <c r="AE489" t="s">
        <v>10</v>
      </c>
      <c r="AF489">
        <v>0</v>
      </c>
      <c r="AG489">
        <v>0</v>
      </c>
      <c r="AH489" t="s">
        <v>11</v>
      </c>
      <c r="AI489">
        <v>0.98208399999999996</v>
      </c>
      <c r="AJ489">
        <v>1.2999999999999999E-5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3229.7987790000002</v>
      </c>
      <c r="I490">
        <v>17376.129249000001</v>
      </c>
      <c r="J490" t="s">
        <v>3</v>
      </c>
      <c r="K490">
        <v>3226.526143</v>
      </c>
      <c r="L490">
        <v>17342.374424000001</v>
      </c>
      <c r="M490" t="s">
        <v>4</v>
      </c>
      <c r="N490">
        <v>127.93730499999999</v>
      </c>
      <c r="O490">
        <v>32.866202000000001</v>
      </c>
      <c r="P490" t="s">
        <v>5</v>
      </c>
      <c r="Q490">
        <v>0</v>
      </c>
      <c r="R490">
        <v>0</v>
      </c>
      <c r="S490" t="s">
        <v>6</v>
      </c>
      <c r="T490">
        <v>141.26041799999999</v>
      </c>
      <c r="U490">
        <v>40.237675000000003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1.7488E-2</v>
      </c>
      <c r="AD490">
        <v>5.0000000000000002E-5</v>
      </c>
      <c r="AE490" t="s">
        <v>10</v>
      </c>
      <c r="AF490">
        <v>0</v>
      </c>
      <c r="AG490">
        <v>0</v>
      </c>
      <c r="AH490" t="s">
        <v>11</v>
      </c>
      <c r="AI490">
        <v>0.98223800000000006</v>
      </c>
      <c r="AJ490">
        <v>1.2999999999999999E-5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3590.6742330000002</v>
      </c>
      <c r="I491">
        <v>21336.395268</v>
      </c>
      <c r="J491" t="s">
        <v>3</v>
      </c>
      <c r="K491">
        <v>3587.0349999999999</v>
      </c>
      <c r="L491">
        <v>21295.184845</v>
      </c>
      <c r="M491" t="s">
        <v>4</v>
      </c>
      <c r="N491">
        <v>142.507036</v>
      </c>
      <c r="O491">
        <v>46.777585000000002</v>
      </c>
      <c r="P491" t="s">
        <v>5</v>
      </c>
      <c r="Q491">
        <v>0</v>
      </c>
      <c r="R491">
        <v>0</v>
      </c>
      <c r="S491" t="s">
        <v>6</v>
      </c>
      <c r="T491">
        <v>157.17882499999999</v>
      </c>
      <c r="U491">
        <v>46.227708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1.6884E-2</v>
      </c>
      <c r="AD491">
        <v>5.0000000000000002E-5</v>
      </c>
      <c r="AE491" t="s">
        <v>10</v>
      </c>
      <c r="AF491">
        <v>0</v>
      </c>
      <c r="AG491">
        <v>0</v>
      </c>
      <c r="AH491" t="s">
        <v>11</v>
      </c>
      <c r="AI491">
        <v>0.98225700000000005</v>
      </c>
      <c r="AJ491">
        <v>1.2999999999999999E-5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3948.9371879999999</v>
      </c>
      <c r="I492">
        <v>25571.936483000001</v>
      </c>
      <c r="J492" t="s">
        <v>3</v>
      </c>
      <c r="K492">
        <v>3944.9353169999999</v>
      </c>
      <c r="L492">
        <v>25523.042842999999</v>
      </c>
      <c r="M492" t="s">
        <v>4</v>
      </c>
      <c r="N492">
        <v>156.67410899999999</v>
      </c>
      <c r="O492">
        <v>53.023705999999997</v>
      </c>
      <c r="P492" t="s">
        <v>5</v>
      </c>
      <c r="Q492">
        <v>0</v>
      </c>
      <c r="R492">
        <v>0</v>
      </c>
      <c r="S492" t="s">
        <v>6</v>
      </c>
      <c r="T492">
        <v>172.81522699999999</v>
      </c>
      <c r="U492">
        <v>53.928184000000002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1.6177E-2</v>
      </c>
      <c r="AD492">
        <v>4.8999999999999998E-5</v>
      </c>
      <c r="AE492" t="s">
        <v>10</v>
      </c>
      <c r="AF492">
        <v>0</v>
      </c>
      <c r="AG492">
        <v>0</v>
      </c>
      <c r="AH492" t="s">
        <v>11</v>
      </c>
      <c r="AI492">
        <v>0.98255999999999999</v>
      </c>
      <c r="AJ492">
        <v>1.5999999999999999E-5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4304.8949899999998</v>
      </c>
      <c r="I493">
        <v>27929.260490000001</v>
      </c>
      <c r="J493" t="s">
        <v>3</v>
      </c>
      <c r="K493">
        <v>4300.5322610000003</v>
      </c>
      <c r="L493">
        <v>27876.081028000001</v>
      </c>
      <c r="M493" t="s">
        <v>4</v>
      </c>
      <c r="N493">
        <v>170.72957299999999</v>
      </c>
      <c r="O493">
        <v>56.173724</v>
      </c>
      <c r="P493" t="s">
        <v>5</v>
      </c>
      <c r="Q493">
        <v>0</v>
      </c>
      <c r="R493">
        <v>0</v>
      </c>
      <c r="S493" t="s">
        <v>6</v>
      </c>
      <c r="T493">
        <v>188.35039399999999</v>
      </c>
      <c r="U493">
        <v>58.298825000000001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1.6164999999999999E-2</v>
      </c>
      <c r="AD493">
        <v>4.8999999999999998E-5</v>
      </c>
      <c r="AE493" t="s">
        <v>10</v>
      </c>
      <c r="AF493">
        <v>0</v>
      </c>
      <c r="AG493">
        <v>0</v>
      </c>
      <c r="AH493" t="s">
        <v>11</v>
      </c>
      <c r="AI493">
        <v>0.982576</v>
      </c>
      <c r="AJ493">
        <v>1.5999999999999999E-5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4658.1612599999999</v>
      </c>
      <c r="I494">
        <v>28379.493838999999</v>
      </c>
      <c r="J494" t="s">
        <v>3</v>
      </c>
      <c r="K494">
        <v>4653.4414939999997</v>
      </c>
      <c r="L494">
        <v>28325.608895000001</v>
      </c>
      <c r="M494" t="s">
        <v>4</v>
      </c>
      <c r="N494">
        <v>184.97763499999999</v>
      </c>
      <c r="O494">
        <v>56.414515000000002</v>
      </c>
      <c r="P494" t="s">
        <v>5</v>
      </c>
      <c r="Q494">
        <v>0</v>
      </c>
      <c r="R494">
        <v>0</v>
      </c>
      <c r="S494" t="s">
        <v>6</v>
      </c>
      <c r="T494">
        <v>203.75671600000001</v>
      </c>
      <c r="U494">
        <v>59.587499999999999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1.5583E-2</v>
      </c>
      <c r="AD494">
        <v>4.6999999999999997E-5</v>
      </c>
      <c r="AE494" t="s">
        <v>10</v>
      </c>
      <c r="AF494">
        <v>0</v>
      </c>
      <c r="AG494">
        <v>0</v>
      </c>
      <c r="AH494" t="s">
        <v>11</v>
      </c>
      <c r="AI494">
        <v>0.982576</v>
      </c>
      <c r="AJ494">
        <v>1.5999999999999999E-5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5010.1460939999997</v>
      </c>
      <c r="I495">
        <v>29153.857785</v>
      </c>
      <c r="J495" t="s">
        <v>3</v>
      </c>
      <c r="K495">
        <v>5005.0691310000002</v>
      </c>
      <c r="L495">
        <v>29099.189876</v>
      </c>
      <c r="M495" t="s">
        <v>4</v>
      </c>
      <c r="N495">
        <v>198.889735</v>
      </c>
      <c r="O495">
        <v>56.712449999999997</v>
      </c>
      <c r="P495" t="s">
        <v>5</v>
      </c>
      <c r="Q495">
        <v>0</v>
      </c>
      <c r="R495">
        <v>0</v>
      </c>
      <c r="S495" t="s">
        <v>6</v>
      </c>
      <c r="T495">
        <v>219.13512800000001</v>
      </c>
      <c r="U495">
        <v>60.460341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1.4525E-2</v>
      </c>
      <c r="AD495">
        <v>3.6000000000000001E-5</v>
      </c>
      <c r="AE495" t="s">
        <v>10</v>
      </c>
      <c r="AF495">
        <v>0</v>
      </c>
      <c r="AG495">
        <v>0</v>
      </c>
      <c r="AH495" t="s">
        <v>11</v>
      </c>
      <c r="AI495">
        <v>0.98258699999999999</v>
      </c>
      <c r="AJ495">
        <v>1.5999999999999999E-5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5363.320498</v>
      </c>
      <c r="I496">
        <v>29959.106657</v>
      </c>
      <c r="J496" t="s">
        <v>3</v>
      </c>
      <c r="K496">
        <v>5357.8844820000004</v>
      </c>
      <c r="L496">
        <v>29903.029879999998</v>
      </c>
      <c r="M496" t="s">
        <v>4</v>
      </c>
      <c r="N496">
        <v>212.85923600000001</v>
      </c>
      <c r="O496">
        <v>57.915334000000001</v>
      </c>
      <c r="P496" t="s">
        <v>5</v>
      </c>
      <c r="Q496">
        <v>0</v>
      </c>
      <c r="R496">
        <v>0</v>
      </c>
      <c r="S496" t="s">
        <v>6</v>
      </c>
      <c r="T496">
        <v>234.698229</v>
      </c>
      <c r="U496">
        <v>62.175992000000001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1.4324999999999999E-2</v>
      </c>
      <c r="AD496">
        <v>3.4E-5</v>
      </c>
      <c r="AE496" t="s">
        <v>10</v>
      </c>
      <c r="AF496">
        <v>0</v>
      </c>
      <c r="AG496">
        <v>0</v>
      </c>
      <c r="AH496" t="s">
        <v>11</v>
      </c>
      <c r="AI496">
        <v>0.98286399999999996</v>
      </c>
      <c r="AJ496">
        <v>1.9000000000000001E-5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5717.6114749999997</v>
      </c>
      <c r="I497">
        <v>31576.161303000001</v>
      </c>
      <c r="J497" t="s">
        <v>3</v>
      </c>
      <c r="K497">
        <v>5711.8159770000002</v>
      </c>
      <c r="L497">
        <v>31517.042633000001</v>
      </c>
      <c r="M497" t="s">
        <v>4</v>
      </c>
      <c r="N497">
        <v>226.88234800000001</v>
      </c>
      <c r="O497">
        <v>60.546523999999998</v>
      </c>
      <c r="P497" t="s">
        <v>5</v>
      </c>
      <c r="Q497">
        <v>0</v>
      </c>
      <c r="R497">
        <v>0</v>
      </c>
      <c r="S497" t="s">
        <v>6</v>
      </c>
      <c r="T497">
        <v>250.191442</v>
      </c>
      <c r="U497">
        <v>64.981110000000001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1.3691E-2</v>
      </c>
      <c r="AD497">
        <v>2.5999999999999998E-5</v>
      </c>
      <c r="AE497" t="s">
        <v>10</v>
      </c>
      <c r="AF497">
        <v>0</v>
      </c>
      <c r="AG497">
        <v>0</v>
      </c>
      <c r="AH497" t="s">
        <v>11</v>
      </c>
      <c r="AI497">
        <v>0.98298600000000003</v>
      </c>
      <c r="AJ497">
        <v>1.9000000000000001E-5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6073.1555179999996</v>
      </c>
      <c r="I498">
        <v>32746.502939000002</v>
      </c>
      <c r="J498" t="s">
        <v>3</v>
      </c>
      <c r="K498">
        <v>6067.0004689999996</v>
      </c>
      <c r="L498">
        <v>32685.754945000001</v>
      </c>
      <c r="M498" t="s">
        <v>4</v>
      </c>
      <c r="N498">
        <v>241.210238</v>
      </c>
      <c r="O498">
        <v>77.224800000000002</v>
      </c>
      <c r="P498" t="s">
        <v>5</v>
      </c>
      <c r="Q498">
        <v>0</v>
      </c>
      <c r="R498">
        <v>0</v>
      </c>
      <c r="S498" t="s">
        <v>6</v>
      </c>
      <c r="T498">
        <v>265.69182799999999</v>
      </c>
      <c r="U498">
        <v>67.021196000000003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1.3006E-2</v>
      </c>
      <c r="AD498">
        <v>1.9000000000000001E-5</v>
      </c>
      <c r="AE498" t="s">
        <v>10</v>
      </c>
      <c r="AF498">
        <v>0</v>
      </c>
      <c r="AG498">
        <v>0</v>
      </c>
      <c r="AH498" t="s">
        <v>11</v>
      </c>
      <c r="AI498">
        <v>0.98301300000000003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6428.6060740000003</v>
      </c>
      <c r="I499">
        <v>34223.678700999997</v>
      </c>
      <c r="J499" t="s">
        <v>3</v>
      </c>
      <c r="K499">
        <v>6422.0906839999998</v>
      </c>
      <c r="L499">
        <v>34159.719893000001</v>
      </c>
      <c r="M499" t="s">
        <v>4</v>
      </c>
      <c r="N499">
        <v>255.25742099999999</v>
      </c>
      <c r="O499">
        <v>79.693873999999994</v>
      </c>
      <c r="P499" t="s">
        <v>5</v>
      </c>
      <c r="Q499">
        <v>0</v>
      </c>
      <c r="R499">
        <v>0</v>
      </c>
      <c r="S499" t="s">
        <v>6</v>
      </c>
      <c r="T499">
        <v>281.36761300000001</v>
      </c>
      <c r="U499">
        <v>69.466616000000002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1.2795000000000001E-2</v>
      </c>
      <c r="AD499">
        <v>1.5E-5</v>
      </c>
      <c r="AE499" t="s">
        <v>10</v>
      </c>
      <c r="AF499">
        <v>0</v>
      </c>
      <c r="AG499">
        <v>0</v>
      </c>
      <c r="AH499" t="s">
        <v>11</v>
      </c>
      <c r="AI499">
        <v>0.98301400000000005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6786.7429490000004</v>
      </c>
      <c r="I500">
        <v>36812.576233</v>
      </c>
      <c r="J500" t="s">
        <v>3</v>
      </c>
      <c r="K500">
        <v>6779.8645610000003</v>
      </c>
      <c r="L500">
        <v>36742.895587999999</v>
      </c>
      <c r="M500" t="s">
        <v>4</v>
      </c>
      <c r="N500">
        <v>269.41073699999998</v>
      </c>
      <c r="O500">
        <v>83.504968000000005</v>
      </c>
      <c r="P500" t="s">
        <v>5</v>
      </c>
      <c r="Q500">
        <v>0</v>
      </c>
      <c r="R500">
        <v>0</v>
      </c>
      <c r="S500" t="s">
        <v>6</v>
      </c>
      <c r="T500">
        <v>296.99191200000001</v>
      </c>
      <c r="U500">
        <v>73.353998000000004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1.2761E-2</v>
      </c>
      <c r="AD500">
        <v>1.5E-5</v>
      </c>
      <c r="AE500" t="s">
        <v>10</v>
      </c>
      <c r="AF500">
        <v>0</v>
      </c>
      <c r="AG500">
        <v>0</v>
      </c>
      <c r="AH500" t="s">
        <v>11</v>
      </c>
      <c r="AI500">
        <v>0.98306499999999997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7144.5240530000001</v>
      </c>
      <c r="I501">
        <v>38603.472870999998</v>
      </c>
      <c r="J501" t="s">
        <v>3</v>
      </c>
      <c r="K501">
        <v>7137.2828710000003</v>
      </c>
      <c r="L501">
        <v>38530.254249999998</v>
      </c>
      <c r="M501" t="s">
        <v>4</v>
      </c>
      <c r="N501">
        <v>283.563423</v>
      </c>
      <c r="O501">
        <v>85.166758999999999</v>
      </c>
      <c r="P501" t="s">
        <v>5</v>
      </c>
      <c r="Q501">
        <v>0</v>
      </c>
      <c r="R501">
        <v>0</v>
      </c>
      <c r="S501" t="s">
        <v>6</v>
      </c>
      <c r="T501">
        <v>312.61258500000002</v>
      </c>
      <c r="U501">
        <v>74.950692000000004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1.269E-2</v>
      </c>
      <c r="AD501">
        <v>1.5E-5</v>
      </c>
      <c r="AE501" t="s">
        <v>10</v>
      </c>
      <c r="AF501">
        <v>0</v>
      </c>
      <c r="AG501">
        <v>0</v>
      </c>
      <c r="AH501" t="s">
        <v>11</v>
      </c>
      <c r="AI501">
        <v>0.98310699999999995</v>
      </c>
      <c r="AJ501">
        <v>1.9000000000000001E-5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86" workbookViewId="0">
      <selection activeCell="A1402" sqref="A1402:XFD141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70</v>
      </c>
      <c r="F1" t="s">
        <v>25</v>
      </c>
      <c r="G1" t="s">
        <v>71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1598.57</v>
      </c>
      <c r="C2">
        <v>281.73599999999999</v>
      </c>
      <c r="D2">
        <v>260.27800000000002</v>
      </c>
      <c r="E2">
        <v>256.11799999999999</v>
      </c>
      <c r="F2">
        <v>140.291</v>
      </c>
      <c r="G2">
        <v>0</v>
      </c>
      <c r="H2">
        <v>140.291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268.11900000000003</v>
      </c>
      <c r="C3">
        <v>266.50900000000001</v>
      </c>
      <c r="D3">
        <v>245.28899999999999</v>
      </c>
      <c r="E3">
        <v>241.47800000000001</v>
      </c>
      <c r="F3">
        <v>128.685</v>
      </c>
      <c r="G3">
        <v>0</v>
      </c>
      <c r="H3">
        <v>128.685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265.68299999999999</v>
      </c>
      <c r="C4">
        <v>264.137</v>
      </c>
      <c r="D4">
        <v>243.14400000000001</v>
      </c>
      <c r="E4">
        <v>239.364</v>
      </c>
      <c r="F4">
        <v>127.175</v>
      </c>
      <c r="G4">
        <v>0</v>
      </c>
      <c r="H4">
        <v>127.175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265.88900000000001</v>
      </c>
      <c r="C5">
        <v>264.35399999999998</v>
      </c>
      <c r="D5">
        <v>243.60300000000001</v>
      </c>
      <c r="E5">
        <v>239.839</v>
      </c>
      <c r="F5">
        <v>127.292</v>
      </c>
      <c r="G5">
        <v>0</v>
      </c>
      <c r="H5">
        <v>127.292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266.78199999999998</v>
      </c>
      <c r="C6">
        <v>265.23700000000002</v>
      </c>
      <c r="D6">
        <v>244.10300000000001</v>
      </c>
      <c r="E6">
        <v>240.321</v>
      </c>
      <c r="F6">
        <v>127.096</v>
      </c>
      <c r="G6">
        <v>0</v>
      </c>
      <c r="H6">
        <v>127.096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266.548</v>
      </c>
      <c r="C7">
        <v>265.03100000000001</v>
      </c>
      <c r="D7">
        <v>243.92599999999999</v>
      </c>
      <c r="E7">
        <v>240.143</v>
      </c>
      <c r="F7">
        <v>127.22199999999999</v>
      </c>
      <c r="G7">
        <v>0</v>
      </c>
      <c r="H7">
        <v>127.22199999999999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267.72300000000001</v>
      </c>
      <c r="C8">
        <v>266.11099999999999</v>
      </c>
      <c r="D8">
        <v>244.952</v>
      </c>
      <c r="E8">
        <v>241.16900000000001</v>
      </c>
      <c r="F8">
        <v>127.223</v>
      </c>
      <c r="G8">
        <v>0</v>
      </c>
      <c r="H8">
        <v>127.223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266.483</v>
      </c>
      <c r="C9">
        <v>264.952</v>
      </c>
      <c r="D9">
        <v>244.13200000000001</v>
      </c>
      <c r="E9">
        <v>240.363</v>
      </c>
      <c r="F9">
        <v>127.279</v>
      </c>
      <c r="G9">
        <v>0</v>
      </c>
      <c r="H9">
        <v>127.279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266.14600000000002</v>
      </c>
      <c r="C10">
        <v>264.58699999999999</v>
      </c>
      <c r="D10">
        <v>243.797</v>
      </c>
      <c r="E10">
        <v>239.99600000000001</v>
      </c>
      <c r="F10">
        <v>127.19199999999999</v>
      </c>
      <c r="G10">
        <v>0</v>
      </c>
      <c r="H10">
        <v>127.19199999999999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266.61900000000003</v>
      </c>
      <c r="C11">
        <v>265.08</v>
      </c>
      <c r="D11">
        <v>244.01499999999999</v>
      </c>
      <c r="E11">
        <v>240.239</v>
      </c>
      <c r="F11">
        <v>127.223</v>
      </c>
      <c r="G11">
        <v>0</v>
      </c>
      <c r="H11">
        <v>127.223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265.59800000000001</v>
      </c>
      <c r="C12">
        <v>264.06200000000001</v>
      </c>
      <c r="D12">
        <v>243.178</v>
      </c>
      <c r="E12">
        <v>239.38200000000001</v>
      </c>
      <c r="F12">
        <v>127.164</v>
      </c>
      <c r="G12">
        <v>0</v>
      </c>
      <c r="H12">
        <v>127.164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265.98200000000003</v>
      </c>
      <c r="C13">
        <v>264.46600000000001</v>
      </c>
      <c r="D13">
        <v>243.703</v>
      </c>
      <c r="E13">
        <v>239.917</v>
      </c>
      <c r="F13">
        <v>127.122</v>
      </c>
      <c r="G13">
        <v>0</v>
      </c>
      <c r="H13">
        <v>127.122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269.66699999999997</v>
      </c>
      <c r="C14">
        <v>267.21199999999999</v>
      </c>
      <c r="D14">
        <v>244.291</v>
      </c>
      <c r="E14">
        <v>240.285</v>
      </c>
      <c r="F14">
        <v>127.095</v>
      </c>
      <c r="G14">
        <v>0</v>
      </c>
      <c r="H14">
        <v>127.095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273.68099999999998</v>
      </c>
      <c r="C15">
        <v>271.09500000000003</v>
      </c>
      <c r="D15">
        <v>244.483</v>
      </c>
      <c r="E15">
        <v>239.97900000000001</v>
      </c>
      <c r="F15">
        <v>126.999</v>
      </c>
      <c r="G15">
        <v>0</v>
      </c>
      <c r="H15">
        <v>126.999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268.721</v>
      </c>
      <c r="C16">
        <v>267.18599999999998</v>
      </c>
      <c r="D16">
        <v>244.36099999999999</v>
      </c>
      <c r="E16">
        <v>240.38</v>
      </c>
      <c r="F16">
        <v>127.16500000000001</v>
      </c>
      <c r="G16">
        <v>0</v>
      </c>
      <c r="H16">
        <v>127.16500000000001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268.59100000000001</v>
      </c>
      <c r="C17">
        <v>267.04700000000003</v>
      </c>
      <c r="D17">
        <v>244.238</v>
      </c>
      <c r="E17">
        <v>240.24299999999999</v>
      </c>
      <c r="F17">
        <v>127.21299999999999</v>
      </c>
      <c r="G17">
        <v>0</v>
      </c>
      <c r="H17">
        <v>127.21299999999999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268.58600000000001</v>
      </c>
      <c r="C18">
        <v>267.06099999999998</v>
      </c>
      <c r="D18">
        <v>244.24100000000001</v>
      </c>
      <c r="E18">
        <v>240.25299999999999</v>
      </c>
      <c r="F18">
        <v>127.139</v>
      </c>
      <c r="G18">
        <v>0</v>
      </c>
      <c r="H18">
        <v>127.139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267.95499999999998</v>
      </c>
      <c r="C19">
        <v>266.43400000000003</v>
      </c>
      <c r="D19">
        <v>243.529</v>
      </c>
      <c r="E19">
        <v>239.52099999999999</v>
      </c>
      <c r="F19">
        <v>127.18</v>
      </c>
      <c r="G19">
        <v>0</v>
      </c>
      <c r="H19">
        <v>127.18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271.286</v>
      </c>
      <c r="C20">
        <v>269.38099999999997</v>
      </c>
      <c r="D20">
        <v>243.93899999999999</v>
      </c>
      <c r="E20">
        <v>239.69300000000001</v>
      </c>
      <c r="F20">
        <v>127.15300000000001</v>
      </c>
      <c r="G20">
        <v>0</v>
      </c>
      <c r="H20">
        <v>127.15300000000001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267.43</v>
      </c>
      <c r="C21">
        <v>265.53500000000003</v>
      </c>
      <c r="D21">
        <v>243.584</v>
      </c>
      <c r="E21">
        <v>239.76900000000001</v>
      </c>
      <c r="F21">
        <v>127.107</v>
      </c>
      <c r="G21">
        <v>0</v>
      </c>
      <c r="H21">
        <v>127.107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266.45400000000001</v>
      </c>
      <c r="C22">
        <v>264.92099999999999</v>
      </c>
      <c r="D22">
        <v>243.88300000000001</v>
      </c>
      <c r="E22">
        <v>240.108</v>
      </c>
      <c r="F22">
        <v>127.057</v>
      </c>
      <c r="G22">
        <v>0</v>
      </c>
      <c r="H22">
        <v>127.057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265.86500000000001</v>
      </c>
      <c r="C23">
        <v>264.334</v>
      </c>
      <c r="D23">
        <v>243.60599999999999</v>
      </c>
      <c r="E23">
        <v>239.84100000000001</v>
      </c>
      <c r="F23">
        <v>127.13200000000001</v>
      </c>
      <c r="G23">
        <v>0</v>
      </c>
      <c r="H23">
        <v>127.13200000000001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265.73099999999999</v>
      </c>
      <c r="C24">
        <v>264.22800000000001</v>
      </c>
      <c r="D24">
        <v>243.447</v>
      </c>
      <c r="E24">
        <v>239.661</v>
      </c>
      <c r="F24">
        <v>127.193</v>
      </c>
      <c r="G24">
        <v>0</v>
      </c>
      <c r="H24">
        <v>127.193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266.39999999999998</v>
      </c>
      <c r="C25">
        <v>264.86200000000002</v>
      </c>
      <c r="D25">
        <v>243.815</v>
      </c>
      <c r="E25">
        <v>240.05099999999999</v>
      </c>
      <c r="F25">
        <v>127.26300000000001</v>
      </c>
      <c r="G25">
        <v>0</v>
      </c>
      <c r="H25">
        <v>127.26300000000001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266.26600000000002</v>
      </c>
      <c r="C26">
        <v>264.74400000000003</v>
      </c>
      <c r="D26">
        <v>243.98099999999999</v>
      </c>
      <c r="E26">
        <v>240.19900000000001</v>
      </c>
      <c r="F26">
        <v>127.137</v>
      </c>
      <c r="G26">
        <v>0</v>
      </c>
      <c r="H26">
        <v>127.137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265.91500000000002</v>
      </c>
      <c r="C27">
        <v>264.38499999999999</v>
      </c>
      <c r="D27">
        <v>243.655</v>
      </c>
      <c r="E27">
        <v>239.87899999999999</v>
      </c>
      <c r="F27">
        <v>127.16</v>
      </c>
      <c r="G27">
        <v>0</v>
      </c>
      <c r="H27">
        <v>127.16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266.00799999999998</v>
      </c>
      <c r="C28">
        <v>264.47300000000001</v>
      </c>
      <c r="D28">
        <v>243.447</v>
      </c>
      <c r="E28">
        <v>239.67599999999999</v>
      </c>
      <c r="F28">
        <v>127.15300000000001</v>
      </c>
      <c r="G28">
        <v>0</v>
      </c>
      <c r="H28">
        <v>127.15300000000001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266.596</v>
      </c>
      <c r="C29">
        <v>265.05700000000002</v>
      </c>
      <c r="D29">
        <v>243.94800000000001</v>
      </c>
      <c r="E29">
        <v>240.16800000000001</v>
      </c>
      <c r="F29">
        <v>127.208</v>
      </c>
      <c r="G29">
        <v>0</v>
      </c>
      <c r="H29">
        <v>127.208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267.06</v>
      </c>
      <c r="C30">
        <v>265.44900000000001</v>
      </c>
      <c r="D30">
        <v>243.977</v>
      </c>
      <c r="E30">
        <v>240.203</v>
      </c>
      <c r="F30">
        <v>127.211</v>
      </c>
      <c r="G30">
        <v>0</v>
      </c>
      <c r="H30">
        <v>127.211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4166.3599999999997</v>
      </c>
      <c r="C31">
        <v>265.01600000000002</v>
      </c>
      <c r="D31">
        <v>243.935</v>
      </c>
      <c r="E31">
        <v>240.17099999999999</v>
      </c>
      <c r="F31">
        <v>127.28</v>
      </c>
      <c r="G31">
        <v>0</v>
      </c>
      <c r="H31">
        <v>127.28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4297.49</v>
      </c>
      <c r="C32">
        <v>281.37900000000002</v>
      </c>
      <c r="D32">
        <v>256.19499999999999</v>
      </c>
      <c r="E32">
        <v>251.852</v>
      </c>
      <c r="F32">
        <v>137.452</v>
      </c>
      <c r="G32">
        <v>0</v>
      </c>
      <c r="H32">
        <v>137.452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266.31299999999999</v>
      </c>
      <c r="C33">
        <v>264.71199999999999</v>
      </c>
      <c r="D33">
        <v>243.57</v>
      </c>
      <c r="E33">
        <v>239.791</v>
      </c>
      <c r="F33">
        <v>127.35899999999999</v>
      </c>
      <c r="G33">
        <v>0</v>
      </c>
      <c r="H33">
        <v>127.35899999999999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266.072</v>
      </c>
      <c r="C34">
        <v>264.53800000000001</v>
      </c>
      <c r="D34">
        <v>243.47800000000001</v>
      </c>
      <c r="E34">
        <v>239.72200000000001</v>
      </c>
      <c r="F34">
        <v>127.33</v>
      </c>
      <c r="G34">
        <v>0</v>
      </c>
      <c r="H34">
        <v>127.33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266.79899999999998</v>
      </c>
      <c r="C35">
        <v>265.28699999999998</v>
      </c>
      <c r="D35">
        <v>244.51499999999999</v>
      </c>
      <c r="E35">
        <v>240.72200000000001</v>
      </c>
      <c r="F35">
        <v>127.199</v>
      </c>
      <c r="G35">
        <v>0</v>
      </c>
      <c r="H35">
        <v>127.199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266.15499999999997</v>
      </c>
      <c r="C36">
        <v>264.62400000000002</v>
      </c>
      <c r="D36">
        <v>243.74</v>
      </c>
      <c r="E36">
        <v>239.96899999999999</v>
      </c>
      <c r="F36">
        <v>127.34</v>
      </c>
      <c r="G36">
        <v>0</v>
      </c>
      <c r="H36">
        <v>127.34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266.274</v>
      </c>
      <c r="C37">
        <v>264.76499999999999</v>
      </c>
      <c r="D37">
        <v>243.66</v>
      </c>
      <c r="E37">
        <v>239.899</v>
      </c>
      <c r="F37">
        <v>127.303</v>
      </c>
      <c r="G37">
        <v>0</v>
      </c>
      <c r="H37">
        <v>127.303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266.89999999999998</v>
      </c>
      <c r="C38">
        <v>265.41000000000003</v>
      </c>
      <c r="D38">
        <v>244.35599999999999</v>
      </c>
      <c r="E38">
        <v>240.57</v>
      </c>
      <c r="F38">
        <v>127.218</v>
      </c>
      <c r="G38">
        <v>0</v>
      </c>
      <c r="H38">
        <v>127.218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4096.62</v>
      </c>
      <c r="C39">
        <v>265.20800000000003</v>
      </c>
      <c r="D39">
        <v>243.90299999999999</v>
      </c>
      <c r="E39">
        <v>240.11699999999999</v>
      </c>
      <c r="F39">
        <v>127.151</v>
      </c>
      <c r="G39">
        <v>0</v>
      </c>
      <c r="H39">
        <v>127.151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4283.12</v>
      </c>
      <c r="C40">
        <v>269.49700000000001</v>
      </c>
      <c r="D40">
        <v>243.91</v>
      </c>
      <c r="E40">
        <v>239.797</v>
      </c>
      <c r="F40">
        <v>127.102</v>
      </c>
      <c r="G40">
        <v>0</v>
      </c>
      <c r="H40">
        <v>127.102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266.17200000000003</v>
      </c>
      <c r="C41">
        <v>264.625</v>
      </c>
      <c r="D41">
        <v>243.78700000000001</v>
      </c>
      <c r="E41">
        <v>240.02099999999999</v>
      </c>
      <c r="F41">
        <v>127.226</v>
      </c>
      <c r="G41">
        <v>0</v>
      </c>
      <c r="H41">
        <v>127.226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266.49</v>
      </c>
      <c r="C42">
        <v>264.95299999999997</v>
      </c>
      <c r="D42">
        <v>243.923</v>
      </c>
      <c r="E42">
        <v>240.15100000000001</v>
      </c>
      <c r="F42">
        <v>127.206</v>
      </c>
      <c r="G42">
        <v>0</v>
      </c>
      <c r="H42">
        <v>127.206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266.488</v>
      </c>
      <c r="C43">
        <v>264.947</v>
      </c>
      <c r="D43">
        <v>243.81700000000001</v>
      </c>
      <c r="E43">
        <v>240.04300000000001</v>
      </c>
      <c r="F43">
        <v>127.179</v>
      </c>
      <c r="G43">
        <v>0</v>
      </c>
      <c r="H43">
        <v>127.179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267.512</v>
      </c>
      <c r="C44">
        <v>265.99700000000001</v>
      </c>
      <c r="D44">
        <v>244.87100000000001</v>
      </c>
      <c r="E44">
        <v>241.11099999999999</v>
      </c>
      <c r="F44">
        <v>127.18300000000001</v>
      </c>
      <c r="G44">
        <v>0</v>
      </c>
      <c r="H44">
        <v>127.18300000000001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265.74799999999999</v>
      </c>
      <c r="C45">
        <v>264.21899999999999</v>
      </c>
      <c r="D45">
        <v>243.386</v>
      </c>
      <c r="E45">
        <v>239.58600000000001</v>
      </c>
      <c r="F45">
        <v>127.142</v>
      </c>
      <c r="G45">
        <v>0</v>
      </c>
      <c r="H45">
        <v>127.142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266.77100000000002</v>
      </c>
      <c r="C46">
        <v>265.24099999999999</v>
      </c>
      <c r="D46">
        <v>244.16800000000001</v>
      </c>
      <c r="E46">
        <v>240.39</v>
      </c>
      <c r="F46">
        <v>127.248</v>
      </c>
      <c r="G46">
        <v>0</v>
      </c>
      <c r="H46">
        <v>127.248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4120.08</v>
      </c>
      <c r="C47">
        <v>265.358</v>
      </c>
      <c r="D47">
        <v>243.886</v>
      </c>
      <c r="E47">
        <v>240.09899999999999</v>
      </c>
      <c r="F47">
        <v>127.09099999999999</v>
      </c>
      <c r="G47">
        <v>0</v>
      </c>
      <c r="H47">
        <v>127.09099999999999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4281.3900000000003</v>
      </c>
      <c r="C48">
        <v>269.18299999999999</v>
      </c>
      <c r="D48">
        <v>243.60300000000001</v>
      </c>
      <c r="E48">
        <v>239.44300000000001</v>
      </c>
      <c r="F48">
        <v>127.145</v>
      </c>
      <c r="G48">
        <v>0</v>
      </c>
      <c r="H48">
        <v>127.145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266.18099999999998</v>
      </c>
      <c r="C49">
        <v>264.64</v>
      </c>
      <c r="D49">
        <v>243.774</v>
      </c>
      <c r="E49">
        <v>239.99700000000001</v>
      </c>
      <c r="F49">
        <v>127.032</v>
      </c>
      <c r="G49">
        <v>0</v>
      </c>
      <c r="H49">
        <v>127.032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265.98399999999998</v>
      </c>
      <c r="C50">
        <v>264.48200000000003</v>
      </c>
      <c r="D50">
        <v>243.51599999999999</v>
      </c>
      <c r="E50">
        <v>239.77099999999999</v>
      </c>
      <c r="F50">
        <v>127.148</v>
      </c>
      <c r="G50">
        <v>0</v>
      </c>
      <c r="H50">
        <v>127.148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267.17500000000001</v>
      </c>
      <c r="C51">
        <v>265.56400000000002</v>
      </c>
      <c r="D51">
        <v>244.12200000000001</v>
      </c>
      <c r="E51">
        <v>240.334</v>
      </c>
      <c r="F51">
        <v>127.172</v>
      </c>
      <c r="G51">
        <v>0</v>
      </c>
      <c r="H51">
        <v>127.172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266.779</v>
      </c>
      <c r="C52">
        <v>265.24599999999998</v>
      </c>
      <c r="D52">
        <v>244.01400000000001</v>
      </c>
      <c r="E52">
        <v>240.244</v>
      </c>
      <c r="F52">
        <v>127.211</v>
      </c>
      <c r="G52">
        <v>0</v>
      </c>
      <c r="H52">
        <v>127.211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266.67399999999998</v>
      </c>
      <c r="C53">
        <v>265.16300000000001</v>
      </c>
      <c r="D53">
        <v>244.148</v>
      </c>
      <c r="E53">
        <v>240.37100000000001</v>
      </c>
      <c r="F53">
        <v>127.217</v>
      </c>
      <c r="G53">
        <v>0</v>
      </c>
      <c r="H53">
        <v>127.217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266.077</v>
      </c>
      <c r="C54">
        <v>264.56599999999997</v>
      </c>
      <c r="D54">
        <v>243.81800000000001</v>
      </c>
      <c r="E54">
        <v>240.04300000000001</v>
      </c>
      <c r="F54">
        <v>127.139</v>
      </c>
      <c r="G54">
        <v>0</v>
      </c>
      <c r="H54">
        <v>127.139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4121.95</v>
      </c>
      <c r="C55">
        <v>265.17599999999999</v>
      </c>
      <c r="D55">
        <v>243.916</v>
      </c>
      <c r="E55">
        <v>240.12299999999999</v>
      </c>
      <c r="F55">
        <v>127.143</v>
      </c>
      <c r="G55">
        <v>0</v>
      </c>
      <c r="H55">
        <v>127.143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25" x14ac:dyDescent="0.25">
      <c r="A56" t="s">
        <v>35</v>
      </c>
      <c r="B56">
        <v>4283.5200000000004</v>
      </c>
      <c r="C56">
        <v>269.06</v>
      </c>
      <c r="D56">
        <v>243.42599999999999</v>
      </c>
      <c r="E56">
        <v>239.309</v>
      </c>
      <c r="F56">
        <v>127.084</v>
      </c>
      <c r="G56">
        <v>0</v>
      </c>
      <c r="H56">
        <v>127.084</v>
      </c>
      <c r="I56">
        <v>1</v>
      </c>
      <c r="J56">
        <v>1</v>
      </c>
      <c r="K56">
        <v>0</v>
      </c>
      <c r="R56">
        <f>AVERAGE(B7:B56)</f>
        <v>897.28809999999964</v>
      </c>
      <c r="S56">
        <f>AVERAGE(C7:C56)</f>
        <v>265.93097999999992</v>
      </c>
      <c r="U56">
        <f>_xlfn.VAR.P(B7:B56)</f>
        <v>2086732.7348651711</v>
      </c>
      <c r="V56">
        <f>_xlfn.VAR.P(C7:C56)</f>
        <v>7.2849956196000099</v>
      </c>
      <c r="X56">
        <f>1.96*SQRT(U56)/50</f>
        <v>56.626468984947458</v>
      </c>
      <c r="Y56">
        <f>1.96*SQRT(V56)/50</f>
        <v>0.1058036656685493</v>
      </c>
    </row>
    <row r="57" spans="1:25" x14ac:dyDescent="0.25">
      <c r="A57" t="s">
        <v>109</v>
      </c>
      <c r="B57">
        <v>44865.063936999999</v>
      </c>
      <c r="C57" t="s">
        <v>37</v>
      </c>
    </row>
    <row r="58" spans="1:25" x14ac:dyDescent="0.25">
      <c r="A58" t="s">
        <v>36</v>
      </c>
      <c r="B58">
        <v>257.50900000000001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258.00099999999998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257.505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257.15100000000001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257.23899999999998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257.29500000000002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4169.3599999999997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4270.6099999999997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257.12700000000001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257.09399999999999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256.685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257.71800000000002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257.00900000000001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257.45999999999998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4182.22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4281.8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260.18400000000003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258.33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257.78699999999998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257.91399999999999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257.54300000000001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256.86599999999999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4173.1899999999996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4273.0200000000004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256.72000000000003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257.03500000000003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256.94600000000003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256.99700000000001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257.55700000000002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257.52499999999998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4181.63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4267.8500000000004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257.7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257.22500000000002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257.49299999999999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257.56200000000001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257.38099999999997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267.87599999999998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4182.3999999999996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4270.53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258.553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258.97800000000001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258.17700000000002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258.137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257.029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257.77999999999997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4175.9799999999996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4267.58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256.87099999999998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257.53500000000003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256.90499999999997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257.76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257.49599999999998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257.13099999999997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4193.6000000000004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1288.58302</v>
      </c>
      <c r="S112">
        <f>AVERAGE(C63:C112)</f>
        <v>0</v>
      </c>
      <c r="U112">
        <f>_xlfn.VAR.P(B63:B112)</f>
        <v>3024514.5076721786</v>
      </c>
      <c r="V112">
        <f>_xlfn.VAR.P(C63:C112)</f>
        <v>0</v>
      </c>
      <c r="X112">
        <f>1.96*SQRT(U112)/50</f>
        <v>68.173235019832944</v>
      </c>
      <c r="Y112">
        <f>1.96*SQRT(V112)/50</f>
        <v>0</v>
      </c>
    </row>
    <row r="113" spans="1:9" x14ac:dyDescent="0.25">
      <c r="A113" t="s">
        <v>36</v>
      </c>
      <c r="B113">
        <v>64428.804985000002</v>
      </c>
      <c r="C113" t="s">
        <v>37</v>
      </c>
    </row>
    <row r="114" spans="1:9" x14ac:dyDescent="0.25">
      <c r="A114" t="s">
        <v>38</v>
      </c>
      <c r="B114">
        <v>9997.9599999999991</v>
      </c>
      <c r="C114">
        <v>5949.08</v>
      </c>
      <c r="D114">
        <v>5926.65</v>
      </c>
      <c r="E114">
        <v>5922.39</v>
      </c>
      <c r="F114">
        <v>150.21600000000001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10001.5</v>
      </c>
      <c r="C115">
        <v>6120.69</v>
      </c>
      <c r="D115">
        <v>6096.48</v>
      </c>
      <c r="E115">
        <v>6091.99</v>
      </c>
      <c r="F115">
        <v>150.25800000000001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9996.15</v>
      </c>
      <c r="C116">
        <v>5953.35</v>
      </c>
      <c r="D116">
        <v>5930.8</v>
      </c>
      <c r="E116">
        <v>5926.52</v>
      </c>
      <c r="F116">
        <v>150.19200000000001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10005.299999999999</v>
      </c>
      <c r="C117">
        <v>8183.37</v>
      </c>
      <c r="D117">
        <v>8159.93</v>
      </c>
      <c r="E117">
        <v>8155.61</v>
      </c>
      <c r="F117">
        <v>150.24100000000001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9995.86</v>
      </c>
      <c r="C118">
        <v>6124.24</v>
      </c>
      <c r="D118">
        <v>6101.61</v>
      </c>
      <c r="E118">
        <v>6097.35</v>
      </c>
      <c r="F118">
        <v>150.173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14011.1</v>
      </c>
      <c r="C119">
        <v>6192.9</v>
      </c>
      <c r="D119">
        <v>6170.2</v>
      </c>
      <c r="E119">
        <v>6165.92</v>
      </c>
      <c r="F119">
        <v>150.232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5987.96</v>
      </c>
      <c r="C120">
        <v>5937.73</v>
      </c>
      <c r="D120">
        <v>5915.35</v>
      </c>
      <c r="E120">
        <v>5911.08</v>
      </c>
      <c r="F120">
        <v>150.18799999999999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10004.6</v>
      </c>
      <c r="C121">
        <v>6137</v>
      </c>
      <c r="D121">
        <v>6112.99</v>
      </c>
      <c r="E121">
        <v>6108.67</v>
      </c>
      <c r="F121">
        <v>150.26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14007</v>
      </c>
      <c r="C122">
        <v>6005.41</v>
      </c>
      <c r="D122">
        <v>5982.76</v>
      </c>
      <c r="E122">
        <v>5978.5</v>
      </c>
      <c r="F122">
        <v>150.24100000000001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5994.26</v>
      </c>
      <c r="C123">
        <v>5977.41</v>
      </c>
      <c r="D123">
        <v>5955.08</v>
      </c>
      <c r="E123">
        <v>5950.82</v>
      </c>
      <c r="F123">
        <v>150.16200000000001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9998.0499999999993</v>
      </c>
      <c r="C124">
        <v>9168.06</v>
      </c>
      <c r="D124">
        <v>9145.23</v>
      </c>
      <c r="E124">
        <v>9140.9599999999991</v>
      </c>
      <c r="F124">
        <v>150.27699999999999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14011.3</v>
      </c>
      <c r="C125">
        <v>6156.95</v>
      </c>
      <c r="D125">
        <v>6133.94</v>
      </c>
      <c r="E125">
        <v>6129.67</v>
      </c>
      <c r="F125">
        <v>150.30799999999999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9999.98</v>
      </c>
      <c r="C126">
        <v>5992.34</v>
      </c>
      <c r="D126">
        <v>5969.88</v>
      </c>
      <c r="E126">
        <v>5965.62</v>
      </c>
      <c r="F126">
        <v>150.24299999999999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9997.58</v>
      </c>
      <c r="C127">
        <v>6063.65</v>
      </c>
      <c r="D127">
        <v>6041.05</v>
      </c>
      <c r="E127">
        <v>6036.8</v>
      </c>
      <c r="F127">
        <v>150.19300000000001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9997.7900000000009</v>
      </c>
      <c r="C128">
        <v>6324.88</v>
      </c>
      <c r="D128">
        <v>6302</v>
      </c>
      <c r="E128">
        <v>6297.72</v>
      </c>
      <c r="F128">
        <v>150.19900000000001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10001.4</v>
      </c>
      <c r="C129">
        <v>6243.48</v>
      </c>
      <c r="D129">
        <v>6219.72</v>
      </c>
      <c r="E129">
        <v>6215.39</v>
      </c>
      <c r="F129">
        <v>150.32499999999999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9996.68</v>
      </c>
      <c r="C130">
        <v>6295.23</v>
      </c>
      <c r="D130">
        <v>6272.4</v>
      </c>
      <c r="E130">
        <v>6268.12</v>
      </c>
      <c r="F130">
        <v>150.32300000000001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5995.94</v>
      </c>
      <c r="C131">
        <v>5918.41</v>
      </c>
      <c r="D131">
        <v>5895.95</v>
      </c>
      <c r="E131">
        <v>5891.69</v>
      </c>
      <c r="F131">
        <v>150.27799999999999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10003.1</v>
      </c>
      <c r="C132">
        <v>6027.54</v>
      </c>
      <c r="D132">
        <v>6004.84</v>
      </c>
      <c r="E132">
        <v>6000.59</v>
      </c>
      <c r="F132">
        <v>150.25800000000001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10001.299999999999</v>
      </c>
      <c r="C133">
        <v>6218.28</v>
      </c>
      <c r="D133">
        <v>6195.42</v>
      </c>
      <c r="E133">
        <v>6191.17</v>
      </c>
      <c r="F133">
        <v>150.26300000000001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14008</v>
      </c>
      <c r="C134">
        <v>6056.65</v>
      </c>
      <c r="D134">
        <v>6033.75</v>
      </c>
      <c r="E134">
        <v>6029.42</v>
      </c>
      <c r="F134">
        <v>150.19399999999999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9999.76</v>
      </c>
      <c r="C135">
        <v>6062.48</v>
      </c>
      <c r="D135">
        <v>6039.73</v>
      </c>
      <c r="E135">
        <v>6035.47</v>
      </c>
      <c r="F135">
        <v>150.21299999999999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9993.11</v>
      </c>
      <c r="C136">
        <v>6441.8</v>
      </c>
      <c r="D136">
        <v>6418.65</v>
      </c>
      <c r="E136">
        <v>6414.39</v>
      </c>
      <c r="F136">
        <v>150.16800000000001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10007.6</v>
      </c>
      <c r="C137">
        <v>6269.99</v>
      </c>
      <c r="D137">
        <v>6247.09</v>
      </c>
      <c r="E137">
        <v>6242.83</v>
      </c>
      <c r="F137">
        <v>150.285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9998.06</v>
      </c>
      <c r="C138">
        <v>6128.32</v>
      </c>
      <c r="D138">
        <v>6105.64</v>
      </c>
      <c r="E138">
        <v>6101.38</v>
      </c>
      <c r="F138">
        <v>150.309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9999.41</v>
      </c>
      <c r="C139">
        <v>6386.31</v>
      </c>
      <c r="D139">
        <v>6362.99</v>
      </c>
      <c r="E139">
        <v>6358.63</v>
      </c>
      <c r="F139">
        <v>150.27000000000001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10000.299999999999</v>
      </c>
      <c r="C140">
        <v>6341.76</v>
      </c>
      <c r="D140">
        <v>6318.51</v>
      </c>
      <c r="E140">
        <v>6314.17</v>
      </c>
      <c r="F140">
        <v>150.262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10006.200000000001</v>
      </c>
      <c r="C141">
        <v>6775.83</v>
      </c>
      <c r="D141">
        <v>6751.39</v>
      </c>
      <c r="E141">
        <v>6746.92</v>
      </c>
      <c r="F141">
        <v>150.25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9990.2800000000007</v>
      </c>
      <c r="C142">
        <v>6572.97</v>
      </c>
      <c r="D142">
        <v>6549.54</v>
      </c>
      <c r="E142">
        <v>6545.2</v>
      </c>
      <c r="F142">
        <v>150.29599999999999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10007.200000000001</v>
      </c>
      <c r="C143">
        <v>6268</v>
      </c>
      <c r="D143">
        <v>6244.52</v>
      </c>
      <c r="E143">
        <v>6240.2</v>
      </c>
      <c r="F143">
        <v>150.309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5989.38</v>
      </c>
      <c r="C144">
        <v>5963.1</v>
      </c>
      <c r="D144">
        <v>5939.85</v>
      </c>
      <c r="E144">
        <v>5935.57</v>
      </c>
      <c r="F144">
        <v>150.238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10000.700000000001</v>
      </c>
      <c r="C145">
        <v>6090.43</v>
      </c>
      <c r="D145">
        <v>6066.56</v>
      </c>
      <c r="E145">
        <v>6062.25</v>
      </c>
      <c r="F145">
        <v>150.239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10000.200000000001</v>
      </c>
      <c r="C146">
        <v>5960.01</v>
      </c>
      <c r="D146">
        <v>5937.61</v>
      </c>
      <c r="E146">
        <v>5933.34</v>
      </c>
      <c r="F146">
        <v>150.23699999999999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5901.44</v>
      </c>
      <c r="C147">
        <v>5900.68</v>
      </c>
      <c r="D147">
        <v>5878.25</v>
      </c>
      <c r="E147">
        <v>5874.03</v>
      </c>
      <c r="F147">
        <v>150.29499999999999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8113.59</v>
      </c>
      <c r="C148">
        <v>6112.77</v>
      </c>
      <c r="D148">
        <v>6089.67</v>
      </c>
      <c r="E148">
        <v>6085.4</v>
      </c>
      <c r="F148">
        <v>150.25299999999999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10000.9</v>
      </c>
      <c r="C149">
        <v>6140.19</v>
      </c>
      <c r="D149">
        <v>6117.44</v>
      </c>
      <c r="E149">
        <v>6113.14</v>
      </c>
      <c r="F149">
        <v>150.28200000000001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9999.16</v>
      </c>
      <c r="C150">
        <v>6136.73</v>
      </c>
      <c r="D150">
        <v>6113.69</v>
      </c>
      <c r="E150">
        <v>6109.34</v>
      </c>
      <c r="F150">
        <v>150.35599999999999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5986.14</v>
      </c>
      <c r="C151">
        <v>5913.46</v>
      </c>
      <c r="D151">
        <v>5891.09</v>
      </c>
      <c r="E151">
        <v>5886.81</v>
      </c>
      <c r="F151">
        <v>150.268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10000.4</v>
      </c>
      <c r="C152">
        <v>6101.52</v>
      </c>
      <c r="D152">
        <v>6078.73</v>
      </c>
      <c r="E152">
        <v>6074.48</v>
      </c>
      <c r="F152">
        <v>150.191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9990.83</v>
      </c>
      <c r="C153">
        <v>5877.57</v>
      </c>
      <c r="D153">
        <v>5855.12</v>
      </c>
      <c r="E153">
        <v>5850.85</v>
      </c>
      <c r="F153">
        <v>150.26900000000001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10013.5</v>
      </c>
      <c r="C154">
        <v>6170.38</v>
      </c>
      <c r="D154">
        <v>6147.07</v>
      </c>
      <c r="E154">
        <v>6142.75</v>
      </c>
      <c r="F154">
        <v>150.256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14012.5</v>
      </c>
      <c r="C155">
        <v>6035.65</v>
      </c>
      <c r="D155">
        <v>6013.13</v>
      </c>
      <c r="E155">
        <v>6008.87</v>
      </c>
      <c r="F155">
        <v>150.273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5985.31</v>
      </c>
      <c r="C156">
        <v>5943.98</v>
      </c>
      <c r="D156">
        <v>5921.63</v>
      </c>
      <c r="E156">
        <v>5917.4</v>
      </c>
      <c r="F156">
        <v>150.28100000000001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5950.55</v>
      </c>
      <c r="C157">
        <v>5949.84</v>
      </c>
      <c r="D157">
        <v>5927.4</v>
      </c>
      <c r="E157">
        <v>5923.16</v>
      </c>
      <c r="F157">
        <v>150.261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8053.64</v>
      </c>
      <c r="C158">
        <v>5975.67</v>
      </c>
      <c r="D158">
        <v>5953.31</v>
      </c>
      <c r="E158">
        <v>5949.07</v>
      </c>
      <c r="F158">
        <v>150.255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10007.299999999999</v>
      </c>
      <c r="C159">
        <v>6071.55</v>
      </c>
      <c r="D159">
        <v>6048.98</v>
      </c>
      <c r="E159">
        <v>6044.7</v>
      </c>
      <c r="F159">
        <v>150.22300000000001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9994.19</v>
      </c>
      <c r="C160">
        <v>6074.8</v>
      </c>
      <c r="D160">
        <v>6052.3</v>
      </c>
      <c r="E160">
        <v>6048.05</v>
      </c>
      <c r="F160">
        <v>150.27699999999999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10005.200000000001</v>
      </c>
      <c r="C161">
        <v>6205.66</v>
      </c>
      <c r="D161">
        <v>6182.63</v>
      </c>
      <c r="E161">
        <v>6178.33</v>
      </c>
      <c r="F161">
        <v>150.22200000000001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9998.51</v>
      </c>
      <c r="C162">
        <v>6264.42</v>
      </c>
      <c r="D162">
        <v>6241.24</v>
      </c>
      <c r="E162">
        <v>6236.94</v>
      </c>
      <c r="F162">
        <v>150.23699999999999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9999.25</v>
      </c>
      <c r="C163">
        <v>6119.59</v>
      </c>
      <c r="D163">
        <v>6096.46</v>
      </c>
      <c r="E163">
        <v>6092.15</v>
      </c>
      <c r="F163">
        <v>150.27600000000001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9996.26</v>
      </c>
      <c r="C164">
        <v>6155.5</v>
      </c>
      <c r="D164">
        <v>6132.69</v>
      </c>
      <c r="E164">
        <v>6128.4</v>
      </c>
      <c r="F164">
        <v>150.31100000000001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10007.299999999999</v>
      </c>
      <c r="C165">
        <v>6517.28</v>
      </c>
      <c r="D165">
        <v>6493.9</v>
      </c>
      <c r="E165">
        <v>6489.56</v>
      </c>
      <c r="F165">
        <v>150.24199999999999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6461.61</v>
      </c>
      <c r="C166">
        <v>6260.85</v>
      </c>
      <c r="D166">
        <v>6237.67</v>
      </c>
      <c r="E166">
        <v>6233.32</v>
      </c>
      <c r="F166">
        <v>150.19200000000001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13540</v>
      </c>
      <c r="C167">
        <v>6126.73</v>
      </c>
      <c r="D167">
        <v>6103.93</v>
      </c>
      <c r="E167">
        <v>6099.64</v>
      </c>
      <c r="F167">
        <v>150.196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9997.81</v>
      </c>
      <c r="C168">
        <v>6107.98</v>
      </c>
      <c r="D168">
        <v>6085.15</v>
      </c>
      <c r="E168">
        <v>6080.87</v>
      </c>
      <c r="F168">
        <v>150.29499999999999</v>
      </c>
      <c r="G168">
        <v>1</v>
      </c>
      <c r="H168">
        <v>1</v>
      </c>
      <c r="I168">
        <v>0</v>
      </c>
      <c r="R168">
        <f>AVERAGE(B119:B168)</f>
        <v>9680.472600000001</v>
      </c>
      <c r="S168">
        <f>AVERAGE(C119:C168)</f>
        <v>6202.7943999999979</v>
      </c>
      <c r="U168">
        <f>_xlfn.VAR.P(B119:B168)</f>
        <v>4747586.8416751949</v>
      </c>
      <c r="V168">
        <f>_xlfn.VAR.P(C119:C168)</f>
        <v>212047.91198463994</v>
      </c>
      <c r="X168">
        <f>1.96*SQRT(U168)/50</f>
        <v>85.412714770060845</v>
      </c>
      <c r="Y168">
        <f>1.96*SQRT(V168)/50</f>
        <v>18.051074856419966</v>
      </c>
    </row>
    <row r="169" spans="1:25" x14ac:dyDescent="0.25">
      <c r="A169" t="s">
        <v>38</v>
      </c>
      <c r="B169">
        <v>484009.22085099999</v>
      </c>
      <c r="C169" t="s">
        <v>37</v>
      </c>
    </row>
    <row r="170" spans="1:25" x14ac:dyDescent="0.25">
      <c r="A170" t="s">
        <v>95</v>
      </c>
      <c r="B170">
        <v>298.76400000000001</v>
      </c>
      <c r="C170">
        <v>295.96899999999999</v>
      </c>
      <c r="D170">
        <v>270.78800000000001</v>
      </c>
      <c r="E170">
        <v>266.47500000000002</v>
      </c>
      <c r="F170">
        <v>96.955799999999996</v>
      </c>
      <c r="G170">
        <v>1.1681800000000001E-2</v>
      </c>
      <c r="H170">
        <v>0.993919</v>
      </c>
      <c r="I170">
        <v>0</v>
      </c>
    </row>
    <row r="171" spans="1:25" x14ac:dyDescent="0.25">
      <c r="A171" t="s">
        <v>95</v>
      </c>
      <c r="B171">
        <v>266.29399999999998</v>
      </c>
      <c r="C171">
        <v>264.70999999999998</v>
      </c>
      <c r="D171">
        <v>243.44200000000001</v>
      </c>
      <c r="E171">
        <v>239.952</v>
      </c>
      <c r="F171">
        <v>87.857500000000002</v>
      </c>
      <c r="G171">
        <v>1.8890199999999999E-2</v>
      </c>
      <c r="H171">
        <v>0.99227799999999999</v>
      </c>
      <c r="I171">
        <v>0</v>
      </c>
    </row>
    <row r="172" spans="1:25" x14ac:dyDescent="0.25">
      <c r="A172" t="s">
        <v>95</v>
      </c>
      <c r="B172">
        <v>261.44299999999998</v>
      </c>
      <c r="C172">
        <v>259.96499999999997</v>
      </c>
      <c r="D172">
        <v>239.51599999999999</v>
      </c>
      <c r="E172">
        <v>236.08</v>
      </c>
      <c r="F172">
        <v>86.3399</v>
      </c>
      <c r="G172">
        <v>1.43096E-2</v>
      </c>
      <c r="H172">
        <v>0.98101899999999997</v>
      </c>
      <c r="I172">
        <v>0</v>
      </c>
    </row>
    <row r="173" spans="1:25" x14ac:dyDescent="0.25">
      <c r="A173" t="s">
        <v>95</v>
      </c>
      <c r="B173">
        <v>261.23899999999998</v>
      </c>
      <c r="C173">
        <v>259.762</v>
      </c>
      <c r="D173">
        <v>239.25700000000001</v>
      </c>
      <c r="E173">
        <v>235.786</v>
      </c>
      <c r="F173">
        <v>86.388000000000005</v>
      </c>
      <c r="G173">
        <v>1.4090999999999999E-2</v>
      </c>
      <c r="H173">
        <v>0.99305500000000002</v>
      </c>
      <c r="I173">
        <v>0</v>
      </c>
    </row>
    <row r="174" spans="1:25" x14ac:dyDescent="0.25">
      <c r="A174" t="s">
        <v>95</v>
      </c>
      <c r="B174">
        <v>261.83100000000002</v>
      </c>
      <c r="C174">
        <v>260.35199999999998</v>
      </c>
      <c r="D174">
        <v>239.524</v>
      </c>
      <c r="E174">
        <v>236.12200000000001</v>
      </c>
      <c r="F174">
        <v>86.374700000000004</v>
      </c>
      <c r="G174">
        <v>1.3159300000000001E-2</v>
      </c>
      <c r="H174">
        <v>0.994699</v>
      </c>
      <c r="I174">
        <v>0</v>
      </c>
    </row>
    <row r="175" spans="1:25" x14ac:dyDescent="0.25">
      <c r="A175" t="s">
        <v>95</v>
      </c>
      <c r="B175">
        <v>261.86</v>
      </c>
      <c r="C175">
        <v>260.30599999999998</v>
      </c>
      <c r="D175">
        <v>239.23599999999999</v>
      </c>
      <c r="E175">
        <v>235.79400000000001</v>
      </c>
      <c r="F175">
        <v>86.377799999999993</v>
      </c>
      <c r="G175">
        <v>1.1000599999999999E-2</v>
      </c>
      <c r="H175">
        <v>0.99377800000000005</v>
      </c>
      <c r="I175">
        <v>0</v>
      </c>
    </row>
    <row r="176" spans="1:25" x14ac:dyDescent="0.25">
      <c r="A176" t="s">
        <v>95</v>
      </c>
      <c r="B176">
        <v>260.93400000000003</v>
      </c>
      <c r="C176">
        <v>259.46699999999998</v>
      </c>
      <c r="D176">
        <v>239.011</v>
      </c>
      <c r="E176">
        <v>235.589</v>
      </c>
      <c r="F176">
        <v>86.126400000000004</v>
      </c>
      <c r="G176">
        <v>1.9795799999999999E-2</v>
      </c>
      <c r="H176">
        <v>0.98095699999999997</v>
      </c>
      <c r="I176">
        <v>0</v>
      </c>
    </row>
    <row r="177" spans="1:9" x14ac:dyDescent="0.25">
      <c r="A177" t="s">
        <v>95</v>
      </c>
      <c r="B177">
        <v>4120.71</v>
      </c>
      <c r="C177">
        <v>259.07499999999999</v>
      </c>
      <c r="D177">
        <v>238.077</v>
      </c>
      <c r="E177">
        <v>234.65299999999999</v>
      </c>
      <c r="F177">
        <v>85.899199999999993</v>
      </c>
      <c r="G177">
        <v>1.12403E-2</v>
      </c>
      <c r="H177">
        <v>0.98853800000000003</v>
      </c>
      <c r="I177">
        <v>0</v>
      </c>
    </row>
    <row r="178" spans="1:9" x14ac:dyDescent="0.25">
      <c r="A178" t="s">
        <v>95</v>
      </c>
      <c r="B178">
        <v>4310.13</v>
      </c>
      <c r="C178">
        <v>298.86500000000001</v>
      </c>
      <c r="D178">
        <v>273.548</v>
      </c>
      <c r="E178">
        <v>269.428</v>
      </c>
      <c r="F178">
        <v>98.328800000000001</v>
      </c>
      <c r="G178">
        <v>1.4056900000000001E-2</v>
      </c>
      <c r="H178">
        <v>0.99288600000000005</v>
      </c>
      <c r="I178">
        <v>0</v>
      </c>
    </row>
    <row r="179" spans="1:9" x14ac:dyDescent="0.25">
      <c r="A179" t="s">
        <v>95</v>
      </c>
      <c r="B179">
        <v>266.69499999999999</v>
      </c>
      <c r="C179">
        <v>265.202</v>
      </c>
      <c r="D179">
        <v>244.65100000000001</v>
      </c>
      <c r="E179">
        <v>241.15299999999999</v>
      </c>
      <c r="F179">
        <v>88.248699999999999</v>
      </c>
      <c r="G179">
        <v>1.6654700000000001E-2</v>
      </c>
      <c r="H179">
        <v>0.98095100000000002</v>
      </c>
      <c r="I179">
        <v>0</v>
      </c>
    </row>
    <row r="180" spans="1:9" x14ac:dyDescent="0.25">
      <c r="A180" t="s">
        <v>95</v>
      </c>
      <c r="B180">
        <v>261.298</v>
      </c>
      <c r="C180">
        <v>259.83100000000002</v>
      </c>
      <c r="D180">
        <v>239.45</v>
      </c>
      <c r="E180">
        <v>236.024</v>
      </c>
      <c r="F180">
        <v>86.320400000000006</v>
      </c>
      <c r="G180">
        <v>1.12335E-2</v>
      </c>
      <c r="H180">
        <v>0.99327500000000002</v>
      </c>
      <c r="I180">
        <v>0</v>
      </c>
    </row>
    <row r="181" spans="1:9" x14ac:dyDescent="0.25">
      <c r="A181" t="s">
        <v>95</v>
      </c>
      <c r="B181">
        <v>261.18799999999999</v>
      </c>
      <c r="C181">
        <v>259.69799999999998</v>
      </c>
      <c r="D181">
        <v>239.15600000000001</v>
      </c>
      <c r="E181">
        <v>235.69</v>
      </c>
      <c r="F181">
        <v>86.323499999999996</v>
      </c>
      <c r="G181">
        <v>1.15347E-2</v>
      </c>
      <c r="H181">
        <v>0.99024800000000002</v>
      </c>
      <c r="I181">
        <v>0</v>
      </c>
    </row>
    <row r="182" spans="1:9" x14ac:dyDescent="0.25">
      <c r="A182" t="s">
        <v>95</v>
      </c>
      <c r="B182">
        <v>261.416</v>
      </c>
      <c r="C182">
        <v>259.97199999999998</v>
      </c>
      <c r="D182">
        <v>239.47200000000001</v>
      </c>
      <c r="E182">
        <v>236.08</v>
      </c>
      <c r="F182">
        <v>86.346000000000004</v>
      </c>
      <c r="G182">
        <v>1.3116900000000001E-2</v>
      </c>
      <c r="H182">
        <v>0.98097299999999998</v>
      </c>
      <c r="I182">
        <v>0</v>
      </c>
    </row>
    <row r="183" spans="1:9" x14ac:dyDescent="0.25">
      <c r="A183" t="s">
        <v>95</v>
      </c>
      <c r="B183">
        <v>261.15199999999999</v>
      </c>
      <c r="C183">
        <v>259.66500000000002</v>
      </c>
      <c r="D183">
        <v>239.23699999999999</v>
      </c>
      <c r="E183">
        <v>235.79</v>
      </c>
      <c r="F183">
        <v>86.356200000000001</v>
      </c>
      <c r="G183">
        <v>1.09683E-2</v>
      </c>
      <c r="H183">
        <v>0.99460499999999996</v>
      </c>
      <c r="I183">
        <v>0</v>
      </c>
    </row>
    <row r="184" spans="1:9" x14ac:dyDescent="0.25">
      <c r="A184" t="s">
        <v>95</v>
      </c>
      <c r="B184">
        <v>261.50299999999999</v>
      </c>
      <c r="C184">
        <v>260.02</v>
      </c>
      <c r="D184">
        <v>239.46600000000001</v>
      </c>
      <c r="E184">
        <v>236.04</v>
      </c>
      <c r="F184">
        <v>86.334800000000001</v>
      </c>
      <c r="G184">
        <v>2.90376E-2</v>
      </c>
      <c r="H184">
        <v>0.98073100000000002</v>
      </c>
      <c r="I184">
        <v>0</v>
      </c>
    </row>
    <row r="185" spans="1:9" x14ac:dyDescent="0.25">
      <c r="A185" t="s">
        <v>95</v>
      </c>
      <c r="B185">
        <v>8125.39</v>
      </c>
      <c r="C185">
        <v>260.26600000000002</v>
      </c>
      <c r="D185">
        <v>239.239</v>
      </c>
      <c r="E185">
        <v>235.809</v>
      </c>
      <c r="F185">
        <v>86.349100000000007</v>
      </c>
      <c r="G185">
        <v>1.11579E-2</v>
      </c>
      <c r="H185">
        <v>0.98098099999999999</v>
      </c>
      <c r="I185">
        <v>0</v>
      </c>
    </row>
    <row r="186" spans="1:9" x14ac:dyDescent="0.25">
      <c r="A186" t="s">
        <v>95</v>
      </c>
      <c r="B186">
        <v>266.82900000000001</v>
      </c>
      <c r="C186">
        <v>263.96100000000001</v>
      </c>
      <c r="D186">
        <v>238.58500000000001</v>
      </c>
      <c r="E186">
        <v>234.75899999999999</v>
      </c>
      <c r="F186">
        <v>85.685100000000006</v>
      </c>
      <c r="G186">
        <v>1.1043900000000001E-2</v>
      </c>
      <c r="H186">
        <v>0.98101899999999997</v>
      </c>
      <c r="I186">
        <v>0</v>
      </c>
    </row>
    <row r="187" spans="1:9" x14ac:dyDescent="0.25">
      <c r="A187" t="s">
        <v>95</v>
      </c>
      <c r="B187">
        <v>260.55099999999999</v>
      </c>
      <c r="C187">
        <v>259.06200000000001</v>
      </c>
      <c r="D187">
        <v>238.10499999999999</v>
      </c>
      <c r="E187">
        <v>234.679</v>
      </c>
      <c r="F187">
        <v>85.891999999999996</v>
      </c>
      <c r="G187">
        <v>1.08699E-2</v>
      </c>
      <c r="H187">
        <v>0.98100100000000001</v>
      </c>
      <c r="I187">
        <v>0</v>
      </c>
    </row>
    <row r="188" spans="1:9" x14ac:dyDescent="0.25">
      <c r="A188" t="s">
        <v>95</v>
      </c>
      <c r="B188">
        <v>260.435</v>
      </c>
      <c r="C188">
        <v>258.95100000000002</v>
      </c>
      <c r="D188">
        <v>238.40299999999999</v>
      </c>
      <c r="E188">
        <v>234.976</v>
      </c>
      <c r="F188">
        <v>85.887900000000002</v>
      </c>
      <c r="G188">
        <v>2.2846399999999999E-2</v>
      </c>
      <c r="H188">
        <v>0.98093699999999995</v>
      </c>
      <c r="I188">
        <v>0</v>
      </c>
    </row>
    <row r="189" spans="1:9" x14ac:dyDescent="0.25">
      <c r="A189" t="s">
        <v>95</v>
      </c>
      <c r="B189">
        <v>259.95699999999999</v>
      </c>
      <c r="C189">
        <v>258.49200000000002</v>
      </c>
      <c r="D189">
        <v>238.10499999999999</v>
      </c>
      <c r="E189">
        <v>234.67599999999999</v>
      </c>
      <c r="F189">
        <v>85.899199999999993</v>
      </c>
      <c r="G189">
        <v>1.10636E-2</v>
      </c>
      <c r="H189">
        <v>0.98101499999999997</v>
      </c>
      <c r="I189">
        <v>0</v>
      </c>
    </row>
    <row r="190" spans="1:9" x14ac:dyDescent="0.25">
      <c r="A190" t="s">
        <v>95</v>
      </c>
      <c r="B190">
        <v>260.34699999999998</v>
      </c>
      <c r="C190">
        <v>258.87099999999998</v>
      </c>
      <c r="D190">
        <v>238.38399999999999</v>
      </c>
      <c r="E190">
        <v>234.96199999999999</v>
      </c>
      <c r="F190">
        <v>85.903300000000002</v>
      </c>
      <c r="G190">
        <v>1.08904E-2</v>
      </c>
      <c r="H190">
        <v>0.98101799999999995</v>
      </c>
      <c r="I190">
        <v>0</v>
      </c>
    </row>
    <row r="191" spans="1:9" x14ac:dyDescent="0.25">
      <c r="A191" t="s">
        <v>95</v>
      </c>
      <c r="B191">
        <v>260.15899999999999</v>
      </c>
      <c r="C191">
        <v>258.69099999999997</v>
      </c>
      <c r="D191">
        <v>238.08500000000001</v>
      </c>
      <c r="E191">
        <v>234.65</v>
      </c>
      <c r="F191">
        <v>85.881799999999998</v>
      </c>
      <c r="G191">
        <v>1.1215599999999999E-2</v>
      </c>
      <c r="H191">
        <v>0.98098399999999997</v>
      </c>
      <c r="I191">
        <v>0</v>
      </c>
    </row>
    <row r="192" spans="1:9" x14ac:dyDescent="0.25">
      <c r="A192" t="s">
        <v>95</v>
      </c>
      <c r="B192">
        <v>260.24299999999999</v>
      </c>
      <c r="C192">
        <v>258.78100000000001</v>
      </c>
      <c r="D192">
        <v>238.364</v>
      </c>
      <c r="E192">
        <v>234.94399999999999</v>
      </c>
      <c r="F192">
        <v>85.8613</v>
      </c>
      <c r="G192">
        <v>1.0858E-2</v>
      </c>
      <c r="H192">
        <v>0.98101899999999997</v>
      </c>
      <c r="I192">
        <v>0</v>
      </c>
    </row>
    <row r="193" spans="1:9" x14ac:dyDescent="0.25">
      <c r="A193" t="s">
        <v>95</v>
      </c>
      <c r="B193">
        <v>4163.87</v>
      </c>
      <c r="C193">
        <v>258.887</v>
      </c>
      <c r="D193">
        <v>238.15</v>
      </c>
      <c r="E193">
        <v>234.74600000000001</v>
      </c>
      <c r="F193">
        <v>85.914500000000004</v>
      </c>
      <c r="G193">
        <v>1.14801E-2</v>
      </c>
      <c r="H193">
        <v>0.992178</v>
      </c>
      <c r="I193">
        <v>0</v>
      </c>
    </row>
    <row r="194" spans="1:9" x14ac:dyDescent="0.25">
      <c r="A194" t="s">
        <v>95</v>
      </c>
      <c r="B194">
        <v>4272.33</v>
      </c>
      <c r="C194">
        <v>263.91500000000002</v>
      </c>
      <c r="D194">
        <v>238.52500000000001</v>
      </c>
      <c r="E194">
        <v>234.68899999999999</v>
      </c>
      <c r="F194">
        <v>85.629800000000003</v>
      </c>
      <c r="G194">
        <v>1.0959200000000001E-2</v>
      </c>
      <c r="H194">
        <v>0.988097</v>
      </c>
      <c r="I194">
        <v>0</v>
      </c>
    </row>
    <row r="195" spans="1:9" x14ac:dyDescent="0.25">
      <c r="A195" t="s">
        <v>95</v>
      </c>
      <c r="B195">
        <v>260.505</v>
      </c>
      <c r="C195">
        <v>259.01799999999997</v>
      </c>
      <c r="D195">
        <v>238.096</v>
      </c>
      <c r="E195">
        <v>234.64699999999999</v>
      </c>
      <c r="F195">
        <v>85.880700000000004</v>
      </c>
      <c r="G195">
        <v>1.74618E-2</v>
      </c>
      <c r="H195">
        <v>0.99109000000000003</v>
      </c>
      <c r="I195">
        <v>0</v>
      </c>
    </row>
    <row r="196" spans="1:9" x14ac:dyDescent="0.25">
      <c r="A196" t="s">
        <v>95</v>
      </c>
      <c r="B196">
        <v>260.52600000000001</v>
      </c>
      <c r="C196">
        <v>259.04500000000002</v>
      </c>
      <c r="D196">
        <v>238.38499999999999</v>
      </c>
      <c r="E196">
        <v>234.97200000000001</v>
      </c>
      <c r="F196">
        <v>85.865300000000005</v>
      </c>
      <c r="G196">
        <v>1.11076E-2</v>
      </c>
      <c r="H196">
        <v>0.98101899999999997</v>
      </c>
      <c r="I196">
        <v>0</v>
      </c>
    </row>
    <row r="197" spans="1:9" x14ac:dyDescent="0.25">
      <c r="A197" t="s">
        <v>95</v>
      </c>
      <c r="B197">
        <v>259.964</v>
      </c>
      <c r="C197">
        <v>258.50700000000001</v>
      </c>
      <c r="D197">
        <v>238.142</v>
      </c>
      <c r="E197">
        <v>234.726</v>
      </c>
      <c r="F197">
        <v>85.917599999999993</v>
      </c>
      <c r="G197">
        <v>1.08583E-2</v>
      </c>
      <c r="H197">
        <v>0.98085900000000004</v>
      </c>
      <c r="I197">
        <v>0</v>
      </c>
    </row>
    <row r="198" spans="1:9" x14ac:dyDescent="0.25">
      <c r="A198" t="s">
        <v>95</v>
      </c>
      <c r="B198">
        <v>260.245</v>
      </c>
      <c r="C198">
        <v>258.79399999999998</v>
      </c>
      <c r="D198">
        <v>238.36799999999999</v>
      </c>
      <c r="E198">
        <v>234.923</v>
      </c>
      <c r="F198">
        <v>85.852099999999993</v>
      </c>
      <c r="G198">
        <v>1.14033E-2</v>
      </c>
      <c r="H198">
        <v>0.98101700000000003</v>
      </c>
      <c r="I198">
        <v>0</v>
      </c>
    </row>
    <row r="199" spans="1:9" x14ac:dyDescent="0.25">
      <c r="A199" t="s">
        <v>95</v>
      </c>
      <c r="B199">
        <v>260.02999999999997</v>
      </c>
      <c r="C199">
        <v>258.54500000000002</v>
      </c>
      <c r="D199">
        <v>238.1</v>
      </c>
      <c r="E199">
        <v>234.65700000000001</v>
      </c>
      <c r="F199">
        <v>85.903199999999998</v>
      </c>
      <c r="G199">
        <v>1.08745E-2</v>
      </c>
      <c r="H199">
        <v>0.98099800000000004</v>
      </c>
      <c r="I199">
        <v>0</v>
      </c>
    </row>
    <row r="200" spans="1:9" x14ac:dyDescent="0.25">
      <c r="A200" t="s">
        <v>95</v>
      </c>
      <c r="B200">
        <v>260.31799999999998</v>
      </c>
      <c r="C200">
        <v>258.82400000000001</v>
      </c>
      <c r="D200">
        <v>238.34100000000001</v>
      </c>
      <c r="E200">
        <v>234.92</v>
      </c>
      <c r="F200">
        <v>85.859200000000001</v>
      </c>
      <c r="G200">
        <v>1.21856E-2</v>
      </c>
      <c r="H200">
        <v>0.980985</v>
      </c>
      <c r="I200">
        <v>0</v>
      </c>
    </row>
    <row r="201" spans="1:9" x14ac:dyDescent="0.25">
      <c r="A201" t="s">
        <v>95</v>
      </c>
      <c r="B201">
        <v>4160.1099999999997</v>
      </c>
      <c r="C201">
        <v>258.97500000000002</v>
      </c>
      <c r="D201">
        <v>238.102</v>
      </c>
      <c r="E201">
        <v>234.67500000000001</v>
      </c>
      <c r="F201">
        <v>85.885800000000003</v>
      </c>
      <c r="G201">
        <v>1.09091E-2</v>
      </c>
      <c r="H201">
        <v>0.98100799999999999</v>
      </c>
      <c r="I201">
        <v>0</v>
      </c>
    </row>
    <row r="202" spans="1:9" x14ac:dyDescent="0.25">
      <c r="A202" t="s">
        <v>95</v>
      </c>
      <c r="B202">
        <v>4272.5</v>
      </c>
      <c r="C202">
        <v>264.14699999999999</v>
      </c>
      <c r="D202">
        <v>238.48599999999999</v>
      </c>
      <c r="E202">
        <v>234.63300000000001</v>
      </c>
      <c r="F202">
        <v>85.650300000000001</v>
      </c>
      <c r="G202">
        <v>1.0887900000000001E-2</v>
      </c>
      <c r="H202">
        <v>0.98094199999999998</v>
      </c>
      <c r="I202">
        <v>0</v>
      </c>
    </row>
    <row r="203" spans="1:9" x14ac:dyDescent="0.25">
      <c r="A203" t="s">
        <v>95</v>
      </c>
      <c r="B203">
        <v>261.964</v>
      </c>
      <c r="C203">
        <v>260.26499999999999</v>
      </c>
      <c r="D203">
        <v>238.137</v>
      </c>
      <c r="E203">
        <v>234.68700000000001</v>
      </c>
      <c r="F203">
        <v>85.884900000000002</v>
      </c>
      <c r="G203">
        <v>1.17313E-2</v>
      </c>
      <c r="H203">
        <v>0.98101099999999997</v>
      </c>
      <c r="I203">
        <v>0</v>
      </c>
    </row>
    <row r="204" spans="1:9" x14ac:dyDescent="0.25">
      <c r="A204" t="s">
        <v>95</v>
      </c>
      <c r="B204">
        <v>261.64600000000002</v>
      </c>
      <c r="C204">
        <v>260.065</v>
      </c>
      <c r="D204">
        <v>238.41499999999999</v>
      </c>
      <c r="E204">
        <v>234.98400000000001</v>
      </c>
      <c r="F204">
        <v>85.879599999999996</v>
      </c>
      <c r="G204">
        <v>1.0898100000000001E-2</v>
      </c>
      <c r="H204">
        <v>0.98101899999999997</v>
      </c>
      <c r="I204">
        <v>0</v>
      </c>
    </row>
    <row r="205" spans="1:9" x14ac:dyDescent="0.25">
      <c r="A205" t="s">
        <v>95</v>
      </c>
      <c r="B205">
        <v>259.94</v>
      </c>
      <c r="C205">
        <v>258.48700000000002</v>
      </c>
      <c r="D205">
        <v>238.113</v>
      </c>
      <c r="E205">
        <v>234.68700000000001</v>
      </c>
      <c r="F205">
        <v>85.917699999999996</v>
      </c>
      <c r="G205">
        <v>1.39364E-2</v>
      </c>
      <c r="H205">
        <v>0.98100500000000002</v>
      </c>
      <c r="I205">
        <v>0</v>
      </c>
    </row>
    <row r="206" spans="1:9" x14ac:dyDescent="0.25">
      <c r="A206" t="s">
        <v>95</v>
      </c>
      <c r="B206">
        <v>261.02800000000002</v>
      </c>
      <c r="C206">
        <v>259.45699999999999</v>
      </c>
      <c r="D206">
        <v>238.40100000000001</v>
      </c>
      <c r="E206">
        <v>234.98</v>
      </c>
      <c r="F206">
        <v>85.893000000000001</v>
      </c>
      <c r="G206">
        <v>1.0856899999999999E-2</v>
      </c>
      <c r="H206">
        <v>0.98100799999999999</v>
      </c>
      <c r="I206">
        <v>0</v>
      </c>
    </row>
    <row r="207" spans="1:9" x14ac:dyDescent="0.25">
      <c r="A207" t="s">
        <v>95</v>
      </c>
      <c r="B207">
        <v>259.99599999999998</v>
      </c>
      <c r="C207">
        <v>258.51600000000002</v>
      </c>
      <c r="D207">
        <v>238.114</v>
      </c>
      <c r="E207">
        <v>234.68700000000001</v>
      </c>
      <c r="F207">
        <v>85.912499999999994</v>
      </c>
      <c r="G207">
        <v>1.1227300000000001E-2</v>
      </c>
      <c r="H207">
        <v>0.98670100000000005</v>
      </c>
      <c r="I207">
        <v>0</v>
      </c>
    </row>
    <row r="208" spans="1:9" x14ac:dyDescent="0.25">
      <c r="A208" t="s">
        <v>95</v>
      </c>
      <c r="B208">
        <v>260.27699999999999</v>
      </c>
      <c r="C208">
        <v>258.81900000000002</v>
      </c>
      <c r="D208">
        <v>238.386</v>
      </c>
      <c r="E208">
        <v>234.99700000000001</v>
      </c>
      <c r="F208">
        <v>85.874499999999998</v>
      </c>
      <c r="G208">
        <v>1.1521699999999999E-2</v>
      </c>
      <c r="H208">
        <v>0.981016</v>
      </c>
      <c r="I208">
        <v>0</v>
      </c>
    </row>
    <row r="209" spans="1:25" x14ac:dyDescent="0.25">
      <c r="A209" t="s">
        <v>95</v>
      </c>
      <c r="B209">
        <v>4164.96</v>
      </c>
      <c r="C209">
        <v>258.90699999999998</v>
      </c>
      <c r="D209">
        <v>238.13900000000001</v>
      </c>
      <c r="E209">
        <v>234.70500000000001</v>
      </c>
      <c r="F209">
        <v>85.932900000000004</v>
      </c>
      <c r="G209">
        <v>1.10516E-2</v>
      </c>
      <c r="H209">
        <v>0.98085599999999995</v>
      </c>
      <c r="I209">
        <v>0</v>
      </c>
    </row>
    <row r="210" spans="1:25" x14ac:dyDescent="0.25">
      <c r="A210" t="s">
        <v>95</v>
      </c>
      <c r="B210">
        <v>4271.43</v>
      </c>
      <c r="C210">
        <v>263.226</v>
      </c>
      <c r="D210">
        <v>238.464</v>
      </c>
      <c r="E210">
        <v>234.68799999999999</v>
      </c>
      <c r="F210">
        <v>85.635000000000005</v>
      </c>
      <c r="G210">
        <v>1.6019800000000001E-2</v>
      </c>
      <c r="H210">
        <v>0.98099499999999995</v>
      </c>
      <c r="I210">
        <v>0</v>
      </c>
    </row>
    <row r="211" spans="1:25" x14ac:dyDescent="0.25">
      <c r="A211" t="s">
        <v>95</v>
      </c>
      <c r="B211">
        <v>260.85300000000001</v>
      </c>
      <c r="C211">
        <v>259.34100000000001</v>
      </c>
      <c r="D211">
        <v>238.125</v>
      </c>
      <c r="E211">
        <v>234.69900000000001</v>
      </c>
      <c r="F211">
        <v>85.927800000000005</v>
      </c>
      <c r="G211">
        <v>1.0930199999999999E-2</v>
      </c>
      <c r="H211">
        <v>0.98101899999999997</v>
      </c>
      <c r="I211">
        <v>0</v>
      </c>
    </row>
    <row r="212" spans="1:25" x14ac:dyDescent="0.25">
      <c r="A212" t="s">
        <v>95</v>
      </c>
      <c r="B212">
        <v>260.89400000000001</v>
      </c>
      <c r="C212">
        <v>259.41800000000001</v>
      </c>
      <c r="D212">
        <v>238.40199999999999</v>
      </c>
      <c r="E212">
        <v>234.982</v>
      </c>
      <c r="F212">
        <v>85.912499999999994</v>
      </c>
      <c r="G212">
        <v>1.3639800000000001E-2</v>
      </c>
      <c r="H212">
        <v>0.98100799999999999</v>
      </c>
      <c r="I212">
        <v>0</v>
      </c>
    </row>
    <row r="213" spans="1:25" x14ac:dyDescent="0.25">
      <c r="A213" t="s">
        <v>95</v>
      </c>
      <c r="B213">
        <v>259.98599999999999</v>
      </c>
      <c r="C213">
        <v>258.52499999999998</v>
      </c>
      <c r="D213">
        <v>238.09200000000001</v>
      </c>
      <c r="E213">
        <v>234.67599999999999</v>
      </c>
      <c r="F213">
        <v>85.921700000000001</v>
      </c>
      <c r="G213">
        <v>1.1561699999999999E-2</v>
      </c>
      <c r="H213">
        <v>0.98101700000000003</v>
      </c>
      <c r="I213">
        <v>0</v>
      </c>
    </row>
    <row r="214" spans="1:25" x14ac:dyDescent="0.25">
      <c r="A214" t="s">
        <v>95</v>
      </c>
      <c r="B214">
        <v>260.28300000000002</v>
      </c>
      <c r="C214">
        <v>258.79899999999998</v>
      </c>
      <c r="D214">
        <v>238.36099999999999</v>
      </c>
      <c r="E214">
        <v>234.928</v>
      </c>
      <c r="F214">
        <v>85.89</v>
      </c>
      <c r="G214">
        <v>1.09976E-2</v>
      </c>
      <c r="H214">
        <v>0.98101700000000003</v>
      </c>
      <c r="I214">
        <v>0</v>
      </c>
    </row>
    <row r="215" spans="1:25" x14ac:dyDescent="0.25">
      <c r="A215" t="s">
        <v>95</v>
      </c>
      <c r="B215">
        <v>259.99799999999999</v>
      </c>
      <c r="C215">
        <v>258.53100000000001</v>
      </c>
      <c r="D215">
        <v>238.11</v>
      </c>
      <c r="E215">
        <v>234.679</v>
      </c>
      <c r="F215">
        <v>85.903300000000002</v>
      </c>
      <c r="G215">
        <v>1.12178E-2</v>
      </c>
      <c r="H215">
        <v>0.98091399999999995</v>
      </c>
      <c r="I215">
        <v>0</v>
      </c>
    </row>
    <row r="216" spans="1:25" x14ac:dyDescent="0.25">
      <c r="A216" t="s">
        <v>95</v>
      </c>
      <c r="B216">
        <v>260.346</v>
      </c>
      <c r="C216">
        <v>258.88400000000001</v>
      </c>
      <c r="D216">
        <v>238.41900000000001</v>
      </c>
      <c r="E216">
        <v>235.02500000000001</v>
      </c>
      <c r="F216">
        <v>85.911500000000004</v>
      </c>
      <c r="G216">
        <v>1.44566E-2</v>
      </c>
      <c r="H216">
        <v>0.98094000000000003</v>
      </c>
      <c r="I216">
        <v>0</v>
      </c>
    </row>
    <row r="217" spans="1:25" x14ac:dyDescent="0.25">
      <c r="A217" t="s">
        <v>95</v>
      </c>
      <c r="B217">
        <v>4167.24</v>
      </c>
      <c r="C217">
        <v>258.96199999999999</v>
      </c>
      <c r="D217">
        <v>238.12799999999999</v>
      </c>
      <c r="E217">
        <v>234.68799999999999</v>
      </c>
      <c r="F217">
        <v>85.952399999999997</v>
      </c>
      <c r="G217">
        <v>1.12079E-2</v>
      </c>
      <c r="H217">
        <v>0.98100699999999996</v>
      </c>
      <c r="I217">
        <v>0</v>
      </c>
    </row>
    <row r="218" spans="1:25" x14ac:dyDescent="0.25">
      <c r="A218" t="s">
        <v>95</v>
      </c>
      <c r="B218">
        <v>4302.38</v>
      </c>
      <c r="C218">
        <v>287.30399999999997</v>
      </c>
      <c r="D218">
        <v>262.04199999999997</v>
      </c>
      <c r="E218">
        <v>258.01299999999998</v>
      </c>
      <c r="F218">
        <v>94.004800000000003</v>
      </c>
      <c r="G218">
        <v>1.35599E-2</v>
      </c>
      <c r="H218">
        <v>0.98097199999999996</v>
      </c>
      <c r="I218">
        <v>0</v>
      </c>
    </row>
    <row r="219" spans="1:25" x14ac:dyDescent="0.25">
      <c r="A219" t="s">
        <v>95</v>
      </c>
      <c r="B219">
        <v>261.30500000000001</v>
      </c>
      <c r="C219">
        <v>259.803</v>
      </c>
      <c r="D219">
        <v>239.274</v>
      </c>
      <c r="E219">
        <v>235.84299999999999</v>
      </c>
      <c r="F219">
        <v>86.393100000000004</v>
      </c>
      <c r="G219">
        <v>1.1419500000000001E-2</v>
      </c>
      <c r="H219">
        <v>0.98101899999999997</v>
      </c>
      <c r="I219">
        <v>0</v>
      </c>
    </row>
    <row r="220" spans="1:25" x14ac:dyDescent="0.25">
      <c r="A220" t="s">
        <v>95</v>
      </c>
      <c r="B220">
        <v>261.64499999999998</v>
      </c>
      <c r="C220">
        <v>260.16500000000002</v>
      </c>
      <c r="D220">
        <v>239.6</v>
      </c>
      <c r="E220">
        <v>236.166</v>
      </c>
      <c r="F220">
        <v>86.413600000000002</v>
      </c>
      <c r="G220">
        <v>1.3249800000000001E-2</v>
      </c>
      <c r="H220">
        <v>0.981012</v>
      </c>
      <c r="I220">
        <v>0</v>
      </c>
    </row>
    <row r="221" spans="1:25" x14ac:dyDescent="0.25">
      <c r="A221" t="s">
        <v>95</v>
      </c>
      <c r="B221">
        <v>261.154</v>
      </c>
      <c r="C221">
        <v>259.685</v>
      </c>
      <c r="D221">
        <v>239.27699999999999</v>
      </c>
      <c r="E221">
        <v>235.83500000000001</v>
      </c>
      <c r="F221">
        <v>86.404399999999995</v>
      </c>
      <c r="G221">
        <v>2.2591900000000002E-2</v>
      </c>
      <c r="H221">
        <v>0.98101899999999997</v>
      </c>
      <c r="I221">
        <v>0</v>
      </c>
    </row>
    <row r="222" spans="1:25" x14ac:dyDescent="0.25">
      <c r="A222" t="s">
        <v>95</v>
      </c>
      <c r="B222">
        <v>261.536</v>
      </c>
      <c r="C222">
        <v>260.065</v>
      </c>
      <c r="D222">
        <v>239.547</v>
      </c>
      <c r="E222">
        <v>236.12299999999999</v>
      </c>
      <c r="F222">
        <v>86.407499999999999</v>
      </c>
      <c r="G222">
        <v>1.10118E-2</v>
      </c>
      <c r="H222">
        <v>0.98095299999999996</v>
      </c>
      <c r="I222">
        <v>0</v>
      </c>
    </row>
    <row r="223" spans="1:25" x14ac:dyDescent="0.25">
      <c r="A223" t="s">
        <v>95</v>
      </c>
      <c r="B223">
        <v>261.36500000000001</v>
      </c>
      <c r="C223">
        <v>259.89600000000002</v>
      </c>
      <c r="D223">
        <v>239.316</v>
      </c>
      <c r="E223">
        <v>235.84800000000001</v>
      </c>
      <c r="F223">
        <v>86.422899999999998</v>
      </c>
      <c r="G223">
        <v>1.1109000000000001E-2</v>
      </c>
      <c r="H223">
        <v>0.98099099999999995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261.625</v>
      </c>
      <c r="C224">
        <v>260.13299999999998</v>
      </c>
      <c r="D224">
        <v>239.57599999999999</v>
      </c>
      <c r="E224">
        <v>236.137</v>
      </c>
      <c r="F224">
        <v>86.364500000000007</v>
      </c>
      <c r="G224">
        <v>1.08994E-2</v>
      </c>
      <c r="H224">
        <v>0.98101799999999995</v>
      </c>
      <c r="I224">
        <v>0</v>
      </c>
      <c r="R224">
        <f>AVERAGE(B175:B224)</f>
        <v>1210.2609199999999</v>
      </c>
      <c r="S224">
        <f>AVERAGE(C175:C224)</f>
        <v>261.10172</v>
      </c>
      <c r="U224">
        <f>_xlfn.VAR.P(B175:B224)</f>
        <v>3472419.6534407958</v>
      </c>
      <c r="V224">
        <f>_xlfn.VAR.P(C175:C224)</f>
        <v>46.38248888159999</v>
      </c>
      <c r="X224">
        <f>1.96*SQRT(U224)/50</f>
        <v>73.046963908592829</v>
      </c>
      <c r="Y224">
        <f>1.96*SQRT(V224)/50</f>
        <v>0.2669703873372884</v>
      </c>
    </row>
    <row r="225" spans="1:9" x14ac:dyDescent="0.25">
      <c r="A225" t="s">
        <v>95</v>
      </c>
      <c r="B225">
        <v>60513.032932000002</v>
      </c>
      <c r="C225" t="s">
        <v>37</v>
      </c>
    </row>
    <row r="226" spans="1:9" x14ac:dyDescent="0.25">
      <c r="A226" t="s">
        <v>110</v>
      </c>
      <c r="B226">
        <v>4131.5</v>
      </c>
      <c r="C226">
        <v>279.71899999999999</v>
      </c>
      <c r="D226">
        <v>258.71699999999998</v>
      </c>
      <c r="E226">
        <v>254.886</v>
      </c>
      <c r="F226">
        <v>105.40900000000001</v>
      </c>
      <c r="G226">
        <v>2.2143199999999998E-2</v>
      </c>
      <c r="H226">
        <v>0.98069200000000001</v>
      </c>
      <c r="I226">
        <v>0</v>
      </c>
    </row>
    <row r="227" spans="1:9" x14ac:dyDescent="0.25">
      <c r="A227" t="s">
        <v>110</v>
      </c>
      <c r="B227">
        <v>4294.43</v>
      </c>
      <c r="C227">
        <v>282.95999999999998</v>
      </c>
      <c r="D227">
        <v>257.78699999999998</v>
      </c>
      <c r="E227">
        <v>253.63300000000001</v>
      </c>
      <c r="F227">
        <v>104.64400000000001</v>
      </c>
      <c r="G227">
        <v>2.9037899999999998E-2</v>
      </c>
      <c r="H227">
        <v>0.98100600000000004</v>
      </c>
      <c r="I227">
        <v>0</v>
      </c>
    </row>
    <row r="228" spans="1:9" x14ac:dyDescent="0.25">
      <c r="A228" t="s">
        <v>110</v>
      </c>
      <c r="B228">
        <v>279.35399999999998</v>
      </c>
      <c r="C228">
        <v>277.88</v>
      </c>
      <c r="D228">
        <v>257.38</v>
      </c>
      <c r="E228">
        <v>253.67599999999999</v>
      </c>
      <c r="F228">
        <v>104.983</v>
      </c>
      <c r="G228">
        <v>1.2397699999999999E-2</v>
      </c>
      <c r="H228">
        <v>0.98101499999999997</v>
      </c>
      <c r="I228">
        <v>0</v>
      </c>
    </row>
    <row r="229" spans="1:9" x14ac:dyDescent="0.25">
      <c r="A229" t="s">
        <v>110</v>
      </c>
      <c r="B229">
        <v>279.66899999999998</v>
      </c>
      <c r="C229">
        <v>278.173</v>
      </c>
      <c r="D229">
        <v>257.74400000000003</v>
      </c>
      <c r="E229">
        <v>254.066</v>
      </c>
      <c r="F229">
        <v>104.973</v>
      </c>
      <c r="G229">
        <v>1.30937E-2</v>
      </c>
      <c r="H229">
        <v>0.98088699999999995</v>
      </c>
      <c r="I229">
        <v>0</v>
      </c>
    </row>
    <row r="230" spans="1:9" x14ac:dyDescent="0.25">
      <c r="A230" t="s">
        <v>110</v>
      </c>
      <c r="B230">
        <v>279.42700000000002</v>
      </c>
      <c r="C230">
        <v>277.96100000000001</v>
      </c>
      <c r="D230">
        <v>257.50200000000001</v>
      </c>
      <c r="E230">
        <v>253.798</v>
      </c>
      <c r="F230">
        <v>105.039</v>
      </c>
      <c r="G230">
        <v>1.10124E-2</v>
      </c>
      <c r="H230">
        <v>0.98101799999999995</v>
      </c>
      <c r="I230">
        <v>0</v>
      </c>
    </row>
    <row r="231" spans="1:9" x14ac:dyDescent="0.25">
      <c r="A231" t="s">
        <v>110</v>
      </c>
      <c r="B231">
        <v>279.74200000000002</v>
      </c>
      <c r="C231">
        <v>278.24400000000003</v>
      </c>
      <c r="D231">
        <v>257.80799999999999</v>
      </c>
      <c r="E231">
        <v>254.10300000000001</v>
      </c>
      <c r="F231">
        <v>105.004</v>
      </c>
      <c r="G231">
        <v>1.1967999999999999E-2</v>
      </c>
      <c r="H231">
        <v>0.98072099999999995</v>
      </c>
      <c r="I231">
        <v>0</v>
      </c>
    </row>
    <row r="232" spans="1:9" x14ac:dyDescent="0.25">
      <c r="A232" t="s">
        <v>110</v>
      </c>
      <c r="B232">
        <v>279.553</v>
      </c>
      <c r="C232">
        <v>278.05900000000003</v>
      </c>
      <c r="D232">
        <v>257.55</v>
      </c>
      <c r="E232">
        <v>253.83600000000001</v>
      </c>
      <c r="F232">
        <v>105.048</v>
      </c>
      <c r="G232">
        <v>1.1532000000000001E-2</v>
      </c>
      <c r="H232">
        <v>0.98093200000000003</v>
      </c>
      <c r="I232">
        <v>0</v>
      </c>
    </row>
    <row r="233" spans="1:9" x14ac:dyDescent="0.25">
      <c r="A233" t="s">
        <v>110</v>
      </c>
      <c r="B233">
        <v>280.21499999999997</v>
      </c>
      <c r="C233">
        <v>278.68700000000001</v>
      </c>
      <c r="D233">
        <v>257.80700000000002</v>
      </c>
      <c r="E233">
        <v>254.1</v>
      </c>
      <c r="F233">
        <v>104.991</v>
      </c>
      <c r="G233">
        <v>1.11202E-2</v>
      </c>
      <c r="H233">
        <v>0.98097500000000004</v>
      </c>
      <c r="I233">
        <v>0</v>
      </c>
    </row>
    <row r="234" spans="1:9" x14ac:dyDescent="0.25">
      <c r="A234" t="s">
        <v>110</v>
      </c>
      <c r="B234">
        <v>8038.53</v>
      </c>
      <c r="C234">
        <v>278.80099999999999</v>
      </c>
      <c r="D234">
        <v>257.45100000000002</v>
      </c>
      <c r="E234">
        <v>253.72</v>
      </c>
      <c r="F234">
        <v>104.961</v>
      </c>
      <c r="G234">
        <v>2.9038999999999999E-2</v>
      </c>
      <c r="H234">
        <v>0.98072199999999998</v>
      </c>
      <c r="I234">
        <v>0</v>
      </c>
    </row>
    <row r="235" spans="1:9" x14ac:dyDescent="0.25">
      <c r="A235" t="s">
        <v>110</v>
      </c>
      <c r="B235">
        <v>285.86</v>
      </c>
      <c r="C235">
        <v>282.93599999999998</v>
      </c>
      <c r="D235">
        <v>257.88200000000001</v>
      </c>
      <c r="E235">
        <v>253.72</v>
      </c>
      <c r="F235">
        <v>104.724</v>
      </c>
      <c r="G235">
        <v>1.08573E-2</v>
      </c>
      <c r="H235">
        <v>0.980881</v>
      </c>
      <c r="I235">
        <v>0</v>
      </c>
    </row>
    <row r="236" spans="1:9" x14ac:dyDescent="0.25">
      <c r="A236" t="s">
        <v>110</v>
      </c>
      <c r="B236">
        <v>279.53899999999999</v>
      </c>
      <c r="C236">
        <v>278.07</v>
      </c>
      <c r="D236">
        <v>257.53199999999998</v>
      </c>
      <c r="E236">
        <v>253.84700000000001</v>
      </c>
      <c r="F236">
        <v>105.07899999999999</v>
      </c>
      <c r="G236">
        <v>1.1046E-2</v>
      </c>
      <c r="H236">
        <v>0.98260499999999995</v>
      </c>
      <c r="I236">
        <v>0</v>
      </c>
    </row>
    <row r="237" spans="1:9" x14ac:dyDescent="0.25">
      <c r="A237" t="s">
        <v>110</v>
      </c>
      <c r="B237">
        <v>279.75200000000001</v>
      </c>
      <c r="C237">
        <v>278.28300000000002</v>
      </c>
      <c r="D237">
        <v>257.79700000000003</v>
      </c>
      <c r="E237">
        <v>254.11</v>
      </c>
      <c r="F237">
        <v>105.003</v>
      </c>
      <c r="G237">
        <v>1.16016E-2</v>
      </c>
      <c r="H237">
        <v>0.981012</v>
      </c>
      <c r="I237">
        <v>0</v>
      </c>
    </row>
    <row r="238" spans="1:9" x14ac:dyDescent="0.25">
      <c r="A238" t="s">
        <v>110</v>
      </c>
      <c r="B238">
        <v>279.48700000000002</v>
      </c>
      <c r="C238">
        <v>278.02499999999998</v>
      </c>
      <c r="D238">
        <v>257.50799999999998</v>
      </c>
      <c r="E238">
        <v>253.8</v>
      </c>
      <c r="F238">
        <v>105.01600000000001</v>
      </c>
      <c r="G238">
        <v>1.0879399999999999E-2</v>
      </c>
      <c r="H238">
        <v>0.99194800000000005</v>
      </c>
      <c r="I238">
        <v>0</v>
      </c>
    </row>
    <row r="239" spans="1:9" x14ac:dyDescent="0.25">
      <c r="A239" t="s">
        <v>110</v>
      </c>
      <c r="B239">
        <v>279.81299999999999</v>
      </c>
      <c r="C239">
        <v>278.35199999999998</v>
      </c>
      <c r="D239">
        <v>257.827</v>
      </c>
      <c r="E239">
        <v>254.13</v>
      </c>
      <c r="F239">
        <v>105.03400000000001</v>
      </c>
      <c r="G239">
        <v>1.0934299999999999E-2</v>
      </c>
      <c r="H239">
        <v>0.98100699999999996</v>
      </c>
      <c r="I239">
        <v>0</v>
      </c>
    </row>
    <row r="240" spans="1:9" x14ac:dyDescent="0.25">
      <c r="A240" t="s">
        <v>110</v>
      </c>
      <c r="B240">
        <v>279.416</v>
      </c>
      <c r="C240">
        <v>277.93099999999998</v>
      </c>
      <c r="D240">
        <v>257.47399999999999</v>
      </c>
      <c r="E240">
        <v>253.774</v>
      </c>
      <c r="F240">
        <v>104.988</v>
      </c>
      <c r="G240">
        <v>1.09227E-2</v>
      </c>
      <c r="H240">
        <v>0.980993</v>
      </c>
      <c r="I240">
        <v>0</v>
      </c>
    </row>
    <row r="241" spans="1:9" x14ac:dyDescent="0.25">
      <c r="A241" t="s">
        <v>110</v>
      </c>
      <c r="B241">
        <v>279.93400000000003</v>
      </c>
      <c r="C241">
        <v>278.38799999999998</v>
      </c>
      <c r="D241">
        <v>257.82499999999999</v>
      </c>
      <c r="E241">
        <v>254.09800000000001</v>
      </c>
      <c r="F241">
        <v>105.03100000000001</v>
      </c>
      <c r="G241">
        <v>1.19335E-2</v>
      </c>
      <c r="H241">
        <v>0.98101000000000005</v>
      </c>
      <c r="I241">
        <v>0</v>
      </c>
    </row>
    <row r="242" spans="1:9" x14ac:dyDescent="0.25">
      <c r="A242" t="s">
        <v>110</v>
      </c>
      <c r="B242">
        <v>4025.28</v>
      </c>
      <c r="C242">
        <v>278.75700000000001</v>
      </c>
      <c r="D242">
        <v>257.54500000000002</v>
      </c>
      <c r="E242">
        <v>253.80099999999999</v>
      </c>
      <c r="F242">
        <v>105.01600000000001</v>
      </c>
      <c r="G242">
        <v>1.10445E-2</v>
      </c>
      <c r="H242">
        <v>0.98092699999999999</v>
      </c>
      <c r="I242">
        <v>0</v>
      </c>
    </row>
    <row r="243" spans="1:9" x14ac:dyDescent="0.25">
      <c r="A243" t="s">
        <v>110</v>
      </c>
      <c r="B243">
        <v>4293.3900000000003</v>
      </c>
      <c r="C243">
        <v>282.99700000000001</v>
      </c>
      <c r="D243">
        <v>257.86599999999999</v>
      </c>
      <c r="E243">
        <v>253.703</v>
      </c>
      <c r="F243">
        <v>104.73099999999999</v>
      </c>
      <c r="G243">
        <v>1.1188099999999999E-2</v>
      </c>
      <c r="H243">
        <v>0.98100200000000004</v>
      </c>
      <c r="I243">
        <v>0</v>
      </c>
    </row>
    <row r="244" spans="1:9" x14ac:dyDescent="0.25">
      <c r="A244" t="s">
        <v>110</v>
      </c>
      <c r="B244">
        <v>279.35399999999998</v>
      </c>
      <c r="C244">
        <v>277.899</v>
      </c>
      <c r="D244">
        <v>257.45499999999998</v>
      </c>
      <c r="E244">
        <v>253.76599999999999</v>
      </c>
      <c r="F244">
        <v>104.985</v>
      </c>
      <c r="G244">
        <v>1.09961E-2</v>
      </c>
      <c r="H244">
        <v>0.98101899999999997</v>
      </c>
      <c r="I244">
        <v>0</v>
      </c>
    </row>
    <row r="245" spans="1:9" x14ac:dyDescent="0.25">
      <c r="A245" t="s">
        <v>110</v>
      </c>
      <c r="B245">
        <v>279.733</v>
      </c>
      <c r="C245">
        <v>278.274</v>
      </c>
      <c r="D245">
        <v>257.90100000000001</v>
      </c>
      <c r="E245">
        <v>254.215</v>
      </c>
      <c r="F245">
        <v>105.08799999999999</v>
      </c>
      <c r="G245">
        <v>1.34504E-2</v>
      </c>
      <c r="H245">
        <v>0.981016</v>
      </c>
      <c r="I245">
        <v>0</v>
      </c>
    </row>
    <row r="246" spans="1:9" x14ac:dyDescent="0.25">
      <c r="A246" t="s">
        <v>110</v>
      </c>
      <c r="B246">
        <v>279.291</v>
      </c>
      <c r="C246">
        <v>277.82499999999999</v>
      </c>
      <c r="D246">
        <v>257.38099999999997</v>
      </c>
      <c r="E246">
        <v>253.68799999999999</v>
      </c>
      <c r="F246">
        <v>104.97499999999999</v>
      </c>
      <c r="G246">
        <v>1.08574E-2</v>
      </c>
      <c r="H246">
        <v>0.98093399999999997</v>
      </c>
      <c r="I246">
        <v>0</v>
      </c>
    </row>
    <row r="247" spans="1:9" x14ac:dyDescent="0.25">
      <c r="A247" t="s">
        <v>110</v>
      </c>
      <c r="B247">
        <v>279.84100000000001</v>
      </c>
      <c r="C247">
        <v>278.36399999999998</v>
      </c>
      <c r="D247">
        <v>257.83600000000001</v>
      </c>
      <c r="E247">
        <v>254.14099999999999</v>
      </c>
      <c r="F247">
        <v>105.089</v>
      </c>
      <c r="G247">
        <v>1.1782900000000001E-2</v>
      </c>
      <c r="H247">
        <v>0.981016</v>
      </c>
      <c r="I247">
        <v>0</v>
      </c>
    </row>
    <row r="248" spans="1:9" x14ac:dyDescent="0.25">
      <c r="A248" t="s">
        <v>110</v>
      </c>
      <c r="B248">
        <v>279.32299999999998</v>
      </c>
      <c r="C248">
        <v>277.858</v>
      </c>
      <c r="D248">
        <v>257.39800000000002</v>
      </c>
      <c r="E248">
        <v>253.68199999999999</v>
      </c>
      <c r="F248">
        <v>104.962</v>
      </c>
      <c r="G248">
        <v>1.09099E-2</v>
      </c>
      <c r="H248">
        <v>0.98098300000000005</v>
      </c>
      <c r="I248">
        <v>0</v>
      </c>
    </row>
    <row r="249" spans="1:9" x14ac:dyDescent="0.25">
      <c r="A249" t="s">
        <v>110</v>
      </c>
      <c r="B249">
        <v>279.71899999999999</v>
      </c>
      <c r="C249">
        <v>278.20400000000001</v>
      </c>
      <c r="D249">
        <v>257.767</v>
      </c>
      <c r="E249">
        <v>254.054</v>
      </c>
      <c r="F249">
        <v>105.003</v>
      </c>
      <c r="G249">
        <v>1.08989E-2</v>
      </c>
      <c r="H249">
        <v>0.98101899999999997</v>
      </c>
      <c r="I249">
        <v>0</v>
      </c>
    </row>
    <row r="250" spans="1:9" x14ac:dyDescent="0.25">
      <c r="A250" t="s">
        <v>110</v>
      </c>
      <c r="B250">
        <v>4029.23</v>
      </c>
      <c r="C250">
        <v>278.48</v>
      </c>
      <c r="D250">
        <v>257.50099999999998</v>
      </c>
      <c r="E250">
        <v>253.761</v>
      </c>
      <c r="F250">
        <v>105.03400000000001</v>
      </c>
      <c r="G250">
        <v>1.19478E-2</v>
      </c>
      <c r="H250">
        <v>0.98101899999999997</v>
      </c>
      <c r="I250">
        <v>0</v>
      </c>
    </row>
    <row r="251" spans="1:9" x14ac:dyDescent="0.25">
      <c r="A251" t="s">
        <v>110</v>
      </c>
      <c r="B251">
        <v>4291.8</v>
      </c>
      <c r="C251">
        <v>283.23700000000002</v>
      </c>
      <c r="D251">
        <v>257.83100000000002</v>
      </c>
      <c r="E251">
        <v>253.68199999999999</v>
      </c>
      <c r="F251">
        <v>104.73399999999999</v>
      </c>
      <c r="G251">
        <v>1.1113700000000001E-2</v>
      </c>
      <c r="H251">
        <v>0.98097299999999998</v>
      </c>
      <c r="I251">
        <v>0</v>
      </c>
    </row>
    <row r="252" spans="1:9" x14ac:dyDescent="0.25">
      <c r="A252" t="s">
        <v>110</v>
      </c>
      <c r="B252">
        <v>281.01499999999999</v>
      </c>
      <c r="C252">
        <v>279.36599999999999</v>
      </c>
      <c r="D252">
        <v>257.52499999999998</v>
      </c>
      <c r="E252">
        <v>253.72900000000001</v>
      </c>
      <c r="F252">
        <v>104.98399999999999</v>
      </c>
      <c r="G252">
        <v>1.0978699999999999E-2</v>
      </c>
      <c r="H252">
        <v>0.98100699999999996</v>
      </c>
      <c r="I252">
        <v>0</v>
      </c>
    </row>
    <row r="253" spans="1:9" x14ac:dyDescent="0.25">
      <c r="A253" t="s">
        <v>110</v>
      </c>
      <c r="B253">
        <v>280.62700000000001</v>
      </c>
      <c r="C253">
        <v>279.04000000000002</v>
      </c>
      <c r="D253">
        <v>257.76900000000001</v>
      </c>
      <c r="E253">
        <v>254.017</v>
      </c>
      <c r="F253">
        <v>104.956</v>
      </c>
      <c r="G253">
        <v>1.08962E-2</v>
      </c>
      <c r="H253">
        <v>0.99132900000000002</v>
      </c>
      <c r="I253">
        <v>0</v>
      </c>
    </row>
    <row r="254" spans="1:9" x14ac:dyDescent="0.25">
      <c r="A254" t="s">
        <v>110</v>
      </c>
      <c r="B254">
        <v>279.69900000000001</v>
      </c>
      <c r="C254">
        <v>278.18099999999998</v>
      </c>
      <c r="D254">
        <v>257.44099999999997</v>
      </c>
      <c r="E254">
        <v>253.71600000000001</v>
      </c>
      <c r="F254">
        <v>104.97499999999999</v>
      </c>
      <c r="G254">
        <v>1.0954200000000001E-2</v>
      </c>
      <c r="H254">
        <v>0.98101099999999997</v>
      </c>
      <c r="I254">
        <v>0</v>
      </c>
    </row>
    <row r="255" spans="1:9" x14ac:dyDescent="0.25">
      <c r="A255" t="s">
        <v>110</v>
      </c>
      <c r="B255">
        <v>279.68200000000002</v>
      </c>
      <c r="C255">
        <v>278.197</v>
      </c>
      <c r="D255">
        <v>257.78399999999999</v>
      </c>
      <c r="E255">
        <v>254.09399999999999</v>
      </c>
      <c r="F255">
        <v>104.995</v>
      </c>
      <c r="G255">
        <v>1.2459400000000001E-2</v>
      </c>
      <c r="H255">
        <v>0.98101899999999997</v>
      </c>
      <c r="I255">
        <v>0</v>
      </c>
    </row>
    <row r="256" spans="1:9" x14ac:dyDescent="0.25">
      <c r="A256" t="s">
        <v>110</v>
      </c>
      <c r="B256">
        <v>279.39299999999997</v>
      </c>
      <c r="C256">
        <v>277.93900000000002</v>
      </c>
      <c r="D256">
        <v>257.47800000000001</v>
      </c>
      <c r="E256">
        <v>253.76499999999999</v>
      </c>
      <c r="F256">
        <v>105.021</v>
      </c>
      <c r="G256">
        <v>1.0880799999999999E-2</v>
      </c>
      <c r="H256">
        <v>0.98101499999999997</v>
      </c>
      <c r="I256">
        <v>0</v>
      </c>
    </row>
    <row r="257" spans="1:9" x14ac:dyDescent="0.25">
      <c r="A257" t="s">
        <v>110</v>
      </c>
      <c r="B257">
        <v>279.70999999999998</v>
      </c>
      <c r="C257">
        <v>278.22800000000001</v>
      </c>
      <c r="D257">
        <v>257.81400000000002</v>
      </c>
      <c r="E257">
        <v>254.13800000000001</v>
      </c>
      <c r="F257">
        <v>105.06699999999999</v>
      </c>
      <c r="G257">
        <v>1.11203E-2</v>
      </c>
      <c r="H257">
        <v>0.98101799999999995</v>
      </c>
      <c r="I257">
        <v>0</v>
      </c>
    </row>
    <row r="258" spans="1:9" x14ac:dyDescent="0.25">
      <c r="A258" t="s">
        <v>110</v>
      </c>
      <c r="B258">
        <v>4027.16</v>
      </c>
      <c r="C258">
        <v>278.51600000000002</v>
      </c>
      <c r="D258">
        <v>257.36399999999998</v>
      </c>
      <c r="E258">
        <v>253.65</v>
      </c>
      <c r="F258">
        <v>104.92400000000001</v>
      </c>
      <c r="G258">
        <v>1.2995899999999999E-2</v>
      </c>
      <c r="H258">
        <v>0.988201</v>
      </c>
      <c r="I258">
        <v>0</v>
      </c>
    </row>
    <row r="259" spans="1:9" x14ac:dyDescent="0.25">
      <c r="A259" t="s">
        <v>110</v>
      </c>
      <c r="B259">
        <v>4324.5</v>
      </c>
      <c r="C259">
        <v>311.17700000000002</v>
      </c>
      <c r="D259">
        <v>286.18299999999999</v>
      </c>
      <c r="E259">
        <v>281.80399999999997</v>
      </c>
      <c r="F259">
        <v>116.27</v>
      </c>
      <c r="G259">
        <v>1.20643E-2</v>
      </c>
      <c r="H259">
        <v>0.981016</v>
      </c>
      <c r="I259">
        <v>0</v>
      </c>
    </row>
    <row r="260" spans="1:9" x14ac:dyDescent="0.25">
      <c r="A260" t="s">
        <v>110</v>
      </c>
      <c r="B260">
        <v>287.94499999999999</v>
      </c>
      <c r="C260">
        <v>279.08300000000003</v>
      </c>
      <c r="D260">
        <v>258.149</v>
      </c>
      <c r="E260">
        <v>254.44900000000001</v>
      </c>
      <c r="F260">
        <v>105.102</v>
      </c>
      <c r="G260">
        <v>1.09385E-2</v>
      </c>
      <c r="H260">
        <v>0.98101899999999997</v>
      </c>
      <c r="I260">
        <v>0</v>
      </c>
    </row>
    <row r="261" spans="1:9" x14ac:dyDescent="0.25">
      <c r="A261" t="s">
        <v>110</v>
      </c>
      <c r="B261">
        <v>281.16500000000002</v>
      </c>
      <c r="C261">
        <v>279.68200000000002</v>
      </c>
      <c r="D261">
        <v>258.93799999999999</v>
      </c>
      <c r="E261">
        <v>255.251</v>
      </c>
      <c r="F261">
        <v>105.44499999999999</v>
      </c>
      <c r="G261">
        <v>1.09765E-2</v>
      </c>
      <c r="H261">
        <v>0.98101899999999997</v>
      </c>
      <c r="I261">
        <v>0</v>
      </c>
    </row>
    <row r="262" spans="1:9" x14ac:dyDescent="0.25">
      <c r="A262" t="s">
        <v>110</v>
      </c>
      <c r="B262">
        <v>280.64699999999999</v>
      </c>
      <c r="C262">
        <v>279.15699999999998</v>
      </c>
      <c r="D262">
        <v>258.61599999999999</v>
      </c>
      <c r="E262">
        <v>254.9</v>
      </c>
      <c r="F262">
        <v>105.396</v>
      </c>
      <c r="G262">
        <v>1.2347500000000001E-2</v>
      </c>
      <c r="H262">
        <v>0.98097500000000004</v>
      </c>
      <c r="I262">
        <v>0</v>
      </c>
    </row>
    <row r="263" spans="1:9" x14ac:dyDescent="0.25">
      <c r="A263" t="s">
        <v>110</v>
      </c>
      <c r="B263">
        <v>280.911</v>
      </c>
      <c r="C263">
        <v>279.43299999999999</v>
      </c>
      <c r="D263">
        <v>259.01400000000001</v>
      </c>
      <c r="E263">
        <v>255.268</v>
      </c>
      <c r="F263">
        <v>105.511</v>
      </c>
      <c r="G263">
        <v>1.25095E-2</v>
      </c>
      <c r="H263">
        <v>0.98067800000000005</v>
      </c>
      <c r="I263">
        <v>0</v>
      </c>
    </row>
    <row r="264" spans="1:9" x14ac:dyDescent="0.25">
      <c r="A264" t="s">
        <v>110</v>
      </c>
      <c r="B264">
        <v>280.35300000000001</v>
      </c>
      <c r="C264">
        <v>278.89600000000002</v>
      </c>
      <c r="D264">
        <v>258.52699999999999</v>
      </c>
      <c r="E264">
        <v>254.821</v>
      </c>
      <c r="F264">
        <v>105.377</v>
      </c>
      <c r="G264">
        <v>1.13054E-2</v>
      </c>
      <c r="H264">
        <v>0.981016</v>
      </c>
      <c r="I264">
        <v>0</v>
      </c>
    </row>
    <row r="265" spans="1:9" x14ac:dyDescent="0.25">
      <c r="A265" t="s">
        <v>110</v>
      </c>
      <c r="B265">
        <v>4262.87</v>
      </c>
      <c r="C265">
        <v>279.63799999999998</v>
      </c>
      <c r="D265">
        <v>258.988</v>
      </c>
      <c r="E265">
        <v>255.30500000000001</v>
      </c>
      <c r="F265">
        <v>105.49299999999999</v>
      </c>
      <c r="G265">
        <v>1.32093E-2</v>
      </c>
      <c r="H265">
        <v>0.98099599999999998</v>
      </c>
      <c r="I265">
        <v>0</v>
      </c>
    </row>
    <row r="266" spans="1:9" x14ac:dyDescent="0.25">
      <c r="A266" t="s">
        <v>110</v>
      </c>
      <c r="B266">
        <v>4295.53</v>
      </c>
      <c r="C266">
        <v>284.17399999999998</v>
      </c>
      <c r="D266">
        <v>259.10899999999998</v>
      </c>
      <c r="E266">
        <v>254.953</v>
      </c>
      <c r="F266">
        <v>105.20699999999999</v>
      </c>
      <c r="G266">
        <v>1.1421300000000001E-2</v>
      </c>
      <c r="H266">
        <v>0.98101700000000003</v>
      </c>
      <c r="I266">
        <v>0</v>
      </c>
    </row>
    <row r="267" spans="1:9" x14ac:dyDescent="0.25">
      <c r="A267" t="s">
        <v>110</v>
      </c>
      <c r="B267">
        <v>280.56099999999998</v>
      </c>
      <c r="C267">
        <v>279.06599999999997</v>
      </c>
      <c r="D267">
        <v>258.63099999999997</v>
      </c>
      <c r="E267">
        <v>254.94800000000001</v>
      </c>
      <c r="F267">
        <v>105.48099999999999</v>
      </c>
      <c r="G267">
        <v>2.4295600000000001E-2</v>
      </c>
      <c r="H267">
        <v>0.98101799999999995</v>
      </c>
      <c r="I267">
        <v>0</v>
      </c>
    </row>
    <row r="268" spans="1:9" x14ac:dyDescent="0.25">
      <c r="A268" t="s">
        <v>110</v>
      </c>
      <c r="B268">
        <v>280.88099999999997</v>
      </c>
      <c r="C268">
        <v>279.41800000000001</v>
      </c>
      <c r="D268">
        <v>259.01100000000002</v>
      </c>
      <c r="E268">
        <v>255.30799999999999</v>
      </c>
      <c r="F268">
        <v>105.48</v>
      </c>
      <c r="G268">
        <v>1.16182E-2</v>
      </c>
      <c r="H268">
        <v>0.98101899999999997</v>
      </c>
      <c r="I268">
        <v>0</v>
      </c>
    </row>
    <row r="269" spans="1:9" x14ac:dyDescent="0.25">
      <c r="A269" t="s">
        <v>110</v>
      </c>
      <c r="B269">
        <v>279.64699999999999</v>
      </c>
      <c r="C269">
        <v>278.178</v>
      </c>
      <c r="D269">
        <v>257.68200000000002</v>
      </c>
      <c r="E269">
        <v>253.964</v>
      </c>
      <c r="F269">
        <v>105.056</v>
      </c>
      <c r="G269">
        <v>1.2004000000000001E-2</v>
      </c>
      <c r="H269">
        <v>0.98101099999999997</v>
      </c>
      <c r="I269">
        <v>0</v>
      </c>
    </row>
    <row r="270" spans="1:9" x14ac:dyDescent="0.25">
      <c r="A270" t="s">
        <v>110</v>
      </c>
      <c r="B270">
        <v>279.80900000000003</v>
      </c>
      <c r="C270">
        <v>278.31</v>
      </c>
      <c r="D270">
        <v>257.85399999999998</v>
      </c>
      <c r="E270">
        <v>254.16200000000001</v>
      </c>
      <c r="F270">
        <v>105.071</v>
      </c>
      <c r="G270">
        <v>1.3557100000000001E-2</v>
      </c>
      <c r="H270">
        <v>0.98098300000000005</v>
      </c>
      <c r="I270">
        <v>0</v>
      </c>
    </row>
    <row r="271" spans="1:9" x14ac:dyDescent="0.25">
      <c r="A271" t="s">
        <v>110</v>
      </c>
      <c r="B271">
        <v>279.29399999999998</v>
      </c>
      <c r="C271">
        <v>277.83499999999998</v>
      </c>
      <c r="D271">
        <v>257.36799999999999</v>
      </c>
      <c r="E271">
        <v>253.67099999999999</v>
      </c>
      <c r="F271">
        <v>104.90300000000001</v>
      </c>
      <c r="G271">
        <v>1.1331600000000001E-2</v>
      </c>
      <c r="H271">
        <v>0.98134699999999997</v>
      </c>
      <c r="I271">
        <v>0</v>
      </c>
    </row>
    <row r="272" spans="1:9" x14ac:dyDescent="0.25">
      <c r="A272" t="s">
        <v>110</v>
      </c>
      <c r="B272">
        <v>279.97199999999998</v>
      </c>
      <c r="C272">
        <v>278.44099999999997</v>
      </c>
      <c r="D272">
        <v>257.83300000000003</v>
      </c>
      <c r="E272">
        <v>254.13</v>
      </c>
      <c r="F272">
        <v>105.041</v>
      </c>
      <c r="G272">
        <v>1.26421E-2</v>
      </c>
      <c r="H272">
        <v>0.98101899999999997</v>
      </c>
      <c r="I272">
        <v>0</v>
      </c>
    </row>
    <row r="273" spans="1:25" x14ac:dyDescent="0.25">
      <c r="A273" t="s">
        <v>110</v>
      </c>
      <c r="B273">
        <v>4026.91</v>
      </c>
      <c r="C273">
        <v>278.84800000000001</v>
      </c>
      <c r="D273">
        <v>257.49400000000003</v>
      </c>
      <c r="E273">
        <v>253.75700000000001</v>
      </c>
      <c r="F273">
        <v>105.01900000000001</v>
      </c>
      <c r="G273">
        <v>1.8396300000000001E-2</v>
      </c>
      <c r="H273">
        <v>0.98101899999999997</v>
      </c>
      <c r="I273">
        <v>0</v>
      </c>
    </row>
    <row r="274" spans="1:25" x14ac:dyDescent="0.25">
      <c r="A274" t="s">
        <v>110</v>
      </c>
      <c r="B274">
        <v>4293.16</v>
      </c>
      <c r="C274">
        <v>282.90199999999999</v>
      </c>
      <c r="D274">
        <v>257.77100000000002</v>
      </c>
      <c r="E274">
        <v>253.61799999999999</v>
      </c>
      <c r="F274">
        <v>104.65600000000001</v>
      </c>
      <c r="G274">
        <v>1.5493E-2</v>
      </c>
      <c r="H274">
        <v>0.98441299999999998</v>
      </c>
      <c r="I274">
        <v>0</v>
      </c>
    </row>
    <row r="275" spans="1:25" x14ac:dyDescent="0.25">
      <c r="A275" t="s">
        <v>110</v>
      </c>
      <c r="B275">
        <v>279.48399999999998</v>
      </c>
      <c r="C275">
        <v>277.99799999999999</v>
      </c>
      <c r="D275">
        <v>257.44499999999999</v>
      </c>
      <c r="E275">
        <v>253.726</v>
      </c>
      <c r="F275">
        <v>104.94</v>
      </c>
      <c r="G275">
        <v>1.51466E-2</v>
      </c>
      <c r="H275">
        <v>0.98099800000000004</v>
      </c>
      <c r="I275">
        <v>0</v>
      </c>
    </row>
    <row r="276" spans="1:25" x14ac:dyDescent="0.25">
      <c r="A276" t="s">
        <v>110</v>
      </c>
      <c r="B276">
        <v>279.80200000000002</v>
      </c>
      <c r="C276">
        <v>278.28899999999999</v>
      </c>
      <c r="D276">
        <v>257.75599999999997</v>
      </c>
      <c r="E276">
        <v>254.05199999999999</v>
      </c>
      <c r="F276">
        <v>104.96</v>
      </c>
      <c r="G276">
        <v>1.13119E-2</v>
      </c>
      <c r="H276">
        <v>0.981549</v>
      </c>
      <c r="I276">
        <v>0</v>
      </c>
    </row>
    <row r="277" spans="1:25" x14ac:dyDescent="0.25">
      <c r="A277" t="s">
        <v>110</v>
      </c>
      <c r="B277">
        <v>279.488</v>
      </c>
      <c r="C277">
        <v>278.00299999999999</v>
      </c>
      <c r="D277">
        <v>257.416</v>
      </c>
      <c r="E277">
        <v>253.70699999999999</v>
      </c>
      <c r="F277">
        <v>104.98699999999999</v>
      </c>
      <c r="G277">
        <v>1.1955199999999999E-2</v>
      </c>
      <c r="H277">
        <v>0.98101700000000003</v>
      </c>
      <c r="I277">
        <v>0</v>
      </c>
    </row>
    <row r="278" spans="1:25" x14ac:dyDescent="0.25">
      <c r="A278" t="s">
        <v>110</v>
      </c>
      <c r="B278">
        <v>279.72000000000003</v>
      </c>
      <c r="C278">
        <v>278.24099999999999</v>
      </c>
      <c r="D278">
        <v>257.822</v>
      </c>
      <c r="E278">
        <v>254.137</v>
      </c>
      <c r="F278">
        <v>105.078</v>
      </c>
      <c r="G278">
        <v>1.2175E-2</v>
      </c>
      <c r="H278">
        <v>0.98098300000000005</v>
      </c>
      <c r="I278">
        <v>0</v>
      </c>
    </row>
    <row r="279" spans="1:25" x14ac:dyDescent="0.25">
      <c r="A279" t="s">
        <v>110</v>
      </c>
      <c r="B279">
        <v>279.65699999999998</v>
      </c>
      <c r="C279">
        <v>278.161</v>
      </c>
      <c r="D279">
        <v>257.51600000000002</v>
      </c>
      <c r="E279">
        <v>253.78</v>
      </c>
      <c r="F279">
        <v>105.023</v>
      </c>
      <c r="G279">
        <v>1.4792599999999999E-2</v>
      </c>
      <c r="H279">
        <v>0.98094499999999996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279.95600000000002</v>
      </c>
      <c r="C280">
        <v>278.37900000000002</v>
      </c>
      <c r="D280">
        <v>257.83699999999999</v>
      </c>
      <c r="E280">
        <v>254.12200000000001</v>
      </c>
      <c r="F280">
        <v>105.056</v>
      </c>
      <c r="G280">
        <v>1.08638E-2</v>
      </c>
      <c r="H280">
        <v>0.98101899999999997</v>
      </c>
      <c r="I280">
        <v>0</v>
      </c>
      <c r="R280">
        <f>AVERAGE(B231:B280)</f>
        <v>1216.7670000000003</v>
      </c>
      <c r="S280">
        <f>AVERAGE(C231:C280)</f>
        <v>279.60894000000002</v>
      </c>
      <c r="U280">
        <f>_xlfn.VAR.P(B231:B280)</f>
        <v>3382713.4355675597</v>
      </c>
      <c r="V280">
        <f>_xlfn.VAR.P(C231:C280)</f>
        <v>22.631801456400026</v>
      </c>
      <c r="X280">
        <f>1.96*SQRT(U280)/50</f>
        <v>72.097245256878807</v>
      </c>
      <c r="Y280">
        <f>1.96*SQRT(V280)/50</f>
        <v>0.18648574044672298</v>
      </c>
    </row>
    <row r="281" spans="1:25" x14ac:dyDescent="0.25">
      <c r="A281" t="s">
        <v>110</v>
      </c>
      <c r="B281">
        <v>60838.286233999999</v>
      </c>
      <c r="C281" t="s">
        <v>37</v>
      </c>
    </row>
    <row r="282" spans="1:25" x14ac:dyDescent="0.25">
      <c r="A282" t="s">
        <v>96</v>
      </c>
      <c r="B282">
        <v>4027.55</v>
      </c>
      <c r="C282">
        <v>210.989</v>
      </c>
      <c r="D282">
        <v>189.73699999999999</v>
      </c>
      <c r="E282">
        <v>186.273</v>
      </c>
      <c r="F282">
        <v>85.991299999999995</v>
      </c>
      <c r="G282">
        <v>1.0857199999999999E-2</v>
      </c>
      <c r="H282">
        <v>0.98178799999999999</v>
      </c>
      <c r="I282">
        <v>0</v>
      </c>
    </row>
    <row r="283" spans="1:25" x14ac:dyDescent="0.25">
      <c r="A283" t="s">
        <v>96</v>
      </c>
      <c r="B283">
        <v>4229.67</v>
      </c>
      <c r="C283">
        <v>216.32</v>
      </c>
      <c r="D283">
        <v>189.97399999999999</v>
      </c>
      <c r="E283">
        <v>186.078</v>
      </c>
      <c r="F283">
        <v>85.659599999999998</v>
      </c>
      <c r="G283">
        <v>1.09934E-2</v>
      </c>
      <c r="H283">
        <v>0.98197299999999998</v>
      </c>
      <c r="I283">
        <v>0</v>
      </c>
    </row>
    <row r="284" spans="1:25" x14ac:dyDescent="0.25">
      <c r="A284" t="s">
        <v>96</v>
      </c>
      <c r="B284">
        <v>211.95500000000001</v>
      </c>
      <c r="C284">
        <v>210.39099999999999</v>
      </c>
      <c r="D284">
        <v>189.636</v>
      </c>
      <c r="E284">
        <v>186.22800000000001</v>
      </c>
      <c r="F284">
        <v>86.029200000000003</v>
      </c>
      <c r="G284">
        <v>1.4793300000000001E-2</v>
      </c>
      <c r="H284">
        <v>0.981012</v>
      </c>
      <c r="I284">
        <v>0</v>
      </c>
    </row>
    <row r="285" spans="1:25" x14ac:dyDescent="0.25">
      <c r="A285" t="s">
        <v>96</v>
      </c>
      <c r="B285">
        <v>212.024</v>
      </c>
      <c r="C285">
        <v>210.535</v>
      </c>
      <c r="D285">
        <v>190.00899999999999</v>
      </c>
      <c r="E285">
        <v>186.565</v>
      </c>
      <c r="F285">
        <v>86.06</v>
      </c>
      <c r="G285">
        <v>1.12055E-2</v>
      </c>
      <c r="H285">
        <v>0.99444299999999997</v>
      </c>
      <c r="I285">
        <v>0</v>
      </c>
    </row>
    <row r="286" spans="1:25" x14ac:dyDescent="0.25">
      <c r="A286" t="s">
        <v>96</v>
      </c>
      <c r="B286">
        <v>211.69200000000001</v>
      </c>
      <c r="C286">
        <v>210.22399999999999</v>
      </c>
      <c r="D286">
        <v>189.68799999999999</v>
      </c>
      <c r="E286">
        <v>186.26300000000001</v>
      </c>
      <c r="F286">
        <v>86.0518</v>
      </c>
      <c r="G286">
        <v>1.0858400000000001E-2</v>
      </c>
      <c r="H286">
        <v>0.98097299999999998</v>
      </c>
      <c r="I286">
        <v>0</v>
      </c>
    </row>
    <row r="287" spans="1:25" x14ac:dyDescent="0.25">
      <c r="A287" t="s">
        <v>96</v>
      </c>
      <c r="B287">
        <v>212.04300000000001</v>
      </c>
      <c r="C287">
        <v>210.583</v>
      </c>
      <c r="D287">
        <v>189.94900000000001</v>
      </c>
      <c r="E287">
        <v>186.535</v>
      </c>
      <c r="F287">
        <v>86.066100000000006</v>
      </c>
      <c r="G287">
        <v>1.09032E-2</v>
      </c>
      <c r="H287">
        <v>0.98462099999999997</v>
      </c>
      <c r="I287">
        <v>0</v>
      </c>
    </row>
    <row r="288" spans="1:25" x14ac:dyDescent="0.25">
      <c r="A288" t="s">
        <v>96</v>
      </c>
      <c r="B288">
        <v>211.762</v>
      </c>
      <c r="C288">
        <v>210.24600000000001</v>
      </c>
      <c r="D288">
        <v>189.67400000000001</v>
      </c>
      <c r="E288">
        <v>186.26</v>
      </c>
      <c r="F288">
        <v>86.072199999999995</v>
      </c>
      <c r="G288">
        <v>1.0856899999999999E-2</v>
      </c>
      <c r="H288">
        <v>0.99341699999999999</v>
      </c>
      <c r="I288">
        <v>0</v>
      </c>
    </row>
    <row r="289" spans="1:9" x14ac:dyDescent="0.25">
      <c r="A289" t="s">
        <v>96</v>
      </c>
      <c r="B289">
        <v>212.03</v>
      </c>
      <c r="C289">
        <v>210.547</v>
      </c>
      <c r="D289">
        <v>189.97399999999999</v>
      </c>
      <c r="E289">
        <v>186.57900000000001</v>
      </c>
      <c r="F289">
        <v>86.069199999999995</v>
      </c>
      <c r="G289">
        <v>1.0872100000000001E-2</v>
      </c>
      <c r="H289">
        <v>0.99056599999999995</v>
      </c>
      <c r="I289">
        <v>0</v>
      </c>
    </row>
    <row r="290" spans="1:9" x14ac:dyDescent="0.25">
      <c r="A290" t="s">
        <v>96</v>
      </c>
      <c r="B290">
        <v>211.62100000000001</v>
      </c>
      <c r="C290">
        <v>210.14400000000001</v>
      </c>
      <c r="D290">
        <v>189.63900000000001</v>
      </c>
      <c r="E290">
        <v>186.22300000000001</v>
      </c>
      <c r="F290">
        <v>86.073300000000003</v>
      </c>
      <c r="G290">
        <v>1.08796E-2</v>
      </c>
      <c r="H290">
        <v>0.99356999999999995</v>
      </c>
      <c r="I290">
        <v>0</v>
      </c>
    </row>
    <row r="291" spans="1:9" x14ac:dyDescent="0.25">
      <c r="A291" t="s">
        <v>96</v>
      </c>
      <c r="B291">
        <v>211.886</v>
      </c>
      <c r="C291">
        <v>210.398</v>
      </c>
      <c r="D291">
        <v>189.97300000000001</v>
      </c>
      <c r="E291">
        <v>186.56200000000001</v>
      </c>
      <c r="F291">
        <v>86.071299999999994</v>
      </c>
      <c r="G291">
        <v>1.09011E-2</v>
      </c>
      <c r="H291">
        <v>0.981016</v>
      </c>
      <c r="I291">
        <v>0</v>
      </c>
    </row>
    <row r="292" spans="1:9" x14ac:dyDescent="0.25">
      <c r="A292" t="s">
        <v>96</v>
      </c>
      <c r="B292">
        <v>4073.65</v>
      </c>
      <c r="C292">
        <v>210.84700000000001</v>
      </c>
      <c r="D292">
        <v>189.65799999999999</v>
      </c>
      <c r="E292">
        <v>186.233</v>
      </c>
      <c r="F292">
        <v>86.080399999999997</v>
      </c>
      <c r="G292">
        <v>1.0868900000000001E-2</v>
      </c>
      <c r="H292">
        <v>0.98101700000000003</v>
      </c>
      <c r="I292">
        <v>0</v>
      </c>
    </row>
    <row r="293" spans="1:9" x14ac:dyDescent="0.25">
      <c r="A293" t="s">
        <v>96</v>
      </c>
      <c r="B293">
        <v>4224.58</v>
      </c>
      <c r="C293">
        <v>216.28299999999999</v>
      </c>
      <c r="D293">
        <v>189.93299999999999</v>
      </c>
      <c r="E293">
        <v>186.06299999999999</v>
      </c>
      <c r="F293">
        <v>85.675899999999999</v>
      </c>
      <c r="G293">
        <v>1.08603E-2</v>
      </c>
      <c r="H293">
        <v>0.98099000000000003</v>
      </c>
      <c r="I293">
        <v>0</v>
      </c>
    </row>
    <row r="294" spans="1:9" x14ac:dyDescent="0.25">
      <c r="A294" t="s">
        <v>96</v>
      </c>
      <c r="B294">
        <v>213.47399999999999</v>
      </c>
      <c r="C294">
        <v>211.78399999999999</v>
      </c>
      <c r="D294">
        <v>189.67</v>
      </c>
      <c r="E294">
        <v>186.245</v>
      </c>
      <c r="F294">
        <v>86.040499999999994</v>
      </c>
      <c r="G294">
        <v>1.12707E-2</v>
      </c>
      <c r="H294">
        <v>0.99290999999999996</v>
      </c>
      <c r="I294">
        <v>0</v>
      </c>
    </row>
    <row r="295" spans="1:9" x14ac:dyDescent="0.25">
      <c r="A295" t="s">
        <v>96</v>
      </c>
      <c r="B295">
        <v>213.27600000000001</v>
      </c>
      <c r="C295">
        <v>211.607</v>
      </c>
      <c r="D295">
        <v>189.93700000000001</v>
      </c>
      <c r="E295">
        <v>186.51499999999999</v>
      </c>
      <c r="F295">
        <v>86.0364</v>
      </c>
      <c r="G295">
        <v>1.1056699999999999E-2</v>
      </c>
      <c r="H295">
        <v>0.98101899999999997</v>
      </c>
      <c r="I295">
        <v>0</v>
      </c>
    </row>
    <row r="296" spans="1:9" x14ac:dyDescent="0.25">
      <c r="A296" t="s">
        <v>96</v>
      </c>
      <c r="B296">
        <v>212.81100000000001</v>
      </c>
      <c r="C296">
        <v>211.17400000000001</v>
      </c>
      <c r="D296">
        <v>189.68700000000001</v>
      </c>
      <c r="E296">
        <v>186.25800000000001</v>
      </c>
      <c r="F296">
        <v>86.064099999999996</v>
      </c>
      <c r="G296">
        <v>1.2585900000000001E-2</v>
      </c>
      <c r="H296">
        <v>0.98101700000000003</v>
      </c>
      <c r="I296">
        <v>0</v>
      </c>
    </row>
    <row r="297" spans="1:9" x14ac:dyDescent="0.25">
      <c r="A297" t="s">
        <v>96</v>
      </c>
      <c r="B297">
        <v>213.33500000000001</v>
      </c>
      <c r="C297">
        <v>211.65899999999999</v>
      </c>
      <c r="D297">
        <v>189.94300000000001</v>
      </c>
      <c r="E297">
        <v>186.541</v>
      </c>
      <c r="F297">
        <v>86.0702</v>
      </c>
      <c r="G297">
        <v>1.08571E-2</v>
      </c>
      <c r="H297">
        <v>0.980993</v>
      </c>
      <c r="I297">
        <v>0</v>
      </c>
    </row>
    <row r="298" spans="1:9" x14ac:dyDescent="0.25">
      <c r="A298" t="s">
        <v>96</v>
      </c>
      <c r="B298">
        <v>212.06100000000001</v>
      </c>
      <c r="C298">
        <v>210.529</v>
      </c>
      <c r="D298">
        <v>189.66399999999999</v>
      </c>
      <c r="E298">
        <v>186.233</v>
      </c>
      <c r="F298">
        <v>86.050799999999995</v>
      </c>
      <c r="G298">
        <v>1.1622E-2</v>
      </c>
      <c r="H298">
        <v>0.99511499999999997</v>
      </c>
      <c r="I298">
        <v>0</v>
      </c>
    </row>
    <row r="299" spans="1:9" x14ac:dyDescent="0.25">
      <c r="A299" t="s">
        <v>96</v>
      </c>
      <c r="B299">
        <v>211.97200000000001</v>
      </c>
      <c r="C299">
        <v>210.46899999999999</v>
      </c>
      <c r="D299">
        <v>189.95</v>
      </c>
      <c r="E299">
        <v>186.54400000000001</v>
      </c>
      <c r="F299">
        <v>86.082499999999996</v>
      </c>
      <c r="G299">
        <v>1.1531899999999999E-2</v>
      </c>
      <c r="H299">
        <v>0.99503799999999998</v>
      </c>
      <c r="I299">
        <v>0</v>
      </c>
    </row>
    <row r="300" spans="1:9" x14ac:dyDescent="0.25">
      <c r="A300" t="s">
        <v>96</v>
      </c>
      <c r="B300">
        <v>211.67400000000001</v>
      </c>
      <c r="C300">
        <v>210.184</v>
      </c>
      <c r="D300">
        <v>189.69</v>
      </c>
      <c r="E300">
        <v>186.22800000000001</v>
      </c>
      <c r="F300">
        <v>86.068100000000001</v>
      </c>
      <c r="G300">
        <v>1.1844199999999999E-2</v>
      </c>
      <c r="H300">
        <v>0.98092900000000005</v>
      </c>
      <c r="I300">
        <v>0</v>
      </c>
    </row>
    <row r="301" spans="1:9" x14ac:dyDescent="0.25">
      <c r="A301" t="s">
        <v>96</v>
      </c>
      <c r="B301">
        <v>211.84299999999999</v>
      </c>
      <c r="C301">
        <v>210.375</v>
      </c>
      <c r="D301">
        <v>189.983</v>
      </c>
      <c r="E301">
        <v>186.572</v>
      </c>
      <c r="F301">
        <v>86.058000000000007</v>
      </c>
      <c r="G301">
        <v>2.3642900000000001E-2</v>
      </c>
      <c r="H301">
        <v>0.98367099999999996</v>
      </c>
      <c r="I301">
        <v>0</v>
      </c>
    </row>
    <row r="302" spans="1:9" x14ac:dyDescent="0.25">
      <c r="A302" t="s">
        <v>96</v>
      </c>
      <c r="B302">
        <v>4076.51</v>
      </c>
      <c r="C302">
        <v>210.673</v>
      </c>
      <c r="D302">
        <v>189.62899999999999</v>
      </c>
      <c r="E302">
        <v>186.18600000000001</v>
      </c>
      <c r="F302">
        <v>86.059899999999999</v>
      </c>
      <c r="G302">
        <v>1.9382199999999999E-2</v>
      </c>
      <c r="H302">
        <v>0.98101899999999997</v>
      </c>
      <c r="I302">
        <v>0</v>
      </c>
    </row>
    <row r="303" spans="1:9" x14ac:dyDescent="0.25">
      <c r="A303" t="s">
        <v>96</v>
      </c>
      <c r="B303">
        <v>4253.43</v>
      </c>
      <c r="C303">
        <v>243.19200000000001</v>
      </c>
      <c r="D303">
        <v>217.18899999999999</v>
      </c>
      <c r="E303">
        <v>213.02500000000001</v>
      </c>
      <c r="F303">
        <v>98.075999999999993</v>
      </c>
      <c r="G303">
        <v>1.1098E-2</v>
      </c>
      <c r="H303">
        <v>0.98965000000000003</v>
      </c>
      <c r="I303">
        <v>0</v>
      </c>
    </row>
    <row r="304" spans="1:9" x14ac:dyDescent="0.25">
      <c r="A304" t="s">
        <v>96</v>
      </c>
      <c r="B304">
        <v>218.18600000000001</v>
      </c>
      <c r="C304">
        <v>216.66900000000001</v>
      </c>
      <c r="D304">
        <v>195.96600000000001</v>
      </c>
      <c r="E304">
        <v>192.476</v>
      </c>
      <c r="F304">
        <v>88.956299999999999</v>
      </c>
      <c r="G304">
        <v>1.1349E-2</v>
      </c>
      <c r="H304">
        <v>0.98094300000000001</v>
      </c>
      <c r="I304">
        <v>0</v>
      </c>
    </row>
    <row r="305" spans="1:9" x14ac:dyDescent="0.25">
      <c r="A305" t="s">
        <v>96</v>
      </c>
      <c r="B305">
        <v>212.71100000000001</v>
      </c>
      <c r="C305">
        <v>211.24700000000001</v>
      </c>
      <c r="D305">
        <v>190.83600000000001</v>
      </c>
      <c r="E305">
        <v>187.42599999999999</v>
      </c>
      <c r="F305">
        <v>86.507800000000003</v>
      </c>
      <c r="G305">
        <v>1.1281899999999999E-2</v>
      </c>
      <c r="H305">
        <v>0.99249900000000002</v>
      </c>
      <c r="I305">
        <v>0</v>
      </c>
    </row>
    <row r="306" spans="1:9" x14ac:dyDescent="0.25">
      <c r="A306" t="s">
        <v>96</v>
      </c>
      <c r="B306">
        <v>212.54599999999999</v>
      </c>
      <c r="C306">
        <v>211.059</v>
      </c>
      <c r="D306">
        <v>190.58099999999999</v>
      </c>
      <c r="E306">
        <v>187.15</v>
      </c>
      <c r="F306">
        <v>86.523200000000003</v>
      </c>
      <c r="G306">
        <v>1.15461E-2</v>
      </c>
      <c r="H306">
        <v>0.98101799999999995</v>
      </c>
      <c r="I306">
        <v>0</v>
      </c>
    </row>
    <row r="307" spans="1:9" x14ac:dyDescent="0.25">
      <c r="A307" t="s">
        <v>96</v>
      </c>
      <c r="B307">
        <v>212.917</v>
      </c>
      <c r="C307">
        <v>211.453</v>
      </c>
      <c r="D307">
        <v>190.89500000000001</v>
      </c>
      <c r="E307">
        <v>187.465</v>
      </c>
      <c r="F307">
        <v>86.545699999999997</v>
      </c>
      <c r="G307">
        <v>1.1158400000000001E-2</v>
      </c>
      <c r="H307">
        <v>0.98100900000000002</v>
      </c>
      <c r="I307">
        <v>0</v>
      </c>
    </row>
    <row r="308" spans="1:9" x14ac:dyDescent="0.25">
      <c r="A308" t="s">
        <v>96</v>
      </c>
      <c r="B308">
        <v>212.59399999999999</v>
      </c>
      <c r="C308">
        <v>211.12200000000001</v>
      </c>
      <c r="D308">
        <v>190.57</v>
      </c>
      <c r="E308">
        <v>187.12700000000001</v>
      </c>
      <c r="F308">
        <v>86.512900000000002</v>
      </c>
      <c r="G308">
        <v>1.0863599999999999E-2</v>
      </c>
      <c r="H308">
        <v>0.99497500000000005</v>
      </c>
      <c r="I308">
        <v>0</v>
      </c>
    </row>
    <row r="309" spans="1:9" x14ac:dyDescent="0.25">
      <c r="A309" t="s">
        <v>96</v>
      </c>
      <c r="B309">
        <v>212.79900000000001</v>
      </c>
      <c r="C309">
        <v>211.322</v>
      </c>
      <c r="D309">
        <v>190.88</v>
      </c>
      <c r="E309">
        <v>187.46799999999999</v>
      </c>
      <c r="F309">
        <v>86.510900000000007</v>
      </c>
      <c r="G309">
        <v>1.1227300000000001E-2</v>
      </c>
      <c r="H309">
        <v>0.98099400000000003</v>
      </c>
      <c r="I309">
        <v>0</v>
      </c>
    </row>
    <row r="310" spans="1:9" x14ac:dyDescent="0.25">
      <c r="A310" t="s">
        <v>96</v>
      </c>
      <c r="B310">
        <v>212.45099999999999</v>
      </c>
      <c r="C310">
        <v>210.994</v>
      </c>
      <c r="D310">
        <v>190.578</v>
      </c>
      <c r="E310">
        <v>187.143</v>
      </c>
      <c r="F310">
        <v>86.525199999999998</v>
      </c>
      <c r="G310">
        <v>1.10998E-2</v>
      </c>
      <c r="H310">
        <v>0.98101899999999997</v>
      </c>
      <c r="I310">
        <v>0</v>
      </c>
    </row>
    <row r="311" spans="1:9" x14ac:dyDescent="0.25">
      <c r="A311" t="s">
        <v>96</v>
      </c>
      <c r="B311">
        <v>212.67500000000001</v>
      </c>
      <c r="C311">
        <v>211.21</v>
      </c>
      <c r="D311">
        <v>190.87</v>
      </c>
      <c r="E311">
        <v>187.46100000000001</v>
      </c>
      <c r="F311">
        <v>86.538600000000002</v>
      </c>
      <c r="G311">
        <v>1.2170500000000001E-2</v>
      </c>
      <c r="H311">
        <v>0.99327600000000005</v>
      </c>
      <c r="I311">
        <v>0</v>
      </c>
    </row>
    <row r="312" spans="1:9" x14ac:dyDescent="0.25">
      <c r="A312" t="s">
        <v>96</v>
      </c>
      <c r="B312">
        <v>4040.67</v>
      </c>
      <c r="C312">
        <v>211.74100000000001</v>
      </c>
      <c r="D312">
        <v>190.63200000000001</v>
      </c>
      <c r="E312">
        <v>187.148</v>
      </c>
      <c r="F312">
        <v>86.546700000000001</v>
      </c>
      <c r="G312">
        <v>1.1217E-2</v>
      </c>
      <c r="H312">
        <v>0.98101300000000002</v>
      </c>
      <c r="I312">
        <v>0</v>
      </c>
    </row>
    <row r="313" spans="1:9" x14ac:dyDescent="0.25">
      <c r="A313" t="s">
        <v>96</v>
      </c>
      <c r="B313">
        <v>4225.6899999999996</v>
      </c>
      <c r="C313">
        <v>217.19</v>
      </c>
      <c r="D313">
        <v>190.89599999999999</v>
      </c>
      <c r="E313">
        <v>187.011</v>
      </c>
      <c r="F313">
        <v>86.150499999999994</v>
      </c>
      <c r="G313">
        <v>1.1036499999999999E-2</v>
      </c>
      <c r="H313">
        <v>0.98101799999999995</v>
      </c>
      <c r="I313">
        <v>0</v>
      </c>
    </row>
    <row r="314" spans="1:9" x14ac:dyDescent="0.25">
      <c r="A314" t="s">
        <v>96</v>
      </c>
      <c r="B314">
        <v>213.77099999999999</v>
      </c>
      <c r="C314">
        <v>212.11699999999999</v>
      </c>
      <c r="D314">
        <v>190.60300000000001</v>
      </c>
      <c r="E314">
        <v>187.166</v>
      </c>
      <c r="F314">
        <v>86.531400000000005</v>
      </c>
      <c r="G314">
        <v>1.37165E-2</v>
      </c>
      <c r="H314">
        <v>0.98101300000000002</v>
      </c>
      <c r="I314">
        <v>0</v>
      </c>
    </row>
    <row r="315" spans="1:9" x14ac:dyDescent="0.25">
      <c r="A315" t="s">
        <v>96</v>
      </c>
      <c r="B315">
        <v>213.666</v>
      </c>
      <c r="C315">
        <v>212.084</v>
      </c>
      <c r="D315">
        <v>190.94</v>
      </c>
      <c r="E315">
        <v>187.52099999999999</v>
      </c>
      <c r="F315">
        <v>86.565200000000004</v>
      </c>
      <c r="G315">
        <v>1.09103E-2</v>
      </c>
      <c r="H315">
        <v>0.99221300000000001</v>
      </c>
      <c r="I315">
        <v>0</v>
      </c>
    </row>
    <row r="316" spans="1:9" x14ac:dyDescent="0.25">
      <c r="A316" t="s">
        <v>96</v>
      </c>
      <c r="B316">
        <v>213.29599999999999</v>
      </c>
      <c r="C316">
        <v>211.71799999999999</v>
      </c>
      <c r="D316">
        <v>190.57</v>
      </c>
      <c r="E316">
        <v>187.17400000000001</v>
      </c>
      <c r="F316">
        <v>86.549800000000005</v>
      </c>
      <c r="G316">
        <v>1.1307599999999999E-2</v>
      </c>
      <c r="H316">
        <v>0.981012</v>
      </c>
      <c r="I316">
        <v>0</v>
      </c>
    </row>
    <row r="317" spans="1:9" x14ac:dyDescent="0.25">
      <c r="A317" t="s">
        <v>96</v>
      </c>
      <c r="B317">
        <v>213.53800000000001</v>
      </c>
      <c r="C317">
        <v>211.964</v>
      </c>
      <c r="D317">
        <v>190.89699999999999</v>
      </c>
      <c r="E317">
        <v>187.51400000000001</v>
      </c>
      <c r="F317">
        <v>86.577399999999997</v>
      </c>
      <c r="G317">
        <v>1.1728199999999999E-2</v>
      </c>
      <c r="H317">
        <v>0.98101400000000005</v>
      </c>
      <c r="I317">
        <v>0</v>
      </c>
    </row>
    <row r="318" spans="1:9" x14ac:dyDescent="0.25">
      <c r="A318" t="s">
        <v>96</v>
      </c>
      <c r="B318">
        <v>212.934</v>
      </c>
      <c r="C318">
        <v>211.417</v>
      </c>
      <c r="D318">
        <v>190.57</v>
      </c>
      <c r="E318">
        <v>187.14599999999999</v>
      </c>
      <c r="F318">
        <v>86.544700000000006</v>
      </c>
      <c r="G318">
        <v>1.1247200000000001E-2</v>
      </c>
      <c r="H318">
        <v>0.98087899999999995</v>
      </c>
      <c r="I318">
        <v>0</v>
      </c>
    </row>
    <row r="319" spans="1:9" x14ac:dyDescent="0.25">
      <c r="A319" t="s">
        <v>96</v>
      </c>
      <c r="B319">
        <v>212.80199999999999</v>
      </c>
      <c r="C319">
        <v>211.33500000000001</v>
      </c>
      <c r="D319">
        <v>190.941</v>
      </c>
      <c r="E319">
        <v>187.52699999999999</v>
      </c>
      <c r="F319">
        <v>86.580500000000001</v>
      </c>
      <c r="G319">
        <v>1.42354E-2</v>
      </c>
      <c r="H319">
        <v>0.98101899999999997</v>
      </c>
      <c r="I319">
        <v>0</v>
      </c>
    </row>
    <row r="320" spans="1:9" x14ac:dyDescent="0.25">
      <c r="A320" t="s">
        <v>96</v>
      </c>
      <c r="B320">
        <v>212.417</v>
      </c>
      <c r="C320">
        <v>210.946</v>
      </c>
      <c r="D320">
        <v>190.59700000000001</v>
      </c>
      <c r="E320">
        <v>187.15600000000001</v>
      </c>
      <c r="F320">
        <v>86.573400000000007</v>
      </c>
      <c r="G320">
        <v>1.1148E-2</v>
      </c>
      <c r="H320">
        <v>0.98078200000000004</v>
      </c>
      <c r="I320">
        <v>0</v>
      </c>
    </row>
    <row r="321" spans="1:25" x14ac:dyDescent="0.25">
      <c r="A321" t="s">
        <v>96</v>
      </c>
      <c r="B321">
        <v>211.81</v>
      </c>
      <c r="C321">
        <v>210.34700000000001</v>
      </c>
      <c r="D321">
        <v>189.97200000000001</v>
      </c>
      <c r="E321">
        <v>186.548</v>
      </c>
      <c r="F321">
        <v>86.076300000000003</v>
      </c>
      <c r="G321">
        <v>1.08757E-2</v>
      </c>
      <c r="H321">
        <v>0.98073299999999997</v>
      </c>
      <c r="I321">
        <v>0</v>
      </c>
    </row>
    <row r="322" spans="1:25" x14ac:dyDescent="0.25">
      <c r="A322" t="s">
        <v>96</v>
      </c>
      <c r="B322">
        <v>4070.04</v>
      </c>
      <c r="C322">
        <v>210.721</v>
      </c>
      <c r="D322">
        <v>189.64500000000001</v>
      </c>
      <c r="E322">
        <v>186.22499999999999</v>
      </c>
      <c r="F322">
        <v>86.048699999999997</v>
      </c>
      <c r="G322">
        <v>2.90388E-2</v>
      </c>
      <c r="H322">
        <v>0.98101099999999997</v>
      </c>
      <c r="I322">
        <v>0</v>
      </c>
    </row>
    <row r="323" spans="1:25" x14ac:dyDescent="0.25">
      <c r="A323" t="s">
        <v>96</v>
      </c>
      <c r="B323">
        <v>4229.42</v>
      </c>
      <c r="C323">
        <v>216.22</v>
      </c>
      <c r="D323">
        <v>189.86199999999999</v>
      </c>
      <c r="E323">
        <v>186.00200000000001</v>
      </c>
      <c r="F323">
        <v>85.626800000000003</v>
      </c>
      <c r="G323">
        <v>1.1018E-2</v>
      </c>
      <c r="H323">
        <v>0.98080599999999996</v>
      </c>
      <c r="I323">
        <v>0</v>
      </c>
    </row>
    <row r="324" spans="1:25" x14ac:dyDescent="0.25">
      <c r="A324" t="s">
        <v>96</v>
      </c>
      <c r="B324">
        <v>212.02699999999999</v>
      </c>
      <c r="C324">
        <v>210.46899999999999</v>
      </c>
      <c r="D324">
        <v>189.607</v>
      </c>
      <c r="E324">
        <v>186.2</v>
      </c>
      <c r="F324">
        <v>86.040499999999994</v>
      </c>
      <c r="G324">
        <v>1.75651E-2</v>
      </c>
      <c r="H324">
        <v>0.98097500000000004</v>
      </c>
      <c r="I324">
        <v>0</v>
      </c>
    </row>
    <row r="325" spans="1:25" x14ac:dyDescent="0.25">
      <c r="A325" t="s">
        <v>96</v>
      </c>
      <c r="B325">
        <v>211.96899999999999</v>
      </c>
      <c r="C325">
        <v>210.489</v>
      </c>
      <c r="D325">
        <v>189.93100000000001</v>
      </c>
      <c r="E325">
        <v>186.535</v>
      </c>
      <c r="F325">
        <v>86.045599999999993</v>
      </c>
      <c r="G325">
        <v>1.4619500000000001E-2</v>
      </c>
      <c r="H325">
        <v>0.98100900000000002</v>
      </c>
      <c r="I325">
        <v>0</v>
      </c>
    </row>
    <row r="326" spans="1:25" x14ac:dyDescent="0.25">
      <c r="A326" t="s">
        <v>96</v>
      </c>
      <c r="B326">
        <v>211.53</v>
      </c>
      <c r="C326">
        <v>210.065</v>
      </c>
      <c r="D326">
        <v>189.64</v>
      </c>
      <c r="E326">
        <v>186.21899999999999</v>
      </c>
      <c r="F326">
        <v>86.066100000000006</v>
      </c>
      <c r="G326">
        <v>1.13197E-2</v>
      </c>
      <c r="H326">
        <v>0.98092800000000002</v>
      </c>
      <c r="I326">
        <v>0</v>
      </c>
    </row>
    <row r="327" spans="1:25" x14ac:dyDescent="0.25">
      <c r="A327" t="s">
        <v>96</v>
      </c>
      <c r="B327">
        <v>211.94900000000001</v>
      </c>
      <c r="C327">
        <v>210.483</v>
      </c>
      <c r="D327">
        <v>189.95500000000001</v>
      </c>
      <c r="E327">
        <v>186.55799999999999</v>
      </c>
      <c r="F327">
        <v>86.040499999999994</v>
      </c>
      <c r="G327">
        <v>1.1934500000000001E-2</v>
      </c>
      <c r="H327">
        <v>0.98101899999999997</v>
      </c>
      <c r="I327">
        <v>0</v>
      </c>
    </row>
    <row r="328" spans="1:25" x14ac:dyDescent="0.25">
      <c r="A328" t="s">
        <v>96</v>
      </c>
      <c r="B328">
        <v>211.82599999999999</v>
      </c>
      <c r="C328">
        <v>210.31</v>
      </c>
      <c r="D328">
        <v>189.672</v>
      </c>
      <c r="E328">
        <v>186.227</v>
      </c>
      <c r="F328">
        <v>86.056899999999999</v>
      </c>
      <c r="G328">
        <v>1.2572699999999999E-2</v>
      </c>
      <c r="H328">
        <v>0.98101300000000002</v>
      </c>
      <c r="I328">
        <v>0</v>
      </c>
    </row>
    <row r="329" spans="1:25" x14ac:dyDescent="0.25">
      <c r="A329" t="s">
        <v>96</v>
      </c>
      <c r="B329">
        <v>212.047</v>
      </c>
      <c r="C329">
        <v>210.559</v>
      </c>
      <c r="D329">
        <v>190.005</v>
      </c>
      <c r="E329">
        <v>186.577</v>
      </c>
      <c r="F329">
        <v>86.063000000000002</v>
      </c>
      <c r="G329">
        <v>1.0871199999999999E-2</v>
      </c>
      <c r="H329">
        <v>0.98101899999999997</v>
      </c>
      <c r="I329">
        <v>0</v>
      </c>
    </row>
    <row r="330" spans="1:25" x14ac:dyDescent="0.25">
      <c r="A330" t="s">
        <v>96</v>
      </c>
      <c r="B330">
        <v>211.57300000000001</v>
      </c>
      <c r="C330">
        <v>210.107</v>
      </c>
      <c r="D330">
        <v>189.608</v>
      </c>
      <c r="E330">
        <v>186.208</v>
      </c>
      <c r="F330">
        <v>86.025199999999998</v>
      </c>
      <c r="G330">
        <v>1.0862999999999999E-2</v>
      </c>
      <c r="H330">
        <v>0.98101300000000002</v>
      </c>
      <c r="I330">
        <v>0</v>
      </c>
    </row>
    <row r="331" spans="1:25" x14ac:dyDescent="0.25">
      <c r="A331" t="s">
        <v>96</v>
      </c>
      <c r="B331">
        <v>211.88499999999999</v>
      </c>
      <c r="C331">
        <v>210.416</v>
      </c>
      <c r="D331">
        <v>189.93700000000001</v>
      </c>
      <c r="E331">
        <v>186.524</v>
      </c>
      <c r="F331">
        <v>86.053799999999995</v>
      </c>
      <c r="G331">
        <v>1.3879300000000001E-2</v>
      </c>
      <c r="H331">
        <v>0.98101300000000002</v>
      </c>
      <c r="I331">
        <v>0</v>
      </c>
    </row>
    <row r="332" spans="1:25" x14ac:dyDescent="0.25">
      <c r="A332" t="s">
        <v>96</v>
      </c>
      <c r="B332">
        <v>4075.72</v>
      </c>
      <c r="C332">
        <v>210.88200000000001</v>
      </c>
      <c r="D332">
        <v>189.66399999999999</v>
      </c>
      <c r="E332">
        <v>186.238</v>
      </c>
      <c r="F332">
        <v>86.047600000000003</v>
      </c>
      <c r="G332">
        <v>2.70578E-2</v>
      </c>
      <c r="H332">
        <v>0.98101899999999997</v>
      </c>
      <c r="I332">
        <v>0</v>
      </c>
    </row>
    <row r="333" spans="1:25" x14ac:dyDescent="0.25">
      <c r="A333" t="s">
        <v>96</v>
      </c>
      <c r="B333">
        <v>4224.6899999999996</v>
      </c>
      <c r="C333">
        <v>216.297</v>
      </c>
      <c r="D333">
        <v>189.923</v>
      </c>
      <c r="E333">
        <v>186.053</v>
      </c>
      <c r="F333">
        <v>85.641099999999994</v>
      </c>
      <c r="G333">
        <v>2.1770999999999999E-2</v>
      </c>
      <c r="H333">
        <v>0.992205</v>
      </c>
      <c r="I333">
        <v>0</v>
      </c>
    </row>
    <row r="334" spans="1:25" x14ac:dyDescent="0.25">
      <c r="A334" t="s">
        <v>96</v>
      </c>
      <c r="B334">
        <v>212.34200000000001</v>
      </c>
      <c r="C334">
        <v>210.755</v>
      </c>
      <c r="D334">
        <v>189.66</v>
      </c>
      <c r="E334">
        <v>186.22499999999999</v>
      </c>
      <c r="F334">
        <v>86.058899999999994</v>
      </c>
      <c r="G334">
        <v>1.1543100000000001E-2</v>
      </c>
      <c r="H334">
        <v>0.98100299999999996</v>
      </c>
      <c r="I334">
        <v>0</v>
      </c>
    </row>
    <row r="335" spans="1:25" x14ac:dyDescent="0.25">
      <c r="A335" t="s">
        <v>96</v>
      </c>
      <c r="B335">
        <v>212.38800000000001</v>
      </c>
      <c r="C335">
        <v>210.85400000000001</v>
      </c>
      <c r="D335">
        <v>189.92500000000001</v>
      </c>
      <c r="E335">
        <v>186.536</v>
      </c>
      <c r="F335">
        <v>86.047700000000006</v>
      </c>
      <c r="G335">
        <v>1.0974599999999999E-2</v>
      </c>
      <c r="H335">
        <v>0.98100799999999999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211.864</v>
      </c>
      <c r="C336">
        <v>210.38499999999999</v>
      </c>
      <c r="D336">
        <v>189.655</v>
      </c>
      <c r="E336">
        <v>186.21799999999999</v>
      </c>
      <c r="F336">
        <v>86.045599999999993</v>
      </c>
      <c r="G336">
        <v>1.0948299999999999E-2</v>
      </c>
      <c r="H336">
        <v>0.98098700000000005</v>
      </c>
      <c r="I336">
        <v>0</v>
      </c>
      <c r="R336">
        <f>AVERAGE(B287:B336)</f>
        <v>999.93401999999992</v>
      </c>
      <c r="S336">
        <f>AVERAGE(C287:C336)</f>
        <v>212.11281999999994</v>
      </c>
      <c r="U336">
        <f>_xlfn.VAR.P(B287:B336)</f>
        <v>2481227.2660643011</v>
      </c>
      <c r="V336">
        <f>_xlfn.VAR.P(C287:C336)</f>
        <v>22.8573468676</v>
      </c>
      <c r="X336">
        <f>1.96*SQRT(U336)/50</f>
        <v>61.747494411717206</v>
      </c>
      <c r="Y336">
        <f>1.96*SQRT(V336)/50</f>
        <v>0.18741268230999963</v>
      </c>
    </row>
    <row r="337" spans="1:9" x14ac:dyDescent="0.25">
      <c r="A337" t="s">
        <v>96</v>
      </c>
      <c r="B337">
        <v>49996.958163000003</v>
      </c>
      <c r="C337" t="s">
        <v>37</v>
      </c>
    </row>
    <row r="338" spans="1:9" x14ac:dyDescent="0.25">
      <c r="A338" t="s">
        <v>111</v>
      </c>
      <c r="B338">
        <v>667.72799999999995</v>
      </c>
      <c r="C338">
        <v>666.23099999999999</v>
      </c>
      <c r="D338">
        <v>647.85500000000002</v>
      </c>
      <c r="E338">
        <v>642.04300000000001</v>
      </c>
      <c r="F338">
        <v>411.56900000000002</v>
      </c>
      <c r="G338">
        <v>1.7677399999999999E-2</v>
      </c>
      <c r="H338">
        <v>0.98546699999999998</v>
      </c>
      <c r="I338">
        <v>0</v>
      </c>
    </row>
    <row r="339" spans="1:9" x14ac:dyDescent="0.25">
      <c r="A339" t="s">
        <v>111</v>
      </c>
      <c r="B339">
        <v>4469.82</v>
      </c>
      <c r="C339">
        <v>678.62599999999998</v>
      </c>
      <c r="D339">
        <v>659.93499999999995</v>
      </c>
      <c r="E339">
        <v>653.97</v>
      </c>
      <c r="F339">
        <v>424.33</v>
      </c>
      <c r="G339">
        <v>1.09967E-2</v>
      </c>
      <c r="H339">
        <v>0.98099099999999995</v>
      </c>
      <c r="I339">
        <v>0</v>
      </c>
    </row>
    <row r="340" spans="1:9" x14ac:dyDescent="0.25">
      <c r="A340" t="s">
        <v>111</v>
      </c>
      <c r="B340">
        <v>4748.9399999999996</v>
      </c>
      <c r="C340">
        <v>735.50800000000004</v>
      </c>
      <c r="D340">
        <v>716.08500000000004</v>
      </c>
      <c r="E340">
        <v>709.10799999999995</v>
      </c>
      <c r="F340">
        <v>475.42700000000002</v>
      </c>
      <c r="G340">
        <v>1.0960299999999999E-2</v>
      </c>
      <c r="H340">
        <v>0.98100299999999996</v>
      </c>
      <c r="I340">
        <v>0</v>
      </c>
    </row>
    <row r="341" spans="1:9" x14ac:dyDescent="0.25">
      <c r="A341" t="s">
        <v>111</v>
      </c>
      <c r="B341">
        <v>668.29100000000005</v>
      </c>
      <c r="C341">
        <v>666.76099999999997</v>
      </c>
      <c r="D341">
        <v>648.29100000000005</v>
      </c>
      <c r="E341">
        <v>642.50800000000004</v>
      </c>
      <c r="F341">
        <v>413.267</v>
      </c>
      <c r="G341">
        <v>1.09211E-2</v>
      </c>
      <c r="H341">
        <v>0.98099599999999998</v>
      </c>
      <c r="I341">
        <v>0</v>
      </c>
    </row>
    <row r="342" spans="1:9" x14ac:dyDescent="0.25">
      <c r="A342" t="s">
        <v>111</v>
      </c>
      <c r="B342">
        <v>4582.95</v>
      </c>
      <c r="C342">
        <v>672.30799999999999</v>
      </c>
      <c r="D342">
        <v>653.73900000000003</v>
      </c>
      <c r="E342">
        <v>647.88300000000004</v>
      </c>
      <c r="F342">
        <v>418.18599999999998</v>
      </c>
      <c r="G342">
        <v>1.12379E-2</v>
      </c>
      <c r="H342">
        <v>0.98100399999999999</v>
      </c>
      <c r="I342">
        <v>0</v>
      </c>
    </row>
    <row r="343" spans="1:9" x14ac:dyDescent="0.25">
      <c r="A343" t="s">
        <v>111</v>
      </c>
      <c r="B343">
        <v>4785.7700000000004</v>
      </c>
      <c r="C343">
        <v>775.404</v>
      </c>
      <c r="D343">
        <v>755.24699999999996</v>
      </c>
      <c r="E343">
        <v>747.96699999999998</v>
      </c>
      <c r="F343">
        <v>488.04599999999999</v>
      </c>
      <c r="G343">
        <v>1.12865E-2</v>
      </c>
      <c r="H343">
        <v>0.98099999999999998</v>
      </c>
      <c r="I343">
        <v>0</v>
      </c>
    </row>
    <row r="344" spans="1:9" x14ac:dyDescent="0.25">
      <c r="A344" t="s">
        <v>111</v>
      </c>
      <c r="B344">
        <v>696.11</v>
      </c>
      <c r="C344">
        <v>694.59400000000005</v>
      </c>
      <c r="D344">
        <v>675.81399999999996</v>
      </c>
      <c r="E344">
        <v>670.05600000000004</v>
      </c>
      <c r="F344">
        <v>415.08600000000001</v>
      </c>
      <c r="G344">
        <v>1.0882599999999999E-2</v>
      </c>
      <c r="H344">
        <v>0.98101799999999995</v>
      </c>
      <c r="I344">
        <v>0</v>
      </c>
    </row>
    <row r="345" spans="1:9" x14ac:dyDescent="0.25">
      <c r="A345" t="s">
        <v>111</v>
      </c>
      <c r="B345">
        <v>4518.25</v>
      </c>
      <c r="C345">
        <v>702.06600000000003</v>
      </c>
      <c r="D345">
        <v>683.06500000000005</v>
      </c>
      <c r="E345">
        <v>677.12300000000005</v>
      </c>
      <c r="F345">
        <v>421.32799999999997</v>
      </c>
      <c r="G345">
        <v>1.1676300000000001E-2</v>
      </c>
      <c r="H345">
        <v>0.98101099999999997</v>
      </c>
      <c r="I345">
        <v>0</v>
      </c>
    </row>
    <row r="346" spans="1:9" x14ac:dyDescent="0.25">
      <c r="A346" t="s">
        <v>111</v>
      </c>
      <c r="B346">
        <v>4779.3599999999997</v>
      </c>
      <c r="C346">
        <v>765.81399999999996</v>
      </c>
      <c r="D346">
        <v>745.77099999999996</v>
      </c>
      <c r="E346">
        <v>738.68899999999996</v>
      </c>
      <c r="F346">
        <v>479.15199999999999</v>
      </c>
      <c r="G346">
        <v>1.1863E-2</v>
      </c>
      <c r="H346">
        <v>0.98097999999999996</v>
      </c>
      <c r="I346">
        <v>0</v>
      </c>
    </row>
    <row r="347" spans="1:9" x14ac:dyDescent="0.25">
      <c r="A347" t="s">
        <v>111</v>
      </c>
      <c r="B347">
        <v>697.63300000000004</v>
      </c>
      <c r="C347">
        <v>696.12</v>
      </c>
      <c r="D347">
        <v>677.29499999999996</v>
      </c>
      <c r="E347">
        <v>671.524</v>
      </c>
      <c r="F347">
        <v>416.50400000000002</v>
      </c>
      <c r="G347">
        <v>1.18508E-2</v>
      </c>
      <c r="H347">
        <v>0.98078900000000002</v>
      </c>
      <c r="I347">
        <v>0</v>
      </c>
    </row>
    <row r="348" spans="1:9" x14ac:dyDescent="0.25">
      <c r="A348" t="s">
        <v>111</v>
      </c>
      <c r="B348">
        <v>4525.45</v>
      </c>
      <c r="C348">
        <v>701.928</v>
      </c>
      <c r="D348">
        <v>682.89099999999996</v>
      </c>
      <c r="E348">
        <v>676.90899999999999</v>
      </c>
      <c r="F348">
        <v>421.05900000000003</v>
      </c>
      <c r="G348">
        <v>1.0980500000000001E-2</v>
      </c>
      <c r="H348">
        <v>0.98099700000000001</v>
      </c>
      <c r="I348">
        <v>0</v>
      </c>
    </row>
    <row r="349" spans="1:9" x14ac:dyDescent="0.25">
      <c r="A349" t="s">
        <v>111</v>
      </c>
      <c r="B349">
        <v>4791.18</v>
      </c>
      <c r="C349">
        <v>778.40700000000004</v>
      </c>
      <c r="D349">
        <v>758.48599999999999</v>
      </c>
      <c r="E349">
        <v>751.41300000000001</v>
      </c>
      <c r="F349">
        <v>491.42899999999997</v>
      </c>
      <c r="G349">
        <v>1.10378E-2</v>
      </c>
      <c r="H349">
        <v>0.98100299999999996</v>
      </c>
      <c r="I349">
        <v>0</v>
      </c>
    </row>
    <row r="350" spans="1:9" x14ac:dyDescent="0.25">
      <c r="A350" t="s">
        <v>111</v>
      </c>
      <c r="B350">
        <v>695.95500000000004</v>
      </c>
      <c r="C350">
        <v>694.42100000000005</v>
      </c>
      <c r="D350">
        <v>675.67100000000005</v>
      </c>
      <c r="E350">
        <v>669.90700000000004</v>
      </c>
      <c r="F350">
        <v>415.06900000000002</v>
      </c>
      <c r="G350">
        <v>1.0869999999999999E-2</v>
      </c>
      <c r="H350">
        <v>0.99403200000000003</v>
      </c>
      <c r="I350">
        <v>0</v>
      </c>
    </row>
    <row r="351" spans="1:9" x14ac:dyDescent="0.25">
      <c r="A351" t="s">
        <v>111</v>
      </c>
      <c r="B351">
        <v>4512.05</v>
      </c>
      <c r="C351">
        <v>704.21900000000005</v>
      </c>
      <c r="D351">
        <v>685.28499999999997</v>
      </c>
      <c r="E351">
        <v>679.36900000000003</v>
      </c>
      <c r="F351">
        <v>423.83800000000002</v>
      </c>
      <c r="G351">
        <v>1.4324099999999999E-2</v>
      </c>
      <c r="H351">
        <v>0.98375699999999999</v>
      </c>
      <c r="I351">
        <v>0</v>
      </c>
    </row>
    <row r="352" spans="1:9" x14ac:dyDescent="0.25">
      <c r="A352" t="s">
        <v>111</v>
      </c>
      <c r="B352">
        <v>4788.45</v>
      </c>
      <c r="C352">
        <v>779.423</v>
      </c>
      <c r="D352">
        <v>759.49800000000005</v>
      </c>
      <c r="E352">
        <v>752.38800000000003</v>
      </c>
      <c r="F352">
        <v>492.51799999999997</v>
      </c>
      <c r="G352">
        <v>1.08685E-2</v>
      </c>
      <c r="H352">
        <v>0.980993</v>
      </c>
      <c r="I352">
        <v>0</v>
      </c>
    </row>
    <row r="353" spans="1:9" x14ac:dyDescent="0.25">
      <c r="A353" t="s">
        <v>111</v>
      </c>
      <c r="B353">
        <v>709.97</v>
      </c>
      <c r="C353">
        <v>708.44200000000001</v>
      </c>
      <c r="D353">
        <v>689.51700000000005</v>
      </c>
      <c r="E353">
        <v>683.55399999999997</v>
      </c>
      <c r="F353">
        <v>428.05200000000002</v>
      </c>
      <c r="G353">
        <v>1.14959E-2</v>
      </c>
      <c r="H353">
        <v>0.98100399999999999</v>
      </c>
      <c r="I353">
        <v>0</v>
      </c>
    </row>
    <row r="354" spans="1:9" x14ac:dyDescent="0.25">
      <c r="A354" t="s">
        <v>111</v>
      </c>
      <c r="B354">
        <v>4498.97</v>
      </c>
      <c r="C354">
        <v>701.94299999999998</v>
      </c>
      <c r="D354">
        <v>682.928</v>
      </c>
      <c r="E354">
        <v>677.03099999999995</v>
      </c>
      <c r="F354">
        <v>421.35</v>
      </c>
      <c r="G354">
        <v>1.1518199999999999E-2</v>
      </c>
      <c r="H354">
        <v>0.98077000000000003</v>
      </c>
      <c r="I354">
        <v>0</v>
      </c>
    </row>
    <row r="355" spans="1:9" x14ac:dyDescent="0.25">
      <c r="A355" t="s">
        <v>111</v>
      </c>
      <c r="B355">
        <v>4775.33</v>
      </c>
      <c r="C355">
        <v>764.75400000000002</v>
      </c>
      <c r="D355">
        <v>744.83799999999997</v>
      </c>
      <c r="E355">
        <v>737.79399999999998</v>
      </c>
      <c r="F355">
        <v>478.202</v>
      </c>
      <c r="G355">
        <v>1.1188E-2</v>
      </c>
      <c r="H355">
        <v>0.98101899999999997</v>
      </c>
      <c r="I355">
        <v>0</v>
      </c>
    </row>
    <row r="356" spans="1:9" x14ac:dyDescent="0.25">
      <c r="A356" t="s">
        <v>111</v>
      </c>
      <c r="B356">
        <v>698.43200000000002</v>
      </c>
      <c r="C356">
        <v>696.875</v>
      </c>
      <c r="D356">
        <v>678.06700000000001</v>
      </c>
      <c r="E356">
        <v>672.23800000000006</v>
      </c>
      <c r="F356">
        <v>416.80200000000002</v>
      </c>
      <c r="G356">
        <v>1.7120699999999999E-2</v>
      </c>
      <c r="H356">
        <v>0.98097299999999998</v>
      </c>
      <c r="I356">
        <v>0</v>
      </c>
    </row>
    <row r="357" spans="1:9" x14ac:dyDescent="0.25">
      <c r="A357" t="s">
        <v>111</v>
      </c>
      <c r="B357">
        <v>4526.57</v>
      </c>
      <c r="C357">
        <v>701.59799999999996</v>
      </c>
      <c r="D357">
        <v>682.58100000000002</v>
      </c>
      <c r="E357">
        <v>676.697</v>
      </c>
      <c r="F357">
        <v>420.78</v>
      </c>
      <c r="G357">
        <v>1.0880900000000001E-2</v>
      </c>
      <c r="H357">
        <v>0.98692599999999997</v>
      </c>
      <c r="I357">
        <v>0</v>
      </c>
    </row>
    <row r="358" spans="1:9" x14ac:dyDescent="0.25">
      <c r="A358" t="s">
        <v>111</v>
      </c>
      <c r="B358">
        <v>4792.7</v>
      </c>
      <c r="C358">
        <v>784.60799999999995</v>
      </c>
      <c r="D358">
        <v>764.28899999999999</v>
      </c>
      <c r="E358">
        <v>756.86300000000006</v>
      </c>
      <c r="F358">
        <v>496.52300000000002</v>
      </c>
      <c r="G358">
        <v>1.2335199999999999E-2</v>
      </c>
      <c r="H358">
        <v>0.98098700000000005</v>
      </c>
      <c r="I358">
        <v>0</v>
      </c>
    </row>
    <row r="359" spans="1:9" x14ac:dyDescent="0.25">
      <c r="A359" t="s">
        <v>111</v>
      </c>
      <c r="B359">
        <v>720.63599999999997</v>
      </c>
      <c r="C359">
        <v>719.10900000000004</v>
      </c>
      <c r="D359">
        <v>699.73099999999999</v>
      </c>
      <c r="E359">
        <v>693.49699999999996</v>
      </c>
      <c r="F359">
        <v>437.58600000000001</v>
      </c>
      <c r="G359">
        <v>1.0963199999999999E-2</v>
      </c>
      <c r="H359">
        <v>0.98101300000000002</v>
      </c>
      <c r="I359">
        <v>0</v>
      </c>
    </row>
    <row r="360" spans="1:9" x14ac:dyDescent="0.25">
      <c r="A360" t="s">
        <v>111</v>
      </c>
      <c r="B360">
        <v>8497.86</v>
      </c>
      <c r="C360">
        <v>704.98400000000004</v>
      </c>
      <c r="D360">
        <v>685.74900000000002</v>
      </c>
      <c r="E360">
        <v>679.82399999999996</v>
      </c>
      <c r="F360">
        <v>423.54899999999998</v>
      </c>
      <c r="G360">
        <v>1.0932900000000001E-2</v>
      </c>
      <c r="H360">
        <v>0.98099899999999995</v>
      </c>
      <c r="I360">
        <v>0</v>
      </c>
    </row>
    <row r="361" spans="1:9" x14ac:dyDescent="0.25">
      <c r="A361" t="s">
        <v>111</v>
      </c>
      <c r="B361">
        <v>771.952</v>
      </c>
      <c r="C361">
        <v>769.24300000000005</v>
      </c>
      <c r="D361">
        <v>749.26300000000003</v>
      </c>
      <c r="E361">
        <v>742.20299999999997</v>
      </c>
      <c r="F361">
        <v>482.613</v>
      </c>
      <c r="G361">
        <v>2.21453E-2</v>
      </c>
      <c r="H361">
        <v>0.98094400000000004</v>
      </c>
      <c r="I361">
        <v>0</v>
      </c>
    </row>
    <row r="362" spans="1:9" x14ac:dyDescent="0.25">
      <c r="A362" t="s">
        <v>111</v>
      </c>
      <c r="B362">
        <v>697.73800000000006</v>
      </c>
      <c r="C362">
        <v>696.22799999999995</v>
      </c>
      <c r="D362">
        <v>677.35599999999999</v>
      </c>
      <c r="E362">
        <v>671.48800000000006</v>
      </c>
      <c r="F362">
        <v>416.42399999999998</v>
      </c>
      <c r="G362">
        <v>1.0856899999999999E-2</v>
      </c>
      <c r="H362">
        <v>0.98101799999999995</v>
      </c>
      <c r="I362">
        <v>0</v>
      </c>
    </row>
    <row r="363" spans="1:9" x14ac:dyDescent="0.25">
      <c r="A363" t="s">
        <v>111</v>
      </c>
      <c r="B363">
        <v>4521.01</v>
      </c>
      <c r="C363">
        <v>699.15899999999999</v>
      </c>
      <c r="D363">
        <v>680.25099999999998</v>
      </c>
      <c r="E363">
        <v>674.35500000000002</v>
      </c>
      <c r="F363">
        <v>418.86099999999999</v>
      </c>
      <c r="G363">
        <v>1.62723E-2</v>
      </c>
      <c r="H363">
        <v>0.981016</v>
      </c>
      <c r="I363">
        <v>0</v>
      </c>
    </row>
    <row r="364" spans="1:9" x14ac:dyDescent="0.25">
      <c r="A364" t="s">
        <v>111</v>
      </c>
      <c r="B364">
        <v>4827.3500000000004</v>
      </c>
      <c r="C364">
        <v>818.94899999999996</v>
      </c>
      <c r="D364">
        <v>797.90700000000004</v>
      </c>
      <c r="E364">
        <v>789.88900000000001</v>
      </c>
      <c r="F364">
        <v>528.04300000000001</v>
      </c>
      <c r="G364">
        <v>1.24834E-2</v>
      </c>
      <c r="H364">
        <v>0.98101700000000003</v>
      </c>
      <c r="I364">
        <v>0</v>
      </c>
    </row>
    <row r="365" spans="1:9" x14ac:dyDescent="0.25">
      <c r="A365" t="s">
        <v>111</v>
      </c>
      <c r="B365">
        <v>750.37300000000005</v>
      </c>
      <c r="C365">
        <v>748.81299999999999</v>
      </c>
      <c r="D365">
        <v>728.64</v>
      </c>
      <c r="E365">
        <v>721.85799999999995</v>
      </c>
      <c r="F365">
        <v>464.54599999999999</v>
      </c>
      <c r="G365">
        <v>1.08693E-2</v>
      </c>
      <c r="H365">
        <v>0.98101300000000002</v>
      </c>
      <c r="I365">
        <v>0</v>
      </c>
    </row>
    <row r="366" spans="1:9" x14ac:dyDescent="0.25">
      <c r="A366" t="s">
        <v>111</v>
      </c>
      <c r="B366">
        <v>4420.82</v>
      </c>
      <c r="C366">
        <v>699.66200000000003</v>
      </c>
      <c r="D366">
        <v>680.68399999999997</v>
      </c>
      <c r="E366">
        <v>674.77200000000005</v>
      </c>
      <c r="F366">
        <v>418.92599999999999</v>
      </c>
      <c r="G366">
        <v>1.08675E-2</v>
      </c>
      <c r="H366">
        <v>0.99509400000000003</v>
      </c>
      <c r="I366">
        <v>0</v>
      </c>
    </row>
    <row r="367" spans="1:9" x14ac:dyDescent="0.25">
      <c r="A367" t="s">
        <v>111</v>
      </c>
      <c r="B367">
        <v>4772.6899999999996</v>
      </c>
      <c r="C367">
        <v>761.31500000000005</v>
      </c>
      <c r="D367">
        <v>741.41800000000001</v>
      </c>
      <c r="E367">
        <v>734.32799999999997</v>
      </c>
      <c r="F367">
        <v>474.97399999999999</v>
      </c>
      <c r="G367">
        <v>1.09604E-2</v>
      </c>
      <c r="H367">
        <v>0.981012</v>
      </c>
      <c r="I367">
        <v>0</v>
      </c>
    </row>
    <row r="368" spans="1:9" x14ac:dyDescent="0.25">
      <c r="A368" t="s">
        <v>111</v>
      </c>
      <c r="B368">
        <v>699.68</v>
      </c>
      <c r="C368">
        <v>698.16</v>
      </c>
      <c r="D368">
        <v>679.404</v>
      </c>
      <c r="E368">
        <v>673.60400000000004</v>
      </c>
      <c r="F368">
        <v>418.75799999999998</v>
      </c>
      <c r="G368">
        <v>1.2820700000000001E-2</v>
      </c>
      <c r="H368">
        <v>0.98100699999999996</v>
      </c>
      <c r="I368">
        <v>0</v>
      </c>
    </row>
    <row r="369" spans="1:9" x14ac:dyDescent="0.25">
      <c r="A369" t="s">
        <v>111</v>
      </c>
      <c r="B369">
        <v>4530.5600000000004</v>
      </c>
      <c r="C369">
        <v>697.07899999999995</v>
      </c>
      <c r="D369">
        <v>678.27800000000002</v>
      </c>
      <c r="E369">
        <v>672.39599999999996</v>
      </c>
      <c r="F369">
        <v>416.964</v>
      </c>
      <c r="G369">
        <v>1.2879699999999999E-2</v>
      </c>
      <c r="H369">
        <v>0.98098799999999997</v>
      </c>
      <c r="I369">
        <v>0</v>
      </c>
    </row>
    <row r="370" spans="1:9" x14ac:dyDescent="0.25">
      <c r="A370" t="s">
        <v>111</v>
      </c>
      <c r="B370">
        <v>4771.1899999999996</v>
      </c>
      <c r="C370">
        <v>762.96400000000006</v>
      </c>
      <c r="D370">
        <v>743.14099999999996</v>
      </c>
      <c r="E370">
        <v>736.08399999999995</v>
      </c>
      <c r="F370">
        <v>476.64499999999998</v>
      </c>
      <c r="G370">
        <v>1.38882E-2</v>
      </c>
      <c r="H370">
        <v>0.98093900000000001</v>
      </c>
      <c r="I370">
        <v>0</v>
      </c>
    </row>
    <row r="371" spans="1:9" x14ac:dyDescent="0.25">
      <c r="A371" t="s">
        <v>111</v>
      </c>
      <c r="B371">
        <v>693.41</v>
      </c>
      <c r="C371">
        <v>691.89800000000002</v>
      </c>
      <c r="D371">
        <v>673.14499999999998</v>
      </c>
      <c r="E371">
        <v>667.38599999999997</v>
      </c>
      <c r="F371">
        <v>412.50200000000001</v>
      </c>
      <c r="G371">
        <v>2.07583E-2</v>
      </c>
      <c r="H371">
        <v>0.98062499999999997</v>
      </c>
      <c r="I371">
        <v>0</v>
      </c>
    </row>
    <row r="372" spans="1:9" x14ac:dyDescent="0.25">
      <c r="A372" t="s">
        <v>111</v>
      </c>
      <c r="B372">
        <v>4532.92</v>
      </c>
      <c r="C372">
        <v>699.39700000000005</v>
      </c>
      <c r="D372">
        <v>680.43600000000004</v>
      </c>
      <c r="E372">
        <v>674.49599999999998</v>
      </c>
      <c r="F372">
        <v>418.86</v>
      </c>
      <c r="G372">
        <v>1.10125E-2</v>
      </c>
      <c r="H372">
        <v>0.98098399999999997</v>
      </c>
      <c r="I372">
        <v>0</v>
      </c>
    </row>
    <row r="373" spans="1:9" x14ac:dyDescent="0.25">
      <c r="A373" t="s">
        <v>111</v>
      </c>
      <c r="B373">
        <v>4818.28</v>
      </c>
      <c r="C373">
        <v>809.952</v>
      </c>
      <c r="D373">
        <v>788.99199999999996</v>
      </c>
      <c r="E373">
        <v>781.13599999999997</v>
      </c>
      <c r="F373">
        <v>519.71900000000005</v>
      </c>
      <c r="G373">
        <v>1.2277E-2</v>
      </c>
      <c r="H373">
        <v>0.98639699999999997</v>
      </c>
      <c r="I373">
        <v>0</v>
      </c>
    </row>
    <row r="374" spans="1:9" x14ac:dyDescent="0.25">
      <c r="A374" t="s">
        <v>111</v>
      </c>
      <c r="B374">
        <v>740.49199999999996</v>
      </c>
      <c r="C374">
        <v>738.86699999999996</v>
      </c>
      <c r="D374">
        <v>718.95899999999995</v>
      </c>
      <c r="E374">
        <v>712.35</v>
      </c>
      <c r="F374">
        <v>455.42099999999999</v>
      </c>
      <c r="G374">
        <v>2.3461800000000001E-2</v>
      </c>
      <c r="H374">
        <v>0.980993</v>
      </c>
      <c r="I374">
        <v>0</v>
      </c>
    </row>
    <row r="375" spans="1:9" x14ac:dyDescent="0.25">
      <c r="A375" t="s">
        <v>111</v>
      </c>
      <c r="B375">
        <v>4443.07</v>
      </c>
      <c r="C375">
        <v>704.98599999999999</v>
      </c>
      <c r="D375">
        <v>685.89</v>
      </c>
      <c r="E375">
        <v>679.89800000000002</v>
      </c>
      <c r="F375">
        <v>423.90499999999997</v>
      </c>
      <c r="G375">
        <v>1.15637E-2</v>
      </c>
      <c r="H375">
        <v>0.98100399999999999</v>
      </c>
      <c r="I375">
        <v>0</v>
      </c>
    </row>
    <row r="376" spans="1:9" x14ac:dyDescent="0.25">
      <c r="A376" t="s">
        <v>111</v>
      </c>
      <c r="B376">
        <v>4791.78</v>
      </c>
      <c r="C376">
        <v>783.11500000000001</v>
      </c>
      <c r="D376">
        <v>762.72900000000004</v>
      </c>
      <c r="E376">
        <v>755.30799999999999</v>
      </c>
      <c r="F376">
        <v>495.12599999999998</v>
      </c>
      <c r="G376">
        <v>1.33519E-2</v>
      </c>
      <c r="H376">
        <v>0.981016</v>
      </c>
      <c r="I376">
        <v>0</v>
      </c>
    </row>
    <row r="377" spans="1:9" x14ac:dyDescent="0.25">
      <c r="A377" t="s">
        <v>111</v>
      </c>
      <c r="B377">
        <v>711.245</v>
      </c>
      <c r="C377">
        <v>709.67700000000002</v>
      </c>
      <c r="D377">
        <v>690.49699999999996</v>
      </c>
      <c r="E377">
        <v>684.428</v>
      </c>
      <c r="F377">
        <v>428.64800000000002</v>
      </c>
      <c r="G377">
        <v>1.3336799999999999E-2</v>
      </c>
      <c r="H377">
        <v>0.98101899999999997</v>
      </c>
      <c r="I377">
        <v>0</v>
      </c>
    </row>
    <row r="378" spans="1:9" x14ac:dyDescent="0.25">
      <c r="A378" t="s">
        <v>111</v>
      </c>
      <c r="B378">
        <v>4497.17</v>
      </c>
      <c r="C378">
        <v>696.26</v>
      </c>
      <c r="D378">
        <v>677.42</v>
      </c>
      <c r="E378">
        <v>671.51300000000003</v>
      </c>
      <c r="F378">
        <v>415.68099999999998</v>
      </c>
      <c r="G378">
        <v>1.44055E-2</v>
      </c>
      <c r="H378">
        <v>0.98101899999999997</v>
      </c>
      <c r="I378">
        <v>0</v>
      </c>
    </row>
    <row r="379" spans="1:9" x14ac:dyDescent="0.25">
      <c r="A379" t="s">
        <v>111</v>
      </c>
      <c r="B379">
        <v>4775.13</v>
      </c>
      <c r="C379">
        <v>764.49699999999996</v>
      </c>
      <c r="D379">
        <v>744.52800000000002</v>
      </c>
      <c r="E379">
        <v>737.44899999999996</v>
      </c>
      <c r="F379">
        <v>477.83600000000001</v>
      </c>
      <c r="G379">
        <v>1.5162E-2</v>
      </c>
      <c r="H379">
        <v>0.98101899999999997</v>
      </c>
      <c r="I379">
        <v>0</v>
      </c>
    </row>
    <row r="380" spans="1:9" x14ac:dyDescent="0.25">
      <c r="A380" t="s">
        <v>111</v>
      </c>
      <c r="B380">
        <v>696.553</v>
      </c>
      <c r="C380">
        <v>695.04899999999998</v>
      </c>
      <c r="D380">
        <v>676.23500000000001</v>
      </c>
      <c r="E380">
        <v>670.44399999999996</v>
      </c>
      <c r="F380">
        <v>415.39600000000002</v>
      </c>
      <c r="G380">
        <v>2.2083800000000001E-2</v>
      </c>
      <c r="H380">
        <v>0.98101899999999997</v>
      </c>
      <c r="I380">
        <v>0</v>
      </c>
    </row>
    <row r="381" spans="1:9" x14ac:dyDescent="0.25">
      <c r="A381" t="s">
        <v>111</v>
      </c>
      <c r="B381">
        <v>4528.49</v>
      </c>
      <c r="C381">
        <v>700.82</v>
      </c>
      <c r="D381">
        <v>681.79200000000003</v>
      </c>
      <c r="E381">
        <v>675.91</v>
      </c>
      <c r="F381">
        <v>420.14100000000002</v>
      </c>
      <c r="G381">
        <v>1.08612E-2</v>
      </c>
      <c r="H381">
        <v>0.99508600000000003</v>
      </c>
      <c r="I381">
        <v>0</v>
      </c>
    </row>
    <row r="382" spans="1:9" x14ac:dyDescent="0.25">
      <c r="A382" t="s">
        <v>111</v>
      </c>
      <c r="B382">
        <v>4769.29</v>
      </c>
      <c r="C382">
        <v>756.22400000000005</v>
      </c>
      <c r="D382">
        <v>736.38699999999994</v>
      </c>
      <c r="E382">
        <v>729.476</v>
      </c>
      <c r="F382">
        <v>470.483</v>
      </c>
      <c r="G382">
        <v>1.30362E-2</v>
      </c>
      <c r="H382">
        <v>0.98100699999999996</v>
      </c>
      <c r="I382">
        <v>0</v>
      </c>
    </row>
    <row r="383" spans="1:9" x14ac:dyDescent="0.25">
      <c r="A383" t="s">
        <v>111</v>
      </c>
      <c r="B383">
        <v>710.22</v>
      </c>
      <c r="C383">
        <v>708.721</v>
      </c>
      <c r="D383">
        <v>689.92200000000003</v>
      </c>
      <c r="E383">
        <v>684.13499999999999</v>
      </c>
      <c r="F383">
        <v>428.90199999999999</v>
      </c>
      <c r="G383">
        <v>1.08573E-2</v>
      </c>
      <c r="H383">
        <v>0.98101899999999997</v>
      </c>
      <c r="I383">
        <v>0</v>
      </c>
    </row>
    <row r="384" spans="1:9" x14ac:dyDescent="0.25">
      <c r="A384" t="s">
        <v>111</v>
      </c>
      <c r="B384">
        <v>4522.8</v>
      </c>
      <c r="C384">
        <v>700.86900000000003</v>
      </c>
      <c r="D384">
        <v>681.96900000000005</v>
      </c>
      <c r="E384">
        <v>676.06200000000001</v>
      </c>
      <c r="F384">
        <v>420.416</v>
      </c>
      <c r="G384">
        <v>1.0858700000000001E-2</v>
      </c>
      <c r="H384">
        <v>0.981016</v>
      </c>
      <c r="I384">
        <v>0</v>
      </c>
    </row>
    <row r="385" spans="1:25" x14ac:dyDescent="0.25">
      <c r="A385" t="s">
        <v>111</v>
      </c>
      <c r="B385">
        <v>4781.71</v>
      </c>
      <c r="C385">
        <v>770.22299999999996</v>
      </c>
      <c r="D385">
        <v>750.34</v>
      </c>
      <c r="E385">
        <v>743.26800000000003</v>
      </c>
      <c r="F385">
        <v>483.642</v>
      </c>
      <c r="G385">
        <v>1.0872100000000001E-2</v>
      </c>
      <c r="H385">
        <v>0.98098700000000005</v>
      </c>
      <c r="I385">
        <v>0</v>
      </c>
    </row>
    <row r="386" spans="1:25" x14ac:dyDescent="0.25">
      <c r="A386" t="s">
        <v>111</v>
      </c>
      <c r="B386">
        <v>695.649</v>
      </c>
      <c r="C386">
        <v>694.10599999999999</v>
      </c>
      <c r="D386">
        <v>675.20699999999999</v>
      </c>
      <c r="E386">
        <v>669.43799999999999</v>
      </c>
      <c r="F386">
        <v>414.55399999999997</v>
      </c>
      <c r="G386">
        <v>1.0995899999999999E-2</v>
      </c>
      <c r="H386">
        <v>0.981012</v>
      </c>
      <c r="I386">
        <v>0</v>
      </c>
    </row>
    <row r="387" spans="1:25" x14ac:dyDescent="0.25">
      <c r="A387" t="s">
        <v>111</v>
      </c>
      <c r="B387">
        <v>4518.12</v>
      </c>
      <c r="C387">
        <v>701.85599999999999</v>
      </c>
      <c r="D387">
        <v>683.07</v>
      </c>
      <c r="E387">
        <v>677.23699999999997</v>
      </c>
      <c r="F387">
        <v>421.79199999999997</v>
      </c>
      <c r="G387">
        <v>1.46503E-2</v>
      </c>
      <c r="H387">
        <v>0.98101899999999997</v>
      </c>
      <c r="I387">
        <v>0</v>
      </c>
    </row>
    <row r="388" spans="1:25" x14ac:dyDescent="0.25">
      <c r="A388" t="s">
        <v>111</v>
      </c>
      <c r="B388">
        <v>4820.7</v>
      </c>
      <c r="C388">
        <v>812.46500000000003</v>
      </c>
      <c r="D388">
        <v>791.476</v>
      </c>
      <c r="E388">
        <v>783.65200000000004</v>
      </c>
      <c r="F388">
        <v>522.04</v>
      </c>
      <c r="G388">
        <v>1.1572799999999999E-2</v>
      </c>
      <c r="H388">
        <v>0.981016</v>
      </c>
      <c r="I388">
        <v>0</v>
      </c>
    </row>
    <row r="389" spans="1:25" x14ac:dyDescent="0.25">
      <c r="A389" t="s">
        <v>111</v>
      </c>
      <c r="B389">
        <v>745.29700000000003</v>
      </c>
      <c r="C389">
        <v>743.72500000000002</v>
      </c>
      <c r="D389">
        <v>723.56</v>
      </c>
      <c r="E389">
        <v>716.846</v>
      </c>
      <c r="F389">
        <v>459.351</v>
      </c>
      <c r="G389">
        <v>1.1015199999999999E-2</v>
      </c>
      <c r="H389">
        <v>0.98096899999999998</v>
      </c>
      <c r="I389">
        <v>0</v>
      </c>
    </row>
    <row r="390" spans="1:25" x14ac:dyDescent="0.25">
      <c r="A390" t="s">
        <v>111</v>
      </c>
      <c r="B390">
        <v>4434.16</v>
      </c>
      <c r="C390">
        <v>700.09500000000003</v>
      </c>
      <c r="D390">
        <v>681.13199999999995</v>
      </c>
      <c r="E390">
        <v>675.15499999999997</v>
      </c>
      <c r="F390">
        <v>419.36799999999999</v>
      </c>
      <c r="G390">
        <v>1.3746100000000001E-2</v>
      </c>
      <c r="H390">
        <v>0.98099800000000004</v>
      </c>
      <c r="I390">
        <v>0</v>
      </c>
    </row>
    <row r="391" spans="1:25" x14ac:dyDescent="0.25">
      <c r="A391" t="s">
        <v>111</v>
      </c>
      <c r="B391">
        <v>4779.5600000000004</v>
      </c>
      <c r="C391">
        <v>769.25599999999997</v>
      </c>
      <c r="D391">
        <v>749.40200000000004</v>
      </c>
      <c r="E391">
        <v>742.37400000000002</v>
      </c>
      <c r="F391">
        <v>482.733</v>
      </c>
      <c r="G391">
        <v>1.11895E-2</v>
      </c>
      <c r="H391">
        <v>0.98101899999999997</v>
      </c>
      <c r="I391">
        <v>0</v>
      </c>
      <c r="R391" t="s">
        <v>68</v>
      </c>
      <c r="U391" t="s">
        <v>67</v>
      </c>
      <c r="X391" t="s">
        <v>65</v>
      </c>
    </row>
    <row r="392" spans="1:25" x14ac:dyDescent="0.25">
      <c r="A392" t="s">
        <v>111</v>
      </c>
      <c r="B392">
        <v>697.36900000000003</v>
      </c>
      <c r="C392">
        <v>695.83900000000006</v>
      </c>
      <c r="D392">
        <v>677.03800000000001</v>
      </c>
      <c r="E392">
        <v>671.23400000000004</v>
      </c>
      <c r="F392">
        <v>416.38600000000002</v>
      </c>
      <c r="G392">
        <v>1.08576E-2</v>
      </c>
      <c r="H392">
        <v>0.98092199999999996</v>
      </c>
      <c r="I392">
        <v>0</v>
      </c>
      <c r="R392">
        <f>AVERAGE(B343:B392)</f>
        <v>3309.5490799999993</v>
      </c>
      <c r="S392">
        <f>AVERAGE(C343:C392)</f>
        <v>729.48356000000001</v>
      </c>
      <c r="U392">
        <f>_xlfn.VAR.P(B343:B392)</f>
        <v>4093546.6702127592</v>
      </c>
      <c r="V392">
        <f>_xlfn.VAR.P(C343:C392)</f>
        <v>1449.7855176063997</v>
      </c>
      <c r="X392">
        <f>1.96*SQRT(U392)/50</f>
        <v>79.311459167737752</v>
      </c>
      <c r="Y392">
        <f>1.96*SQRT(V392)/50</f>
        <v>1.4925811260278947</v>
      </c>
    </row>
    <row r="393" spans="1:25" x14ac:dyDescent="0.25">
      <c r="A393" t="s">
        <v>111</v>
      </c>
      <c r="B393">
        <v>165474.18299100001</v>
      </c>
      <c r="C393" t="s">
        <v>37</v>
      </c>
    </row>
    <row r="394" spans="1:25" x14ac:dyDescent="0.25">
      <c r="A394" t="s">
        <v>112</v>
      </c>
      <c r="B394">
        <v>4526.5600000000004</v>
      </c>
      <c r="C394">
        <v>0</v>
      </c>
      <c r="D394">
        <v>0</v>
      </c>
      <c r="E394">
        <v>0</v>
      </c>
      <c r="F394">
        <v>0</v>
      </c>
      <c r="G394">
        <v>1.0924100000000001E-2</v>
      </c>
      <c r="H394">
        <v>0.98088799999999998</v>
      </c>
      <c r="I394">
        <v>0</v>
      </c>
    </row>
    <row r="395" spans="1:25" x14ac:dyDescent="0.25">
      <c r="A395" t="s">
        <v>112</v>
      </c>
      <c r="B395">
        <v>4757.1000000000004</v>
      </c>
      <c r="C395">
        <v>0</v>
      </c>
      <c r="D395">
        <v>0</v>
      </c>
      <c r="E395">
        <v>0</v>
      </c>
      <c r="F395">
        <v>0</v>
      </c>
      <c r="G395">
        <v>1.3374E-2</v>
      </c>
      <c r="H395">
        <v>0.98098200000000002</v>
      </c>
      <c r="I395">
        <v>0</v>
      </c>
    </row>
    <row r="396" spans="1:25" x14ac:dyDescent="0.25">
      <c r="A396" t="s">
        <v>112</v>
      </c>
      <c r="B396">
        <v>675.36099999999999</v>
      </c>
      <c r="C396">
        <v>0</v>
      </c>
      <c r="D396">
        <v>0</v>
      </c>
      <c r="E396">
        <v>0</v>
      </c>
      <c r="F396">
        <v>0</v>
      </c>
      <c r="G396">
        <v>1.08672E-2</v>
      </c>
      <c r="H396">
        <v>0.98101000000000005</v>
      </c>
      <c r="I396">
        <v>0</v>
      </c>
    </row>
    <row r="397" spans="1:25" x14ac:dyDescent="0.25">
      <c r="A397" t="s">
        <v>112</v>
      </c>
      <c r="B397">
        <v>4565.22</v>
      </c>
      <c r="C397">
        <v>0</v>
      </c>
      <c r="D397">
        <v>0</v>
      </c>
      <c r="E397">
        <v>0</v>
      </c>
      <c r="F397">
        <v>0</v>
      </c>
      <c r="G397">
        <v>1.11202E-2</v>
      </c>
      <c r="H397">
        <v>0.98101899999999997</v>
      </c>
      <c r="I397">
        <v>0</v>
      </c>
    </row>
    <row r="398" spans="1:25" x14ac:dyDescent="0.25">
      <c r="A398" t="s">
        <v>112</v>
      </c>
      <c r="B398">
        <v>4763.6899999999996</v>
      </c>
      <c r="C398">
        <v>0</v>
      </c>
      <c r="D398">
        <v>0</v>
      </c>
      <c r="E398">
        <v>0</v>
      </c>
      <c r="F398">
        <v>0</v>
      </c>
      <c r="G398">
        <v>1.08915E-2</v>
      </c>
      <c r="H398">
        <v>0.98101899999999997</v>
      </c>
      <c r="I398">
        <v>0</v>
      </c>
    </row>
    <row r="399" spans="1:25" x14ac:dyDescent="0.25">
      <c r="A399" t="s">
        <v>112</v>
      </c>
      <c r="B399">
        <v>675.38</v>
      </c>
      <c r="C399">
        <v>0</v>
      </c>
      <c r="D399">
        <v>0</v>
      </c>
      <c r="E399">
        <v>0</v>
      </c>
      <c r="F399">
        <v>0</v>
      </c>
      <c r="G399">
        <v>1.08865E-2</v>
      </c>
      <c r="H399">
        <v>0.98101700000000003</v>
      </c>
      <c r="I399">
        <v>0</v>
      </c>
    </row>
    <row r="400" spans="1:25" x14ac:dyDescent="0.25">
      <c r="A400" t="s">
        <v>112</v>
      </c>
      <c r="B400">
        <v>4563.79</v>
      </c>
      <c r="C400">
        <v>0</v>
      </c>
      <c r="D400">
        <v>0</v>
      </c>
      <c r="E400">
        <v>0</v>
      </c>
      <c r="F400">
        <v>0</v>
      </c>
      <c r="G400">
        <v>1.09509E-2</v>
      </c>
      <c r="H400">
        <v>0.980931</v>
      </c>
      <c r="I400">
        <v>0</v>
      </c>
    </row>
    <row r="401" spans="1:9" x14ac:dyDescent="0.25">
      <c r="A401" t="s">
        <v>112</v>
      </c>
      <c r="B401">
        <v>4756.46</v>
      </c>
      <c r="C401">
        <v>0</v>
      </c>
      <c r="D401">
        <v>0</v>
      </c>
      <c r="E401">
        <v>0</v>
      </c>
      <c r="F401">
        <v>0</v>
      </c>
      <c r="G401">
        <v>2.33102E-2</v>
      </c>
      <c r="H401">
        <v>0.98101799999999995</v>
      </c>
      <c r="I401">
        <v>0</v>
      </c>
    </row>
    <row r="402" spans="1:9" x14ac:dyDescent="0.25">
      <c r="A402" t="s">
        <v>112</v>
      </c>
      <c r="B402">
        <v>671.03099999999995</v>
      </c>
      <c r="C402">
        <v>0</v>
      </c>
      <c r="D402">
        <v>0</v>
      </c>
      <c r="E402">
        <v>0</v>
      </c>
      <c r="F402">
        <v>0</v>
      </c>
      <c r="G402">
        <v>1.0899499999999999E-2</v>
      </c>
      <c r="H402">
        <v>0.98091399999999995</v>
      </c>
      <c r="I402">
        <v>0</v>
      </c>
    </row>
    <row r="403" spans="1:9" x14ac:dyDescent="0.25">
      <c r="A403" t="s">
        <v>112</v>
      </c>
      <c r="B403">
        <v>4570.09</v>
      </c>
      <c r="C403">
        <v>0</v>
      </c>
      <c r="D403">
        <v>0</v>
      </c>
      <c r="E403">
        <v>0</v>
      </c>
      <c r="F403">
        <v>0</v>
      </c>
      <c r="G403">
        <v>1.6993899999999999E-2</v>
      </c>
      <c r="H403">
        <v>0.99462200000000001</v>
      </c>
      <c r="I403">
        <v>0</v>
      </c>
    </row>
    <row r="404" spans="1:9" x14ac:dyDescent="0.25">
      <c r="A404" t="s">
        <v>112</v>
      </c>
      <c r="B404">
        <v>4762.68</v>
      </c>
      <c r="C404">
        <v>0</v>
      </c>
      <c r="D404">
        <v>0</v>
      </c>
      <c r="E404">
        <v>0</v>
      </c>
      <c r="F404">
        <v>0</v>
      </c>
      <c r="G404">
        <v>2.6781900000000001E-2</v>
      </c>
      <c r="H404">
        <v>0.980989</v>
      </c>
      <c r="I404">
        <v>0</v>
      </c>
    </row>
    <row r="405" spans="1:9" x14ac:dyDescent="0.25">
      <c r="A405" t="s">
        <v>112</v>
      </c>
      <c r="B405">
        <v>674.39200000000005</v>
      </c>
      <c r="C405">
        <v>0</v>
      </c>
      <c r="D405">
        <v>0</v>
      </c>
      <c r="E405">
        <v>0</v>
      </c>
      <c r="F405">
        <v>0</v>
      </c>
      <c r="G405">
        <v>1.09651E-2</v>
      </c>
      <c r="H405">
        <v>0.98101499999999997</v>
      </c>
      <c r="I405">
        <v>0</v>
      </c>
    </row>
    <row r="406" spans="1:9" x14ac:dyDescent="0.25">
      <c r="A406" t="s">
        <v>112</v>
      </c>
      <c r="B406">
        <v>8568.89</v>
      </c>
      <c r="C406">
        <v>0</v>
      </c>
      <c r="D406">
        <v>0</v>
      </c>
      <c r="E406">
        <v>0</v>
      </c>
      <c r="F406">
        <v>0</v>
      </c>
      <c r="G406">
        <v>1.10092E-2</v>
      </c>
      <c r="H406">
        <v>0.98099999999999998</v>
      </c>
      <c r="I406">
        <v>0</v>
      </c>
    </row>
    <row r="407" spans="1:9" x14ac:dyDescent="0.25">
      <c r="A407" t="s">
        <v>112</v>
      </c>
      <c r="B407">
        <v>795.74</v>
      </c>
      <c r="C407">
        <v>0</v>
      </c>
      <c r="D407">
        <v>0</v>
      </c>
      <c r="E407">
        <v>0</v>
      </c>
      <c r="F407">
        <v>0</v>
      </c>
      <c r="G407">
        <v>1.09093E-2</v>
      </c>
      <c r="H407">
        <v>0.99501300000000004</v>
      </c>
      <c r="I407">
        <v>0</v>
      </c>
    </row>
    <row r="408" spans="1:9" x14ac:dyDescent="0.25">
      <c r="A408" t="s">
        <v>112</v>
      </c>
      <c r="B408">
        <v>728.49699999999996</v>
      </c>
      <c r="C408">
        <v>0</v>
      </c>
      <c r="D408">
        <v>0</v>
      </c>
      <c r="E408">
        <v>0</v>
      </c>
      <c r="F408">
        <v>0</v>
      </c>
      <c r="G408">
        <v>1.3342700000000001E-2</v>
      </c>
      <c r="H408">
        <v>0.98101899999999997</v>
      </c>
      <c r="I408">
        <v>0</v>
      </c>
    </row>
    <row r="409" spans="1:9" x14ac:dyDescent="0.25">
      <c r="A409" t="s">
        <v>112</v>
      </c>
      <c r="B409">
        <v>4472.92</v>
      </c>
      <c r="C409">
        <v>0</v>
      </c>
      <c r="D409">
        <v>0</v>
      </c>
      <c r="E409">
        <v>0</v>
      </c>
      <c r="F409">
        <v>0</v>
      </c>
      <c r="G409">
        <v>1.0907200000000001E-2</v>
      </c>
      <c r="H409">
        <v>0.98389700000000002</v>
      </c>
      <c r="I409">
        <v>0</v>
      </c>
    </row>
    <row r="410" spans="1:9" x14ac:dyDescent="0.25">
      <c r="A410" t="s">
        <v>112</v>
      </c>
      <c r="B410">
        <v>4767.09</v>
      </c>
      <c r="C410">
        <v>0</v>
      </c>
      <c r="D410">
        <v>0</v>
      </c>
      <c r="E410">
        <v>0</v>
      </c>
      <c r="F410">
        <v>0</v>
      </c>
      <c r="G410">
        <v>1.2938E-2</v>
      </c>
      <c r="H410">
        <v>0.98088900000000001</v>
      </c>
      <c r="I410">
        <v>0</v>
      </c>
    </row>
    <row r="411" spans="1:9" x14ac:dyDescent="0.25">
      <c r="A411" t="s">
        <v>112</v>
      </c>
      <c r="B411">
        <v>682.50699999999995</v>
      </c>
      <c r="C411">
        <v>0</v>
      </c>
      <c r="D411">
        <v>0</v>
      </c>
      <c r="E411">
        <v>0</v>
      </c>
      <c r="F411">
        <v>0</v>
      </c>
      <c r="G411">
        <v>1.45705E-2</v>
      </c>
      <c r="H411">
        <v>0.98101899999999997</v>
      </c>
      <c r="I411">
        <v>0</v>
      </c>
    </row>
    <row r="412" spans="1:9" x14ac:dyDescent="0.25">
      <c r="A412" t="s">
        <v>112</v>
      </c>
      <c r="B412">
        <v>4549.49</v>
      </c>
      <c r="C412">
        <v>0</v>
      </c>
      <c r="D412">
        <v>0</v>
      </c>
      <c r="E412">
        <v>0</v>
      </c>
      <c r="F412">
        <v>0</v>
      </c>
      <c r="G412">
        <v>1.2859499999999999E-2</v>
      </c>
      <c r="H412">
        <v>0.98098600000000002</v>
      </c>
      <c r="I412">
        <v>0</v>
      </c>
    </row>
    <row r="413" spans="1:9" x14ac:dyDescent="0.25">
      <c r="A413" t="s">
        <v>112</v>
      </c>
      <c r="B413">
        <v>4829.5200000000004</v>
      </c>
      <c r="C413">
        <v>0</v>
      </c>
      <c r="D413">
        <v>0</v>
      </c>
      <c r="E413">
        <v>0</v>
      </c>
      <c r="F413">
        <v>0</v>
      </c>
      <c r="G413">
        <v>1.2103300000000001E-2</v>
      </c>
      <c r="H413">
        <v>0.98084800000000005</v>
      </c>
      <c r="I413">
        <v>0</v>
      </c>
    </row>
    <row r="414" spans="1:9" x14ac:dyDescent="0.25">
      <c r="A414" t="s">
        <v>112</v>
      </c>
      <c r="B414">
        <v>723.72500000000002</v>
      </c>
      <c r="C414">
        <v>0</v>
      </c>
      <c r="D414">
        <v>0</v>
      </c>
      <c r="E414">
        <v>0</v>
      </c>
      <c r="F414">
        <v>0</v>
      </c>
      <c r="G414">
        <v>1.0884E-2</v>
      </c>
      <c r="H414">
        <v>0.99508600000000003</v>
      </c>
      <c r="I414">
        <v>0</v>
      </c>
    </row>
    <row r="415" spans="1:9" x14ac:dyDescent="0.25">
      <c r="A415" t="s">
        <v>112</v>
      </c>
      <c r="B415">
        <v>4447</v>
      </c>
      <c r="C415">
        <v>0</v>
      </c>
      <c r="D415">
        <v>0</v>
      </c>
      <c r="E415">
        <v>0</v>
      </c>
      <c r="F415">
        <v>0</v>
      </c>
      <c r="G415">
        <v>1.08573E-2</v>
      </c>
      <c r="H415">
        <v>0.98101899999999997</v>
      </c>
      <c r="I415">
        <v>0</v>
      </c>
    </row>
    <row r="416" spans="1:9" x14ac:dyDescent="0.25">
      <c r="A416" t="s">
        <v>112</v>
      </c>
      <c r="B416">
        <v>4754.41</v>
      </c>
      <c r="C416">
        <v>0</v>
      </c>
      <c r="D416">
        <v>0</v>
      </c>
      <c r="E416">
        <v>0</v>
      </c>
      <c r="F416">
        <v>0</v>
      </c>
      <c r="G416">
        <v>1.12084E-2</v>
      </c>
      <c r="H416">
        <v>0.98100399999999999</v>
      </c>
      <c r="I416">
        <v>0</v>
      </c>
    </row>
    <row r="417" spans="1:9" x14ac:dyDescent="0.25">
      <c r="A417" t="s">
        <v>112</v>
      </c>
      <c r="B417">
        <v>674.71</v>
      </c>
      <c r="C417">
        <v>0</v>
      </c>
      <c r="D417">
        <v>0</v>
      </c>
      <c r="E417">
        <v>0</v>
      </c>
      <c r="F417">
        <v>0</v>
      </c>
      <c r="G417">
        <v>1.0875299999999999E-2</v>
      </c>
      <c r="H417">
        <v>0.98100900000000002</v>
      </c>
      <c r="I417">
        <v>0</v>
      </c>
    </row>
    <row r="418" spans="1:9" x14ac:dyDescent="0.25">
      <c r="A418" t="s">
        <v>112</v>
      </c>
      <c r="B418">
        <v>4572.24</v>
      </c>
      <c r="C418">
        <v>0</v>
      </c>
      <c r="D418">
        <v>0</v>
      </c>
      <c r="E418">
        <v>0</v>
      </c>
      <c r="F418">
        <v>0</v>
      </c>
      <c r="G418">
        <v>1.12029E-2</v>
      </c>
      <c r="H418">
        <v>0.98096799999999995</v>
      </c>
      <c r="I418">
        <v>0</v>
      </c>
    </row>
    <row r="419" spans="1:9" x14ac:dyDescent="0.25">
      <c r="A419" t="s">
        <v>112</v>
      </c>
      <c r="B419">
        <v>4796.38</v>
      </c>
      <c r="C419">
        <v>0</v>
      </c>
      <c r="D419">
        <v>0</v>
      </c>
      <c r="E419">
        <v>0</v>
      </c>
      <c r="F419">
        <v>0</v>
      </c>
      <c r="G419">
        <v>1.1090900000000001E-2</v>
      </c>
      <c r="H419">
        <v>0.98100100000000001</v>
      </c>
      <c r="I419">
        <v>0</v>
      </c>
    </row>
    <row r="420" spans="1:9" x14ac:dyDescent="0.25">
      <c r="A420" t="s">
        <v>112</v>
      </c>
      <c r="B420">
        <v>726.15700000000004</v>
      </c>
      <c r="C420">
        <v>0</v>
      </c>
      <c r="D420">
        <v>0</v>
      </c>
      <c r="E420">
        <v>0</v>
      </c>
      <c r="F420">
        <v>0</v>
      </c>
      <c r="G420">
        <v>1.09225E-2</v>
      </c>
      <c r="H420">
        <v>0.98099599999999998</v>
      </c>
      <c r="I420">
        <v>0</v>
      </c>
    </row>
    <row r="421" spans="1:9" x14ac:dyDescent="0.25">
      <c r="A421" t="s">
        <v>112</v>
      </c>
      <c r="B421">
        <v>4477.57</v>
      </c>
      <c r="C421">
        <v>0</v>
      </c>
      <c r="D421">
        <v>0</v>
      </c>
      <c r="E421">
        <v>0</v>
      </c>
      <c r="F421">
        <v>0</v>
      </c>
      <c r="G421">
        <v>1.0960599999999999E-2</v>
      </c>
      <c r="H421">
        <v>0.98101000000000005</v>
      </c>
      <c r="I421">
        <v>0</v>
      </c>
    </row>
    <row r="422" spans="1:9" x14ac:dyDescent="0.25">
      <c r="A422" t="s">
        <v>112</v>
      </c>
      <c r="B422">
        <v>4778.41</v>
      </c>
      <c r="C422">
        <v>0</v>
      </c>
      <c r="D422">
        <v>0</v>
      </c>
      <c r="E422">
        <v>0</v>
      </c>
      <c r="F422">
        <v>0</v>
      </c>
      <c r="G422">
        <v>1.66029E-2</v>
      </c>
      <c r="H422">
        <v>0.98095600000000005</v>
      </c>
      <c r="I422">
        <v>0</v>
      </c>
    </row>
    <row r="423" spans="1:9" x14ac:dyDescent="0.25">
      <c r="A423" t="s">
        <v>112</v>
      </c>
      <c r="B423">
        <v>693.58600000000001</v>
      </c>
      <c r="C423">
        <v>0</v>
      </c>
      <c r="D423">
        <v>0</v>
      </c>
      <c r="E423">
        <v>0</v>
      </c>
      <c r="F423">
        <v>0</v>
      </c>
      <c r="G423">
        <v>1.11346E-2</v>
      </c>
      <c r="H423">
        <v>0.98101700000000003</v>
      </c>
      <c r="I423">
        <v>0</v>
      </c>
    </row>
    <row r="424" spans="1:9" x14ac:dyDescent="0.25">
      <c r="A424" t="s">
        <v>112</v>
      </c>
      <c r="B424">
        <v>4528.33</v>
      </c>
      <c r="C424">
        <v>0</v>
      </c>
      <c r="D424">
        <v>0</v>
      </c>
      <c r="E424">
        <v>0</v>
      </c>
      <c r="F424">
        <v>0</v>
      </c>
      <c r="G424">
        <v>1.1034E-2</v>
      </c>
      <c r="H424">
        <v>0.99034199999999994</v>
      </c>
      <c r="I424">
        <v>0</v>
      </c>
    </row>
    <row r="425" spans="1:9" x14ac:dyDescent="0.25">
      <c r="A425" t="s">
        <v>112</v>
      </c>
      <c r="B425">
        <v>4807.8999999999996</v>
      </c>
      <c r="C425">
        <v>0</v>
      </c>
      <c r="D425">
        <v>0</v>
      </c>
      <c r="E425">
        <v>0</v>
      </c>
      <c r="F425">
        <v>0</v>
      </c>
      <c r="G425">
        <v>1.09228E-2</v>
      </c>
      <c r="H425">
        <v>0.98101899999999997</v>
      </c>
      <c r="I425">
        <v>0</v>
      </c>
    </row>
    <row r="426" spans="1:9" x14ac:dyDescent="0.25">
      <c r="A426" t="s">
        <v>112</v>
      </c>
      <c r="B426">
        <v>713.43</v>
      </c>
      <c r="C426">
        <v>0</v>
      </c>
      <c r="D426">
        <v>0</v>
      </c>
      <c r="E426">
        <v>0</v>
      </c>
      <c r="F426">
        <v>0</v>
      </c>
      <c r="G426">
        <v>1.1046E-2</v>
      </c>
      <c r="H426">
        <v>0.99221199999999998</v>
      </c>
      <c r="I426">
        <v>0</v>
      </c>
    </row>
    <row r="427" spans="1:9" x14ac:dyDescent="0.25">
      <c r="A427" t="s">
        <v>112</v>
      </c>
      <c r="B427">
        <v>4477.6499999999996</v>
      </c>
      <c r="C427">
        <v>0</v>
      </c>
      <c r="D427">
        <v>0</v>
      </c>
      <c r="E427">
        <v>0</v>
      </c>
      <c r="F427">
        <v>0</v>
      </c>
      <c r="G427">
        <v>1.0971099999999999E-2</v>
      </c>
      <c r="H427">
        <v>0.98101899999999997</v>
      </c>
      <c r="I427">
        <v>0</v>
      </c>
    </row>
    <row r="428" spans="1:9" x14ac:dyDescent="0.25">
      <c r="A428" t="s">
        <v>112</v>
      </c>
      <c r="B428">
        <v>4762.33</v>
      </c>
      <c r="C428">
        <v>0</v>
      </c>
      <c r="D428">
        <v>0</v>
      </c>
      <c r="E428">
        <v>0</v>
      </c>
      <c r="F428">
        <v>0</v>
      </c>
      <c r="G428">
        <v>1.13063E-2</v>
      </c>
      <c r="H428">
        <v>0.98101899999999997</v>
      </c>
      <c r="I428">
        <v>0</v>
      </c>
    </row>
    <row r="429" spans="1:9" x14ac:dyDescent="0.25">
      <c r="A429" t="s">
        <v>112</v>
      </c>
      <c r="B429">
        <v>674.44899999999996</v>
      </c>
      <c r="C429">
        <v>0</v>
      </c>
      <c r="D429">
        <v>0</v>
      </c>
      <c r="E429">
        <v>0</v>
      </c>
      <c r="F429">
        <v>0</v>
      </c>
      <c r="G429">
        <v>1.1903E-2</v>
      </c>
      <c r="H429">
        <v>0.99493500000000001</v>
      </c>
      <c r="I429">
        <v>0</v>
      </c>
    </row>
    <row r="430" spans="1:9" x14ac:dyDescent="0.25">
      <c r="A430" t="s">
        <v>112</v>
      </c>
      <c r="B430">
        <v>4563.53</v>
      </c>
      <c r="C430">
        <v>0</v>
      </c>
      <c r="D430">
        <v>0</v>
      </c>
      <c r="E430">
        <v>0</v>
      </c>
      <c r="F430">
        <v>0</v>
      </c>
      <c r="G430">
        <v>1.09176E-2</v>
      </c>
      <c r="H430">
        <v>0.98101899999999997</v>
      </c>
      <c r="I430">
        <v>0</v>
      </c>
    </row>
    <row r="431" spans="1:9" x14ac:dyDescent="0.25">
      <c r="A431" t="s">
        <v>112</v>
      </c>
      <c r="B431">
        <v>4791.01</v>
      </c>
      <c r="C431">
        <v>0</v>
      </c>
      <c r="D431">
        <v>0</v>
      </c>
      <c r="E431">
        <v>0</v>
      </c>
      <c r="F431">
        <v>0</v>
      </c>
      <c r="G431">
        <v>1.1161300000000001E-2</v>
      </c>
      <c r="H431">
        <v>0.98101400000000005</v>
      </c>
      <c r="I431">
        <v>0</v>
      </c>
    </row>
    <row r="432" spans="1:9" x14ac:dyDescent="0.25">
      <c r="A432" t="s">
        <v>112</v>
      </c>
      <c r="B432">
        <v>697.86599999999999</v>
      </c>
      <c r="C432">
        <v>0</v>
      </c>
      <c r="D432">
        <v>0</v>
      </c>
      <c r="E432">
        <v>0</v>
      </c>
      <c r="F432">
        <v>0</v>
      </c>
      <c r="G432">
        <v>1.14737E-2</v>
      </c>
      <c r="H432">
        <v>0.99457399999999996</v>
      </c>
      <c r="I432">
        <v>0</v>
      </c>
    </row>
    <row r="433" spans="1:25" x14ac:dyDescent="0.25">
      <c r="A433" t="s">
        <v>112</v>
      </c>
      <c r="B433">
        <v>4511.25</v>
      </c>
      <c r="C433">
        <v>0</v>
      </c>
      <c r="D433">
        <v>0</v>
      </c>
      <c r="E433">
        <v>0</v>
      </c>
      <c r="F433">
        <v>0</v>
      </c>
      <c r="G433">
        <v>1.10417E-2</v>
      </c>
      <c r="H433">
        <v>0.98101799999999995</v>
      </c>
      <c r="I433">
        <v>0</v>
      </c>
    </row>
    <row r="434" spans="1:25" x14ac:dyDescent="0.25">
      <c r="A434" t="s">
        <v>112</v>
      </c>
      <c r="B434">
        <v>4758.26</v>
      </c>
      <c r="C434">
        <v>0</v>
      </c>
      <c r="D434">
        <v>0</v>
      </c>
      <c r="E434">
        <v>0</v>
      </c>
      <c r="F434">
        <v>0</v>
      </c>
      <c r="G434">
        <v>1.0908899999999999E-2</v>
      </c>
      <c r="H434">
        <v>0.98161500000000002</v>
      </c>
      <c r="I434">
        <v>0</v>
      </c>
    </row>
    <row r="435" spans="1:25" x14ac:dyDescent="0.25">
      <c r="A435" t="s">
        <v>112</v>
      </c>
      <c r="B435">
        <v>673.14</v>
      </c>
      <c r="C435">
        <v>0</v>
      </c>
      <c r="D435">
        <v>0</v>
      </c>
      <c r="E435">
        <v>0</v>
      </c>
      <c r="F435">
        <v>0</v>
      </c>
      <c r="G435">
        <v>1.1110699999999999E-2</v>
      </c>
      <c r="H435">
        <v>0.98201799999999995</v>
      </c>
      <c r="I435">
        <v>0</v>
      </c>
    </row>
    <row r="436" spans="1:25" x14ac:dyDescent="0.25">
      <c r="A436" t="s">
        <v>112</v>
      </c>
      <c r="B436">
        <v>4568.92</v>
      </c>
      <c r="C436">
        <v>0</v>
      </c>
      <c r="D436">
        <v>0</v>
      </c>
      <c r="E436">
        <v>0</v>
      </c>
      <c r="F436">
        <v>0</v>
      </c>
      <c r="G436">
        <v>1.38028E-2</v>
      </c>
      <c r="H436">
        <v>0.98200799999999999</v>
      </c>
      <c r="I436">
        <v>0</v>
      </c>
    </row>
    <row r="437" spans="1:25" x14ac:dyDescent="0.25">
      <c r="A437" t="s">
        <v>112</v>
      </c>
      <c r="B437">
        <v>4805.41</v>
      </c>
      <c r="C437">
        <v>0</v>
      </c>
      <c r="D437">
        <v>0</v>
      </c>
      <c r="E437">
        <v>0</v>
      </c>
      <c r="F437">
        <v>0</v>
      </c>
      <c r="G437">
        <v>1.1261500000000001E-2</v>
      </c>
      <c r="H437">
        <v>0.98101099999999997</v>
      </c>
      <c r="I437">
        <v>0</v>
      </c>
    </row>
    <row r="438" spans="1:25" x14ac:dyDescent="0.25">
      <c r="A438" t="s">
        <v>112</v>
      </c>
      <c r="B438">
        <v>714.18899999999996</v>
      </c>
      <c r="C438">
        <v>0</v>
      </c>
      <c r="D438">
        <v>0</v>
      </c>
      <c r="E438">
        <v>0</v>
      </c>
      <c r="F438">
        <v>0</v>
      </c>
      <c r="G438">
        <v>1.15704E-2</v>
      </c>
      <c r="H438">
        <v>0.98101700000000003</v>
      </c>
      <c r="I438">
        <v>0</v>
      </c>
    </row>
    <row r="439" spans="1:25" x14ac:dyDescent="0.25">
      <c r="A439" t="s">
        <v>112</v>
      </c>
      <c r="B439">
        <v>4480.6099999999997</v>
      </c>
      <c r="C439">
        <v>0</v>
      </c>
      <c r="D439">
        <v>0</v>
      </c>
      <c r="E439">
        <v>0</v>
      </c>
      <c r="F439">
        <v>0</v>
      </c>
      <c r="G439">
        <v>1.1222299999999999E-2</v>
      </c>
      <c r="H439">
        <v>0.98101499999999997</v>
      </c>
      <c r="I439">
        <v>0</v>
      </c>
    </row>
    <row r="440" spans="1:25" x14ac:dyDescent="0.25">
      <c r="A440" t="s">
        <v>112</v>
      </c>
      <c r="B440">
        <v>4767.6000000000004</v>
      </c>
      <c r="C440">
        <v>0</v>
      </c>
      <c r="D440">
        <v>0</v>
      </c>
      <c r="E440">
        <v>0</v>
      </c>
      <c r="F440">
        <v>0</v>
      </c>
      <c r="G440">
        <v>1.31132E-2</v>
      </c>
      <c r="H440">
        <v>0.98101099999999997</v>
      </c>
      <c r="I440">
        <v>0</v>
      </c>
    </row>
    <row r="441" spans="1:25" x14ac:dyDescent="0.25">
      <c r="A441" t="s">
        <v>112</v>
      </c>
      <c r="B441">
        <v>674.73099999999999</v>
      </c>
      <c r="C441">
        <v>0</v>
      </c>
      <c r="D441">
        <v>0</v>
      </c>
      <c r="E441">
        <v>0</v>
      </c>
      <c r="F441">
        <v>0</v>
      </c>
      <c r="G441">
        <v>2.90377E-2</v>
      </c>
      <c r="H441">
        <v>0.98814000000000002</v>
      </c>
      <c r="I441">
        <v>0</v>
      </c>
    </row>
    <row r="442" spans="1:25" x14ac:dyDescent="0.25">
      <c r="A442" t="s">
        <v>112</v>
      </c>
      <c r="B442">
        <v>4552.7700000000004</v>
      </c>
      <c r="C442">
        <v>0</v>
      </c>
      <c r="D442">
        <v>0</v>
      </c>
      <c r="E442">
        <v>0</v>
      </c>
      <c r="F442">
        <v>0</v>
      </c>
      <c r="G442">
        <v>1.1520799999999999E-2</v>
      </c>
      <c r="H442">
        <v>0.99496700000000005</v>
      </c>
      <c r="I442">
        <v>0</v>
      </c>
    </row>
    <row r="443" spans="1:25" x14ac:dyDescent="0.25">
      <c r="A443" t="s">
        <v>112</v>
      </c>
      <c r="B443">
        <v>4779.6899999999996</v>
      </c>
      <c r="C443">
        <v>0</v>
      </c>
      <c r="D443">
        <v>0</v>
      </c>
      <c r="E443">
        <v>0</v>
      </c>
      <c r="F443">
        <v>0</v>
      </c>
      <c r="G443">
        <v>1.10463E-2</v>
      </c>
      <c r="H443">
        <v>0.98101799999999995</v>
      </c>
      <c r="I443">
        <v>0</v>
      </c>
    </row>
    <row r="444" spans="1:25" x14ac:dyDescent="0.25">
      <c r="A444" t="s">
        <v>112</v>
      </c>
      <c r="B444">
        <v>707.78899999999999</v>
      </c>
      <c r="C444">
        <v>0</v>
      </c>
      <c r="D444">
        <v>0</v>
      </c>
      <c r="E444">
        <v>0</v>
      </c>
      <c r="F444">
        <v>0</v>
      </c>
      <c r="G444">
        <v>1.0858100000000001E-2</v>
      </c>
      <c r="H444">
        <v>0.98101499999999997</v>
      </c>
      <c r="I444">
        <v>0</v>
      </c>
    </row>
    <row r="445" spans="1:25" x14ac:dyDescent="0.25">
      <c r="A445" t="s">
        <v>112</v>
      </c>
      <c r="B445">
        <v>4515.2299999999996</v>
      </c>
      <c r="C445">
        <v>0</v>
      </c>
      <c r="D445">
        <v>0</v>
      </c>
      <c r="E445">
        <v>0</v>
      </c>
      <c r="F445">
        <v>0</v>
      </c>
      <c r="G445">
        <v>1.8879400000000001E-2</v>
      </c>
      <c r="H445">
        <v>0.98101499999999997</v>
      </c>
      <c r="I445">
        <v>0</v>
      </c>
    </row>
    <row r="446" spans="1:25" x14ac:dyDescent="0.25">
      <c r="A446" t="s">
        <v>112</v>
      </c>
      <c r="B446">
        <v>4701.3</v>
      </c>
      <c r="C446">
        <v>0</v>
      </c>
      <c r="D446">
        <v>0</v>
      </c>
      <c r="E446">
        <v>0</v>
      </c>
      <c r="F446">
        <v>0</v>
      </c>
      <c r="G446">
        <v>1.0865E-2</v>
      </c>
      <c r="H446">
        <v>0.98572099999999996</v>
      </c>
      <c r="I446">
        <v>0</v>
      </c>
    </row>
    <row r="447" spans="1:25" x14ac:dyDescent="0.25">
      <c r="A447" t="s">
        <v>112</v>
      </c>
      <c r="B447">
        <v>676.10699999999997</v>
      </c>
      <c r="C447">
        <v>0</v>
      </c>
      <c r="D447">
        <v>0</v>
      </c>
      <c r="E447">
        <v>0</v>
      </c>
      <c r="F447">
        <v>0</v>
      </c>
      <c r="G447">
        <v>1.10616E-2</v>
      </c>
      <c r="H447">
        <v>0.98415799999999998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4625.4399999999996</v>
      </c>
      <c r="C448">
        <v>0</v>
      </c>
      <c r="D448">
        <v>0</v>
      </c>
      <c r="E448">
        <v>0</v>
      </c>
      <c r="F448">
        <v>0</v>
      </c>
      <c r="G448">
        <v>1.14304E-2</v>
      </c>
      <c r="H448">
        <v>0.98101400000000005</v>
      </c>
      <c r="I448">
        <v>0</v>
      </c>
      <c r="R448">
        <f>AVERAGE(B399:B448)</f>
        <v>3304.8319199999987</v>
      </c>
      <c r="S448">
        <f>AVERAGE(C399:C448)</f>
        <v>0</v>
      </c>
      <c r="U448">
        <f>_xlfn.VAR.P(B399:B448)</f>
        <v>4128737.6197983627</v>
      </c>
      <c r="V448">
        <f>_xlfn.VAR.P(C399:C448)</f>
        <v>0</v>
      </c>
      <c r="X448">
        <f>1.96*SQRT(U448)/50</f>
        <v>79.651637623384474</v>
      </c>
      <c r="Y448">
        <f>1.96*SQRT(V448)/50</f>
        <v>0</v>
      </c>
    </row>
    <row r="449" spans="1:9" x14ac:dyDescent="0.25">
      <c r="A449" t="s">
        <v>112</v>
      </c>
      <c r="B449">
        <v>165238.07549399999</v>
      </c>
      <c r="C449" t="s">
        <v>37</v>
      </c>
    </row>
    <row r="450" spans="1:9" x14ac:dyDescent="0.25">
      <c r="A450" t="s">
        <v>113</v>
      </c>
      <c r="B450">
        <v>4790.03</v>
      </c>
      <c r="C450">
        <v>782.16899999999998</v>
      </c>
      <c r="D450">
        <v>761.06700000000001</v>
      </c>
      <c r="E450">
        <v>752.89200000000005</v>
      </c>
      <c r="F450">
        <v>547.53899999999999</v>
      </c>
      <c r="G450">
        <v>1.1398699999999999E-2</v>
      </c>
      <c r="H450">
        <v>0.98095299999999996</v>
      </c>
      <c r="I450">
        <v>0</v>
      </c>
    </row>
    <row r="451" spans="1:9" x14ac:dyDescent="0.25">
      <c r="A451" t="s">
        <v>113</v>
      </c>
      <c r="B451">
        <v>700.53300000000002</v>
      </c>
      <c r="C451">
        <v>698.90300000000002</v>
      </c>
      <c r="D451">
        <v>678.50699999999995</v>
      </c>
      <c r="E451">
        <v>671.67899999999997</v>
      </c>
      <c r="F451">
        <v>471.37</v>
      </c>
      <c r="G451">
        <v>1.10197E-2</v>
      </c>
      <c r="H451">
        <v>0.98101300000000002</v>
      </c>
      <c r="I451">
        <v>0</v>
      </c>
    </row>
    <row r="452" spans="1:9" x14ac:dyDescent="0.25">
      <c r="A452" t="s">
        <v>113</v>
      </c>
      <c r="B452">
        <v>4510.07</v>
      </c>
      <c r="C452">
        <v>653.19500000000005</v>
      </c>
      <c r="D452">
        <v>634.26499999999999</v>
      </c>
      <c r="E452">
        <v>628.33799999999997</v>
      </c>
      <c r="F452">
        <v>429.53300000000002</v>
      </c>
      <c r="G452">
        <v>1.08792E-2</v>
      </c>
      <c r="H452">
        <v>0.98101799999999995</v>
      </c>
      <c r="I452">
        <v>0</v>
      </c>
    </row>
    <row r="453" spans="1:9" x14ac:dyDescent="0.25">
      <c r="A453" t="s">
        <v>113</v>
      </c>
      <c r="B453">
        <v>4775.4399999999996</v>
      </c>
      <c r="C453">
        <v>767.00099999999998</v>
      </c>
      <c r="D453">
        <v>745.952</v>
      </c>
      <c r="E453">
        <v>738.00900000000001</v>
      </c>
      <c r="F453">
        <v>533.45399999999995</v>
      </c>
      <c r="G453">
        <v>1.08913E-2</v>
      </c>
      <c r="H453">
        <v>0.99494300000000002</v>
      </c>
      <c r="I453">
        <v>0</v>
      </c>
    </row>
    <row r="454" spans="1:9" x14ac:dyDescent="0.25">
      <c r="A454" t="s">
        <v>113</v>
      </c>
      <c r="B454">
        <v>687.55399999999997</v>
      </c>
      <c r="C454">
        <v>685.92899999999997</v>
      </c>
      <c r="D454">
        <v>665.904</v>
      </c>
      <c r="E454">
        <v>659.24599999999998</v>
      </c>
      <c r="F454">
        <v>459.32299999999998</v>
      </c>
      <c r="G454">
        <v>1.14445E-2</v>
      </c>
      <c r="H454">
        <v>0.98099199999999998</v>
      </c>
      <c r="I454">
        <v>0</v>
      </c>
    </row>
    <row r="455" spans="1:9" x14ac:dyDescent="0.25">
      <c r="A455" t="s">
        <v>113</v>
      </c>
      <c r="B455">
        <v>4536.67</v>
      </c>
      <c r="C455">
        <v>657.98699999999997</v>
      </c>
      <c r="D455">
        <v>638.58799999999997</v>
      </c>
      <c r="E455">
        <v>632.452</v>
      </c>
      <c r="F455">
        <v>433.13</v>
      </c>
      <c r="G455">
        <v>2.9038399999999999E-2</v>
      </c>
      <c r="H455">
        <v>0.98101799999999995</v>
      </c>
      <c r="I455">
        <v>0</v>
      </c>
    </row>
    <row r="456" spans="1:9" x14ac:dyDescent="0.25">
      <c r="A456" t="s">
        <v>113</v>
      </c>
      <c r="B456">
        <v>4733.3</v>
      </c>
      <c r="C456">
        <v>719.33399999999995</v>
      </c>
      <c r="D456">
        <v>699.48099999999999</v>
      </c>
      <c r="E456">
        <v>692.34</v>
      </c>
      <c r="F456">
        <v>489.68799999999999</v>
      </c>
      <c r="G456">
        <v>1.0857500000000001E-2</v>
      </c>
      <c r="H456">
        <v>0.98101899999999997</v>
      </c>
      <c r="I456">
        <v>0</v>
      </c>
    </row>
    <row r="457" spans="1:9" x14ac:dyDescent="0.25">
      <c r="A457" t="s">
        <v>113</v>
      </c>
      <c r="B457">
        <v>641.53399999999999</v>
      </c>
      <c r="C457">
        <v>639.99199999999996</v>
      </c>
      <c r="D457">
        <v>621.12300000000005</v>
      </c>
      <c r="E457">
        <v>615.29600000000005</v>
      </c>
      <c r="F457">
        <v>417.27499999999998</v>
      </c>
      <c r="G457">
        <v>1.0875299999999999E-2</v>
      </c>
      <c r="H457">
        <v>0.98101499999999997</v>
      </c>
      <c r="I457">
        <v>0</v>
      </c>
    </row>
    <row r="458" spans="1:9" x14ac:dyDescent="0.25">
      <c r="A458" t="s">
        <v>113</v>
      </c>
      <c r="B458">
        <v>4622.29</v>
      </c>
      <c r="C458">
        <v>641.92200000000003</v>
      </c>
      <c r="D458">
        <v>623.00900000000001</v>
      </c>
      <c r="E458">
        <v>617.20799999999997</v>
      </c>
      <c r="F458">
        <v>418.79700000000003</v>
      </c>
      <c r="G458">
        <v>1.1122E-2</v>
      </c>
      <c r="H458">
        <v>0.99448800000000004</v>
      </c>
      <c r="I458">
        <v>0</v>
      </c>
    </row>
    <row r="459" spans="1:9" x14ac:dyDescent="0.25">
      <c r="A459" t="s">
        <v>113</v>
      </c>
      <c r="B459">
        <v>4730.2700000000004</v>
      </c>
      <c r="C459">
        <v>716.52700000000004</v>
      </c>
      <c r="D459">
        <v>696.70299999999997</v>
      </c>
      <c r="E459">
        <v>689.60400000000004</v>
      </c>
      <c r="F459">
        <v>486.65899999999999</v>
      </c>
      <c r="G459">
        <v>1.5580200000000001E-2</v>
      </c>
      <c r="H459">
        <v>0.98101899999999997</v>
      </c>
      <c r="I459">
        <v>0</v>
      </c>
    </row>
    <row r="460" spans="1:9" x14ac:dyDescent="0.25">
      <c r="A460" t="s">
        <v>113</v>
      </c>
      <c r="B460">
        <v>644.41899999999998</v>
      </c>
      <c r="C460">
        <v>642.82899999999995</v>
      </c>
      <c r="D460">
        <v>623.90899999999999</v>
      </c>
      <c r="E460">
        <v>618.02499999999998</v>
      </c>
      <c r="F460">
        <v>419.52600000000001</v>
      </c>
      <c r="G460">
        <v>1.49725E-2</v>
      </c>
      <c r="H460">
        <v>0.98101799999999995</v>
      </c>
      <c r="I460">
        <v>0</v>
      </c>
    </row>
    <row r="461" spans="1:9" x14ac:dyDescent="0.25">
      <c r="A461" t="s">
        <v>113</v>
      </c>
      <c r="B461">
        <v>4628.1400000000003</v>
      </c>
      <c r="C461">
        <v>645.42999999999995</v>
      </c>
      <c r="D461">
        <v>626.53599999999994</v>
      </c>
      <c r="E461">
        <v>620.66899999999998</v>
      </c>
      <c r="F461">
        <v>421.81</v>
      </c>
      <c r="G461">
        <v>1.0862699999999999E-2</v>
      </c>
      <c r="H461">
        <v>0.98101899999999997</v>
      </c>
      <c r="I461">
        <v>0</v>
      </c>
    </row>
    <row r="462" spans="1:9" x14ac:dyDescent="0.25">
      <c r="A462" t="s">
        <v>113</v>
      </c>
      <c r="B462">
        <v>4797.96</v>
      </c>
      <c r="C462">
        <v>789.68299999999999</v>
      </c>
      <c r="D462">
        <v>768.67499999999995</v>
      </c>
      <c r="E462">
        <v>760.19600000000003</v>
      </c>
      <c r="F462">
        <v>554.43600000000004</v>
      </c>
      <c r="G462">
        <v>1.09126E-2</v>
      </c>
      <c r="H462">
        <v>0.98100500000000002</v>
      </c>
      <c r="I462">
        <v>0</v>
      </c>
    </row>
    <row r="463" spans="1:9" x14ac:dyDescent="0.25">
      <c r="A463" t="s">
        <v>113</v>
      </c>
      <c r="B463">
        <v>716.22199999999998</v>
      </c>
      <c r="C463">
        <v>714.56899999999996</v>
      </c>
      <c r="D463">
        <v>694.30499999999995</v>
      </c>
      <c r="E463">
        <v>687.04300000000001</v>
      </c>
      <c r="F463">
        <v>485.75599999999997</v>
      </c>
      <c r="G463">
        <v>1.09601E-2</v>
      </c>
      <c r="H463">
        <v>0.98101899999999997</v>
      </c>
      <c r="I463">
        <v>0</v>
      </c>
    </row>
    <row r="464" spans="1:9" x14ac:dyDescent="0.25">
      <c r="A464" t="s">
        <v>113</v>
      </c>
      <c r="B464">
        <v>4486.8</v>
      </c>
      <c r="C464">
        <v>647.18600000000004</v>
      </c>
      <c r="D464">
        <v>628.24900000000002</v>
      </c>
      <c r="E464">
        <v>622.36400000000003</v>
      </c>
      <c r="F464">
        <v>423.70699999999999</v>
      </c>
      <c r="G464">
        <v>1.14815E-2</v>
      </c>
      <c r="H464">
        <v>0.98984499999999997</v>
      </c>
      <c r="I464">
        <v>0</v>
      </c>
    </row>
    <row r="465" spans="1:9" x14ac:dyDescent="0.25">
      <c r="A465" t="s">
        <v>113</v>
      </c>
      <c r="B465">
        <v>4770.7299999999996</v>
      </c>
      <c r="C465">
        <v>762.21799999999996</v>
      </c>
      <c r="D465">
        <v>741.14700000000005</v>
      </c>
      <c r="E465">
        <v>733.21799999999996</v>
      </c>
      <c r="F465">
        <v>528.97199999999998</v>
      </c>
      <c r="G465">
        <v>1.1639E-2</v>
      </c>
      <c r="H465">
        <v>0.98101799999999995</v>
      </c>
      <c r="I465">
        <v>0</v>
      </c>
    </row>
    <row r="466" spans="1:9" x14ac:dyDescent="0.25">
      <c r="A466" t="s">
        <v>113</v>
      </c>
      <c r="B466">
        <v>697.35900000000004</v>
      </c>
      <c r="C466">
        <v>695.61</v>
      </c>
      <c r="D466">
        <v>675.11099999999999</v>
      </c>
      <c r="E466">
        <v>668.26700000000005</v>
      </c>
      <c r="F466">
        <v>467.92700000000002</v>
      </c>
      <c r="G466">
        <v>1.8353299999999999E-2</v>
      </c>
      <c r="H466">
        <v>0.99457099999999998</v>
      </c>
      <c r="I466">
        <v>0</v>
      </c>
    </row>
    <row r="467" spans="1:9" x14ac:dyDescent="0.25">
      <c r="A467" t="s">
        <v>113</v>
      </c>
      <c r="B467">
        <v>4531.5</v>
      </c>
      <c r="C467">
        <v>683.49699999999996</v>
      </c>
      <c r="D467">
        <v>663.43799999999999</v>
      </c>
      <c r="E467">
        <v>656.79399999999998</v>
      </c>
      <c r="F467">
        <v>456.57100000000003</v>
      </c>
      <c r="G467">
        <v>1.0862800000000001E-2</v>
      </c>
      <c r="H467">
        <v>0.98099400000000003</v>
      </c>
      <c r="I467">
        <v>0</v>
      </c>
    </row>
    <row r="468" spans="1:9" x14ac:dyDescent="0.25">
      <c r="A468" t="s">
        <v>113</v>
      </c>
      <c r="B468">
        <v>4727.43</v>
      </c>
      <c r="C468">
        <v>718.125</v>
      </c>
      <c r="D468">
        <v>698.05100000000004</v>
      </c>
      <c r="E468">
        <v>690.96600000000001</v>
      </c>
      <c r="F468">
        <v>488.52199999999999</v>
      </c>
      <c r="G468">
        <v>1.3133300000000001E-2</v>
      </c>
      <c r="H468">
        <v>0.98101899999999997</v>
      </c>
      <c r="I468">
        <v>0</v>
      </c>
    </row>
    <row r="469" spans="1:9" x14ac:dyDescent="0.25">
      <c r="A469" t="s">
        <v>113</v>
      </c>
      <c r="B469">
        <v>636.74099999999999</v>
      </c>
      <c r="C469">
        <v>635.18299999999999</v>
      </c>
      <c r="D469">
        <v>616.49</v>
      </c>
      <c r="E469">
        <v>610.75199999999995</v>
      </c>
      <c r="F469">
        <v>412.62</v>
      </c>
      <c r="G469">
        <v>1.1036499999999999E-2</v>
      </c>
      <c r="H469">
        <v>0.98079700000000003</v>
      </c>
      <c r="I469">
        <v>0</v>
      </c>
    </row>
    <row r="470" spans="1:9" x14ac:dyDescent="0.25">
      <c r="A470" t="s">
        <v>113</v>
      </c>
      <c r="B470">
        <v>4636.66</v>
      </c>
      <c r="C470">
        <v>637.71600000000001</v>
      </c>
      <c r="D470">
        <v>618.97699999999998</v>
      </c>
      <c r="E470">
        <v>613.16899999999998</v>
      </c>
      <c r="F470">
        <v>414.95400000000001</v>
      </c>
      <c r="G470">
        <v>1.08574E-2</v>
      </c>
      <c r="H470">
        <v>0.98098200000000002</v>
      </c>
      <c r="I470">
        <v>0</v>
      </c>
    </row>
    <row r="471" spans="1:9" x14ac:dyDescent="0.25">
      <c r="A471" t="s">
        <v>113</v>
      </c>
      <c r="B471">
        <v>4733.7299999999996</v>
      </c>
      <c r="C471">
        <v>722.86</v>
      </c>
      <c r="D471">
        <v>702.91</v>
      </c>
      <c r="E471">
        <v>695.8</v>
      </c>
      <c r="F471">
        <v>492.95600000000002</v>
      </c>
      <c r="G471">
        <v>1.2304900000000001E-2</v>
      </c>
      <c r="H471">
        <v>0.98097500000000004</v>
      </c>
      <c r="I471">
        <v>0</v>
      </c>
    </row>
    <row r="472" spans="1:9" x14ac:dyDescent="0.25">
      <c r="A472" t="s">
        <v>113</v>
      </c>
      <c r="B472">
        <v>638.89</v>
      </c>
      <c r="C472">
        <v>637.38900000000001</v>
      </c>
      <c r="D472">
        <v>618.81100000000004</v>
      </c>
      <c r="E472">
        <v>613.024</v>
      </c>
      <c r="F472">
        <v>415.25099999999998</v>
      </c>
      <c r="G472">
        <v>1.1260300000000001E-2</v>
      </c>
      <c r="H472">
        <v>0.98100399999999999</v>
      </c>
      <c r="I472">
        <v>0</v>
      </c>
    </row>
    <row r="473" spans="1:9" x14ac:dyDescent="0.25">
      <c r="A473" t="s">
        <v>113</v>
      </c>
      <c r="B473">
        <v>4627</v>
      </c>
      <c r="C473">
        <v>641.60799999999995</v>
      </c>
      <c r="D473">
        <v>622.81100000000004</v>
      </c>
      <c r="E473">
        <v>617</v>
      </c>
      <c r="F473">
        <v>418.80200000000002</v>
      </c>
      <c r="G473">
        <v>1.0860399999999999E-2</v>
      </c>
      <c r="H473">
        <v>0.98101799999999995</v>
      </c>
      <c r="I473">
        <v>0</v>
      </c>
    </row>
    <row r="474" spans="1:9" x14ac:dyDescent="0.25">
      <c r="A474" t="s">
        <v>113</v>
      </c>
      <c r="B474">
        <v>4762.21</v>
      </c>
      <c r="C474">
        <v>755.01900000000001</v>
      </c>
      <c r="D474">
        <v>733.97</v>
      </c>
      <c r="E474">
        <v>726.10299999999995</v>
      </c>
      <c r="F474">
        <v>522.30100000000004</v>
      </c>
      <c r="G474">
        <v>1.08661E-2</v>
      </c>
      <c r="H474">
        <v>0.99136899999999994</v>
      </c>
      <c r="I474">
        <v>0</v>
      </c>
    </row>
    <row r="475" spans="1:9" x14ac:dyDescent="0.25">
      <c r="A475" t="s">
        <v>113</v>
      </c>
      <c r="B475">
        <v>687.37</v>
      </c>
      <c r="C475">
        <v>685.78599999999994</v>
      </c>
      <c r="D475">
        <v>665.73299999999995</v>
      </c>
      <c r="E475">
        <v>659.10500000000002</v>
      </c>
      <c r="F475">
        <v>459.14699999999999</v>
      </c>
      <c r="G475">
        <v>1.4619800000000001E-2</v>
      </c>
      <c r="H475">
        <v>0.98101799999999995</v>
      </c>
      <c r="I475">
        <v>0</v>
      </c>
    </row>
    <row r="476" spans="1:9" x14ac:dyDescent="0.25">
      <c r="A476" t="s">
        <v>113</v>
      </c>
      <c r="B476">
        <v>4548.8599999999997</v>
      </c>
      <c r="C476">
        <v>647.78700000000003</v>
      </c>
      <c r="D476">
        <v>628.803</v>
      </c>
      <c r="E476">
        <v>622.904</v>
      </c>
      <c r="F476">
        <v>424.25200000000001</v>
      </c>
      <c r="G476">
        <v>1.2845499999999999E-2</v>
      </c>
      <c r="H476">
        <v>0.98101499999999997</v>
      </c>
      <c r="I476">
        <v>0</v>
      </c>
    </row>
    <row r="477" spans="1:9" x14ac:dyDescent="0.25">
      <c r="A477" t="s">
        <v>113</v>
      </c>
      <c r="B477">
        <v>4766.93</v>
      </c>
      <c r="C477">
        <v>758.67100000000005</v>
      </c>
      <c r="D477">
        <v>737.61500000000001</v>
      </c>
      <c r="E477">
        <v>729.76199999999994</v>
      </c>
      <c r="F477">
        <v>525.45000000000005</v>
      </c>
      <c r="G477">
        <v>1.0857E-2</v>
      </c>
      <c r="H477">
        <v>0.98101899999999997</v>
      </c>
      <c r="I477">
        <v>0</v>
      </c>
    </row>
    <row r="478" spans="1:9" x14ac:dyDescent="0.25">
      <c r="A478" t="s">
        <v>113</v>
      </c>
      <c r="B478">
        <v>652.77700000000004</v>
      </c>
      <c r="C478">
        <v>651.22</v>
      </c>
      <c r="D478">
        <v>632.23400000000004</v>
      </c>
      <c r="E478">
        <v>626.25</v>
      </c>
      <c r="F478">
        <v>427.721</v>
      </c>
      <c r="G478">
        <v>1.1309100000000001E-2</v>
      </c>
      <c r="H478">
        <v>0.994981</v>
      </c>
      <c r="I478">
        <v>0</v>
      </c>
    </row>
    <row r="479" spans="1:9" x14ac:dyDescent="0.25">
      <c r="A479" t="s">
        <v>113</v>
      </c>
      <c r="B479">
        <v>4583.28</v>
      </c>
      <c r="C479">
        <v>641.779</v>
      </c>
      <c r="D479">
        <v>622.99900000000002</v>
      </c>
      <c r="E479">
        <v>617.16200000000003</v>
      </c>
      <c r="F479">
        <v>418.85700000000003</v>
      </c>
      <c r="G479">
        <v>1.3261E-2</v>
      </c>
      <c r="H479">
        <v>0.98097599999999996</v>
      </c>
      <c r="I479">
        <v>0</v>
      </c>
    </row>
    <row r="480" spans="1:9" x14ac:dyDescent="0.25">
      <c r="A480" t="s">
        <v>113</v>
      </c>
      <c r="B480">
        <v>4741</v>
      </c>
      <c r="C480">
        <v>726.06299999999999</v>
      </c>
      <c r="D480">
        <v>705.89499999999998</v>
      </c>
      <c r="E480">
        <v>698.64499999999998</v>
      </c>
      <c r="F480">
        <v>495.90300000000002</v>
      </c>
      <c r="G480">
        <v>1.52269E-2</v>
      </c>
      <c r="H480">
        <v>0.99449500000000002</v>
      </c>
      <c r="I480">
        <v>0</v>
      </c>
    </row>
    <row r="481" spans="1:9" x14ac:dyDescent="0.25">
      <c r="A481" t="s">
        <v>113</v>
      </c>
      <c r="B481">
        <v>637.86300000000006</v>
      </c>
      <c r="C481">
        <v>636.32399999999996</v>
      </c>
      <c r="D481">
        <v>617.649</v>
      </c>
      <c r="E481">
        <v>611.90700000000004</v>
      </c>
      <c r="F481">
        <v>414.24400000000003</v>
      </c>
      <c r="G481">
        <v>1.0866499999999999E-2</v>
      </c>
      <c r="H481">
        <v>0.98100600000000004</v>
      </c>
      <c r="I481">
        <v>0</v>
      </c>
    </row>
    <row r="482" spans="1:9" x14ac:dyDescent="0.25">
      <c r="A482" t="s">
        <v>113</v>
      </c>
      <c r="B482">
        <v>4621.22</v>
      </c>
      <c r="C482">
        <v>651.99699999999996</v>
      </c>
      <c r="D482">
        <v>633.14</v>
      </c>
      <c r="E482">
        <v>627.26499999999999</v>
      </c>
      <c r="F482">
        <v>428.66399999999999</v>
      </c>
      <c r="G482">
        <v>1.2873600000000001E-2</v>
      </c>
      <c r="H482">
        <v>0.98096899999999998</v>
      </c>
      <c r="I482">
        <v>0</v>
      </c>
    </row>
    <row r="483" spans="1:9" x14ac:dyDescent="0.25">
      <c r="A483" t="s">
        <v>113</v>
      </c>
      <c r="B483">
        <v>4733.18</v>
      </c>
      <c r="C483">
        <v>724.80399999999997</v>
      </c>
      <c r="D483">
        <v>704.57799999999997</v>
      </c>
      <c r="E483">
        <v>697.26700000000005</v>
      </c>
      <c r="F483">
        <v>494.21300000000002</v>
      </c>
      <c r="G483">
        <v>1.2200300000000001E-2</v>
      </c>
      <c r="H483">
        <v>0.98101700000000003</v>
      </c>
      <c r="I483">
        <v>0</v>
      </c>
    </row>
    <row r="484" spans="1:9" x14ac:dyDescent="0.25">
      <c r="A484" t="s">
        <v>113</v>
      </c>
      <c r="B484">
        <v>642.68200000000002</v>
      </c>
      <c r="C484">
        <v>641.16800000000001</v>
      </c>
      <c r="D484">
        <v>622.31299999999999</v>
      </c>
      <c r="E484">
        <v>616.48099999999999</v>
      </c>
      <c r="F484">
        <v>418.33</v>
      </c>
      <c r="G484">
        <v>1.08801E-2</v>
      </c>
      <c r="H484">
        <v>0.98095299999999996</v>
      </c>
      <c r="I484">
        <v>0</v>
      </c>
    </row>
    <row r="485" spans="1:9" x14ac:dyDescent="0.25">
      <c r="A485" t="s">
        <v>113</v>
      </c>
      <c r="B485">
        <v>4623.78</v>
      </c>
      <c r="C485">
        <v>639.35</v>
      </c>
      <c r="D485">
        <v>620.62300000000005</v>
      </c>
      <c r="E485">
        <v>614.84299999999996</v>
      </c>
      <c r="F485">
        <v>416.72399999999999</v>
      </c>
      <c r="G485">
        <v>1.10069E-2</v>
      </c>
      <c r="H485">
        <v>0.98101099999999997</v>
      </c>
      <c r="I485">
        <v>0</v>
      </c>
    </row>
    <row r="486" spans="1:9" x14ac:dyDescent="0.25">
      <c r="A486" t="s">
        <v>113</v>
      </c>
      <c r="B486">
        <v>4727.5</v>
      </c>
      <c r="C486">
        <v>716.52800000000002</v>
      </c>
      <c r="D486">
        <v>696.53300000000002</v>
      </c>
      <c r="E486">
        <v>689.37699999999995</v>
      </c>
      <c r="F486">
        <v>486.98399999999998</v>
      </c>
      <c r="G486">
        <v>1.7984699999999999E-2</v>
      </c>
      <c r="H486">
        <v>0.98097999999999996</v>
      </c>
      <c r="I486">
        <v>0</v>
      </c>
    </row>
    <row r="487" spans="1:9" x14ac:dyDescent="0.25">
      <c r="A487" t="s">
        <v>113</v>
      </c>
      <c r="B487">
        <v>637.24099999999999</v>
      </c>
      <c r="C487">
        <v>635.67999999999995</v>
      </c>
      <c r="D487">
        <v>616.99</v>
      </c>
      <c r="E487">
        <v>611.26099999999997</v>
      </c>
      <c r="F487">
        <v>413.18599999999998</v>
      </c>
      <c r="G487">
        <v>1.48249E-2</v>
      </c>
      <c r="H487">
        <v>0.98101799999999995</v>
      </c>
      <c r="I487">
        <v>0</v>
      </c>
    </row>
    <row r="488" spans="1:9" x14ac:dyDescent="0.25">
      <c r="A488" t="s">
        <v>113</v>
      </c>
      <c r="B488">
        <v>4629.99</v>
      </c>
      <c r="C488">
        <v>642</v>
      </c>
      <c r="D488">
        <v>623.25199999999995</v>
      </c>
      <c r="E488">
        <v>617.45399999999995</v>
      </c>
      <c r="F488">
        <v>419.411</v>
      </c>
      <c r="G488">
        <v>1.3420100000000001E-2</v>
      </c>
      <c r="H488">
        <v>0.99475100000000005</v>
      </c>
      <c r="I488">
        <v>0</v>
      </c>
    </row>
    <row r="489" spans="1:9" x14ac:dyDescent="0.25">
      <c r="A489" t="s">
        <v>113</v>
      </c>
      <c r="B489">
        <v>4771.2700000000004</v>
      </c>
      <c r="C489">
        <v>762.72900000000004</v>
      </c>
      <c r="D489">
        <v>741.59799999999996</v>
      </c>
      <c r="E489">
        <v>733.67499999999995</v>
      </c>
      <c r="F489">
        <v>529.25800000000004</v>
      </c>
      <c r="G489">
        <v>1.0858899999999999E-2</v>
      </c>
      <c r="H489">
        <v>0.98095600000000005</v>
      </c>
      <c r="I489">
        <v>0</v>
      </c>
    </row>
    <row r="490" spans="1:9" x14ac:dyDescent="0.25">
      <c r="A490" t="s">
        <v>113</v>
      </c>
      <c r="B490">
        <v>664.61</v>
      </c>
      <c r="C490">
        <v>663.04300000000001</v>
      </c>
      <c r="D490">
        <v>643.57500000000005</v>
      </c>
      <c r="E490">
        <v>637.31799999999998</v>
      </c>
      <c r="F490">
        <v>437.95400000000001</v>
      </c>
      <c r="G490">
        <v>1.10004E-2</v>
      </c>
      <c r="H490">
        <v>0.981012</v>
      </c>
      <c r="I490">
        <v>0</v>
      </c>
    </row>
    <row r="491" spans="1:9" x14ac:dyDescent="0.25">
      <c r="A491" t="s">
        <v>113</v>
      </c>
      <c r="B491">
        <v>4569.7</v>
      </c>
      <c r="C491">
        <v>639.803</v>
      </c>
      <c r="D491">
        <v>620.94799999999998</v>
      </c>
      <c r="E491">
        <v>615.06299999999999</v>
      </c>
      <c r="F491">
        <v>416.56</v>
      </c>
      <c r="G491">
        <v>1.13744E-2</v>
      </c>
      <c r="H491">
        <v>0.98101899999999997</v>
      </c>
      <c r="I491">
        <v>0</v>
      </c>
    </row>
    <row r="492" spans="1:9" x14ac:dyDescent="0.25">
      <c r="A492" t="s">
        <v>113</v>
      </c>
      <c r="B492">
        <v>4723.93</v>
      </c>
      <c r="C492">
        <v>712.08100000000002</v>
      </c>
      <c r="D492">
        <v>692.04300000000001</v>
      </c>
      <c r="E492">
        <v>684.95100000000002</v>
      </c>
      <c r="F492">
        <v>482.74</v>
      </c>
      <c r="G492">
        <v>1.1136500000000001E-2</v>
      </c>
      <c r="H492">
        <v>0.98101799999999995</v>
      </c>
      <c r="I492">
        <v>0</v>
      </c>
    </row>
    <row r="493" spans="1:9" x14ac:dyDescent="0.25">
      <c r="A493" t="s">
        <v>113</v>
      </c>
      <c r="B493">
        <v>639.03300000000002</v>
      </c>
      <c r="C493">
        <v>637.49300000000005</v>
      </c>
      <c r="D493">
        <v>618.75699999999995</v>
      </c>
      <c r="E493">
        <v>613.02499999999998</v>
      </c>
      <c r="F493">
        <v>414.82400000000001</v>
      </c>
      <c r="G493">
        <v>1.09388E-2</v>
      </c>
      <c r="H493">
        <v>0.98567000000000005</v>
      </c>
      <c r="I493">
        <v>0</v>
      </c>
    </row>
    <row r="494" spans="1:9" x14ac:dyDescent="0.25">
      <c r="A494" t="s">
        <v>113</v>
      </c>
      <c r="B494">
        <v>4636.63</v>
      </c>
      <c r="C494">
        <v>641.428</v>
      </c>
      <c r="D494">
        <v>622.68200000000002</v>
      </c>
      <c r="E494">
        <v>616.90800000000002</v>
      </c>
      <c r="F494">
        <v>418.654</v>
      </c>
      <c r="G494">
        <v>1.18739E-2</v>
      </c>
      <c r="H494">
        <v>0.98101799999999995</v>
      </c>
      <c r="I494">
        <v>0</v>
      </c>
    </row>
    <row r="495" spans="1:9" x14ac:dyDescent="0.25">
      <c r="A495" t="s">
        <v>113</v>
      </c>
      <c r="B495">
        <v>4733.53</v>
      </c>
      <c r="C495">
        <v>719.76</v>
      </c>
      <c r="D495">
        <v>699.84400000000005</v>
      </c>
      <c r="E495">
        <v>692.64400000000001</v>
      </c>
      <c r="F495">
        <v>490.101</v>
      </c>
      <c r="G495">
        <v>1.1554200000000001E-2</v>
      </c>
      <c r="H495">
        <v>0.98084300000000002</v>
      </c>
      <c r="I495">
        <v>0</v>
      </c>
    </row>
    <row r="496" spans="1:9" x14ac:dyDescent="0.25">
      <c r="A496" t="s">
        <v>113</v>
      </c>
      <c r="B496">
        <v>640.23500000000001</v>
      </c>
      <c r="C496">
        <v>638.68899999999996</v>
      </c>
      <c r="D496">
        <v>619.99099999999999</v>
      </c>
      <c r="E496">
        <v>614.24</v>
      </c>
      <c r="F496">
        <v>416.334</v>
      </c>
      <c r="G496">
        <v>2.2339999999999999E-2</v>
      </c>
      <c r="H496">
        <v>0.99469600000000002</v>
      </c>
      <c r="I496">
        <v>0</v>
      </c>
    </row>
    <row r="497" spans="1:25" x14ac:dyDescent="0.25">
      <c r="A497" t="s">
        <v>113</v>
      </c>
      <c r="B497">
        <v>4627.7700000000004</v>
      </c>
      <c r="C497">
        <v>644.64200000000005</v>
      </c>
      <c r="D497">
        <v>625.77200000000005</v>
      </c>
      <c r="E497">
        <v>619.96199999999999</v>
      </c>
      <c r="F497">
        <v>421.52300000000002</v>
      </c>
      <c r="G497">
        <v>1.0876800000000001E-2</v>
      </c>
      <c r="H497">
        <v>0.98224500000000003</v>
      </c>
      <c r="I497">
        <v>0</v>
      </c>
    </row>
    <row r="498" spans="1:25" x14ac:dyDescent="0.25">
      <c r="A498" t="s">
        <v>113</v>
      </c>
      <c r="B498">
        <v>4800.83</v>
      </c>
      <c r="C498">
        <v>792.43399999999997</v>
      </c>
      <c r="D498">
        <v>771.32600000000002</v>
      </c>
      <c r="E498">
        <v>762.88</v>
      </c>
      <c r="F498">
        <v>557.351</v>
      </c>
      <c r="G498">
        <v>1.4116699999999999E-2</v>
      </c>
      <c r="H498">
        <v>0.98075199999999996</v>
      </c>
      <c r="I498">
        <v>0</v>
      </c>
    </row>
    <row r="499" spans="1:25" x14ac:dyDescent="0.25">
      <c r="A499" t="s">
        <v>113</v>
      </c>
      <c r="B499">
        <v>678.51099999999997</v>
      </c>
      <c r="C499">
        <v>676.87900000000002</v>
      </c>
      <c r="D499">
        <v>657.24199999999996</v>
      </c>
      <c r="E499">
        <v>650.85299999999995</v>
      </c>
      <c r="F499">
        <v>451.13900000000001</v>
      </c>
      <c r="G499">
        <v>1.26336E-2</v>
      </c>
      <c r="H499">
        <v>0.981012</v>
      </c>
      <c r="I499">
        <v>0</v>
      </c>
    </row>
    <row r="500" spans="1:25" x14ac:dyDescent="0.25">
      <c r="A500" t="s">
        <v>113</v>
      </c>
      <c r="B500">
        <v>4518.28</v>
      </c>
      <c r="C500">
        <v>647.22699999999998</v>
      </c>
      <c r="D500">
        <v>628.30499999999995</v>
      </c>
      <c r="E500">
        <v>622.404</v>
      </c>
      <c r="F500">
        <v>423.79199999999997</v>
      </c>
      <c r="G500">
        <v>1.8911600000000001E-2</v>
      </c>
      <c r="H500">
        <v>0.99298799999999998</v>
      </c>
      <c r="I500">
        <v>0</v>
      </c>
    </row>
    <row r="501" spans="1:25" x14ac:dyDescent="0.25">
      <c r="A501" t="s">
        <v>113</v>
      </c>
      <c r="B501">
        <v>4725.68</v>
      </c>
      <c r="C501">
        <v>715.18799999999999</v>
      </c>
      <c r="D501">
        <v>695.29499999999996</v>
      </c>
      <c r="E501">
        <v>688.17600000000004</v>
      </c>
      <c r="F501">
        <v>485.517</v>
      </c>
      <c r="G501">
        <v>1.3961100000000001E-2</v>
      </c>
      <c r="H501">
        <v>0.98101899999999997</v>
      </c>
      <c r="I501">
        <v>0</v>
      </c>
    </row>
    <row r="502" spans="1:25" x14ac:dyDescent="0.25">
      <c r="A502" t="s">
        <v>113</v>
      </c>
      <c r="B502">
        <v>642.875</v>
      </c>
      <c r="C502">
        <v>641.33299999999997</v>
      </c>
      <c r="D502">
        <v>622.49599999999998</v>
      </c>
      <c r="E502">
        <v>616.69899999999996</v>
      </c>
      <c r="F502">
        <v>418.40699999999998</v>
      </c>
      <c r="G502">
        <v>1.11448E-2</v>
      </c>
      <c r="H502">
        <v>0.98079499999999997</v>
      </c>
      <c r="I502">
        <v>0</v>
      </c>
    </row>
    <row r="503" spans="1:25" x14ac:dyDescent="0.25">
      <c r="A503" t="s">
        <v>113</v>
      </c>
      <c r="B503">
        <v>4633.79</v>
      </c>
      <c r="C503">
        <v>649.98599999999999</v>
      </c>
      <c r="D503">
        <v>630.90800000000002</v>
      </c>
      <c r="E503">
        <v>624.93100000000004</v>
      </c>
      <c r="F503">
        <v>425.77199999999999</v>
      </c>
      <c r="G503">
        <v>1.0866199999999999E-2</v>
      </c>
      <c r="H503">
        <v>0.980989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4679.22</v>
      </c>
      <c r="C504">
        <v>666.35400000000004</v>
      </c>
      <c r="D504">
        <v>647.20100000000002</v>
      </c>
      <c r="E504">
        <v>641.00599999999997</v>
      </c>
      <c r="F504">
        <v>441.18900000000002</v>
      </c>
      <c r="G504">
        <v>1.0858700000000001E-2</v>
      </c>
      <c r="H504">
        <v>0.99043800000000004</v>
      </c>
      <c r="I504">
        <v>0</v>
      </c>
      <c r="R504">
        <f>AVERAGE(B455:B504)</f>
        <v>3384.3884399999997</v>
      </c>
      <c r="S504">
        <f>AVERAGE(C455:C504)</f>
        <v>679.0581999999996</v>
      </c>
      <c r="U504">
        <f>_xlfn.VAR.P(B455:B504)</f>
        <v>3507963.4797588852</v>
      </c>
      <c r="V504">
        <f>_xlfn.VAR.P(C455:C504)</f>
        <v>2113.9811629999995</v>
      </c>
      <c r="X504">
        <f>1.96*SQRT(U504)/50</f>
        <v>73.419867893756745</v>
      </c>
      <c r="Y504">
        <f>1.96*SQRT(V504)/50</f>
        <v>1.8023395946137117</v>
      </c>
    </row>
    <row r="505" spans="1:25" x14ac:dyDescent="0.25">
      <c r="A505" t="s">
        <v>113</v>
      </c>
      <c r="B505">
        <v>169215.77553799999</v>
      </c>
      <c r="C505" t="s">
        <v>37</v>
      </c>
    </row>
    <row r="506" spans="1:25" x14ac:dyDescent="0.25">
      <c r="A506" t="s">
        <v>114</v>
      </c>
      <c r="B506">
        <v>9324.93</v>
      </c>
      <c r="C506">
        <v>7022.07</v>
      </c>
      <c r="D506">
        <v>7014.04</v>
      </c>
      <c r="E506">
        <v>7009.76</v>
      </c>
      <c r="F506">
        <v>123.04</v>
      </c>
      <c r="G506">
        <v>1.14387E-2</v>
      </c>
      <c r="H506">
        <v>0.99055400000000005</v>
      </c>
      <c r="I506">
        <v>0</v>
      </c>
    </row>
    <row r="507" spans="1:25" x14ac:dyDescent="0.25">
      <c r="A507" t="s">
        <v>114</v>
      </c>
      <c r="B507">
        <v>10003.700000000001</v>
      </c>
      <c r="C507">
        <v>8505.35</v>
      </c>
      <c r="D507">
        <v>8497.18</v>
      </c>
      <c r="E507">
        <v>8492.8799999999992</v>
      </c>
      <c r="F507">
        <v>123.206</v>
      </c>
      <c r="G507">
        <v>1.22068E-2</v>
      </c>
      <c r="H507">
        <v>0.98101400000000005</v>
      </c>
      <c r="I507">
        <v>0</v>
      </c>
    </row>
    <row r="508" spans="1:25" x14ac:dyDescent="0.25">
      <c r="A508" t="s">
        <v>114</v>
      </c>
      <c r="B508">
        <v>10003.5</v>
      </c>
      <c r="C508">
        <v>7416.54</v>
      </c>
      <c r="D508">
        <v>7408.53</v>
      </c>
      <c r="E508">
        <v>7404.3</v>
      </c>
      <c r="F508">
        <v>123.227</v>
      </c>
      <c r="G508">
        <v>1.10411E-2</v>
      </c>
      <c r="H508">
        <v>0.98101700000000003</v>
      </c>
      <c r="I508">
        <v>261</v>
      </c>
    </row>
    <row r="509" spans="1:25" x14ac:dyDescent="0.25">
      <c r="A509" t="s">
        <v>114</v>
      </c>
      <c r="B509">
        <v>9996.6200000000008</v>
      </c>
      <c r="C509">
        <v>6955.62</v>
      </c>
      <c r="D509">
        <v>6947.69</v>
      </c>
      <c r="E509">
        <v>6943.49</v>
      </c>
      <c r="F509">
        <v>122.955</v>
      </c>
      <c r="G509">
        <v>1.2112599999999999E-2</v>
      </c>
      <c r="H509">
        <v>0.98101700000000003</v>
      </c>
      <c r="I509">
        <v>0</v>
      </c>
    </row>
    <row r="510" spans="1:25" x14ac:dyDescent="0.25">
      <c r="A510" t="s">
        <v>114</v>
      </c>
      <c r="B510">
        <v>9997.4</v>
      </c>
      <c r="C510">
        <v>6913.64</v>
      </c>
      <c r="D510">
        <v>6905.78</v>
      </c>
      <c r="E510">
        <v>6901.61</v>
      </c>
      <c r="F510">
        <v>122.925</v>
      </c>
      <c r="G510">
        <v>1.27321E-2</v>
      </c>
      <c r="H510">
        <v>0.98101899999999997</v>
      </c>
      <c r="I510">
        <v>0</v>
      </c>
    </row>
    <row r="511" spans="1:25" x14ac:dyDescent="0.25">
      <c r="A511" t="s">
        <v>114</v>
      </c>
      <c r="B511">
        <v>10000.299999999999</v>
      </c>
      <c r="C511">
        <v>6937.83</v>
      </c>
      <c r="D511">
        <v>6929.91</v>
      </c>
      <c r="E511">
        <v>6925.73</v>
      </c>
      <c r="F511">
        <v>122.93899999999999</v>
      </c>
      <c r="G511">
        <v>1.08594E-2</v>
      </c>
      <c r="H511">
        <v>0.98100799999999999</v>
      </c>
      <c r="I511">
        <v>0</v>
      </c>
    </row>
    <row r="512" spans="1:25" x14ac:dyDescent="0.25">
      <c r="A512" t="s">
        <v>114</v>
      </c>
      <c r="B512">
        <v>10006.299999999999</v>
      </c>
      <c r="C512">
        <v>7173.94</v>
      </c>
      <c r="D512">
        <v>7165.82</v>
      </c>
      <c r="E512">
        <v>7161.53</v>
      </c>
      <c r="F512">
        <v>123.051</v>
      </c>
      <c r="G512">
        <v>1.26152E-2</v>
      </c>
      <c r="H512">
        <v>0.981012</v>
      </c>
      <c r="I512">
        <v>0</v>
      </c>
    </row>
    <row r="513" spans="1:9" x14ac:dyDescent="0.25">
      <c r="A513" t="s">
        <v>114</v>
      </c>
      <c r="B513">
        <v>10001.799999999999</v>
      </c>
      <c r="C513">
        <v>8245.2099999999991</v>
      </c>
      <c r="D513">
        <v>8237.0400000000009</v>
      </c>
      <c r="E513">
        <v>8232.73</v>
      </c>
      <c r="F513">
        <v>123.324</v>
      </c>
      <c r="G513">
        <v>1.17375E-2</v>
      </c>
      <c r="H513">
        <v>0.98097900000000005</v>
      </c>
      <c r="I513">
        <v>0</v>
      </c>
    </row>
    <row r="514" spans="1:9" x14ac:dyDescent="0.25">
      <c r="A514" t="s">
        <v>114</v>
      </c>
      <c r="B514">
        <v>9994.89</v>
      </c>
      <c r="C514">
        <v>7578.86</v>
      </c>
      <c r="D514">
        <v>7570.75</v>
      </c>
      <c r="E514">
        <v>7566.49</v>
      </c>
      <c r="F514">
        <v>123.336</v>
      </c>
      <c r="G514">
        <v>1.19195E-2</v>
      </c>
      <c r="H514">
        <v>0.98098300000000005</v>
      </c>
      <c r="I514">
        <v>0</v>
      </c>
    </row>
    <row r="515" spans="1:9" x14ac:dyDescent="0.25">
      <c r="A515" t="s">
        <v>114</v>
      </c>
      <c r="B515">
        <v>9998.23</v>
      </c>
      <c r="C515">
        <v>7106.56</v>
      </c>
      <c r="D515">
        <v>7098.62</v>
      </c>
      <c r="E515">
        <v>7094.44</v>
      </c>
      <c r="F515">
        <v>122.96599999999999</v>
      </c>
      <c r="G515">
        <v>1.0857E-2</v>
      </c>
      <c r="H515">
        <v>0.980962</v>
      </c>
      <c r="I515">
        <v>0</v>
      </c>
    </row>
    <row r="516" spans="1:9" x14ac:dyDescent="0.25">
      <c r="A516" t="s">
        <v>114</v>
      </c>
      <c r="B516">
        <v>9999.2900000000009</v>
      </c>
      <c r="C516">
        <v>6945.63</v>
      </c>
      <c r="D516">
        <v>6937.68</v>
      </c>
      <c r="E516">
        <v>6933.5</v>
      </c>
      <c r="F516">
        <v>123.10299999999999</v>
      </c>
      <c r="G516">
        <v>1.09313E-2</v>
      </c>
      <c r="H516">
        <v>0.98098399999999997</v>
      </c>
      <c r="I516">
        <v>0</v>
      </c>
    </row>
    <row r="517" spans="1:9" x14ac:dyDescent="0.25">
      <c r="A517" t="s">
        <v>114</v>
      </c>
      <c r="B517">
        <v>10004.200000000001</v>
      </c>
      <c r="C517">
        <v>6934.76</v>
      </c>
      <c r="D517">
        <v>6926.86</v>
      </c>
      <c r="E517">
        <v>6922.67</v>
      </c>
      <c r="F517">
        <v>122.91200000000001</v>
      </c>
      <c r="G517">
        <v>2.9037799999999999E-2</v>
      </c>
      <c r="H517">
        <v>0.98101499999999997</v>
      </c>
      <c r="I517">
        <v>0</v>
      </c>
    </row>
    <row r="518" spans="1:9" x14ac:dyDescent="0.25">
      <c r="A518" t="s">
        <v>114</v>
      </c>
      <c r="B518">
        <v>10006.5</v>
      </c>
      <c r="C518">
        <v>6966.42</v>
      </c>
      <c r="D518">
        <v>6958.46</v>
      </c>
      <c r="E518">
        <v>6954.21</v>
      </c>
      <c r="F518">
        <v>123.105</v>
      </c>
      <c r="G518">
        <v>1.1087899999999999E-2</v>
      </c>
      <c r="H518">
        <v>0.99096600000000001</v>
      </c>
      <c r="I518">
        <v>0</v>
      </c>
    </row>
    <row r="519" spans="1:9" x14ac:dyDescent="0.25">
      <c r="A519" t="s">
        <v>114</v>
      </c>
      <c r="B519">
        <v>9991.7900000000009</v>
      </c>
      <c r="C519">
        <v>8275.4</v>
      </c>
      <c r="D519">
        <v>8267.36</v>
      </c>
      <c r="E519">
        <v>8263.06</v>
      </c>
      <c r="F519">
        <v>123.11199999999999</v>
      </c>
      <c r="G519">
        <v>1.08678E-2</v>
      </c>
      <c r="H519">
        <v>0.98422399999999999</v>
      </c>
      <c r="I519">
        <v>0</v>
      </c>
    </row>
    <row r="520" spans="1:9" x14ac:dyDescent="0.25">
      <c r="A520" t="s">
        <v>114</v>
      </c>
      <c r="B520">
        <v>10008</v>
      </c>
      <c r="C520">
        <v>8436.5499999999993</v>
      </c>
      <c r="D520">
        <v>8428.49</v>
      </c>
      <c r="E520">
        <v>8424.2099999999991</v>
      </c>
      <c r="F520">
        <v>123.252</v>
      </c>
      <c r="G520">
        <v>1.2401000000000001E-2</v>
      </c>
      <c r="H520">
        <v>0.98095900000000003</v>
      </c>
      <c r="I520">
        <v>0</v>
      </c>
    </row>
    <row r="521" spans="1:9" x14ac:dyDescent="0.25">
      <c r="A521" t="s">
        <v>114</v>
      </c>
      <c r="B521">
        <v>9992.98</v>
      </c>
      <c r="C521">
        <v>8401.89</v>
      </c>
      <c r="D521">
        <v>8393.74</v>
      </c>
      <c r="E521">
        <v>8389.41</v>
      </c>
      <c r="F521">
        <v>123.277</v>
      </c>
      <c r="G521">
        <v>1.4582299999999999E-2</v>
      </c>
      <c r="H521">
        <v>0.98101700000000003</v>
      </c>
      <c r="I521">
        <v>0</v>
      </c>
    </row>
    <row r="522" spans="1:9" x14ac:dyDescent="0.25">
      <c r="A522" t="s">
        <v>114</v>
      </c>
      <c r="B522">
        <v>10041</v>
      </c>
      <c r="C522">
        <v>9861.2999999999993</v>
      </c>
      <c r="D522">
        <v>9852.93</v>
      </c>
      <c r="E522">
        <v>9848.58</v>
      </c>
      <c r="F522">
        <v>123.52200000000001</v>
      </c>
      <c r="G522">
        <v>1.1198100000000001E-2</v>
      </c>
      <c r="H522">
        <v>0.981012</v>
      </c>
      <c r="I522">
        <v>0</v>
      </c>
    </row>
    <row r="523" spans="1:9" x14ac:dyDescent="0.25">
      <c r="A523" t="s">
        <v>114</v>
      </c>
      <c r="B523">
        <v>9963.65</v>
      </c>
      <c r="C523">
        <v>8548.41</v>
      </c>
      <c r="D523">
        <v>8540.15</v>
      </c>
      <c r="E523">
        <v>8535.82</v>
      </c>
      <c r="F523">
        <v>123.422</v>
      </c>
      <c r="G523">
        <v>1.08717E-2</v>
      </c>
      <c r="H523">
        <v>0.98101099999999997</v>
      </c>
      <c r="I523">
        <v>0</v>
      </c>
    </row>
    <row r="524" spans="1:9" x14ac:dyDescent="0.25">
      <c r="A524" t="s">
        <v>114</v>
      </c>
      <c r="B524">
        <v>10006.700000000001</v>
      </c>
      <c r="C524">
        <v>7549.41</v>
      </c>
      <c r="D524">
        <v>7540.85</v>
      </c>
      <c r="E524">
        <v>7536.35</v>
      </c>
      <c r="F524">
        <v>123.72499999999999</v>
      </c>
      <c r="G524">
        <v>1.19057E-2</v>
      </c>
      <c r="H524">
        <v>0.98101700000000003</v>
      </c>
      <c r="I524">
        <v>0</v>
      </c>
    </row>
    <row r="525" spans="1:9" x14ac:dyDescent="0.25">
      <c r="A525" t="s">
        <v>114</v>
      </c>
      <c r="B525">
        <v>9985.75</v>
      </c>
      <c r="C525">
        <v>7338.47</v>
      </c>
      <c r="D525">
        <v>7321.71</v>
      </c>
      <c r="E525">
        <v>7317.33</v>
      </c>
      <c r="F525">
        <v>123.387</v>
      </c>
      <c r="G525">
        <v>1.1024600000000001E-2</v>
      </c>
      <c r="H525">
        <v>0.98099000000000003</v>
      </c>
      <c r="I525">
        <v>0</v>
      </c>
    </row>
    <row r="526" spans="1:9" x14ac:dyDescent="0.25">
      <c r="A526" t="s">
        <v>114</v>
      </c>
      <c r="B526">
        <v>10010.6</v>
      </c>
      <c r="C526">
        <v>7509.45</v>
      </c>
      <c r="D526">
        <v>7500.86</v>
      </c>
      <c r="E526">
        <v>7496.46</v>
      </c>
      <c r="F526">
        <v>125.59</v>
      </c>
      <c r="G526">
        <v>2.90377E-2</v>
      </c>
      <c r="H526">
        <v>0.98101899999999997</v>
      </c>
      <c r="I526">
        <v>0</v>
      </c>
    </row>
    <row r="527" spans="1:9" x14ac:dyDescent="0.25">
      <c r="A527" t="s">
        <v>114</v>
      </c>
      <c r="B527">
        <v>10476.9</v>
      </c>
      <c r="C527">
        <v>6801.8</v>
      </c>
      <c r="D527">
        <v>6793.29</v>
      </c>
      <c r="E527">
        <v>6788.97</v>
      </c>
      <c r="F527">
        <v>123.23099999999999</v>
      </c>
      <c r="G527">
        <v>1.51033E-2</v>
      </c>
      <c r="H527">
        <v>0.98101899999999997</v>
      </c>
      <c r="I527">
        <v>0</v>
      </c>
    </row>
    <row r="528" spans="1:9" x14ac:dyDescent="0.25">
      <c r="A528" t="s">
        <v>114</v>
      </c>
      <c r="B528">
        <v>9517.41</v>
      </c>
      <c r="C528">
        <v>7147.09</v>
      </c>
      <c r="D528">
        <v>7138.49</v>
      </c>
      <c r="E528">
        <v>7134.17</v>
      </c>
      <c r="F528">
        <v>123.294</v>
      </c>
      <c r="G528">
        <v>1.16455E-2</v>
      </c>
      <c r="H528">
        <v>0.98071799999999998</v>
      </c>
      <c r="I528">
        <v>0</v>
      </c>
    </row>
    <row r="529" spans="1:9" x14ac:dyDescent="0.25">
      <c r="A529" t="s">
        <v>114</v>
      </c>
      <c r="B529">
        <v>9998.23</v>
      </c>
      <c r="C529">
        <v>6941.21</v>
      </c>
      <c r="D529">
        <v>6932.74</v>
      </c>
      <c r="E529">
        <v>6928.42</v>
      </c>
      <c r="F529">
        <v>123.328</v>
      </c>
      <c r="G529">
        <v>1.0856899999999999E-2</v>
      </c>
      <c r="H529">
        <v>0.98101899999999997</v>
      </c>
      <c r="I529">
        <v>0</v>
      </c>
    </row>
    <row r="530" spans="1:9" x14ac:dyDescent="0.25">
      <c r="A530" t="s">
        <v>114</v>
      </c>
      <c r="B530">
        <v>10003.1</v>
      </c>
      <c r="C530">
        <v>7315.23</v>
      </c>
      <c r="D530">
        <v>7306.68</v>
      </c>
      <c r="E530">
        <v>7302.33</v>
      </c>
      <c r="F530">
        <v>123.45099999999999</v>
      </c>
      <c r="G530">
        <v>1.08863E-2</v>
      </c>
      <c r="H530">
        <v>0.980989</v>
      </c>
      <c r="I530">
        <v>0</v>
      </c>
    </row>
    <row r="531" spans="1:9" x14ac:dyDescent="0.25">
      <c r="A531" t="s">
        <v>114</v>
      </c>
      <c r="B531">
        <v>9997.98</v>
      </c>
      <c r="C531">
        <v>6765.79</v>
      </c>
      <c r="D531">
        <v>6757.32</v>
      </c>
      <c r="E531">
        <v>6753.03</v>
      </c>
      <c r="F531">
        <v>123.3</v>
      </c>
      <c r="G531">
        <v>1.50016E-2</v>
      </c>
      <c r="H531">
        <v>0.98101899999999997</v>
      </c>
      <c r="I531">
        <v>0</v>
      </c>
    </row>
    <row r="532" spans="1:9" x14ac:dyDescent="0.25">
      <c r="A532" t="s">
        <v>114</v>
      </c>
      <c r="B532">
        <v>10004.9</v>
      </c>
      <c r="C532">
        <v>7018.64</v>
      </c>
      <c r="D532">
        <v>7010.32</v>
      </c>
      <c r="E532">
        <v>7006.04</v>
      </c>
      <c r="F532">
        <v>123.248</v>
      </c>
      <c r="G532">
        <v>1.4410299999999999E-2</v>
      </c>
      <c r="H532">
        <v>0.98091799999999996</v>
      </c>
      <c r="I532">
        <v>0</v>
      </c>
    </row>
    <row r="533" spans="1:9" x14ac:dyDescent="0.25">
      <c r="A533" t="s">
        <v>114</v>
      </c>
      <c r="B533">
        <v>9998.07</v>
      </c>
      <c r="C533">
        <v>6704.3</v>
      </c>
      <c r="D533">
        <v>6695.96</v>
      </c>
      <c r="E533">
        <v>6691.66</v>
      </c>
      <c r="F533">
        <v>123.11199999999999</v>
      </c>
      <c r="G533">
        <v>1.11977E-2</v>
      </c>
      <c r="H533">
        <v>0.98155099999999995</v>
      </c>
      <c r="I533">
        <v>0</v>
      </c>
    </row>
    <row r="534" spans="1:9" x14ac:dyDescent="0.25">
      <c r="A534" t="s">
        <v>114</v>
      </c>
      <c r="B534">
        <v>9997.32</v>
      </c>
      <c r="C534">
        <v>6703.09</v>
      </c>
      <c r="D534">
        <v>6694.67</v>
      </c>
      <c r="E534">
        <v>6690.4</v>
      </c>
      <c r="F534">
        <v>123.152</v>
      </c>
      <c r="G534">
        <v>1.11836E-2</v>
      </c>
      <c r="H534">
        <v>0.98100200000000004</v>
      </c>
      <c r="I534">
        <v>0</v>
      </c>
    </row>
    <row r="535" spans="1:9" x14ac:dyDescent="0.25">
      <c r="A535" t="s">
        <v>114</v>
      </c>
      <c r="B535">
        <v>10000.4</v>
      </c>
      <c r="C535">
        <v>7192.48</v>
      </c>
      <c r="D535">
        <v>7183.91</v>
      </c>
      <c r="E535">
        <v>7179.61</v>
      </c>
      <c r="F535">
        <v>123.35899999999999</v>
      </c>
      <c r="G535">
        <v>1.24861E-2</v>
      </c>
      <c r="H535">
        <v>0.980742</v>
      </c>
      <c r="I535">
        <v>1</v>
      </c>
    </row>
    <row r="536" spans="1:9" x14ac:dyDescent="0.25">
      <c r="A536" t="s">
        <v>114</v>
      </c>
      <c r="B536">
        <v>10004.799999999999</v>
      </c>
      <c r="C536">
        <v>7226.2</v>
      </c>
      <c r="D536">
        <v>7217.69</v>
      </c>
      <c r="E536">
        <v>7213.37</v>
      </c>
      <c r="F536">
        <v>123.307</v>
      </c>
      <c r="G536">
        <v>1.13571E-2</v>
      </c>
      <c r="H536">
        <v>0.98096000000000005</v>
      </c>
      <c r="I536">
        <v>0</v>
      </c>
    </row>
    <row r="537" spans="1:9" x14ac:dyDescent="0.25">
      <c r="A537" t="s">
        <v>114</v>
      </c>
      <c r="B537">
        <v>9995.9500000000007</v>
      </c>
      <c r="C537">
        <v>6700.6</v>
      </c>
      <c r="D537">
        <v>6692.16</v>
      </c>
      <c r="E537">
        <v>6687.84</v>
      </c>
      <c r="F537">
        <v>123.178</v>
      </c>
      <c r="G537">
        <v>1.08795E-2</v>
      </c>
      <c r="H537">
        <v>0.98101899999999997</v>
      </c>
      <c r="I537">
        <v>292</v>
      </c>
    </row>
    <row r="538" spans="1:9" x14ac:dyDescent="0.25">
      <c r="A538" t="s">
        <v>114</v>
      </c>
      <c r="B538">
        <v>10005.299999999999</v>
      </c>
      <c r="C538">
        <v>7197.65</v>
      </c>
      <c r="D538">
        <v>7189.18</v>
      </c>
      <c r="E538">
        <v>7184.82</v>
      </c>
      <c r="F538">
        <v>123.289</v>
      </c>
      <c r="G538">
        <v>1.1468300000000001E-2</v>
      </c>
      <c r="H538">
        <v>0.98100699999999996</v>
      </c>
      <c r="I538">
        <v>0</v>
      </c>
    </row>
    <row r="539" spans="1:9" x14ac:dyDescent="0.25">
      <c r="A539" t="s">
        <v>114</v>
      </c>
      <c r="B539">
        <v>9995.26</v>
      </c>
      <c r="C539">
        <v>6789.7</v>
      </c>
      <c r="D539">
        <v>6781.32</v>
      </c>
      <c r="E539">
        <v>6777.02</v>
      </c>
      <c r="F539">
        <v>123.21</v>
      </c>
      <c r="G539">
        <v>1.20033E-2</v>
      </c>
      <c r="H539">
        <v>0.98101700000000003</v>
      </c>
      <c r="I539">
        <v>0</v>
      </c>
    </row>
    <row r="540" spans="1:9" x14ac:dyDescent="0.25">
      <c r="A540" t="s">
        <v>114</v>
      </c>
      <c r="B540">
        <v>10011</v>
      </c>
      <c r="C540">
        <v>7197.07</v>
      </c>
      <c r="D540">
        <v>7188.52</v>
      </c>
      <c r="E540">
        <v>7184.2</v>
      </c>
      <c r="F540">
        <v>123.166</v>
      </c>
      <c r="G540">
        <v>1.5722199999999999E-2</v>
      </c>
      <c r="H540">
        <v>0.98101899999999997</v>
      </c>
      <c r="I540">
        <v>231</v>
      </c>
    </row>
    <row r="541" spans="1:9" x14ac:dyDescent="0.25">
      <c r="A541" t="s">
        <v>114</v>
      </c>
      <c r="B541">
        <v>9991.7000000000007</v>
      </c>
      <c r="C541">
        <v>6732.04</v>
      </c>
      <c r="D541">
        <v>6723.68</v>
      </c>
      <c r="E541">
        <v>6719.39</v>
      </c>
      <c r="F541">
        <v>123.223</v>
      </c>
      <c r="G541">
        <v>1.1471500000000001E-2</v>
      </c>
      <c r="H541">
        <v>0.98623700000000003</v>
      </c>
      <c r="I541">
        <v>0</v>
      </c>
    </row>
    <row r="542" spans="1:9" x14ac:dyDescent="0.25">
      <c r="A542" t="s">
        <v>114</v>
      </c>
      <c r="B542">
        <v>10020.1</v>
      </c>
      <c r="C542">
        <v>6663.99</v>
      </c>
      <c r="D542">
        <v>6655.67</v>
      </c>
      <c r="E542">
        <v>6651.38</v>
      </c>
      <c r="F542">
        <v>123.208</v>
      </c>
      <c r="G542">
        <v>1.2177E-2</v>
      </c>
      <c r="H542">
        <v>0.98099999999999998</v>
      </c>
      <c r="I542">
        <v>0</v>
      </c>
    </row>
    <row r="543" spans="1:9" x14ac:dyDescent="0.25">
      <c r="A543" t="s">
        <v>114</v>
      </c>
      <c r="B543">
        <v>9983.7099999999991</v>
      </c>
      <c r="C543">
        <v>6710.68</v>
      </c>
      <c r="D543">
        <v>6702.19</v>
      </c>
      <c r="E543">
        <v>6697.9</v>
      </c>
      <c r="F543">
        <v>123.247</v>
      </c>
      <c r="G543">
        <v>1.08901E-2</v>
      </c>
      <c r="H543">
        <v>0.98100200000000004</v>
      </c>
      <c r="I543">
        <v>0</v>
      </c>
    </row>
    <row r="544" spans="1:9" x14ac:dyDescent="0.25">
      <c r="A544" t="s">
        <v>114</v>
      </c>
      <c r="B544">
        <v>10009.5</v>
      </c>
      <c r="C544">
        <v>6797.64</v>
      </c>
      <c r="D544">
        <v>6789.28</v>
      </c>
      <c r="E544">
        <v>6784.99</v>
      </c>
      <c r="F544">
        <v>123.324</v>
      </c>
      <c r="G544">
        <v>1.3362600000000001E-2</v>
      </c>
      <c r="H544">
        <v>0.97975299999999999</v>
      </c>
      <c r="I544">
        <v>0</v>
      </c>
    </row>
    <row r="545" spans="1:25" x14ac:dyDescent="0.25">
      <c r="A545" t="s">
        <v>114</v>
      </c>
      <c r="B545">
        <v>9986.0400000000009</v>
      </c>
      <c r="C545">
        <v>6742.14</v>
      </c>
      <c r="D545">
        <v>6733.77</v>
      </c>
      <c r="E545">
        <v>6729.48</v>
      </c>
      <c r="F545">
        <v>123.143</v>
      </c>
      <c r="G545">
        <v>1.1357900000000001E-2</v>
      </c>
      <c r="H545">
        <v>0.995116</v>
      </c>
      <c r="I545">
        <v>0</v>
      </c>
    </row>
    <row r="546" spans="1:25" x14ac:dyDescent="0.25">
      <c r="A546" t="s">
        <v>114</v>
      </c>
      <c r="B546">
        <v>10004.200000000001</v>
      </c>
      <c r="C546">
        <v>6759.7</v>
      </c>
      <c r="D546">
        <v>6751.23</v>
      </c>
      <c r="E546">
        <v>6746.95</v>
      </c>
      <c r="F546">
        <v>123.17</v>
      </c>
      <c r="G546">
        <v>1.0856899999999999E-2</v>
      </c>
      <c r="H546">
        <v>0.98100799999999999</v>
      </c>
      <c r="I546">
        <v>0</v>
      </c>
    </row>
    <row r="547" spans="1:25" x14ac:dyDescent="0.25">
      <c r="A547" t="s">
        <v>114</v>
      </c>
      <c r="B547">
        <v>9998.15</v>
      </c>
      <c r="C547">
        <v>6681.21</v>
      </c>
      <c r="D547">
        <v>6672.86</v>
      </c>
      <c r="E547">
        <v>6668.53</v>
      </c>
      <c r="F547">
        <v>123.181</v>
      </c>
      <c r="G547">
        <v>1.0861300000000001E-2</v>
      </c>
      <c r="H547">
        <v>0.980989</v>
      </c>
      <c r="I547">
        <v>0</v>
      </c>
    </row>
    <row r="548" spans="1:25" x14ac:dyDescent="0.25">
      <c r="A548" t="s">
        <v>114</v>
      </c>
      <c r="B548">
        <v>10002.200000000001</v>
      </c>
      <c r="C548">
        <v>7204.38</v>
      </c>
      <c r="D548">
        <v>7195.88</v>
      </c>
      <c r="E548">
        <v>7191.54</v>
      </c>
      <c r="F548">
        <v>123.35</v>
      </c>
      <c r="G548">
        <v>1.12097E-2</v>
      </c>
      <c r="H548">
        <v>0.98101899999999997</v>
      </c>
      <c r="I548">
        <v>0</v>
      </c>
    </row>
    <row r="549" spans="1:25" x14ac:dyDescent="0.25">
      <c r="A549" t="s">
        <v>114</v>
      </c>
      <c r="B549">
        <v>9996.49</v>
      </c>
      <c r="C549">
        <v>6744.23</v>
      </c>
      <c r="D549">
        <v>6735.8</v>
      </c>
      <c r="E549">
        <v>6731.52</v>
      </c>
      <c r="F549">
        <v>123.215</v>
      </c>
      <c r="G549">
        <v>1.22653E-2</v>
      </c>
      <c r="H549">
        <v>0.98100600000000004</v>
      </c>
      <c r="I549">
        <v>0</v>
      </c>
    </row>
    <row r="550" spans="1:25" x14ac:dyDescent="0.25">
      <c r="A550" t="s">
        <v>114</v>
      </c>
      <c r="B550">
        <v>10007.799999999999</v>
      </c>
      <c r="C550">
        <v>8052.51</v>
      </c>
      <c r="D550">
        <v>8028.5</v>
      </c>
      <c r="E550">
        <v>8024.07</v>
      </c>
      <c r="F550">
        <v>123.258</v>
      </c>
      <c r="G550">
        <v>1.09958E-2</v>
      </c>
      <c r="H550">
        <v>0.99256200000000006</v>
      </c>
      <c r="I550">
        <v>444</v>
      </c>
    </row>
    <row r="551" spans="1:25" x14ac:dyDescent="0.25">
      <c r="A551" t="s">
        <v>114</v>
      </c>
      <c r="B551">
        <v>9992.9</v>
      </c>
      <c r="C551">
        <v>6837.63</v>
      </c>
      <c r="D551">
        <v>6829.27</v>
      </c>
      <c r="E551">
        <v>6825.01</v>
      </c>
      <c r="F551">
        <v>123.197</v>
      </c>
      <c r="G551">
        <v>1.5239600000000001E-2</v>
      </c>
      <c r="H551">
        <v>0.98869499999999999</v>
      </c>
      <c r="I551">
        <v>0</v>
      </c>
    </row>
    <row r="552" spans="1:25" x14ac:dyDescent="0.25">
      <c r="A552" t="s">
        <v>114</v>
      </c>
      <c r="B552">
        <v>10001.4</v>
      </c>
      <c r="C552">
        <v>7303.5</v>
      </c>
      <c r="D552">
        <v>7294.95</v>
      </c>
      <c r="E552">
        <v>7290.61</v>
      </c>
      <c r="F552">
        <v>123.227</v>
      </c>
      <c r="G552">
        <v>1.10928E-2</v>
      </c>
      <c r="H552">
        <v>0.98101799999999995</v>
      </c>
      <c r="I552">
        <v>0</v>
      </c>
    </row>
    <row r="553" spans="1:25" x14ac:dyDescent="0.25">
      <c r="A553" t="s">
        <v>114</v>
      </c>
      <c r="B553">
        <v>9999.01</v>
      </c>
      <c r="C553">
        <v>6858.12</v>
      </c>
      <c r="D553">
        <v>6849.65</v>
      </c>
      <c r="E553">
        <v>6845.32</v>
      </c>
      <c r="F553">
        <v>123.27200000000001</v>
      </c>
      <c r="G553">
        <v>1.11374E-2</v>
      </c>
      <c r="H553">
        <v>0.98548100000000005</v>
      </c>
      <c r="I553">
        <v>0</v>
      </c>
    </row>
    <row r="554" spans="1:25" x14ac:dyDescent="0.25">
      <c r="A554" t="s">
        <v>114</v>
      </c>
      <c r="B554">
        <v>10004.299999999999</v>
      </c>
      <c r="C554">
        <v>7309.61</v>
      </c>
      <c r="D554">
        <v>7289.19</v>
      </c>
      <c r="E554">
        <v>7284.86</v>
      </c>
      <c r="F554">
        <v>123.17400000000001</v>
      </c>
      <c r="G554">
        <v>1.76533E-2</v>
      </c>
      <c r="H554">
        <v>0.98101799999999995</v>
      </c>
      <c r="I554">
        <v>0</v>
      </c>
    </row>
    <row r="555" spans="1:25" x14ac:dyDescent="0.25">
      <c r="A555" t="s">
        <v>114</v>
      </c>
      <c r="B555">
        <v>10012.9</v>
      </c>
      <c r="C555">
        <v>6824.12</v>
      </c>
      <c r="D555">
        <v>6815.57</v>
      </c>
      <c r="E555">
        <v>6811.27</v>
      </c>
      <c r="F555">
        <v>123.175</v>
      </c>
      <c r="G555">
        <v>1.1013500000000001E-2</v>
      </c>
      <c r="H555">
        <v>0.98095500000000002</v>
      </c>
      <c r="I555">
        <v>0</v>
      </c>
    </row>
    <row r="556" spans="1:25" x14ac:dyDescent="0.25">
      <c r="A556" t="s">
        <v>114</v>
      </c>
      <c r="B556">
        <v>9990.15</v>
      </c>
      <c r="C556">
        <v>6844.98</v>
      </c>
      <c r="D556">
        <v>6836.58</v>
      </c>
      <c r="E556">
        <v>6832.28</v>
      </c>
      <c r="F556">
        <v>123.212</v>
      </c>
      <c r="G556">
        <v>1.0947699999999999E-2</v>
      </c>
      <c r="H556">
        <v>0.980881</v>
      </c>
      <c r="I556">
        <v>0</v>
      </c>
    </row>
    <row r="557" spans="1:25" x14ac:dyDescent="0.25">
      <c r="A557" t="s">
        <v>114</v>
      </c>
      <c r="B557">
        <v>10007.9</v>
      </c>
      <c r="C557">
        <v>6782.39</v>
      </c>
      <c r="D557">
        <v>6773.97</v>
      </c>
      <c r="E557">
        <v>6769.68</v>
      </c>
      <c r="F557">
        <v>123.124</v>
      </c>
      <c r="G557">
        <v>1.14337E-2</v>
      </c>
      <c r="H557">
        <v>0.98101899999999997</v>
      </c>
      <c r="I557">
        <v>0</v>
      </c>
    </row>
    <row r="558" spans="1:25" x14ac:dyDescent="0.25">
      <c r="A558" t="s">
        <v>114</v>
      </c>
      <c r="B558">
        <v>9989.41</v>
      </c>
      <c r="C558">
        <v>7213.11</v>
      </c>
      <c r="D558">
        <v>7204.53</v>
      </c>
      <c r="E558">
        <v>7200.19</v>
      </c>
      <c r="F558">
        <v>123.31</v>
      </c>
      <c r="G558">
        <v>1.0998300000000001E-2</v>
      </c>
      <c r="H558">
        <v>0.98101799999999995</v>
      </c>
      <c r="I558">
        <v>0</v>
      </c>
    </row>
    <row r="559" spans="1:25" x14ac:dyDescent="0.25">
      <c r="A559" t="s">
        <v>114</v>
      </c>
      <c r="B559">
        <v>9996.56</v>
      </c>
      <c r="C559">
        <v>6846.39</v>
      </c>
      <c r="D559">
        <v>6838.01</v>
      </c>
      <c r="E559">
        <v>6833.73</v>
      </c>
      <c r="F559">
        <v>123.175</v>
      </c>
      <c r="G559">
        <v>1.16323E-2</v>
      </c>
      <c r="H559">
        <v>0.981016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10016</v>
      </c>
      <c r="C560">
        <v>6997.94</v>
      </c>
      <c r="D560">
        <v>6989.42</v>
      </c>
      <c r="E560">
        <v>6984.99</v>
      </c>
      <c r="F560">
        <v>123.727</v>
      </c>
      <c r="G560">
        <v>1.0857199999999999E-2</v>
      </c>
      <c r="H560">
        <v>0.98100799999999999</v>
      </c>
      <c r="I560">
        <v>0</v>
      </c>
      <c r="R560">
        <f>AVERAGE(B511:B560)</f>
        <v>10000.580400000001</v>
      </c>
      <c r="S560">
        <f>AVERAGE(C511:C560)</f>
        <v>7208.3450000000012</v>
      </c>
      <c r="U560">
        <f>_xlfn.VAR.P(B511:B560)</f>
        <v>9322.9775358399984</v>
      </c>
      <c r="V560">
        <f>_xlfn.VAR.P(C511:C560)</f>
        <v>390715.10542499967</v>
      </c>
      <c r="X560">
        <f>1.96*SQRT(U560)/50</f>
        <v>3.7849782298810082</v>
      </c>
      <c r="Y560">
        <f>1.96*SQRT(V560)/50</f>
        <v>24.502825543195449</v>
      </c>
    </row>
    <row r="561" spans="1:9" x14ac:dyDescent="0.25">
      <c r="A561" t="s">
        <v>115</v>
      </c>
      <c r="B561">
        <v>500014.576458</v>
      </c>
      <c r="C561" t="s">
        <v>37</v>
      </c>
    </row>
    <row r="562" spans="1:9" x14ac:dyDescent="0.25">
      <c r="A562" t="s">
        <v>39</v>
      </c>
      <c r="B562">
        <v>276.387</v>
      </c>
      <c r="C562">
        <v>0</v>
      </c>
      <c r="D562">
        <v>0</v>
      </c>
      <c r="E562">
        <v>0</v>
      </c>
      <c r="F562">
        <v>0</v>
      </c>
      <c r="G562">
        <v>8.5118100000000002E-2</v>
      </c>
      <c r="H562">
        <v>1</v>
      </c>
      <c r="I562">
        <v>0</v>
      </c>
    </row>
    <row r="563" spans="1:9" x14ac:dyDescent="0.25">
      <c r="A563" t="s">
        <v>39</v>
      </c>
      <c r="B563">
        <v>261.524</v>
      </c>
      <c r="C563">
        <v>0</v>
      </c>
      <c r="D563">
        <v>0</v>
      </c>
      <c r="E563">
        <v>0</v>
      </c>
      <c r="F563">
        <v>0</v>
      </c>
      <c r="G563">
        <v>8.5188299999999995E-2</v>
      </c>
      <c r="H563">
        <v>1</v>
      </c>
      <c r="I563">
        <v>0</v>
      </c>
    </row>
    <row r="564" spans="1:9" x14ac:dyDescent="0.25">
      <c r="A564" t="s">
        <v>39</v>
      </c>
      <c r="B564">
        <v>258.84800000000001</v>
      </c>
      <c r="C564">
        <v>0</v>
      </c>
      <c r="D564">
        <v>0</v>
      </c>
      <c r="E564">
        <v>0</v>
      </c>
      <c r="F564">
        <v>0</v>
      </c>
      <c r="G564">
        <v>8.5188299999999995E-2</v>
      </c>
      <c r="H564">
        <v>1</v>
      </c>
      <c r="I564">
        <v>0</v>
      </c>
    </row>
    <row r="565" spans="1:9" x14ac:dyDescent="0.25">
      <c r="A565" t="s">
        <v>39</v>
      </c>
      <c r="B565">
        <v>259.62200000000001</v>
      </c>
      <c r="C565">
        <v>0</v>
      </c>
      <c r="D565">
        <v>0</v>
      </c>
      <c r="E565">
        <v>0</v>
      </c>
      <c r="F565">
        <v>0</v>
      </c>
      <c r="G565">
        <v>8.5406599999999999E-2</v>
      </c>
      <c r="H565">
        <v>1</v>
      </c>
      <c r="I565">
        <v>0</v>
      </c>
    </row>
    <row r="566" spans="1:9" x14ac:dyDescent="0.25">
      <c r="A566" t="s">
        <v>39</v>
      </c>
      <c r="B566">
        <v>258.44400000000002</v>
      </c>
      <c r="C566">
        <v>0</v>
      </c>
      <c r="D566">
        <v>0</v>
      </c>
      <c r="E566">
        <v>0</v>
      </c>
      <c r="F566">
        <v>0</v>
      </c>
      <c r="G566">
        <v>8.5118100000000002E-2</v>
      </c>
      <c r="H566">
        <v>1</v>
      </c>
      <c r="I566">
        <v>0</v>
      </c>
    </row>
    <row r="567" spans="1:9" x14ac:dyDescent="0.25">
      <c r="A567" t="s">
        <v>39</v>
      </c>
      <c r="B567">
        <v>258.36500000000001</v>
      </c>
      <c r="C567">
        <v>0</v>
      </c>
      <c r="D567">
        <v>0</v>
      </c>
      <c r="E567">
        <v>0</v>
      </c>
      <c r="F567">
        <v>0</v>
      </c>
      <c r="G567">
        <v>8.5118100000000002E-2</v>
      </c>
      <c r="H567">
        <v>1</v>
      </c>
      <c r="I567">
        <v>0</v>
      </c>
    </row>
    <row r="568" spans="1:9" x14ac:dyDescent="0.25">
      <c r="A568" t="s">
        <v>39</v>
      </c>
      <c r="B568">
        <v>258.786</v>
      </c>
      <c r="C568">
        <v>0</v>
      </c>
      <c r="D568">
        <v>0</v>
      </c>
      <c r="E568">
        <v>0</v>
      </c>
      <c r="F568">
        <v>0</v>
      </c>
      <c r="G568">
        <v>8.5118100000000002E-2</v>
      </c>
      <c r="H568">
        <v>1</v>
      </c>
      <c r="I568">
        <v>0</v>
      </c>
    </row>
    <row r="569" spans="1:9" x14ac:dyDescent="0.25">
      <c r="A569" t="s">
        <v>39</v>
      </c>
      <c r="B569">
        <v>8148.54</v>
      </c>
      <c r="C569">
        <v>0</v>
      </c>
      <c r="D569">
        <v>0</v>
      </c>
      <c r="E569">
        <v>0</v>
      </c>
      <c r="F569">
        <v>0</v>
      </c>
      <c r="G569">
        <v>8.5118100000000002E-2</v>
      </c>
      <c r="H569">
        <v>1</v>
      </c>
      <c r="I569">
        <v>0</v>
      </c>
    </row>
    <row r="570" spans="1:9" x14ac:dyDescent="0.25">
      <c r="A570" t="s">
        <v>39</v>
      </c>
      <c r="B570">
        <v>279.58100000000002</v>
      </c>
      <c r="C570">
        <v>0</v>
      </c>
      <c r="D570">
        <v>0</v>
      </c>
      <c r="E570">
        <v>0</v>
      </c>
      <c r="F570">
        <v>0</v>
      </c>
      <c r="G570">
        <v>8.5118100000000002E-2</v>
      </c>
      <c r="H570">
        <v>1</v>
      </c>
      <c r="I570">
        <v>0</v>
      </c>
    </row>
    <row r="571" spans="1:9" x14ac:dyDescent="0.25">
      <c r="A571" t="s">
        <v>39</v>
      </c>
      <c r="B571">
        <v>263.15199999999999</v>
      </c>
      <c r="C571">
        <v>0</v>
      </c>
      <c r="D571">
        <v>0</v>
      </c>
      <c r="E571">
        <v>0</v>
      </c>
      <c r="F571">
        <v>0</v>
      </c>
      <c r="G571">
        <v>8.5188299999999995E-2</v>
      </c>
      <c r="H571">
        <v>1</v>
      </c>
      <c r="I571">
        <v>0</v>
      </c>
    </row>
    <row r="572" spans="1:9" x14ac:dyDescent="0.25">
      <c r="A572" t="s">
        <v>39</v>
      </c>
      <c r="B572">
        <v>260.14400000000001</v>
      </c>
      <c r="C572">
        <v>0</v>
      </c>
      <c r="D572">
        <v>0</v>
      </c>
      <c r="E572">
        <v>0</v>
      </c>
      <c r="F572">
        <v>0</v>
      </c>
      <c r="G572">
        <v>8.5118100000000002E-2</v>
      </c>
      <c r="H572">
        <v>1</v>
      </c>
      <c r="I572">
        <v>0</v>
      </c>
    </row>
    <row r="573" spans="1:9" x14ac:dyDescent="0.25">
      <c r="A573" t="s">
        <v>39</v>
      </c>
      <c r="B573">
        <v>270.87900000000002</v>
      </c>
      <c r="C573">
        <v>0</v>
      </c>
      <c r="D573">
        <v>0</v>
      </c>
      <c r="E573">
        <v>0</v>
      </c>
      <c r="F573">
        <v>0</v>
      </c>
      <c r="G573">
        <v>8.5118100000000002E-2</v>
      </c>
      <c r="H573">
        <v>1</v>
      </c>
      <c r="I573">
        <v>0</v>
      </c>
    </row>
    <row r="574" spans="1:9" x14ac:dyDescent="0.25">
      <c r="A574" t="s">
        <v>39</v>
      </c>
      <c r="B574">
        <v>260.38600000000002</v>
      </c>
      <c r="C574">
        <v>0</v>
      </c>
      <c r="D574">
        <v>0</v>
      </c>
      <c r="E574">
        <v>0</v>
      </c>
      <c r="F574">
        <v>0</v>
      </c>
      <c r="G574">
        <v>8.5118100000000002E-2</v>
      </c>
      <c r="H574">
        <v>1</v>
      </c>
      <c r="I574">
        <v>0</v>
      </c>
    </row>
    <row r="575" spans="1:9" x14ac:dyDescent="0.25">
      <c r="A575" t="s">
        <v>39</v>
      </c>
      <c r="B575">
        <v>260.15499999999997</v>
      </c>
      <c r="C575">
        <v>0</v>
      </c>
      <c r="D575">
        <v>0</v>
      </c>
      <c r="E575">
        <v>0</v>
      </c>
      <c r="F575">
        <v>0</v>
      </c>
      <c r="G575">
        <v>8.5188299999999995E-2</v>
      </c>
      <c r="H575">
        <v>1</v>
      </c>
      <c r="I575">
        <v>0</v>
      </c>
    </row>
    <row r="576" spans="1:9" x14ac:dyDescent="0.25">
      <c r="A576" t="s">
        <v>39</v>
      </c>
      <c r="B576">
        <v>260.60899999999998</v>
      </c>
      <c r="C576">
        <v>0</v>
      </c>
      <c r="D576">
        <v>0</v>
      </c>
      <c r="E576">
        <v>0</v>
      </c>
      <c r="F576">
        <v>0</v>
      </c>
      <c r="G576">
        <v>8.5118100000000002E-2</v>
      </c>
      <c r="H576">
        <v>1</v>
      </c>
      <c r="I576">
        <v>0</v>
      </c>
    </row>
    <row r="577" spans="1:9" x14ac:dyDescent="0.25">
      <c r="A577" t="s">
        <v>39</v>
      </c>
      <c r="B577">
        <v>8156.02</v>
      </c>
      <c r="C577">
        <v>0</v>
      </c>
      <c r="D577">
        <v>0</v>
      </c>
      <c r="E577">
        <v>0</v>
      </c>
      <c r="F577">
        <v>0</v>
      </c>
      <c r="G577">
        <v>8.3965600000000001E-2</v>
      </c>
      <c r="H577">
        <v>1</v>
      </c>
      <c r="I577">
        <v>0</v>
      </c>
    </row>
    <row r="578" spans="1:9" x14ac:dyDescent="0.25">
      <c r="A578" t="s">
        <v>39</v>
      </c>
      <c r="B578">
        <v>262.93599999999998</v>
      </c>
      <c r="C578">
        <v>0</v>
      </c>
      <c r="D578">
        <v>0</v>
      </c>
      <c r="E578">
        <v>0</v>
      </c>
      <c r="F578">
        <v>0</v>
      </c>
      <c r="G578">
        <v>8.5118100000000002E-2</v>
      </c>
      <c r="H578">
        <v>1</v>
      </c>
      <c r="I578">
        <v>0</v>
      </c>
    </row>
    <row r="579" spans="1:9" x14ac:dyDescent="0.25">
      <c r="A579" t="s">
        <v>39</v>
      </c>
      <c r="B579">
        <v>259.17700000000002</v>
      </c>
      <c r="C579">
        <v>0</v>
      </c>
      <c r="D579">
        <v>0</v>
      </c>
      <c r="E579">
        <v>0</v>
      </c>
      <c r="F579">
        <v>0</v>
      </c>
      <c r="G579">
        <v>8.5118100000000002E-2</v>
      </c>
      <c r="H579">
        <v>1</v>
      </c>
      <c r="I579">
        <v>0</v>
      </c>
    </row>
    <row r="580" spans="1:9" x14ac:dyDescent="0.25">
      <c r="A580" t="s">
        <v>39</v>
      </c>
      <c r="B580">
        <v>259.21199999999999</v>
      </c>
      <c r="C580">
        <v>0</v>
      </c>
      <c r="D580">
        <v>0</v>
      </c>
      <c r="E580">
        <v>0</v>
      </c>
      <c r="F580">
        <v>0</v>
      </c>
      <c r="G580">
        <v>8.57208E-2</v>
      </c>
      <c r="H580">
        <v>1</v>
      </c>
      <c r="I580">
        <v>0</v>
      </c>
    </row>
    <row r="581" spans="1:9" x14ac:dyDescent="0.25">
      <c r="A581" t="s">
        <v>39</v>
      </c>
      <c r="B581">
        <v>259.3</v>
      </c>
      <c r="C581">
        <v>0</v>
      </c>
      <c r="D581">
        <v>0</v>
      </c>
      <c r="E581">
        <v>0</v>
      </c>
      <c r="F581">
        <v>0</v>
      </c>
      <c r="G581">
        <v>8.57208E-2</v>
      </c>
      <c r="H581">
        <v>1</v>
      </c>
      <c r="I581">
        <v>0</v>
      </c>
    </row>
    <row r="582" spans="1:9" x14ac:dyDescent="0.25">
      <c r="A582" t="s">
        <v>39</v>
      </c>
      <c r="B582">
        <v>259.00599999999997</v>
      </c>
      <c r="C582">
        <v>0</v>
      </c>
      <c r="D582">
        <v>0</v>
      </c>
      <c r="E582">
        <v>0</v>
      </c>
      <c r="F582">
        <v>0</v>
      </c>
      <c r="G582">
        <v>8.57208E-2</v>
      </c>
      <c r="H582">
        <v>1</v>
      </c>
      <c r="I582">
        <v>0</v>
      </c>
    </row>
    <row r="583" spans="1:9" x14ac:dyDescent="0.25">
      <c r="A583" t="s">
        <v>39</v>
      </c>
      <c r="B583">
        <v>259.51799999999997</v>
      </c>
      <c r="C583">
        <v>0</v>
      </c>
      <c r="D583">
        <v>0</v>
      </c>
      <c r="E583">
        <v>0</v>
      </c>
      <c r="F583">
        <v>0</v>
      </c>
      <c r="G583">
        <v>8.5118100000000002E-2</v>
      </c>
      <c r="H583">
        <v>1</v>
      </c>
      <c r="I583">
        <v>0</v>
      </c>
    </row>
    <row r="584" spans="1:9" x14ac:dyDescent="0.25">
      <c r="A584" t="s">
        <v>39</v>
      </c>
      <c r="B584">
        <v>258.17099999999999</v>
      </c>
      <c r="C584">
        <v>0</v>
      </c>
      <c r="D584">
        <v>0</v>
      </c>
      <c r="E584">
        <v>0</v>
      </c>
      <c r="F584">
        <v>0</v>
      </c>
      <c r="G584">
        <v>8.5259799999999997E-2</v>
      </c>
      <c r="H584">
        <v>1</v>
      </c>
      <c r="I584">
        <v>0</v>
      </c>
    </row>
    <row r="585" spans="1:9" x14ac:dyDescent="0.25">
      <c r="A585" t="s">
        <v>39</v>
      </c>
      <c r="B585">
        <v>4166.49</v>
      </c>
      <c r="C585">
        <v>0</v>
      </c>
      <c r="D585">
        <v>0</v>
      </c>
      <c r="E585">
        <v>0</v>
      </c>
      <c r="F585">
        <v>0</v>
      </c>
      <c r="G585">
        <v>8.5259799999999997E-2</v>
      </c>
      <c r="H585">
        <v>1</v>
      </c>
      <c r="I585">
        <v>0</v>
      </c>
    </row>
    <row r="586" spans="1:9" x14ac:dyDescent="0.25">
      <c r="A586" t="s">
        <v>39</v>
      </c>
      <c r="B586">
        <v>4275.99</v>
      </c>
      <c r="C586">
        <v>0</v>
      </c>
      <c r="D586">
        <v>0</v>
      </c>
      <c r="E586">
        <v>0</v>
      </c>
      <c r="F586">
        <v>0</v>
      </c>
      <c r="G586">
        <v>8.5259799999999997E-2</v>
      </c>
      <c r="H586">
        <v>1</v>
      </c>
      <c r="I586">
        <v>0</v>
      </c>
    </row>
    <row r="587" spans="1:9" x14ac:dyDescent="0.25">
      <c r="A587" t="s">
        <v>39</v>
      </c>
      <c r="B587">
        <v>260.08600000000001</v>
      </c>
      <c r="C587">
        <v>0</v>
      </c>
      <c r="D587">
        <v>0</v>
      </c>
      <c r="E587">
        <v>0</v>
      </c>
      <c r="F587">
        <v>0</v>
      </c>
      <c r="G587">
        <v>8.5259799999999997E-2</v>
      </c>
      <c r="H587">
        <v>1</v>
      </c>
      <c r="I587">
        <v>0</v>
      </c>
    </row>
    <row r="588" spans="1:9" x14ac:dyDescent="0.25">
      <c r="A588" t="s">
        <v>39</v>
      </c>
      <c r="B588">
        <v>259.774</v>
      </c>
      <c r="C588">
        <v>0</v>
      </c>
      <c r="D588">
        <v>0</v>
      </c>
      <c r="E588">
        <v>0</v>
      </c>
      <c r="F588">
        <v>0</v>
      </c>
      <c r="G588">
        <v>8.5118100000000002E-2</v>
      </c>
      <c r="H588">
        <v>1</v>
      </c>
      <c r="I588">
        <v>0</v>
      </c>
    </row>
    <row r="589" spans="1:9" x14ac:dyDescent="0.25">
      <c r="A589" t="s">
        <v>39</v>
      </c>
      <c r="B589">
        <v>260.24700000000001</v>
      </c>
      <c r="C589">
        <v>0</v>
      </c>
      <c r="D589">
        <v>0</v>
      </c>
      <c r="E589">
        <v>0</v>
      </c>
      <c r="F589">
        <v>0</v>
      </c>
      <c r="G589">
        <v>8.5188299999999995E-2</v>
      </c>
      <c r="H589">
        <v>1</v>
      </c>
      <c r="I589">
        <v>0</v>
      </c>
    </row>
    <row r="590" spans="1:9" x14ac:dyDescent="0.25">
      <c r="A590" t="s">
        <v>39</v>
      </c>
      <c r="B590">
        <v>260.42399999999998</v>
      </c>
      <c r="C590">
        <v>0</v>
      </c>
      <c r="D590">
        <v>0</v>
      </c>
      <c r="E590">
        <v>0</v>
      </c>
      <c r="F590">
        <v>0</v>
      </c>
      <c r="G590">
        <v>8.5188299999999995E-2</v>
      </c>
      <c r="H590">
        <v>1</v>
      </c>
      <c r="I590">
        <v>0</v>
      </c>
    </row>
    <row r="591" spans="1:9" x14ac:dyDescent="0.25">
      <c r="A591" t="s">
        <v>39</v>
      </c>
      <c r="B591">
        <v>260.53100000000001</v>
      </c>
      <c r="C591">
        <v>0</v>
      </c>
      <c r="D591">
        <v>0</v>
      </c>
      <c r="E591">
        <v>0</v>
      </c>
      <c r="F591">
        <v>0</v>
      </c>
      <c r="G591">
        <v>8.5118100000000002E-2</v>
      </c>
      <c r="H591">
        <v>1</v>
      </c>
      <c r="I591">
        <v>0</v>
      </c>
    </row>
    <row r="592" spans="1:9" x14ac:dyDescent="0.25">
      <c r="A592" t="s">
        <v>39</v>
      </c>
      <c r="B592">
        <v>261.04700000000003</v>
      </c>
      <c r="C592">
        <v>0</v>
      </c>
      <c r="D592">
        <v>0</v>
      </c>
      <c r="E592">
        <v>0</v>
      </c>
      <c r="F592">
        <v>0</v>
      </c>
      <c r="G592">
        <v>8.5332599999999995E-2</v>
      </c>
      <c r="H592">
        <v>1</v>
      </c>
      <c r="I592">
        <v>0</v>
      </c>
    </row>
    <row r="593" spans="1:9" x14ac:dyDescent="0.25">
      <c r="A593" t="s">
        <v>39</v>
      </c>
      <c r="B593">
        <v>8186.21</v>
      </c>
      <c r="C593">
        <v>0</v>
      </c>
      <c r="D593">
        <v>0</v>
      </c>
      <c r="E593">
        <v>0</v>
      </c>
      <c r="F593">
        <v>0</v>
      </c>
      <c r="G593">
        <v>8.5332599999999995E-2</v>
      </c>
      <c r="H593">
        <v>1</v>
      </c>
      <c r="I593">
        <v>0</v>
      </c>
    </row>
    <row r="594" spans="1:9" x14ac:dyDescent="0.25">
      <c r="A594" t="s">
        <v>39</v>
      </c>
      <c r="B594">
        <v>261.14800000000002</v>
      </c>
      <c r="C594">
        <v>0</v>
      </c>
      <c r="D594">
        <v>0</v>
      </c>
      <c r="E594">
        <v>0</v>
      </c>
      <c r="F594">
        <v>0</v>
      </c>
      <c r="G594">
        <v>8.5332599999999995E-2</v>
      </c>
      <c r="H594">
        <v>1</v>
      </c>
      <c r="I594">
        <v>0</v>
      </c>
    </row>
    <row r="595" spans="1:9" x14ac:dyDescent="0.25">
      <c r="A595" t="s">
        <v>39</v>
      </c>
      <c r="B595">
        <v>259.33</v>
      </c>
      <c r="C595">
        <v>0</v>
      </c>
      <c r="D595">
        <v>0</v>
      </c>
      <c r="E595">
        <v>0</v>
      </c>
      <c r="F595">
        <v>0</v>
      </c>
      <c r="G595">
        <v>8.5332599999999995E-2</v>
      </c>
      <c r="H595">
        <v>1</v>
      </c>
      <c r="I595">
        <v>0</v>
      </c>
    </row>
    <row r="596" spans="1:9" x14ac:dyDescent="0.25">
      <c r="A596" t="s">
        <v>39</v>
      </c>
      <c r="B596">
        <v>259.30799999999999</v>
      </c>
      <c r="C596">
        <v>0</v>
      </c>
      <c r="D596">
        <v>0</v>
      </c>
      <c r="E596">
        <v>0</v>
      </c>
      <c r="F596">
        <v>0</v>
      </c>
      <c r="G596">
        <v>8.5332599999999995E-2</v>
      </c>
      <c r="H596">
        <v>1</v>
      </c>
      <c r="I596">
        <v>0</v>
      </c>
    </row>
    <row r="597" spans="1:9" x14ac:dyDescent="0.25">
      <c r="A597" t="s">
        <v>39</v>
      </c>
      <c r="B597">
        <v>259.22399999999999</v>
      </c>
      <c r="C597">
        <v>0</v>
      </c>
      <c r="D597">
        <v>0</v>
      </c>
      <c r="E597">
        <v>0</v>
      </c>
      <c r="F597">
        <v>0</v>
      </c>
      <c r="G597">
        <v>8.5118100000000002E-2</v>
      </c>
      <c r="H597">
        <v>1</v>
      </c>
      <c r="I597">
        <v>0</v>
      </c>
    </row>
    <row r="598" spans="1:9" x14ac:dyDescent="0.25">
      <c r="A598" t="s">
        <v>39</v>
      </c>
      <c r="B598">
        <v>259.15499999999997</v>
      </c>
      <c r="C598">
        <v>0</v>
      </c>
      <c r="D598">
        <v>0</v>
      </c>
      <c r="E598">
        <v>0</v>
      </c>
      <c r="F598">
        <v>0</v>
      </c>
      <c r="G598">
        <v>8.5486699999999999E-2</v>
      </c>
      <c r="H598">
        <v>1</v>
      </c>
      <c r="I598">
        <v>0</v>
      </c>
    </row>
    <row r="599" spans="1:9" x14ac:dyDescent="0.25">
      <c r="A599" t="s">
        <v>39</v>
      </c>
      <c r="B599">
        <v>259.05599999999998</v>
      </c>
      <c r="C599">
        <v>0</v>
      </c>
      <c r="D599">
        <v>0</v>
      </c>
      <c r="E599">
        <v>0</v>
      </c>
      <c r="F599">
        <v>0</v>
      </c>
      <c r="G599">
        <v>8.5188299999999995E-2</v>
      </c>
      <c r="H599">
        <v>1</v>
      </c>
      <c r="I599">
        <v>0</v>
      </c>
    </row>
    <row r="600" spans="1:9" x14ac:dyDescent="0.25">
      <c r="A600" t="s">
        <v>39</v>
      </c>
      <c r="B600">
        <v>258.90300000000002</v>
      </c>
      <c r="C600">
        <v>0</v>
      </c>
      <c r="D600">
        <v>0</v>
      </c>
      <c r="E600">
        <v>0</v>
      </c>
      <c r="F600">
        <v>0</v>
      </c>
      <c r="G600">
        <v>8.5486699999999999E-2</v>
      </c>
      <c r="H600">
        <v>1</v>
      </c>
      <c r="I600">
        <v>0</v>
      </c>
    </row>
    <row r="601" spans="1:9" x14ac:dyDescent="0.25">
      <c r="A601" t="s">
        <v>39</v>
      </c>
      <c r="B601">
        <v>4159.45</v>
      </c>
      <c r="C601">
        <v>0</v>
      </c>
      <c r="D601">
        <v>0</v>
      </c>
      <c r="E601">
        <v>0</v>
      </c>
      <c r="F601">
        <v>0</v>
      </c>
      <c r="G601">
        <v>8.5486699999999999E-2</v>
      </c>
      <c r="H601">
        <v>1</v>
      </c>
      <c r="I601">
        <v>0</v>
      </c>
    </row>
    <row r="602" spans="1:9" x14ac:dyDescent="0.25">
      <c r="A602" t="s">
        <v>39</v>
      </c>
      <c r="B602">
        <v>4283.67</v>
      </c>
      <c r="C602">
        <v>0</v>
      </c>
      <c r="D602">
        <v>0</v>
      </c>
      <c r="E602">
        <v>0</v>
      </c>
      <c r="F602">
        <v>0</v>
      </c>
      <c r="G602">
        <v>8.5486699999999999E-2</v>
      </c>
      <c r="H602">
        <v>1</v>
      </c>
      <c r="I602">
        <v>0</v>
      </c>
    </row>
    <row r="603" spans="1:9" x14ac:dyDescent="0.25">
      <c r="A603" t="s">
        <v>39</v>
      </c>
      <c r="B603">
        <v>260.08499999999998</v>
      </c>
      <c r="C603">
        <v>0</v>
      </c>
      <c r="D603">
        <v>0</v>
      </c>
      <c r="E603">
        <v>0</v>
      </c>
      <c r="F603">
        <v>0</v>
      </c>
      <c r="G603">
        <v>8.5118100000000002E-2</v>
      </c>
      <c r="H603">
        <v>1</v>
      </c>
      <c r="I603">
        <v>0</v>
      </c>
    </row>
    <row r="604" spans="1:9" x14ac:dyDescent="0.25">
      <c r="A604" t="s">
        <v>39</v>
      </c>
      <c r="B604">
        <v>260.358</v>
      </c>
      <c r="C604">
        <v>0</v>
      </c>
      <c r="D604">
        <v>0</v>
      </c>
      <c r="E604">
        <v>0</v>
      </c>
      <c r="F604">
        <v>0</v>
      </c>
      <c r="G604">
        <v>8.5332599999999995E-2</v>
      </c>
      <c r="H604">
        <v>1</v>
      </c>
      <c r="I604">
        <v>0</v>
      </c>
    </row>
    <row r="605" spans="1:9" x14ac:dyDescent="0.25">
      <c r="A605" t="s">
        <v>39</v>
      </c>
      <c r="B605">
        <v>260.488</v>
      </c>
      <c r="C605">
        <v>0</v>
      </c>
      <c r="D605">
        <v>0</v>
      </c>
      <c r="E605">
        <v>0</v>
      </c>
      <c r="F605">
        <v>0</v>
      </c>
      <c r="G605">
        <v>8.5332599999999995E-2</v>
      </c>
      <c r="H605">
        <v>1</v>
      </c>
      <c r="I605">
        <v>0</v>
      </c>
    </row>
    <row r="606" spans="1:9" x14ac:dyDescent="0.25">
      <c r="A606" t="s">
        <v>39</v>
      </c>
      <c r="B606">
        <v>260.49799999999999</v>
      </c>
      <c r="C606">
        <v>0</v>
      </c>
      <c r="D606">
        <v>0</v>
      </c>
      <c r="E606">
        <v>0</v>
      </c>
      <c r="F606">
        <v>0</v>
      </c>
      <c r="G606">
        <v>8.5118100000000002E-2</v>
      </c>
      <c r="H606">
        <v>1</v>
      </c>
      <c r="I606">
        <v>0</v>
      </c>
    </row>
    <row r="607" spans="1:9" x14ac:dyDescent="0.25">
      <c r="A607" t="s">
        <v>39</v>
      </c>
      <c r="B607">
        <v>259.666</v>
      </c>
      <c r="C607">
        <v>0</v>
      </c>
      <c r="D607">
        <v>0</v>
      </c>
      <c r="E607">
        <v>0</v>
      </c>
      <c r="F607">
        <v>0</v>
      </c>
      <c r="G607">
        <v>8.5118100000000002E-2</v>
      </c>
      <c r="H607">
        <v>1</v>
      </c>
      <c r="I607">
        <v>0</v>
      </c>
    </row>
    <row r="608" spans="1:9" x14ac:dyDescent="0.25">
      <c r="A608" t="s">
        <v>39</v>
      </c>
      <c r="B608">
        <v>260.40699999999998</v>
      </c>
      <c r="C608">
        <v>0</v>
      </c>
      <c r="D608">
        <v>0</v>
      </c>
      <c r="E608">
        <v>0</v>
      </c>
      <c r="F608">
        <v>0</v>
      </c>
      <c r="G608">
        <v>8.5118100000000002E-2</v>
      </c>
      <c r="H608">
        <v>1</v>
      </c>
      <c r="I608">
        <v>0</v>
      </c>
    </row>
    <row r="609" spans="1:25" x14ac:dyDescent="0.25">
      <c r="A609" t="s">
        <v>39</v>
      </c>
      <c r="B609">
        <v>4155.68</v>
      </c>
      <c r="C609">
        <v>0</v>
      </c>
      <c r="D609">
        <v>0</v>
      </c>
      <c r="E609">
        <v>0</v>
      </c>
      <c r="F609">
        <v>0</v>
      </c>
      <c r="G609">
        <v>8.5332599999999995E-2</v>
      </c>
      <c r="H609">
        <v>1</v>
      </c>
      <c r="I609">
        <v>0</v>
      </c>
    </row>
    <row r="610" spans="1:25" x14ac:dyDescent="0.25">
      <c r="A610" t="s">
        <v>39</v>
      </c>
      <c r="B610">
        <v>4299.42</v>
      </c>
      <c r="C610">
        <v>0</v>
      </c>
      <c r="D610">
        <v>0</v>
      </c>
      <c r="E610">
        <v>0</v>
      </c>
      <c r="F610">
        <v>0</v>
      </c>
      <c r="G610">
        <v>8.5332599999999995E-2</v>
      </c>
      <c r="H610">
        <v>1</v>
      </c>
      <c r="I610">
        <v>0</v>
      </c>
    </row>
    <row r="611" spans="1:25" x14ac:dyDescent="0.25">
      <c r="A611" t="s">
        <v>39</v>
      </c>
      <c r="B611">
        <v>261.93799999999999</v>
      </c>
      <c r="C611">
        <v>0</v>
      </c>
      <c r="D611">
        <v>0</v>
      </c>
      <c r="E611">
        <v>0</v>
      </c>
      <c r="F611">
        <v>0</v>
      </c>
      <c r="G611">
        <v>8.5118100000000002E-2</v>
      </c>
      <c r="H611">
        <v>1</v>
      </c>
      <c r="I611">
        <v>0</v>
      </c>
    </row>
    <row r="612" spans="1:25" x14ac:dyDescent="0.25">
      <c r="A612" t="s">
        <v>39</v>
      </c>
      <c r="B612">
        <v>259.12099999999998</v>
      </c>
      <c r="C612">
        <v>0</v>
      </c>
      <c r="D612">
        <v>0</v>
      </c>
      <c r="E612">
        <v>0</v>
      </c>
      <c r="F612">
        <v>0</v>
      </c>
      <c r="G612">
        <v>8.5332599999999995E-2</v>
      </c>
      <c r="H612">
        <v>1</v>
      </c>
      <c r="I612">
        <v>0</v>
      </c>
    </row>
    <row r="613" spans="1:25" x14ac:dyDescent="0.25">
      <c r="A613" t="s">
        <v>39</v>
      </c>
      <c r="B613">
        <v>258.98200000000003</v>
      </c>
      <c r="C613">
        <v>0</v>
      </c>
      <c r="D613">
        <v>0</v>
      </c>
      <c r="E613">
        <v>0</v>
      </c>
      <c r="F613">
        <v>0</v>
      </c>
      <c r="G613">
        <v>8.5118100000000002E-2</v>
      </c>
      <c r="H613">
        <v>1</v>
      </c>
      <c r="I613">
        <v>0</v>
      </c>
    </row>
    <row r="614" spans="1:25" x14ac:dyDescent="0.25">
      <c r="A614" t="s">
        <v>39</v>
      </c>
      <c r="B614">
        <v>258.97399999999999</v>
      </c>
      <c r="C614">
        <v>0</v>
      </c>
      <c r="D614">
        <v>0</v>
      </c>
      <c r="E614">
        <v>0</v>
      </c>
      <c r="F614">
        <v>0</v>
      </c>
      <c r="G614">
        <v>8.5118100000000002E-2</v>
      </c>
      <c r="H614">
        <v>1</v>
      </c>
      <c r="I614">
        <v>0</v>
      </c>
    </row>
    <row r="615" spans="1:25" x14ac:dyDescent="0.25">
      <c r="A615" t="s">
        <v>39</v>
      </c>
      <c r="B615">
        <v>258.53500000000003</v>
      </c>
      <c r="C615">
        <v>0</v>
      </c>
      <c r="D615">
        <v>0</v>
      </c>
      <c r="E615">
        <v>0</v>
      </c>
      <c r="F615">
        <v>0</v>
      </c>
      <c r="G615">
        <v>8.5411200000000007E-2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258.52600000000001</v>
      </c>
      <c r="C616">
        <v>0</v>
      </c>
      <c r="D616">
        <v>0</v>
      </c>
      <c r="E616">
        <v>0</v>
      </c>
      <c r="F616">
        <v>0</v>
      </c>
      <c r="G616">
        <v>8.5411200000000007E-2</v>
      </c>
      <c r="H616">
        <v>1</v>
      </c>
      <c r="I616">
        <v>0</v>
      </c>
      <c r="R616">
        <f>AVERAGE(B567:B616)</f>
        <v>1210.3331599999997</v>
      </c>
      <c r="S616">
        <f>AVERAGE(C567:C616)</f>
        <v>0</v>
      </c>
      <c r="U616">
        <f>_xlfn.VAR.P(B567:B616)</f>
        <v>4730452.0382924965</v>
      </c>
      <c r="V616">
        <f>_xlfn.VAR.P(C567:C616)</f>
        <v>0</v>
      </c>
      <c r="X616">
        <f>1.96*SQRT(U616)/50</f>
        <v>85.258441342319784</v>
      </c>
      <c r="Y616">
        <f>1.96*SQRT(V616)/50</f>
        <v>0</v>
      </c>
    </row>
    <row r="617" spans="1:25" x14ac:dyDescent="0.25">
      <c r="A617" t="s">
        <v>39</v>
      </c>
      <c r="B617">
        <v>60516.536584000001</v>
      </c>
      <c r="C617" t="s">
        <v>37</v>
      </c>
    </row>
    <row r="618" spans="1:25" x14ac:dyDescent="0.25">
      <c r="A618" t="s">
        <v>40</v>
      </c>
      <c r="B618">
        <v>4142.3</v>
      </c>
      <c r="C618">
        <v>265</v>
      </c>
      <c r="D618">
        <v>242.81299999999999</v>
      </c>
      <c r="E618">
        <v>113.455</v>
      </c>
      <c r="F618">
        <v>0</v>
      </c>
      <c r="G618">
        <v>8.5411200000000007E-2</v>
      </c>
      <c r="H618">
        <v>1</v>
      </c>
      <c r="I618">
        <v>0</v>
      </c>
    </row>
    <row r="619" spans="1:25" x14ac:dyDescent="0.25">
      <c r="A619" t="s">
        <v>40</v>
      </c>
      <c r="B619">
        <v>4290.21</v>
      </c>
      <c r="C619">
        <v>268.02499999999998</v>
      </c>
      <c r="D619">
        <v>241.95699999999999</v>
      </c>
      <c r="E619">
        <v>112.303</v>
      </c>
      <c r="F619">
        <v>0</v>
      </c>
      <c r="G619">
        <v>8.5118100000000002E-2</v>
      </c>
      <c r="H619">
        <v>1</v>
      </c>
      <c r="I619">
        <v>0</v>
      </c>
    </row>
    <row r="620" spans="1:25" x14ac:dyDescent="0.25">
      <c r="A620" t="s">
        <v>40</v>
      </c>
      <c r="B620">
        <v>268.14499999999998</v>
      </c>
      <c r="C620">
        <v>265.548</v>
      </c>
      <c r="D620">
        <v>241.983</v>
      </c>
      <c r="E620">
        <v>112.557</v>
      </c>
      <c r="F620">
        <v>0</v>
      </c>
      <c r="G620">
        <v>8.57208E-2</v>
      </c>
      <c r="H620">
        <v>1</v>
      </c>
      <c r="I620">
        <v>0</v>
      </c>
    </row>
    <row r="621" spans="1:25" x14ac:dyDescent="0.25">
      <c r="A621" t="s">
        <v>40</v>
      </c>
      <c r="B621">
        <v>268.53699999999998</v>
      </c>
      <c r="C621">
        <v>265.93299999999999</v>
      </c>
      <c r="D621">
        <v>242.28700000000001</v>
      </c>
      <c r="E621">
        <v>112.81</v>
      </c>
      <c r="F621">
        <v>0</v>
      </c>
      <c r="G621">
        <v>8.5118100000000002E-2</v>
      </c>
      <c r="H621">
        <v>1</v>
      </c>
      <c r="I621">
        <v>0</v>
      </c>
    </row>
    <row r="622" spans="1:25" x14ac:dyDescent="0.25">
      <c r="A622" t="s">
        <v>40</v>
      </c>
      <c r="B622">
        <v>268.30200000000002</v>
      </c>
      <c r="C622">
        <v>265.69499999999999</v>
      </c>
      <c r="D622">
        <v>242.04300000000001</v>
      </c>
      <c r="E622">
        <v>112.477</v>
      </c>
      <c r="F622">
        <v>0</v>
      </c>
      <c r="G622">
        <v>8.5118100000000002E-2</v>
      </c>
      <c r="H622">
        <v>1</v>
      </c>
      <c r="I622">
        <v>0</v>
      </c>
    </row>
    <row r="623" spans="1:25" x14ac:dyDescent="0.25">
      <c r="A623" t="s">
        <v>40</v>
      </c>
      <c r="B623">
        <v>268.589</v>
      </c>
      <c r="C623">
        <v>265.98899999999998</v>
      </c>
      <c r="D623">
        <v>242.309</v>
      </c>
      <c r="E623">
        <v>112.68</v>
      </c>
      <c r="F623">
        <v>0</v>
      </c>
      <c r="G623">
        <v>8.5118100000000002E-2</v>
      </c>
      <c r="H623">
        <v>1</v>
      </c>
      <c r="I623">
        <v>0</v>
      </c>
    </row>
    <row r="624" spans="1:25" x14ac:dyDescent="0.25">
      <c r="A624" t="s">
        <v>40</v>
      </c>
      <c r="B624">
        <v>267.84699999999998</v>
      </c>
      <c r="C624">
        <v>265.24299999999999</v>
      </c>
      <c r="D624">
        <v>241.709</v>
      </c>
      <c r="E624">
        <v>112.01300000000001</v>
      </c>
      <c r="F624">
        <v>0</v>
      </c>
      <c r="G624">
        <v>8.5118100000000002E-2</v>
      </c>
      <c r="H624">
        <v>1</v>
      </c>
      <c r="I624">
        <v>0</v>
      </c>
    </row>
    <row r="625" spans="1:9" x14ac:dyDescent="0.25">
      <c r="A625" t="s">
        <v>40</v>
      </c>
      <c r="B625">
        <v>268.50799999999998</v>
      </c>
      <c r="C625">
        <v>265.90300000000002</v>
      </c>
      <c r="D625">
        <v>242.40100000000001</v>
      </c>
      <c r="E625">
        <v>112.764</v>
      </c>
      <c r="F625">
        <v>0</v>
      </c>
      <c r="G625">
        <v>8.5406599999999999E-2</v>
      </c>
      <c r="H625">
        <v>1</v>
      </c>
      <c r="I625">
        <v>0</v>
      </c>
    </row>
    <row r="626" spans="1:9" x14ac:dyDescent="0.25">
      <c r="A626" t="s">
        <v>40</v>
      </c>
      <c r="B626">
        <v>8113.41</v>
      </c>
      <c r="C626">
        <v>265.666</v>
      </c>
      <c r="D626">
        <v>242.60499999999999</v>
      </c>
      <c r="E626">
        <v>113.208</v>
      </c>
      <c r="F626">
        <v>0</v>
      </c>
      <c r="G626">
        <v>8.5406599999999999E-2</v>
      </c>
      <c r="H626">
        <v>1</v>
      </c>
      <c r="I626">
        <v>0</v>
      </c>
    </row>
    <row r="627" spans="1:9" x14ac:dyDescent="0.25">
      <c r="A627" t="s">
        <v>40</v>
      </c>
      <c r="B627">
        <v>271.79199999999997</v>
      </c>
      <c r="C627">
        <v>268.43099999999998</v>
      </c>
      <c r="D627">
        <v>241.99700000000001</v>
      </c>
      <c r="E627">
        <v>112.444</v>
      </c>
      <c r="F627">
        <v>0</v>
      </c>
      <c r="G627">
        <v>8.5118100000000002E-2</v>
      </c>
      <c r="H627">
        <v>1</v>
      </c>
      <c r="I627">
        <v>0</v>
      </c>
    </row>
    <row r="628" spans="1:9" x14ac:dyDescent="0.25">
      <c r="A628" t="s">
        <v>40</v>
      </c>
      <c r="B628">
        <v>265.95100000000002</v>
      </c>
      <c r="C628">
        <v>263.41800000000001</v>
      </c>
      <c r="D628">
        <v>241.43</v>
      </c>
      <c r="E628">
        <v>112.395</v>
      </c>
      <c r="F628">
        <v>0</v>
      </c>
      <c r="G628">
        <v>8.5118100000000002E-2</v>
      </c>
      <c r="H628">
        <v>1</v>
      </c>
      <c r="I628">
        <v>0</v>
      </c>
    </row>
    <row r="629" spans="1:9" x14ac:dyDescent="0.25">
      <c r="A629" t="s">
        <v>40</v>
      </c>
      <c r="B629">
        <v>265.87900000000002</v>
      </c>
      <c r="C629">
        <v>263.34100000000001</v>
      </c>
      <c r="D629">
        <v>241.63800000000001</v>
      </c>
      <c r="E629">
        <v>112.687</v>
      </c>
      <c r="F629">
        <v>0</v>
      </c>
      <c r="G629">
        <v>8.5406599999999999E-2</v>
      </c>
      <c r="H629">
        <v>1</v>
      </c>
      <c r="I629">
        <v>0</v>
      </c>
    </row>
    <row r="630" spans="1:9" x14ac:dyDescent="0.25">
      <c r="A630" t="s">
        <v>40</v>
      </c>
      <c r="B630">
        <v>265.86</v>
      </c>
      <c r="C630">
        <v>263.33100000000002</v>
      </c>
      <c r="D630">
        <v>241.32</v>
      </c>
      <c r="E630">
        <v>112.044</v>
      </c>
      <c r="F630">
        <v>0</v>
      </c>
      <c r="G630">
        <v>8.5118100000000002E-2</v>
      </c>
      <c r="H630">
        <v>1</v>
      </c>
      <c r="I630">
        <v>0</v>
      </c>
    </row>
    <row r="631" spans="1:9" x14ac:dyDescent="0.25">
      <c r="A631" t="s">
        <v>40</v>
      </c>
      <c r="B631">
        <v>280.67899999999997</v>
      </c>
      <c r="C631">
        <v>278.16500000000002</v>
      </c>
      <c r="D631">
        <v>241.84200000000001</v>
      </c>
      <c r="E631">
        <v>112.819</v>
      </c>
      <c r="F631">
        <v>0</v>
      </c>
      <c r="G631">
        <v>8.5188299999999995E-2</v>
      </c>
      <c r="H631">
        <v>1</v>
      </c>
      <c r="I631">
        <v>0</v>
      </c>
    </row>
    <row r="632" spans="1:9" x14ac:dyDescent="0.25">
      <c r="A632" t="s">
        <v>40</v>
      </c>
      <c r="B632">
        <v>266.31299999999999</v>
      </c>
      <c r="C632">
        <v>263.79199999999997</v>
      </c>
      <c r="D632">
        <v>242.10900000000001</v>
      </c>
      <c r="E632">
        <v>112.991</v>
      </c>
      <c r="F632">
        <v>0</v>
      </c>
      <c r="G632">
        <v>8.5188299999999995E-2</v>
      </c>
      <c r="H632">
        <v>1</v>
      </c>
      <c r="I632">
        <v>0</v>
      </c>
    </row>
    <row r="633" spans="1:9" x14ac:dyDescent="0.25">
      <c r="A633" t="s">
        <v>40</v>
      </c>
      <c r="B633">
        <v>266.18599999999998</v>
      </c>
      <c r="C633">
        <v>263.64800000000002</v>
      </c>
      <c r="D633">
        <v>241.709</v>
      </c>
      <c r="E633">
        <v>112.611</v>
      </c>
      <c r="F633">
        <v>0</v>
      </c>
      <c r="G633">
        <v>8.5118100000000002E-2</v>
      </c>
      <c r="H633">
        <v>1</v>
      </c>
      <c r="I633">
        <v>0</v>
      </c>
    </row>
    <row r="634" spans="1:9" x14ac:dyDescent="0.25">
      <c r="A634" t="s">
        <v>40</v>
      </c>
      <c r="B634">
        <v>4105.6499999999996</v>
      </c>
      <c r="C634">
        <v>263.58999999999997</v>
      </c>
      <c r="D634">
        <v>241.71299999999999</v>
      </c>
      <c r="E634">
        <v>112.711</v>
      </c>
      <c r="F634">
        <v>0</v>
      </c>
      <c r="G634">
        <v>8.5188299999999995E-2</v>
      </c>
      <c r="H634">
        <v>1</v>
      </c>
      <c r="I634">
        <v>0</v>
      </c>
    </row>
    <row r="635" spans="1:9" x14ac:dyDescent="0.25">
      <c r="A635" t="s">
        <v>40</v>
      </c>
      <c r="B635">
        <v>4277.83</v>
      </c>
      <c r="C635">
        <v>268.899</v>
      </c>
      <c r="D635">
        <v>242.37799999999999</v>
      </c>
      <c r="E635">
        <v>112.739</v>
      </c>
      <c r="F635">
        <v>0</v>
      </c>
      <c r="G635">
        <v>8.5118100000000002E-2</v>
      </c>
      <c r="H635">
        <v>1</v>
      </c>
      <c r="I635">
        <v>0</v>
      </c>
    </row>
    <row r="636" spans="1:9" x14ac:dyDescent="0.25">
      <c r="A636" t="s">
        <v>40</v>
      </c>
      <c r="B636">
        <v>268.08600000000001</v>
      </c>
      <c r="C636">
        <v>265.49099999999999</v>
      </c>
      <c r="D636">
        <v>242.38399999999999</v>
      </c>
      <c r="E636">
        <v>113.233</v>
      </c>
      <c r="F636">
        <v>0</v>
      </c>
      <c r="G636">
        <v>8.5118100000000002E-2</v>
      </c>
      <c r="H636">
        <v>1</v>
      </c>
      <c r="I636">
        <v>0</v>
      </c>
    </row>
    <row r="637" spans="1:9" x14ac:dyDescent="0.25">
      <c r="A637" t="s">
        <v>40</v>
      </c>
      <c r="B637">
        <v>267.76900000000001</v>
      </c>
      <c r="C637">
        <v>265.17899999999997</v>
      </c>
      <c r="D637">
        <v>242.042</v>
      </c>
      <c r="E637">
        <v>112.69</v>
      </c>
      <c r="F637">
        <v>0</v>
      </c>
      <c r="G637">
        <v>8.5188299999999995E-2</v>
      </c>
      <c r="H637">
        <v>1</v>
      </c>
      <c r="I637">
        <v>0</v>
      </c>
    </row>
    <row r="638" spans="1:9" x14ac:dyDescent="0.25">
      <c r="A638" t="s">
        <v>40</v>
      </c>
      <c r="B638">
        <v>268.04199999999997</v>
      </c>
      <c r="C638">
        <v>265.43799999999999</v>
      </c>
      <c r="D638">
        <v>242.27099999999999</v>
      </c>
      <c r="E638">
        <v>113</v>
      </c>
      <c r="F638">
        <v>0</v>
      </c>
      <c r="G638">
        <v>8.5332599999999995E-2</v>
      </c>
      <c r="H638">
        <v>1</v>
      </c>
      <c r="I638">
        <v>0</v>
      </c>
    </row>
    <row r="639" spans="1:9" x14ac:dyDescent="0.25">
      <c r="A639" t="s">
        <v>40</v>
      </c>
      <c r="B639">
        <v>269.95999999999998</v>
      </c>
      <c r="C639">
        <v>267.34699999999998</v>
      </c>
      <c r="D639">
        <v>241.965</v>
      </c>
      <c r="E639">
        <v>112.51</v>
      </c>
      <c r="F639">
        <v>0</v>
      </c>
      <c r="G639">
        <v>8.5118100000000002E-2</v>
      </c>
      <c r="H639">
        <v>1</v>
      </c>
      <c r="I639">
        <v>0</v>
      </c>
    </row>
    <row r="640" spans="1:9" x14ac:dyDescent="0.25">
      <c r="A640" t="s">
        <v>40</v>
      </c>
      <c r="B640">
        <v>268.15499999999997</v>
      </c>
      <c r="C640">
        <v>265.56799999999998</v>
      </c>
      <c r="D640">
        <v>242.41300000000001</v>
      </c>
      <c r="E640">
        <v>113.122</v>
      </c>
      <c r="F640">
        <v>0</v>
      </c>
      <c r="G640">
        <v>8.5118100000000002E-2</v>
      </c>
      <c r="H640">
        <v>1</v>
      </c>
      <c r="I640">
        <v>0</v>
      </c>
    </row>
    <row r="641" spans="1:9" x14ac:dyDescent="0.25">
      <c r="A641" t="s">
        <v>40</v>
      </c>
      <c r="B641">
        <v>267.98500000000001</v>
      </c>
      <c r="C641">
        <v>265.38400000000001</v>
      </c>
      <c r="D641">
        <v>242.274</v>
      </c>
      <c r="E641">
        <v>113.063</v>
      </c>
      <c r="F641">
        <v>0</v>
      </c>
      <c r="G641">
        <v>8.5259799999999997E-2</v>
      </c>
      <c r="H641">
        <v>1</v>
      </c>
      <c r="I641">
        <v>0</v>
      </c>
    </row>
    <row r="642" spans="1:9" x14ac:dyDescent="0.25">
      <c r="A642" t="s">
        <v>40</v>
      </c>
      <c r="B642">
        <v>8123.99</v>
      </c>
      <c r="C642">
        <v>265.26900000000001</v>
      </c>
      <c r="D642">
        <v>242.55699999999999</v>
      </c>
      <c r="E642">
        <v>113.316</v>
      </c>
      <c r="F642">
        <v>0</v>
      </c>
      <c r="G642">
        <v>8.5118100000000002E-2</v>
      </c>
      <c r="H642">
        <v>1</v>
      </c>
      <c r="I642">
        <v>0</v>
      </c>
    </row>
    <row r="643" spans="1:9" x14ac:dyDescent="0.25">
      <c r="A643" t="s">
        <v>40</v>
      </c>
      <c r="B643">
        <v>272.387</v>
      </c>
      <c r="C643">
        <v>269.00299999999999</v>
      </c>
      <c r="D643">
        <v>242.602</v>
      </c>
      <c r="E643">
        <v>113.11</v>
      </c>
      <c r="F643">
        <v>0</v>
      </c>
      <c r="G643">
        <v>8.5259799999999997E-2</v>
      </c>
      <c r="H643">
        <v>1</v>
      </c>
      <c r="I643">
        <v>0</v>
      </c>
    </row>
    <row r="644" spans="1:9" x14ac:dyDescent="0.25">
      <c r="A644" t="s">
        <v>40</v>
      </c>
      <c r="B644">
        <v>266.35300000000001</v>
      </c>
      <c r="C644">
        <v>263.85599999999999</v>
      </c>
      <c r="D644">
        <v>242.09399999999999</v>
      </c>
      <c r="E644">
        <v>113.157</v>
      </c>
      <c r="F644">
        <v>0</v>
      </c>
      <c r="G644">
        <v>8.5118100000000002E-2</v>
      </c>
      <c r="H644">
        <v>1</v>
      </c>
      <c r="I644">
        <v>0</v>
      </c>
    </row>
    <row r="645" spans="1:9" x14ac:dyDescent="0.25">
      <c r="A645" t="s">
        <v>40</v>
      </c>
      <c r="B645">
        <v>274.02600000000001</v>
      </c>
      <c r="C645">
        <v>271.39400000000001</v>
      </c>
      <c r="D645">
        <v>241.81700000000001</v>
      </c>
      <c r="E645">
        <v>112.708</v>
      </c>
      <c r="F645">
        <v>0</v>
      </c>
      <c r="G645">
        <v>8.5118100000000002E-2</v>
      </c>
      <c r="H645">
        <v>1</v>
      </c>
      <c r="I645">
        <v>0</v>
      </c>
    </row>
    <row r="646" spans="1:9" x14ac:dyDescent="0.25">
      <c r="A646" t="s">
        <v>40</v>
      </c>
      <c r="B646">
        <v>266.27600000000001</v>
      </c>
      <c r="C646">
        <v>263.77600000000001</v>
      </c>
      <c r="D646">
        <v>242.16</v>
      </c>
      <c r="E646">
        <v>112.869</v>
      </c>
      <c r="F646">
        <v>0</v>
      </c>
      <c r="G646">
        <v>8.5486699999999999E-2</v>
      </c>
      <c r="H646">
        <v>1</v>
      </c>
      <c r="I646">
        <v>0</v>
      </c>
    </row>
    <row r="647" spans="1:9" x14ac:dyDescent="0.25">
      <c r="A647" t="s">
        <v>40</v>
      </c>
      <c r="B647">
        <v>266.72000000000003</v>
      </c>
      <c r="C647">
        <v>264.20600000000002</v>
      </c>
      <c r="D647">
        <v>242.55699999999999</v>
      </c>
      <c r="E647">
        <v>113.459</v>
      </c>
      <c r="F647">
        <v>0</v>
      </c>
      <c r="G647">
        <v>8.5118100000000002E-2</v>
      </c>
      <c r="H647">
        <v>1</v>
      </c>
      <c r="I647">
        <v>0</v>
      </c>
    </row>
    <row r="648" spans="1:9" x14ac:dyDescent="0.25">
      <c r="A648" t="s">
        <v>40</v>
      </c>
      <c r="B648">
        <v>266.56200000000001</v>
      </c>
      <c r="C648">
        <v>264.04399999999998</v>
      </c>
      <c r="D648">
        <v>242.39599999999999</v>
      </c>
      <c r="E648">
        <v>113.376</v>
      </c>
      <c r="F648">
        <v>0</v>
      </c>
      <c r="G648">
        <v>8.5188299999999995E-2</v>
      </c>
      <c r="H648">
        <v>1</v>
      </c>
      <c r="I648">
        <v>0</v>
      </c>
    </row>
    <row r="649" spans="1:9" x14ac:dyDescent="0.25">
      <c r="A649" t="s">
        <v>40</v>
      </c>
      <c r="B649">
        <v>266.18400000000003</v>
      </c>
      <c r="C649">
        <v>263.66699999999997</v>
      </c>
      <c r="D649">
        <v>242</v>
      </c>
      <c r="E649">
        <v>112.88</v>
      </c>
      <c r="F649">
        <v>0</v>
      </c>
      <c r="G649">
        <v>8.57208E-2</v>
      </c>
      <c r="H649">
        <v>1</v>
      </c>
      <c r="I649">
        <v>0</v>
      </c>
    </row>
    <row r="650" spans="1:9" x14ac:dyDescent="0.25">
      <c r="A650" t="s">
        <v>40</v>
      </c>
      <c r="B650">
        <v>8113.61</v>
      </c>
      <c r="C650">
        <v>265.41699999999997</v>
      </c>
      <c r="D650">
        <v>243.42099999999999</v>
      </c>
      <c r="E650">
        <v>114.13500000000001</v>
      </c>
      <c r="F650">
        <v>0</v>
      </c>
      <c r="G650">
        <v>8.57208E-2</v>
      </c>
      <c r="H650">
        <v>1</v>
      </c>
      <c r="I650">
        <v>0</v>
      </c>
    </row>
    <row r="651" spans="1:9" x14ac:dyDescent="0.25">
      <c r="A651" t="s">
        <v>40</v>
      </c>
      <c r="B651">
        <v>288.30799999999999</v>
      </c>
      <c r="C651">
        <v>285.72899999999998</v>
      </c>
      <c r="D651">
        <v>248.327</v>
      </c>
      <c r="E651">
        <v>113.705</v>
      </c>
      <c r="F651">
        <v>0</v>
      </c>
      <c r="G651">
        <v>8.57208E-2</v>
      </c>
      <c r="H651">
        <v>1</v>
      </c>
      <c r="I651">
        <v>0</v>
      </c>
    </row>
    <row r="652" spans="1:9" x14ac:dyDescent="0.25">
      <c r="A652" t="s">
        <v>40</v>
      </c>
      <c r="B652">
        <v>268.14699999999999</v>
      </c>
      <c r="C652">
        <v>265.54599999999999</v>
      </c>
      <c r="D652">
        <v>242.42699999999999</v>
      </c>
      <c r="E652">
        <v>113.19</v>
      </c>
      <c r="F652">
        <v>0</v>
      </c>
      <c r="G652">
        <v>8.5118100000000002E-2</v>
      </c>
      <c r="H652">
        <v>1</v>
      </c>
      <c r="I652">
        <v>0</v>
      </c>
    </row>
    <row r="653" spans="1:9" x14ac:dyDescent="0.25">
      <c r="A653" t="s">
        <v>40</v>
      </c>
      <c r="B653">
        <v>267.83699999999999</v>
      </c>
      <c r="C653">
        <v>265.238</v>
      </c>
      <c r="D653">
        <v>242.12799999999999</v>
      </c>
      <c r="E653">
        <v>112.712</v>
      </c>
      <c r="F653">
        <v>0</v>
      </c>
      <c r="G653">
        <v>8.5118100000000002E-2</v>
      </c>
      <c r="H653">
        <v>1</v>
      </c>
      <c r="I653">
        <v>0</v>
      </c>
    </row>
    <row r="654" spans="1:9" x14ac:dyDescent="0.25">
      <c r="A654" t="s">
        <v>40</v>
      </c>
      <c r="B654">
        <v>268.09699999999998</v>
      </c>
      <c r="C654">
        <v>265.49799999999999</v>
      </c>
      <c r="D654">
        <v>242.374</v>
      </c>
      <c r="E654">
        <v>113.101</v>
      </c>
      <c r="F654">
        <v>0</v>
      </c>
      <c r="G654">
        <v>8.5259799999999997E-2</v>
      </c>
      <c r="H654">
        <v>1</v>
      </c>
      <c r="I654">
        <v>0</v>
      </c>
    </row>
    <row r="655" spans="1:9" x14ac:dyDescent="0.25">
      <c r="A655" t="s">
        <v>40</v>
      </c>
      <c r="B655">
        <v>268.18299999999999</v>
      </c>
      <c r="C655">
        <v>265.584</v>
      </c>
      <c r="D655">
        <v>242.46299999999999</v>
      </c>
      <c r="E655">
        <v>113.07599999999999</v>
      </c>
      <c r="F655">
        <v>0</v>
      </c>
      <c r="G655">
        <v>8.5118100000000002E-2</v>
      </c>
      <c r="H655">
        <v>1</v>
      </c>
      <c r="I655">
        <v>0</v>
      </c>
    </row>
    <row r="656" spans="1:9" x14ac:dyDescent="0.25">
      <c r="A656" t="s">
        <v>40</v>
      </c>
      <c r="B656">
        <v>267.68099999999998</v>
      </c>
      <c r="C656">
        <v>265.07799999999997</v>
      </c>
      <c r="D656">
        <v>241.98500000000001</v>
      </c>
      <c r="E656">
        <v>112.804</v>
      </c>
      <c r="F656">
        <v>0</v>
      </c>
      <c r="G656">
        <v>8.5486699999999999E-2</v>
      </c>
      <c r="H656">
        <v>1</v>
      </c>
      <c r="I656">
        <v>0</v>
      </c>
    </row>
    <row r="657" spans="1:25" x14ac:dyDescent="0.25">
      <c r="A657" t="s">
        <v>40</v>
      </c>
      <c r="B657">
        <v>267.76299999999998</v>
      </c>
      <c r="C657">
        <v>265.17200000000003</v>
      </c>
      <c r="D657">
        <v>242.03</v>
      </c>
      <c r="E657">
        <v>112.611</v>
      </c>
      <c r="F657">
        <v>0</v>
      </c>
      <c r="G657">
        <v>8.5486699999999999E-2</v>
      </c>
      <c r="H657">
        <v>1</v>
      </c>
      <c r="I657">
        <v>0</v>
      </c>
    </row>
    <row r="658" spans="1:25" x14ac:dyDescent="0.25">
      <c r="A658" t="s">
        <v>40</v>
      </c>
      <c r="B658">
        <v>8115.08</v>
      </c>
      <c r="C658">
        <v>264.71800000000002</v>
      </c>
      <c r="D658">
        <v>242.19300000000001</v>
      </c>
      <c r="E658">
        <v>112.849</v>
      </c>
      <c r="F658">
        <v>0</v>
      </c>
      <c r="G658">
        <v>8.5486699999999999E-2</v>
      </c>
      <c r="H658">
        <v>1</v>
      </c>
      <c r="I658">
        <v>0</v>
      </c>
    </row>
    <row r="659" spans="1:25" x14ac:dyDescent="0.25">
      <c r="A659" t="s">
        <v>40</v>
      </c>
      <c r="B659">
        <v>268.41699999999997</v>
      </c>
      <c r="C659">
        <v>266.12</v>
      </c>
      <c r="D659">
        <v>242.44200000000001</v>
      </c>
      <c r="E659">
        <v>113.226</v>
      </c>
      <c r="F659">
        <v>0</v>
      </c>
      <c r="G659">
        <v>8.5118100000000002E-2</v>
      </c>
      <c r="H659">
        <v>1</v>
      </c>
      <c r="I659">
        <v>0</v>
      </c>
    </row>
    <row r="660" spans="1:25" x14ac:dyDescent="0.25">
      <c r="A660" t="s">
        <v>40</v>
      </c>
      <c r="B660">
        <v>266.738</v>
      </c>
      <c r="C660">
        <v>264.20999999999998</v>
      </c>
      <c r="D660">
        <v>242.19900000000001</v>
      </c>
      <c r="E660">
        <v>113.33</v>
      </c>
      <c r="F660">
        <v>0</v>
      </c>
      <c r="G660">
        <v>8.5332599999999995E-2</v>
      </c>
      <c r="H660">
        <v>1</v>
      </c>
      <c r="I660">
        <v>0</v>
      </c>
    </row>
    <row r="661" spans="1:25" x14ac:dyDescent="0.25">
      <c r="A661" t="s">
        <v>40</v>
      </c>
      <c r="B661">
        <v>266.57799999999997</v>
      </c>
      <c r="C661">
        <v>264.04399999999998</v>
      </c>
      <c r="D661">
        <v>242.09899999999999</v>
      </c>
      <c r="E661">
        <v>112.937</v>
      </c>
      <c r="F661">
        <v>0</v>
      </c>
      <c r="G661">
        <v>8.5118100000000002E-2</v>
      </c>
      <c r="H661">
        <v>1</v>
      </c>
      <c r="I661">
        <v>0</v>
      </c>
    </row>
    <row r="662" spans="1:25" x14ac:dyDescent="0.25">
      <c r="A662" t="s">
        <v>40</v>
      </c>
      <c r="B662">
        <v>266.33999999999997</v>
      </c>
      <c r="C662">
        <v>263.80799999999999</v>
      </c>
      <c r="D662">
        <v>241.80600000000001</v>
      </c>
      <c r="E662">
        <v>112.754</v>
      </c>
      <c r="F662">
        <v>0</v>
      </c>
      <c r="G662">
        <v>8.5411200000000007E-2</v>
      </c>
      <c r="H662">
        <v>1</v>
      </c>
      <c r="I662">
        <v>0</v>
      </c>
    </row>
    <row r="663" spans="1:25" x14ac:dyDescent="0.25">
      <c r="A663" t="s">
        <v>40</v>
      </c>
      <c r="B663">
        <v>267.07100000000003</v>
      </c>
      <c r="C663">
        <v>264.53800000000001</v>
      </c>
      <c r="D663">
        <v>242.59899999999999</v>
      </c>
      <c r="E663">
        <v>113.322</v>
      </c>
      <c r="F663">
        <v>0</v>
      </c>
      <c r="G663">
        <v>8.5118100000000002E-2</v>
      </c>
      <c r="H663">
        <v>1</v>
      </c>
      <c r="I663">
        <v>0</v>
      </c>
    </row>
    <row r="664" spans="1:25" x14ac:dyDescent="0.25">
      <c r="A664" t="s">
        <v>40</v>
      </c>
      <c r="B664">
        <v>265.90699999999998</v>
      </c>
      <c r="C664">
        <v>263.375</v>
      </c>
      <c r="D664">
        <v>241.37</v>
      </c>
      <c r="E664">
        <v>112.41500000000001</v>
      </c>
      <c r="F664">
        <v>0</v>
      </c>
      <c r="G664">
        <v>8.5259799999999997E-2</v>
      </c>
      <c r="H664">
        <v>1</v>
      </c>
      <c r="I664">
        <v>0</v>
      </c>
    </row>
    <row r="665" spans="1:25" x14ac:dyDescent="0.25">
      <c r="A665" t="s">
        <v>40</v>
      </c>
      <c r="B665">
        <v>266.26600000000002</v>
      </c>
      <c r="C665">
        <v>263.73099999999999</v>
      </c>
      <c r="D665">
        <v>241.80600000000001</v>
      </c>
      <c r="E665">
        <v>112.955</v>
      </c>
      <c r="F665">
        <v>0</v>
      </c>
      <c r="G665">
        <v>8.5118100000000002E-2</v>
      </c>
      <c r="H665">
        <v>1</v>
      </c>
      <c r="I665">
        <v>0</v>
      </c>
    </row>
    <row r="666" spans="1:25" x14ac:dyDescent="0.25">
      <c r="A666" t="s">
        <v>40</v>
      </c>
      <c r="B666">
        <v>8121.75</v>
      </c>
      <c r="C666">
        <v>263.65100000000001</v>
      </c>
      <c r="D666">
        <v>241.73599999999999</v>
      </c>
      <c r="E666">
        <v>113.005</v>
      </c>
      <c r="F666">
        <v>0</v>
      </c>
      <c r="G666">
        <v>8.5118100000000002E-2</v>
      </c>
      <c r="H666">
        <v>1</v>
      </c>
      <c r="I666">
        <v>0</v>
      </c>
    </row>
    <row r="667" spans="1:25" x14ac:dyDescent="0.25">
      <c r="A667" t="s">
        <v>40</v>
      </c>
      <c r="B667">
        <v>269.30099999999999</v>
      </c>
      <c r="C667">
        <v>266.83499999999998</v>
      </c>
      <c r="D667">
        <v>242.35599999999999</v>
      </c>
      <c r="E667">
        <v>113.068</v>
      </c>
      <c r="F667">
        <v>0</v>
      </c>
      <c r="G667">
        <v>8.5118100000000002E-2</v>
      </c>
      <c r="H667">
        <v>1</v>
      </c>
      <c r="I667">
        <v>0</v>
      </c>
    </row>
    <row r="668" spans="1:25" x14ac:dyDescent="0.25">
      <c r="A668" t="s">
        <v>40</v>
      </c>
      <c r="B668">
        <v>267.32799999999997</v>
      </c>
      <c r="C668">
        <v>264.72699999999998</v>
      </c>
      <c r="D668">
        <v>241.53700000000001</v>
      </c>
      <c r="E668">
        <v>112.355</v>
      </c>
      <c r="F668">
        <v>0</v>
      </c>
      <c r="G668">
        <v>8.5118100000000002E-2</v>
      </c>
      <c r="H668">
        <v>1</v>
      </c>
      <c r="I668">
        <v>0</v>
      </c>
    </row>
    <row r="669" spans="1:25" x14ac:dyDescent="0.25">
      <c r="A669" t="s">
        <v>40</v>
      </c>
      <c r="B669">
        <v>267.76400000000001</v>
      </c>
      <c r="C669">
        <v>265.16199999999998</v>
      </c>
      <c r="D669">
        <v>242.06100000000001</v>
      </c>
      <c r="E669">
        <v>112.82</v>
      </c>
      <c r="F669">
        <v>0</v>
      </c>
      <c r="G669">
        <v>8.5118100000000002E-2</v>
      </c>
      <c r="H669">
        <v>1</v>
      </c>
      <c r="I669">
        <v>0</v>
      </c>
    </row>
    <row r="670" spans="1:25" x14ac:dyDescent="0.25">
      <c r="A670" t="s">
        <v>40</v>
      </c>
      <c r="B670">
        <v>267.25700000000001</v>
      </c>
      <c r="C670">
        <v>264.65499999999997</v>
      </c>
      <c r="D670">
        <v>241.52099999999999</v>
      </c>
      <c r="E670">
        <v>112.383</v>
      </c>
      <c r="F670">
        <v>0</v>
      </c>
      <c r="G670">
        <v>8.5118100000000002E-2</v>
      </c>
      <c r="H670">
        <v>1</v>
      </c>
      <c r="I670">
        <v>0</v>
      </c>
    </row>
    <row r="671" spans="1:25" x14ac:dyDescent="0.25">
      <c r="A671" t="s">
        <v>40</v>
      </c>
      <c r="B671">
        <v>267.83699999999999</v>
      </c>
      <c r="C671">
        <v>265.23200000000003</v>
      </c>
      <c r="D671">
        <v>242.114</v>
      </c>
      <c r="E671">
        <v>112.785</v>
      </c>
      <c r="F671">
        <v>0</v>
      </c>
      <c r="G671">
        <v>8.57208E-2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276.10500000000002</v>
      </c>
      <c r="C672">
        <v>273.48899999999998</v>
      </c>
      <c r="D672">
        <v>242.166</v>
      </c>
      <c r="E672">
        <v>113.10599999999999</v>
      </c>
      <c r="F672">
        <v>0</v>
      </c>
      <c r="G672">
        <v>8.57208E-2</v>
      </c>
      <c r="H672">
        <v>1</v>
      </c>
      <c r="I672">
        <v>0</v>
      </c>
      <c r="R672">
        <f>AVERAGE(B623:B672)</f>
        <v>1210.5270800000001</v>
      </c>
      <c r="S672">
        <f>AVERAGE(C623:C672)</f>
        <v>266.01190000000003</v>
      </c>
      <c r="U672">
        <f>_xlfn.VAR.P(B623:B672)</f>
        <v>5889357.5883119525</v>
      </c>
      <c r="V672">
        <f>_xlfn.VAR.P(C623:C672)</f>
        <v>15.027663009999999</v>
      </c>
      <c r="X672">
        <f>1.96*SQRT(U672)/50</f>
        <v>95.13055473665483</v>
      </c>
      <c r="Y672">
        <f>1.96*SQRT(V672)/50</f>
        <v>0.15196087683244788</v>
      </c>
    </row>
    <row r="673" spans="1:9" x14ac:dyDescent="0.25">
      <c r="A673" t="s">
        <v>39</v>
      </c>
      <c r="B673">
        <v>60526.277849999999</v>
      </c>
      <c r="C673" t="s">
        <v>37</v>
      </c>
    </row>
    <row r="674" spans="1:9" x14ac:dyDescent="0.25">
      <c r="A674" t="s">
        <v>41</v>
      </c>
      <c r="B674">
        <v>254.68299999999999</v>
      </c>
      <c r="C674">
        <v>252.602</v>
      </c>
      <c r="D674">
        <v>229.49799999999999</v>
      </c>
      <c r="E674">
        <v>96.608199999999997</v>
      </c>
      <c r="F674">
        <v>0</v>
      </c>
      <c r="G674">
        <v>8.57208E-2</v>
      </c>
      <c r="H674">
        <v>1</v>
      </c>
      <c r="I674">
        <v>0</v>
      </c>
    </row>
    <row r="675" spans="1:9" x14ac:dyDescent="0.25">
      <c r="A675" t="s">
        <v>41</v>
      </c>
      <c r="B675">
        <v>4122.32</v>
      </c>
      <c r="C675">
        <v>251.68100000000001</v>
      </c>
      <c r="D675">
        <v>228.84800000000001</v>
      </c>
      <c r="E675">
        <v>96.348100000000002</v>
      </c>
      <c r="F675">
        <v>0</v>
      </c>
      <c r="G675">
        <v>8.57208E-2</v>
      </c>
      <c r="H675">
        <v>1</v>
      </c>
      <c r="I675">
        <v>0</v>
      </c>
    </row>
    <row r="676" spans="1:9" x14ac:dyDescent="0.25">
      <c r="A676" t="s">
        <v>41</v>
      </c>
      <c r="B676">
        <v>4283.32</v>
      </c>
      <c r="C676">
        <v>255.084</v>
      </c>
      <c r="D676">
        <v>229.268</v>
      </c>
      <c r="E676">
        <v>96.379800000000003</v>
      </c>
      <c r="F676">
        <v>0</v>
      </c>
      <c r="G676">
        <v>8.57208E-2</v>
      </c>
      <c r="H676">
        <v>1</v>
      </c>
      <c r="I676">
        <v>0</v>
      </c>
    </row>
    <row r="677" spans="1:9" x14ac:dyDescent="0.25">
      <c r="A677" t="s">
        <v>41</v>
      </c>
      <c r="B677">
        <v>251.16499999999999</v>
      </c>
      <c r="C677">
        <v>250.32</v>
      </c>
      <c r="D677">
        <v>228.48</v>
      </c>
      <c r="E677">
        <v>96.309200000000004</v>
      </c>
      <c r="F677">
        <v>0</v>
      </c>
      <c r="G677">
        <v>8.57208E-2</v>
      </c>
      <c r="H677">
        <v>1</v>
      </c>
      <c r="I677">
        <v>0</v>
      </c>
    </row>
    <row r="678" spans="1:9" x14ac:dyDescent="0.25">
      <c r="A678" t="s">
        <v>41</v>
      </c>
      <c r="B678">
        <v>251.38300000000001</v>
      </c>
      <c r="C678">
        <v>250.55500000000001</v>
      </c>
      <c r="D678">
        <v>228.779</v>
      </c>
      <c r="E678">
        <v>96.241500000000002</v>
      </c>
      <c r="F678">
        <v>0</v>
      </c>
      <c r="G678">
        <v>8.57208E-2</v>
      </c>
      <c r="H678">
        <v>1</v>
      </c>
      <c r="I678">
        <v>0</v>
      </c>
    </row>
    <row r="679" spans="1:9" x14ac:dyDescent="0.25">
      <c r="A679" t="s">
        <v>41</v>
      </c>
      <c r="B679">
        <v>251.43</v>
      </c>
      <c r="C679">
        <v>250.60400000000001</v>
      </c>
      <c r="D679">
        <v>228.71799999999999</v>
      </c>
      <c r="E679">
        <v>96.313299999999998</v>
      </c>
      <c r="F679">
        <v>0</v>
      </c>
      <c r="G679">
        <v>8.57208E-2</v>
      </c>
      <c r="H679">
        <v>1</v>
      </c>
      <c r="I679">
        <v>0</v>
      </c>
    </row>
    <row r="680" spans="1:9" x14ac:dyDescent="0.25">
      <c r="A680" t="s">
        <v>41</v>
      </c>
      <c r="B680">
        <v>251.74100000000001</v>
      </c>
      <c r="C680">
        <v>250.90100000000001</v>
      </c>
      <c r="D680">
        <v>228.94300000000001</v>
      </c>
      <c r="E680">
        <v>96.348100000000002</v>
      </c>
      <c r="F680">
        <v>0</v>
      </c>
      <c r="G680">
        <v>8.57208E-2</v>
      </c>
      <c r="H680">
        <v>1</v>
      </c>
      <c r="I680">
        <v>0</v>
      </c>
    </row>
    <row r="681" spans="1:9" x14ac:dyDescent="0.25">
      <c r="A681" t="s">
        <v>41</v>
      </c>
      <c r="B681">
        <v>251.667</v>
      </c>
      <c r="C681">
        <v>250.82499999999999</v>
      </c>
      <c r="D681">
        <v>228.887</v>
      </c>
      <c r="E681">
        <v>96.375699999999995</v>
      </c>
      <c r="F681">
        <v>0</v>
      </c>
      <c r="G681">
        <v>8.57208E-2</v>
      </c>
      <c r="H681">
        <v>1</v>
      </c>
      <c r="I681">
        <v>0</v>
      </c>
    </row>
    <row r="682" spans="1:9" x14ac:dyDescent="0.25">
      <c r="A682" t="s">
        <v>41</v>
      </c>
      <c r="B682">
        <v>251.51400000000001</v>
      </c>
      <c r="C682">
        <v>250.66300000000001</v>
      </c>
      <c r="D682">
        <v>228.70400000000001</v>
      </c>
      <c r="E682">
        <v>96.406499999999994</v>
      </c>
      <c r="F682">
        <v>0</v>
      </c>
      <c r="G682">
        <v>8.57208E-2</v>
      </c>
      <c r="H682">
        <v>1</v>
      </c>
      <c r="I682">
        <v>0</v>
      </c>
    </row>
    <row r="683" spans="1:9" x14ac:dyDescent="0.25">
      <c r="A683" t="s">
        <v>41</v>
      </c>
      <c r="B683">
        <v>4207.8900000000003</v>
      </c>
      <c r="C683">
        <v>251.05600000000001</v>
      </c>
      <c r="D683">
        <v>228.97800000000001</v>
      </c>
      <c r="E683">
        <v>96.374700000000004</v>
      </c>
      <c r="F683">
        <v>0</v>
      </c>
      <c r="G683">
        <v>8.57208E-2</v>
      </c>
      <c r="H683">
        <v>1</v>
      </c>
      <c r="I683">
        <v>0</v>
      </c>
    </row>
    <row r="684" spans="1:9" x14ac:dyDescent="0.25">
      <c r="A684" t="s">
        <v>41</v>
      </c>
      <c r="B684">
        <v>4278.42</v>
      </c>
      <c r="C684">
        <v>252.78399999999999</v>
      </c>
      <c r="D684">
        <v>229.08199999999999</v>
      </c>
      <c r="E684">
        <v>96.480099999999993</v>
      </c>
      <c r="F684">
        <v>0</v>
      </c>
      <c r="G684">
        <v>8.57208E-2</v>
      </c>
      <c r="H684">
        <v>1</v>
      </c>
      <c r="I684">
        <v>0</v>
      </c>
    </row>
    <row r="685" spans="1:9" x14ac:dyDescent="0.25">
      <c r="A685" t="s">
        <v>41</v>
      </c>
      <c r="B685">
        <v>251.64400000000001</v>
      </c>
      <c r="C685">
        <v>250.77099999999999</v>
      </c>
      <c r="D685">
        <v>228.82599999999999</v>
      </c>
      <c r="E685">
        <v>96.276399999999995</v>
      </c>
      <c r="F685">
        <v>0</v>
      </c>
      <c r="G685">
        <v>8.57208E-2</v>
      </c>
      <c r="H685">
        <v>1</v>
      </c>
      <c r="I685">
        <v>0</v>
      </c>
    </row>
    <row r="686" spans="1:9" x14ac:dyDescent="0.25">
      <c r="A686" t="s">
        <v>41</v>
      </c>
      <c r="B686">
        <v>251.60599999999999</v>
      </c>
      <c r="C686">
        <v>250.761</v>
      </c>
      <c r="D686">
        <v>228.78800000000001</v>
      </c>
      <c r="E686">
        <v>96.484300000000005</v>
      </c>
      <c r="F686">
        <v>0</v>
      </c>
      <c r="G686">
        <v>8.57208E-2</v>
      </c>
      <c r="H686">
        <v>1</v>
      </c>
      <c r="I686">
        <v>0</v>
      </c>
    </row>
    <row r="687" spans="1:9" x14ac:dyDescent="0.25">
      <c r="A687" t="s">
        <v>41</v>
      </c>
      <c r="B687">
        <v>251.60900000000001</v>
      </c>
      <c r="C687">
        <v>250.762</v>
      </c>
      <c r="D687">
        <v>228.80500000000001</v>
      </c>
      <c r="E687">
        <v>96.398300000000006</v>
      </c>
      <c r="F687">
        <v>0</v>
      </c>
      <c r="G687">
        <v>8.57208E-2</v>
      </c>
      <c r="H687">
        <v>1</v>
      </c>
      <c r="I687">
        <v>0</v>
      </c>
    </row>
    <row r="688" spans="1:9" x14ac:dyDescent="0.25">
      <c r="A688" t="s">
        <v>41</v>
      </c>
      <c r="B688">
        <v>251.69200000000001</v>
      </c>
      <c r="C688">
        <v>250.85900000000001</v>
      </c>
      <c r="D688">
        <v>228.92599999999999</v>
      </c>
      <c r="E688">
        <v>96.334800000000001</v>
      </c>
      <c r="F688">
        <v>0</v>
      </c>
      <c r="G688">
        <v>8.57208E-2</v>
      </c>
      <c r="H688">
        <v>1</v>
      </c>
      <c r="I688">
        <v>0</v>
      </c>
    </row>
    <row r="689" spans="1:9" x14ac:dyDescent="0.25">
      <c r="A689" t="s">
        <v>41</v>
      </c>
      <c r="B689">
        <v>251.666</v>
      </c>
      <c r="C689">
        <v>250.81299999999999</v>
      </c>
      <c r="D689">
        <v>229.071</v>
      </c>
      <c r="E689">
        <v>96.295900000000003</v>
      </c>
      <c r="F689">
        <v>0</v>
      </c>
      <c r="G689">
        <v>8.57208E-2</v>
      </c>
      <c r="H689">
        <v>1</v>
      </c>
      <c r="I689">
        <v>0</v>
      </c>
    </row>
    <row r="690" spans="1:9" x14ac:dyDescent="0.25">
      <c r="A690" t="s">
        <v>41</v>
      </c>
      <c r="B690">
        <v>251.738</v>
      </c>
      <c r="C690">
        <v>250.91900000000001</v>
      </c>
      <c r="D690">
        <v>229.15899999999999</v>
      </c>
      <c r="E690">
        <v>96.4679</v>
      </c>
      <c r="F690">
        <v>0</v>
      </c>
      <c r="G690">
        <v>8.57208E-2</v>
      </c>
      <c r="H690">
        <v>1</v>
      </c>
      <c r="I690">
        <v>0</v>
      </c>
    </row>
    <row r="691" spans="1:9" x14ac:dyDescent="0.25">
      <c r="A691" t="s">
        <v>41</v>
      </c>
      <c r="B691">
        <v>8240.74</v>
      </c>
      <c r="C691">
        <v>252.80099999999999</v>
      </c>
      <c r="D691">
        <v>228.834</v>
      </c>
      <c r="E691">
        <v>96.409499999999994</v>
      </c>
      <c r="F691">
        <v>0</v>
      </c>
      <c r="G691">
        <v>8.57208E-2</v>
      </c>
      <c r="H691">
        <v>1</v>
      </c>
      <c r="I691">
        <v>0</v>
      </c>
    </row>
    <row r="692" spans="1:9" x14ac:dyDescent="0.25">
      <c r="A692" t="s">
        <v>41</v>
      </c>
      <c r="B692">
        <v>270.58600000000001</v>
      </c>
      <c r="C692">
        <v>267.87900000000002</v>
      </c>
      <c r="D692">
        <v>241.84399999999999</v>
      </c>
      <c r="E692">
        <v>96.947199999999995</v>
      </c>
      <c r="F692">
        <v>0</v>
      </c>
      <c r="G692">
        <v>8.57208E-2</v>
      </c>
      <c r="H692">
        <v>1</v>
      </c>
      <c r="I692">
        <v>0</v>
      </c>
    </row>
    <row r="693" spans="1:9" x14ac:dyDescent="0.25">
      <c r="A693" t="s">
        <v>41</v>
      </c>
      <c r="B693">
        <v>252.304</v>
      </c>
      <c r="C693">
        <v>251.446</v>
      </c>
      <c r="D693">
        <v>229.655</v>
      </c>
      <c r="E693">
        <v>96.357299999999995</v>
      </c>
      <c r="F693">
        <v>0</v>
      </c>
      <c r="G693">
        <v>8.57208E-2</v>
      </c>
      <c r="H693">
        <v>1</v>
      </c>
      <c r="I693">
        <v>0</v>
      </c>
    </row>
    <row r="694" spans="1:9" x14ac:dyDescent="0.25">
      <c r="A694" t="s">
        <v>41</v>
      </c>
      <c r="B694">
        <v>251.72499999999999</v>
      </c>
      <c r="C694">
        <v>250.893</v>
      </c>
      <c r="D694">
        <v>229.08500000000001</v>
      </c>
      <c r="E694">
        <v>96.299000000000007</v>
      </c>
      <c r="F694">
        <v>0</v>
      </c>
      <c r="G694">
        <v>8.57208E-2</v>
      </c>
      <c r="H694">
        <v>1</v>
      </c>
      <c r="I694">
        <v>0</v>
      </c>
    </row>
    <row r="695" spans="1:9" x14ac:dyDescent="0.25">
      <c r="A695" t="s">
        <v>41</v>
      </c>
      <c r="B695">
        <v>251.96799999999999</v>
      </c>
      <c r="C695">
        <v>251.13</v>
      </c>
      <c r="D695">
        <v>229.33099999999999</v>
      </c>
      <c r="E695">
        <v>96.39</v>
      </c>
      <c r="F695">
        <v>0</v>
      </c>
      <c r="G695">
        <v>8.57208E-2</v>
      </c>
      <c r="H695">
        <v>1</v>
      </c>
      <c r="I695">
        <v>0</v>
      </c>
    </row>
    <row r="696" spans="1:9" x14ac:dyDescent="0.25">
      <c r="A696" t="s">
        <v>41</v>
      </c>
      <c r="B696">
        <v>251.88200000000001</v>
      </c>
      <c r="C696">
        <v>251.06299999999999</v>
      </c>
      <c r="D696">
        <v>229.26300000000001</v>
      </c>
      <c r="E696">
        <v>96.364500000000007</v>
      </c>
      <c r="F696">
        <v>0</v>
      </c>
      <c r="G696">
        <v>8.57208E-2</v>
      </c>
      <c r="H696">
        <v>1</v>
      </c>
      <c r="I696">
        <v>0</v>
      </c>
    </row>
    <row r="697" spans="1:9" x14ac:dyDescent="0.25">
      <c r="A697" t="s">
        <v>41</v>
      </c>
      <c r="B697">
        <v>251.15600000000001</v>
      </c>
      <c r="C697">
        <v>250.32400000000001</v>
      </c>
      <c r="D697">
        <v>228.55099999999999</v>
      </c>
      <c r="E697">
        <v>96.4208</v>
      </c>
      <c r="F697">
        <v>0</v>
      </c>
      <c r="G697">
        <v>8.57208E-2</v>
      </c>
      <c r="H697">
        <v>1</v>
      </c>
      <c r="I697">
        <v>0</v>
      </c>
    </row>
    <row r="698" spans="1:9" x14ac:dyDescent="0.25">
      <c r="A698" t="s">
        <v>41</v>
      </c>
      <c r="B698">
        <v>251.512</v>
      </c>
      <c r="C698">
        <v>250.678</v>
      </c>
      <c r="D698">
        <v>228.929</v>
      </c>
      <c r="E698">
        <v>96.395200000000003</v>
      </c>
      <c r="F698">
        <v>0</v>
      </c>
      <c r="G698">
        <v>8.57208E-2</v>
      </c>
      <c r="H698">
        <v>1</v>
      </c>
      <c r="I698">
        <v>0</v>
      </c>
    </row>
    <row r="699" spans="1:9" x14ac:dyDescent="0.25">
      <c r="A699" t="s">
        <v>41</v>
      </c>
      <c r="B699">
        <v>8196.33</v>
      </c>
      <c r="C699">
        <v>250.613</v>
      </c>
      <c r="D699">
        <v>228.79599999999999</v>
      </c>
      <c r="E699">
        <v>96.367500000000007</v>
      </c>
      <c r="F699">
        <v>0</v>
      </c>
      <c r="G699">
        <v>8.57208E-2</v>
      </c>
      <c r="H699">
        <v>1</v>
      </c>
      <c r="I699">
        <v>0</v>
      </c>
    </row>
    <row r="700" spans="1:9" x14ac:dyDescent="0.25">
      <c r="A700" t="s">
        <v>41</v>
      </c>
      <c r="B700">
        <v>269.91000000000003</v>
      </c>
      <c r="C700">
        <v>268.87700000000001</v>
      </c>
      <c r="D700">
        <v>229.12</v>
      </c>
      <c r="E700">
        <v>96.309200000000004</v>
      </c>
      <c r="F700">
        <v>0</v>
      </c>
      <c r="G700">
        <v>8.57208E-2</v>
      </c>
      <c r="H700">
        <v>1</v>
      </c>
      <c r="I700">
        <v>0</v>
      </c>
    </row>
    <row r="701" spans="1:9" x14ac:dyDescent="0.25">
      <c r="A701" t="s">
        <v>41</v>
      </c>
      <c r="B701">
        <v>252.917</v>
      </c>
      <c r="C701">
        <v>251.93799999999999</v>
      </c>
      <c r="D701">
        <v>228.81800000000001</v>
      </c>
      <c r="E701">
        <v>96.234399999999994</v>
      </c>
      <c r="F701">
        <v>0</v>
      </c>
      <c r="G701">
        <v>8.57208E-2</v>
      </c>
      <c r="H701">
        <v>1</v>
      </c>
      <c r="I701">
        <v>0</v>
      </c>
    </row>
    <row r="702" spans="1:9" x14ac:dyDescent="0.25">
      <c r="A702" t="s">
        <v>41</v>
      </c>
      <c r="B702">
        <v>253.25399999999999</v>
      </c>
      <c r="C702">
        <v>252.29400000000001</v>
      </c>
      <c r="D702">
        <v>229.21100000000001</v>
      </c>
      <c r="E702">
        <v>96.396199999999993</v>
      </c>
      <c r="F702">
        <v>0</v>
      </c>
      <c r="G702">
        <v>8.57208E-2</v>
      </c>
      <c r="H702">
        <v>1</v>
      </c>
      <c r="I702">
        <v>0</v>
      </c>
    </row>
    <row r="703" spans="1:9" x14ac:dyDescent="0.25">
      <c r="A703" t="s">
        <v>41</v>
      </c>
      <c r="B703">
        <v>253.12799999999999</v>
      </c>
      <c r="C703">
        <v>252.161</v>
      </c>
      <c r="D703">
        <v>229.1</v>
      </c>
      <c r="E703">
        <v>96.286699999999996</v>
      </c>
      <c r="F703">
        <v>0</v>
      </c>
      <c r="G703">
        <v>8.57208E-2</v>
      </c>
      <c r="H703">
        <v>1</v>
      </c>
      <c r="I703">
        <v>0</v>
      </c>
    </row>
    <row r="704" spans="1:9" x14ac:dyDescent="0.25">
      <c r="A704" t="s">
        <v>41</v>
      </c>
      <c r="B704">
        <v>253.18600000000001</v>
      </c>
      <c r="C704">
        <v>252.22200000000001</v>
      </c>
      <c r="D704">
        <v>229.15</v>
      </c>
      <c r="E704">
        <v>96.331699999999998</v>
      </c>
      <c r="F704">
        <v>0</v>
      </c>
      <c r="G704">
        <v>8.57208E-2</v>
      </c>
      <c r="H704">
        <v>1</v>
      </c>
      <c r="I704">
        <v>0</v>
      </c>
    </row>
    <row r="705" spans="1:9" x14ac:dyDescent="0.25">
      <c r="A705" t="s">
        <v>41</v>
      </c>
      <c r="B705">
        <v>253.11099999999999</v>
      </c>
      <c r="C705">
        <v>252.149</v>
      </c>
      <c r="D705">
        <v>229.02699999999999</v>
      </c>
      <c r="E705">
        <v>96.407499999999999</v>
      </c>
      <c r="F705">
        <v>0</v>
      </c>
      <c r="G705">
        <v>8.57208E-2</v>
      </c>
      <c r="H705">
        <v>1</v>
      </c>
      <c r="I705">
        <v>0</v>
      </c>
    </row>
    <row r="706" spans="1:9" x14ac:dyDescent="0.25">
      <c r="A706" t="s">
        <v>41</v>
      </c>
      <c r="B706">
        <v>253.02</v>
      </c>
      <c r="C706">
        <v>252.06100000000001</v>
      </c>
      <c r="D706">
        <v>228.923</v>
      </c>
      <c r="E706">
        <v>96.266099999999994</v>
      </c>
      <c r="F706">
        <v>0</v>
      </c>
      <c r="G706">
        <v>8.57208E-2</v>
      </c>
      <c r="H706">
        <v>1</v>
      </c>
      <c r="I706">
        <v>0</v>
      </c>
    </row>
    <row r="707" spans="1:9" x14ac:dyDescent="0.25">
      <c r="A707" t="s">
        <v>41</v>
      </c>
      <c r="B707">
        <v>8217.15</v>
      </c>
      <c r="C707">
        <v>251.91399999999999</v>
      </c>
      <c r="D707">
        <v>228.83</v>
      </c>
      <c r="E707">
        <v>96.229299999999995</v>
      </c>
      <c r="F707">
        <v>0</v>
      </c>
      <c r="G707">
        <v>8.57208E-2</v>
      </c>
      <c r="H707">
        <v>1</v>
      </c>
      <c r="I707">
        <v>0</v>
      </c>
    </row>
    <row r="708" spans="1:9" x14ac:dyDescent="0.25">
      <c r="A708" t="s">
        <v>41</v>
      </c>
      <c r="B708">
        <v>257.98599999999999</v>
      </c>
      <c r="C708">
        <v>256.05599999999998</v>
      </c>
      <c r="D708">
        <v>229.42599999999999</v>
      </c>
      <c r="E708">
        <v>96.289699999999996</v>
      </c>
      <c r="F708">
        <v>0</v>
      </c>
      <c r="G708">
        <v>8.57208E-2</v>
      </c>
      <c r="H708">
        <v>1</v>
      </c>
      <c r="I708">
        <v>0</v>
      </c>
    </row>
    <row r="709" spans="1:9" x14ac:dyDescent="0.25">
      <c r="A709" t="s">
        <v>41</v>
      </c>
      <c r="B709">
        <v>251.72800000000001</v>
      </c>
      <c r="C709">
        <v>250.87700000000001</v>
      </c>
      <c r="D709">
        <v>228.876</v>
      </c>
      <c r="E709">
        <v>96.288700000000006</v>
      </c>
      <c r="F709">
        <v>0</v>
      </c>
      <c r="G709">
        <v>8.57208E-2</v>
      </c>
      <c r="H709">
        <v>1</v>
      </c>
      <c r="I709">
        <v>0</v>
      </c>
    </row>
    <row r="710" spans="1:9" x14ac:dyDescent="0.25">
      <c r="A710" t="s">
        <v>41</v>
      </c>
      <c r="B710">
        <v>251.774</v>
      </c>
      <c r="C710">
        <v>250.92699999999999</v>
      </c>
      <c r="D710">
        <v>229.02199999999999</v>
      </c>
      <c r="E710">
        <v>96.248800000000003</v>
      </c>
      <c r="F710">
        <v>0</v>
      </c>
      <c r="G710">
        <v>8.57208E-2</v>
      </c>
      <c r="H710">
        <v>1</v>
      </c>
      <c r="I710">
        <v>0</v>
      </c>
    </row>
    <row r="711" spans="1:9" x14ac:dyDescent="0.25">
      <c r="A711" t="s">
        <v>41</v>
      </c>
      <c r="B711">
        <v>251.755</v>
      </c>
      <c r="C711">
        <v>250.90700000000001</v>
      </c>
      <c r="D711">
        <v>228.92699999999999</v>
      </c>
      <c r="E711">
        <v>96.417699999999996</v>
      </c>
      <c r="F711">
        <v>0</v>
      </c>
      <c r="G711">
        <v>8.57208E-2</v>
      </c>
      <c r="H711">
        <v>1</v>
      </c>
      <c r="I711">
        <v>0</v>
      </c>
    </row>
    <row r="712" spans="1:9" x14ac:dyDescent="0.25">
      <c r="A712" t="s">
        <v>41</v>
      </c>
      <c r="B712">
        <v>251.73099999999999</v>
      </c>
      <c r="C712">
        <v>250.87299999999999</v>
      </c>
      <c r="D712">
        <v>228.917</v>
      </c>
      <c r="E712">
        <v>96.391099999999994</v>
      </c>
      <c r="F712">
        <v>0</v>
      </c>
      <c r="G712">
        <v>8.57208E-2</v>
      </c>
      <c r="H712">
        <v>1</v>
      </c>
      <c r="I712">
        <v>0</v>
      </c>
    </row>
    <row r="713" spans="1:9" x14ac:dyDescent="0.25">
      <c r="A713" t="s">
        <v>41</v>
      </c>
      <c r="B713">
        <v>259.298</v>
      </c>
      <c r="C713">
        <v>258.36200000000002</v>
      </c>
      <c r="D713">
        <v>228.65</v>
      </c>
      <c r="E713">
        <v>96.419799999999995</v>
      </c>
      <c r="F713">
        <v>0</v>
      </c>
      <c r="G713">
        <v>8.57208E-2</v>
      </c>
      <c r="H713">
        <v>1</v>
      </c>
      <c r="I713">
        <v>0</v>
      </c>
    </row>
    <row r="714" spans="1:9" x14ac:dyDescent="0.25">
      <c r="A714" t="s">
        <v>41</v>
      </c>
      <c r="B714">
        <v>251.99700000000001</v>
      </c>
      <c r="C714">
        <v>250.96</v>
      </c>
      <c r="D714">
        <v>229.00399999999999</v>
      </c>
      <c r="E714">
        <v>96.468900000000005</v>
      </c>
      <c r="F714">
        <v>0</v>
      </c>
      <c r="G714">
        <v>8.57208E-2</v>
      </c>
      <c r="H714">
        <v>1</v>
      </c>
      <c r="I714">
        <v>0</v>
      </c>
    </row>
    <row r="715" spans="1:9" x14ac:dyDescent="0.25">
      <c r="A715" t="s">
        <v>41</v>
      </c>
      <c r="B715">
        <v>4212.46</v>
      </c>
      <c r="C715">
        <v>250.88</v>
      </c>
      <c r="D715">
        <v>228.922</v>
      </c>
      <c r="E715">
        <v>96.377799999999993</v>
      </c>
      <c r="F715">
        <v>0</v>
      </c>
      <c r="G715">
        <v>8.57208E-2</v>
      </c>
      <c r="H715">
        <v>1</v>
      </c>
      <c r="I715">
        <v>0</v>
      </c>
    </row>
    <row r="716" spans="1:9" x14ac:dyDescent="0.25">
      <c r="A716" t="s">
        <v>41</v>
      </c>
      <c r="B716">
        <v>4271.33</v>
      </c>
      <c r="C716">
        <v>253.613</v>
      </c>
      <c r="D716">
        <v>229.375</v>
      </c>
      <c r="E716">
        <v>96.407499999999999</v>
      </c>
      <c r="F716">
        <v>0</v>
      </c>
      <c r="G716">
        <v>8.57208E-2</v>
      </c>
      <c r="H716">
        <v>1</v>
      </c>
      <c r="I716">
        <v>0</v>
      </c>
    </row>
    <row r="717" spans="1:9" x14ac:dyDescent="0.25">
      <c r="A717" t="s">
        <v>41</v>
      </c>
      <c r="B717">
        <v>252.86</v>
      </c>
      <c r="C717">
        <v>251.892</v>
      </c>
      <c r="D717">
        <v>228.785</v>
      </c>
      <c r="E717">
        <v>96.209900000000005</v>
      </c>
      <c r="F717">
        <v>0</v>
      </c>
      <c r="G717">
        <v>8.57208E-2</v>
      </c>
      <c r="H717">
        <v>1</v>
      </c>
      <c r="I717">
        <v>0</v>
      </c>
    </row>
    <row r="718" spans="1:9" x14ac:dyDescent="0.25">
      <c r="A718" t="s">
        <v>41</v>
      </c>
      <c r="B718">
        <v>252.983</v>
      </c>
      <c r="C718">
        <v>252.02099999999999</v>
      </c>
      <c r="D718">
        <v>228.94499999999999</v>
      </c>
      <c r="E718">
        <v>96.406499999999994</v>
      </c>
      <c r="F718">
        <v>0</v>
      </c>
      <c r="G718">
        <v>8.57208E-2</v>
      </c>
      <c r="H718">
        <v>1</v>
      </c>
      <c r="I718">
        <v>0</v>
      </c>
    </row>
    <row r="719" spans="1:9" x14ac:dyDescent="0.25">
      <c r="A719" t="s">
        <v>41</v>
      </c>
      <c r="B719">
        <v>252.952</v>
      </c>
      <c r="C719">
        <v>251.994</v>
      </c>
      <c r="D719">
        <v>228.88499999999999</v>
      </c>
      <c r="E719">
        <v>96.207800000000006</v>
      </c>
      <c r="F719">
        <v>0</v>
      </c>
      <c r="G719">
        <v>8.57208E-2</v>
      </c>
      <c r="H719">
        <v>1</v>
      </c>
      <c r="I719">
        <v>0</v>
      </c>
    </row>
    <row r="720" spans="1:9" x14ac:dyDescent="0.25">
      <c r="A720" t="s">
        <v>41</v>
      </c>
      <c r="B720">
        <v>253.19399999999999</v>
      </c>
      <c r="C720">
        <v>252.23099999999999</v>
      </c>
      <c r="D720">
        <v>229.11500000000001</v>
      </c>
      <c r="E720">
        <v>96.331699999999998</v>
      </c>
      <c r="F720">
        <v>0</v>
      </c>
      <c r="G720">
        <v>8.57208E-2</v>
      </c>
      <c r="H720">
        <v>1</v>
      </c>
      <c r="I720">
        <v>0</v>
      </c>
    </row>
    <row r="721" spans="1:25" x14ac:dyDescent="0.25">
      <c r="A721" t="s">
        <v>41</v>
      </c>
      <c r="B721">
        <v>253.04599999999999</v>
      </c>
      <c r="C721">
        <v>252.09399999999999</v>
      </c>
      <c r="D721">
        <v>228.96299999999999</v>
      </c>
      <c r="E721">
        <v>96.280500000000004</v>
      </c>
      <c r="F721">
        <v>0</v>
      </c>
      <c r="G721">
        <v>8.57208E-2</v>
      </c>
      <c r="H721">
        <v>1</v>
      </c>
      <c r="I721">
        <v>0</v>
      </c>
    </row>
    <row r="722" spans="1:25" x14ac:dyDescent="0.25">
      <c r="A722" t="s">
        <v>41</v>
      </c>
      <c r="B722">
        <v>253.089</v>
      </c>
      <c r="C722">
        <v>252.124</v>
      </c>
      <c r="D722">
        <v>229.03700000000001</v>
      </c>
      <c r="E722">
        <v>96.272300000000001</v>
      </c>
      <c r="F722">
        <v>0</v>
      </c>
      <c r="G722">
        <v>8.57208E-2</v>
      </c>
      <c r="H722">
        <v>1</v>
      </c>
      <c r="I722">
        <v>0</v>
      </c>
    </row>
    <row r="723" spans="1:25" x14ac:dyDescent="0.25">
      <c r="A723" t="s">
        <v>41</v>
      </c>
      <c r="B723">
        <v>8238.9</v>
      </c>
      <c r="C723">
        <v>251.727</v>
      </c>
      <c r="D723">
        <v>228.68</v>
      </c>
      <c r="E723">
        <v>96.384900000000002</v>
      </c>
      <c r="F723">
        <v>0</v>
      </c>
      <c r="G723">
        <v>8.57208E-2</v>
      </c>
      <c r="H723">
        <v>1</v>
      </c>
      <c r="I723">
        <v>0</v>
      </c>
    </row>
    <row r="724" spans="1:25" x14ac:dyDescent="0.25">
      <c r="A724" t="s">
        <v>41</v>
      </c>
      <c r="B724">
        <v>254.31899999999999</v>
      </c>
      <c r="C724">
        <v>252.869</v>
      </c>
      <c r="D724">
        <v>229.11199999999999</v>
      </c>
      <c r="E724">
        <v>96.380799999999994</v>
      </c>
      <c r="F724">
        <v>0</v>
      </c>
      <c r="G724">
        <v>8.57208E-2</v>
      </c>
      <c r="H724">
        <v>1</v>
      </c>
      <c r="I724">
        <v>0</v>
      </c>
    </row>
    <row r="725" spans="1:25" x14ac:dyDescent="0.25">
      <c r="A725" t="s">
        <v>41</v>
      </c>
      <c r="B725">
        <v>251.64</v>
      </c>
      <c r="C725">
        <v>250.779</v>
      </c>
      <c r="D725">
        <v>228.857</v>
      </c>
      <c r="E725">
        <v>96.348100000000002</v>
      </c>
      <c r="F725">
        <v>0</v>
      </c>
      <c r="G725">
        <v>8.57208E-2</v>
      </c>
      <c r="H725">
        <v>1</v>
      </c>
      <c r="I725">
        <v>0</v>
      </c>
    </row>
    <row r="726" spans="1:25" x14ac:dyDescent="0.25">
      <c r="A726" t="s">
        <v>41</v>
      </c>
      <c r="B726">
        <v>251.471</v>
      </c>
      <c r="C726">
        <v>250.62700000000001</v>
      </c>
      <c r="D726">
        <v>228.708</v>
      </c>
      <c r="E726">
        <v>96.326499999999996</v>
      </c>
      <c r="F726">
        <v>0</v>
      </c>
      <c r="G726">
        <v>8.57208E-2</v>
      </c>
      <c r="H726">
        <v>1</v>
      </c>
      <c r="I726">
        <v>0</v>
      </c>
    </row>
    <row r="727" spans="1:25" x14ac:dyDescent="0.25">
      <c r="A727" t="s">
        <v>41</v>
      </c>
      <c r="B727">
        <v>251.291</v>
      </c>
      <c r="C727">
        <v>250.441</v>
      </c>
      <c r="D727">
        <v>228.50700000000001</v>
      </c>
      <c r="E727">
        <v>96.323499999999996</v>
      </c>
      <c r="F727">
        <v>0</v>
      </c>
      <c r="G727">
        <v>8.57208E-2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251.5</v>
      </c>
      <c r="C728">
        <v>250.654</v>
      </c>
      <c r="D728">
        <v>228.69</v>
      </c>
      <c r="E728">
        <v>96.311300000000003</v>
      </c>
      <c r="F728">
        <v>0</v>
      </c>
      <c r="G728">
        <v>8.57208E-2</v>
      </c>
      <c r="H728">
        <v>1</v>
      </c>
      <c r="I728">
        <v>0</v>
      </c>
      <c r="R728">
        <f>AVERAGE(B679:B728)</f>
        <v>1210.076</v>
      </c>
      <c r="S728">
        <f>AVERAGE(C679:C728)</f>
        <v>252.30137999999997</v>
      </c>
      <c r="U728">
        <f>_xlfn.VAR.P(B679:B728)</f>
        <v>5439464.2022891613</v>
      </c>
      <c r="V728">
        <f>_xlfn.VAR.P(C679:C728)</f>
        <v>12.689786355600027</v>
      </c>
      <c r="X728">
        <f>1.96*SQRT(U728)/50</f>
        <v>91.424823061385325</v>
      </c>
      <c r="Y728">
        <f>1.96*SQRT(V728)/50</f>
        <v>0.13964108745447817</v>
      </c>
    </row>
    <row r="729" spans="1:25" x14ac:dyDescent="0.25">
      <c r="A729" t="s">
        <v>41</v>
      </c>
      <c r="B729">
        <v>60503.807564000002</v>
      </c>
      <c r="C729" t="s">
        <v>37</v>
      </c>
      <c r="U729" t="s">
        <v>81</v>
      </c>
    </row>
    <row r="730" spans="1:25" x14ac:dyDescent="0.25">
      <c r="A730" t="s">
        <v>97</v>
      </c>
      <c r="B730">
        <v>259.55200000000002</v>
      </c>
      <c r="C730">
        <v>258.05399999999997</v>
      </c>
      <c r="D730">
        <v>236.08699999999999</v>
      </c>
      <c r="E730">
        <v>148.804</v>
      </c>
      <c r="F730">
        <v>0</v>
      </c>
      <c r="G730">
        <v>3.8526900000000003E-2</v>
      </c>
      <c r="H730">
        <v>0.95920499999999997</v>
      </c>
      <c r="I730">
        <v>0</v>
      </c>
      <c r="U730">
        <f>_xlfn.STDEV.P(B679:B728)</f>
        <v>2332.2658944230952</v>
      </c>
      <c r="V730">
        <f>_xlfn.STDEV.P(C679:C728)</f>
        <v>3.5622726391448518</v>
      </c>
    </row>
    <row r="731" spans="1:25" x14ac:dyDescent="0.25">
      <c r="A731" t="s">
        <v>97</v>
      </c>
      <c r="B731">
        <v>260.327</v>
      </c>
      <c r="C731">
        <v>257.79500000000002</v>
      </c>
      <c r="D731">
        <v>235.83099999999999</v>
      </c>
      <c r="E731">
        <v>148.577</v>
      </c>
      <c r="F731">
        <v>0</v>
      </c>
      <c r="G731">
        <v>2.9167200000000001E-2</v>
      </c>
      <c r="H731">
        <v>0.95920099999999997</v>
      </c>
      <c r="I731">
        <v>0</v>
      </c>
    </row>
    <row r="732" spans="1:25" x14ac:dyDescent="0.25">
      <c r="A732" t="s">
        <v>97</v>
      </c>
      <c r="B732">
        <v>8203.66</v>
      </c>
      <c r="C732">
        <v>258.16899999999998</v>
      </c>
      <c r="D732">
        <v>236.12700000000001</v>
      </c>
      <c r="E732">
        <v>148.911</v>
      </c>
      <c r="F732">
        <v>0</v>
      </c>
      <c r="G732">
        <v>4.6778E-2</v>
      </c>
      <c r="H732">
        <v>0.95918099999999995</v>
      </c>
      <c r="I732">
        <v>0</v>
      </c>
    </row>
    <row r="733" spans="1:25" x14ac:dyDescent="0.25">
      <c r="A733" t="s">
        <v>97</v>
      </c>
      <c r="B733">
        <v>302.21699999999998</v>
      </c>
      <c r="C733">
        <v>299.54300000000001</v>
      </c>
      <c r="D733">
        <v>263.88799999999998</v>
      </c>
      <c r="E733">
        <v>166.148</v>
      </c>
      <c r="F733">
        <v>0</v>
      </c>
      <c r="G733">
        <v>3.1354600000000003E-2</v>
      </c>
      <c r="H733">
        <v>0.95922700000000005</v>
      </c>
      <c r="I733">
        <v>0</v>
      </c>
    </row>
    <row r="734" spans="1:25" x14ac:dyDescent="0.25">
      <c r="A734" t="s">
        <v>97</v>
      </c>
      <c r="B734">
        <v>264.89999999999998</v>
      </c>
      <c r="C734">
        <v>262.32299999999998</v>
      </c>
      <c r="D734">
        <v>239.131</v>
      </c>
      <c r="E734">
        <v>150.636</v>
      </c>
      <c r="F734">
        <v>0</v>
      </c>
      <c r="G734">
        <v>3.3786799999999999E-2</v>
      </c>
      <c r="H734">
        <v>0.958893</v>
      </c>
      <c r="I734">
        <v>0</v>
      </c>
    </row>
    <row r="735" spans="1:25" x14ac:dyDescent="0.25">
      <c r="A735" t="s">
        <v>97</v>
      </c>
      <c r="B735">
        <v>262.92500000000001</v>
      </c>
      <c r="C735">
        <v>260.33300000000003</v>
      </c>
      <c r="D735">
        <v>237.15299999999999</v>
      </c>
      <c r="E735">
        <v>149.22999999999999</v>
      </c>
      <c r="F735">
        <v>0</v>
      </c>
      <c r="G735">
        <v>3.1637100000000001E-2</v>
      </c>
      <c r="H735">
        <v>0.95891599999999999</v>
      </c>
      <c r="I735">
        <v>0</v>
      </c>
    </row>
    <row r="736" spans="1:25" x14ac:dyDescent="0.25">
      <c r="A736" t="s">
        <v>97</v>
      </c>
      <c r="B736">
        <v>263.20600000000002</v>
      </c>
      <c r="C736">
        <v>260.60700000000003</v>
      </c>
      <c r="D736">
        <v>237.423</v>
      </c>
      <c r="E736">
        <v>149.56899999999999</v>
      </c>
      <c r="F736">
        <v>0</v>
      </c>
      <c r="G736">
        <v>2.9042399999999999E-2</v>
      </c>
      <c r="H736">
        <v>0.95911999999999997</v>
      </c>
      <c r="I736">
        <v>0</v>
      </c>
    </row>
    <row r="737" spans="1:9" x14ac:dyDescent="0.25">
      <c r="A737" t="s">
        <v>97</v>
      </c>
      <c r="B737">
        <v>262.88099999999997</v>
      </c>
      <c r="C737">
        <v>260.26600000000002</v>
      </c>
      <c r="D737">
        <v>237.12899999999999</v>
      </c>
      <c r="E737">
        <v>149.22300000000001</v>
      </c>
      <c r="F737">
        <v>0</v>
      </c>
      <c r="G737">
        <v>2.9518800000000001E-2</v>
      </c>
      <c r="H737">
        <v>0.95904800000000001</v>
      </c>
      <c r="I737">
        <v>0</v>
      </c>
    </row>
    <row r="738" spans="1:9" x14ac:dyDescent="0.25">
      <c r="A738" t="s">
        <v>97</v>
      </c>
      <c r="B738">
        <v>263.14699999999999</v>
      </c>
      <c r="C738">
        <v>260.54899999999998</v>
      </c>
      <c r="D738">
        <v>237.37200000000001</v>
      </c>
      <c r="E738">
        <v>149.53200000000001</v>
      </c>
      <c r="F738">
        <v>0</v>
      </c>
      <c r="G738">
        <v>3.4508400000000002E-2</v>
      </c>
      <c r="H738">
        <v>0.95922700000000005</v>
      </c>
      <c r="I738">
        <v>0</v>
      </c>
    </row>
    <row r="739" spans="1:9" x14ac:dyDescent="0.25">
      <c r="A739" t="s">
        <v>97</v>
      </c>
      <c r="B739">
        <v>262.81200000000001</v>
      </c>
      <c r="C739">
        <v>260.209</v>
      </c>
      <c r="D739">
        <v>237.10499999999999</v>
      </c>
      <c r="E739">
        <v>149.209</v>
      </c>
      <c r="F739">
        <v>0</v>
      </c>
      <c r="G739">
        <v>3.0258E-2</v>
      </c>
      <c r="H739">
        <v>0.95921900000000004</v>
      </c>
      <c r="I739">
        <v>0</v>
      </c>
    </row>
    <row r="740" spans="1:9" x14ac:dyDescent="0.25">
      <c r="A740" t="s">
        <v>97</v>
      </c>
      <c r="B740">
        <v>4108.3100000000004</v>
      </c>
      <c r="C740">
        <v>267.74599999999998</v>
      </c>
      <c r="D740">
        <v>237.33199999999999</v>
      </c>
      <c r="E740">
        <v>149.554</v>
      </c>
      <c r="F740">
        <v>0</v>
      </c>
      <c r="G740">
        <v>2.9074599999999999E-2</v>
      </c>
      <c r="H740">
        <v>0.95922700000000005</v>
      </c>
      <c r="I740">
        <v>0</v>
      </c>
    </row>
    <row r="741" spans="1:9" x14ac:dyDescent="0.25">
      <c r="A741" t="s">
        <v>97</v>
      </c>
      <c r="B741">
        <v>4285.28</v>
      </c>
      <c r="C741">
        <v>260.19900000000001</v>
      </c>
      <c r="D741">
        <v>236.68600000000001</v>
      </c>
      <c r="E741">
        <v>149.161</v>
      </c>
      <c r="F741">
        <v>0</v>
      </c>
      <c r="G741">
        <v>5.3911800000000003E-2</v>
      </c>
      <c r="H741">
        <v>0.95910300000000004</v>
      </c>
      <c r="I741">
        <v>0</v>
      </c>
    </row>
    <row r="742" spans="1:9" x14ac:dyDescent="0.25">
      <c r="A742" t="s">
        <v>97</v>
      </c>
      <c r="B742">
        <v>260.30700000000002</v>
      </c>
      <c r="C742">
        <v>257.77999999999997</v>
      </c>
      <c r="D742">
        <v>235.75200000000001</v>
      </c>
      <c r="E742">
        <v>148.54900000000001</v>
      </c>
      <c r="F742">
        <v>0</v>
      </c>
      <c r="G742">
        <v>3.0121999999999999E-2</v>
      </c>
      <c r="H742">
        <v>0.95852999999999999</v>
      </c>
      <c r="I742">
        <v>0</v>
      </c>
    </row>
    <row r="743" spans="1:9" x14ac:dyDescent="0.25">
      <c r="A743" t="s">
        <v>97</v>
      </c>
      <c r="B743">
        <v>260.267</v>
      </c>
      <c r="C743">
        <v>257.75099999999998</v>
      </c>
      <c r="D743">
        <v>236.02199999999999</v>
      </c>
      <c r="E743">
        <v>148.864</v>
      </c>
      <c r="F743">
        <v>0</v>
      </c>
      <c r="G743">
        <v>2.94699E-2</v>
      </c>
      <c r="H743">
        <v>0.95911500000000005</v>
      </c>
      <c r="I743">
        <v>0</v>
      </c>
    </row>
    <row r="744" spans="1:9" x14ac:dyDescent="0.25">
      <c r="A744" t="s">
        <v>97</v>
      </c>
      <c r="B744">
        <v>259.72500000000002</v>
      </c>
      <c r="C744">
        <v>257.209</v>
      </c>
      <c r="D744">
        <v>235.72900000000001</v>
      </c>
      <c r="E744">
        <v>148.54400000000001</v>
      </c>
      <c r="F744">
        <v>0</v>
      </c>
      <c r="G744">
        <v>4.7072700000000002E-2</v>
      </c>
      <c r="H744">
        <v>0.95921299999999998</v>
      </c>
      <c r="I744">
        <v>0</v>
      </c>
    </row>
    <row r="745" spans="1:9" x14ac:dyDescent="0.25">
      <c r="A745" t="s">
        <v>97</v>
      </c>
      <c r="B745">
        <v>260.23099999999999</v>
      </c>
      <c r="C745">
        <v>257.71800000000002</v>
      </c>
      <c r="D745">
        <v>236.06299999999999</v>
      </c>
      <c r="E745">
        <v>148.85599999999999</v>
      </c>
      <c r="F745">
        <v>0</v>
      </c>
      <c r="G745">
        <v>2.99566E-2</v>
      </c>
      <c r="H745">
        <v>0.959094</v>
      </c>
      <c r="I745">
        <v>0</v>
      </c>
    </row>
    <row r="746" spans="1:9" x14ac:dyDescent="0.25">
      <c r="A746" t="s">
        <v>97</v>
      </c>
      <c r="B746">
        <v>260.2</v>
      </c>
      <c r="C746">
        <v>257.673</v>
      </c>
      <c r="D746">
        <v>235.71</v>
      </c>
      <c r="E746">
        <v>148.47900000000001</v>
      </c>
      <c r="F746">
        <v>0</v>
      </c>
      <c r="G746">
        <v>5.05402E-2</v>
      </c>
      <c r="H746">
        <v>0.95917200000000002</v>
      </c>
      <c r="I746">
        <v>0</v>
      </c>
    </row>
    <row r="747" spans="1:9" x14ac:dyDescent="0.25">
      <c r="A747" t="s">
        <v>97</v>
      </c>
      <c r="B747">
        <v>260.57400000000001</v>
      </c>
      <c r="C747">
        <v>258.03500000000003</v>
      </c>
      <c r="D747">
        <v>236.08600000000001</v>
      </c>
      <c r="E747">
        <v>148.851</v>
      </c>
      <c r="F747">
        <v>0</v>
      </c>
      <c r="G747">
        <v>5.3910899999999998E-2</v>
      </c>
      <c r="H747">
        <v>0.95750599999999997</v>
      </c>
      <c r="I747">
        <v>0</v>
      </c>
    </row>
    <row r="748" spans="1:9" x14ac:dyDescent="0.25">
      <c r="A748" t="s">
        <v>97</v>
      </c>
      <c r="B748">
        <v>8162.2</v>
      </c>
      <c r="C748">
        <v>257.80099999999999</v>
      </c>
      <c r="D748">
        <v>235.732</v>
      </c>
      <c r="E748">
        <v>148.52000000000001</v>
      </c>
      <c r="F748">
        <v>0</v>
      </c>
      <c r="G748">
        <v>2.96558E-2</v>
      </c>
      <c r="H748">
        <v>0.95922099999999999</v>
      </c>
      <c r="I748">
        <v>0</v>
      </c>
    </row>
    <row r="749" spans="1:9" x14ac:dyDescent="0.25">
      <c r="A749" t="s">
        <v>97</v>
      </c>
      <c r="B749">
        <v>262.61</v>
      </c>
      <c r="C749">
        <v>260.202</v>
      </c>
      <c r="D749">
        <v>236.34100000000001</v>
      </c>
      <c r="E749">
        <v>148.87899999999999</v>
      </c>
      <c r="F749">
        <v>0</v>
      </c>
      <c r="G749">
        <v>3.7905800000000003E-2</v>
      </c>
      <c r="H749">
        <v>0.95914500000000003</v>
      </c>
      <c r="I749">
        <v>0</v>
      </c>
    </row>
    <row r="750" spans="1:9" x14ac:dyDescent="0.25">
      <c r="A750" t="s">
        <v>97</v>
      </c>
      <c r="B750">
        <v>260.14100000000002</v>
      </c>
      <c r="C750">
        <v>257.61</v>
      </c>
      <c r="D750">
        <v>235.733</v>
      </c>
      <c r="E750">
        <v>148.54</v>
      </c>
      <c r="F750">
        <v>0</v>
      </c>
      <c r="G750">
        <v>3.1028699999999999E-2</v>
      </c>
      <c r="H750">
        <v>0.95892200000000005</v>
      </c>
      <c r="I750">
        <v>0</v>
      </c>
    </row>
    <row r="751" spans="1:9" x14ac:dyDescent="0.25">
      <c r="A751" t="s">
        <v>97</v>
      </c>
      <c r="B751">
        <v>260.64100000000002</v>
      </c>
      <c r="C751">
        <v>258.10899999999998</v>
      </c>
      <c r="D751">
        <v>236.10400000000001</v>
      </c>
      <c r="E751">
        <v>148.876</v>
      </c>
      <c r="F751">
        <v>0</v>
      </c>
      <c r="G751">
        <v>5.3909600000000002E-2</v>
      </c>
      <c r="H751">
        <v>0.95849600000000001</v>
      </c>
      <c r="I751">
        <v>0</v>
      </c>
    </row>
    <row r="752" spans="1:9" x14ac:dyDescent="0.25">
      <c r="A752" t="s">
        <v>97</v>
      </c>
      <c r="B752">
        <v>262.55700000000002</v>
      </c>
      <c r="C752">
        <v>260.00799999999998</v>
      </c>
      <c r="D752">
        <v>235.74600000000001</v>
      </c>
      <c r="E752">
        <v>148.548</v>
      </c>
      <c r="F752">
        <v>0</v>
      </c>
      <c r="G752">
        <v>3.9032900000000002E-2</v>
      </c>
      <c r="H752">
        <v>0.95890299999999995</v>
      </c>
      <c r="I752">
        <v>0</v>
      </c>
    </row>
    <row r="753" spans="1:9" x14ac:dyDescent="0.25">
      <c r="A753" t="s">
        <v>97</v>
      </c>
      <c r="B753">
        <v>260.19400000000002</v>
      </c>
      <c r="C753">
        <v>257.69200000000001</v>
      </c>
      <c r="D753">
        <v>236.041</v>
      </c>
      <c r="E753">
        <v>148.857</v>
      </c>
      <c r="F753">
        <v>0</v>
      </c>
      <c r="G753">
        <v>3.8123499999999998E-2</v>
      </c>
      <c r="H753">
        <v>0.95917799999999998</v>
      </c>
      <c r="I753">
        <v>0</v>
      </c>
    </row>
    <row r="754" spans="1:9" x14ac:dyDescent="0.25">
      <c r="A754" t="s">
        <v>97</v>
      </c>
      <c r="B754">
        <v>259.93900000000002</v>
      </c>
      <c r="C754">
        <v>257.423</v>
      </c>
      <c r="D754">
        <v>235.767</v>
      </c>
      <c r="E754">
        <v>148.55199999999999</v>
      </c>
      <c r="F754">
        <v>0</v>
      </c>
      <c r="G754">
        <v>2.9519299999999998E-2</v>
      </c>
      <c r="H754">
        <v>0.95922700000000005</v>
      </c>
      <c r="I754">
        <v>0</v>
      </c>
    </row>
    <row r="755" spans="1:9" x14ac:dyDescent="0.25">
      <c r="A755" t="s">
        <v>97</v>
      </c>
      <c r="B755">
        <v>260.096</v>
      </c>
      <c r="C755">
        <v>257.584</v>
      </c>
      <c r="D755">
        <v>236.05500000000001</v>
      </c>
      <c r="E755">
        <v>148.852</v>
      </c>
      <c r="F755">
        <v>0</v>
      </c>
      <c r="G755">
        <v>5.3909699999999998E-2</v>
      </c>
      <c r="H755">
        <v>0.95919200000000004</v>
      </c>
      <c r="I755">
        <v>0</v>
      </c>
    </row>
    <row r="756" spans="1:9" x14ac:dyDescent="0.25">
      <c r="A756" t="s">
        <v>97</v>
      </c>
      <c r="B756">
        <v>4165.95</v>
      </c>
      <c r="C756">
        <v>257.59500000000003</v>
      </c>
      <c r="D756">
        <v>235.798</v>
      </c>
      <c r="E756">
        <v>148.58500000000001</v>
      </c>
      <c r="F756">
        <v>0</v>
      </c>
      <c r="G756">
        <v>5.39146E-2</v>
      </c>
      <c r="H756">
        <v>0.95916400000000002</v>
      </c>
      <c r="I756">
        <v>0</v>
      </c>
    </row>
    <row r="757" spans="1:9" x14ac:dyDescent="0.25">
      <c r="A757" t="s">
        <v>97</v>
      </c>
      <c r="B757">
        <v>4291.38</v>
      </c>
      <c r="C757">
        <v>261.85000000000002</v>
      </c>
      <c r="D757">
        <v>236.26400000000001</v>
      </c>
      <c r="E757">
        <v>148.79400000000001</v>
      </c>
      <c r="F757">
        <v>0</v>
      </c>
      <c r="G757">
        <v>3.0463500000000001E-2</v>
      </c>
      <c r="H757">
        <v>0.95922700000000005</v>
      </c>
      <c r="I757">
        <v>0</v>
      </c>
    </row>
    <row r="758" spans="1:9" x14ac:dyDescent="0.25">
      <c r="A758" t="s">
        <v>97</v>
      </c>
      <c r="B758">
        <v>260.27999999999997</v>
      </c>
      <c r="C758">
        <v>257.76900000000001</v>
      </c>
      <c r="D758">
        <v>235.78299999999999</v>
      </c>
      <c r="E758">
        <v>148.56899999999999</v>
      </c>
      <c r="F758">
        <v>0</v>
      </c>
      <c r="G758">
        <v>5.3913799999999998E-2</v>
      </c>
      <c r="H758">
        <v>0.95922600000000002</v>
      </c>
      <c r="I758">
        <v>0</v>
      </c>
    </row>
    <row r="759" spans="1:9" x14ac:dyDescent="0.25">
      <c r="A759" t="s">
        <v>97</v>
      </c>
      <c r="B759">
        <v>260.608</v>
      </c>
      <c r="C759">
        <v>258.07299999999998</v>
      </c>
      <c r="D759">
        <v>236.10900000000001</v>
      </c>
      <c r="E759">
        <v>148.887</v>
      </c>
      <c r="F759">
        <v>0</v>
      </c>
      <c r="G759">
        <v>3.4590799999999998E-2</v>
      </c>
      <c r="H759">
        <v>0.95913099999999996</v>
      </c>
      <c r="I759">
        <v>0</v>
      </c>
    </row>
    <row r="760" spans="1:9" x14ac:dyDescent="0.25">
      <c r="A760" t="s">
        <v>97</v>
      </c>
      <c r="B760">
        <v>259.863</v>
      </c>
      <c r="C760">
        <v>257.351</v>
      </c>
      <c r="D760">
        <v>235.74700000000001</v>
      </c>
      <c r="E760">
        <v>148.547</v>
      </c>
      <c r="F760">
        <v>0</v>
      </c>
      <c r="G760">
        <v>5.3909499999999999E-2</v>
      </c>
      <c r="H760">
        <v>0.95922200000000002</v>
      </c>
      <c r="I760">
        <v>0</v>
      </c>
    </row>
    <row r="761" spans="1:9" x14ac:dyDescent="0.25">
      <c r="A761" t="s">
        <v>97</v>
      </c>
      <c r="B761">
        <v>260.20499999999998</v>
      </c>
      <c r="C761">
        <v>257.67099999999999</v>
      </c>
      <c r="D761">
        <v>236.07499999999999</v>
      </c>
      <c r="E761">
        <v>148.87200000000001</v>
      </c>
      <c r="F761">
        <v>0</v>
      </c>
      <c r="G761">
        <v>2.9068400000000001E-2</v>
      </c>
      <c r="H761">
        <v>0.95921100000000004</v>
      </c>
      <c r="I761">
        <v>0</v>
      </c>
    </row>
    <row r="762" spans="1:9" x14ac:dyDescent="0.25">
      <c r="A762" t="s">
        <v>97</v>
      </c>
      <c r="B762">
        <v>260.33</v>
      </c>
      <c r="C762">
        <v>257.79599999999999</v>
      </c>
      <c r="D762">
        <v>235.762</v>
      </c>
      <c r="E762">
        <v>148.51</v>
      </c>
      <c r="F762">
        <v>0</v>
      </c>
      <c r="G762">
        <v>4.7643199999999997E-2</v>
      </c>
      <c r="H762">
        <v>0.95922700000000005</v>
      </c>
      <c r="I762">
        <v>0</v>
      </c>
    </row>
    <row r="763" spans="1:9" x14ac:dyDescent="0.25">
      <c r="A763" t="s">
        <v>97</v>
      </c>
      <c r="B763">
        <v>260.62799999999999</v>
      </c>
      <c r="C763">
        <v>258.09800000000001</v>
      </c>
      <c r="D763">
        <v>236.172</v>
      </c>
      <c r="E763">
        <v>148.899</v>
      </c>
      <c r="F763">
        <v>0</v>
      </c>
      <c r="G763">
        <v>3.1668300000000003E-2</v>
      </c>
      <c r="H763">
        <v>0.95904500000000004</v>
      </c>
      <c r="I763">
        <v>0</v>
      </c>
    </row>
    <row r="764" spans="1:9" x14ac:dyDescent="0.25">
      <c r="A764" t="s">
        <v>97</v>
      </c>
      <c r="B764">
        <v>4143.9399999999996</v>
      </c>
      <c r="C764">
        <v>265.68799999999999</v>
      </c>
      <c r="D764">
        <v>235.76499999999999</v>
      </c>
      <c r="E764">
        <v>148.52799999999999</v>
      </c>
      <c r="F764">
        <v>0</v>
      </c>
      <c r="G764">
        <v>2.9360899999999999E-2</v>
      </c>
      <c r="H764">
        <v>0.95902100000000001</v>
      </c>
      <c r="I764">
        <v>0</v>
      </c>
    </row>
    <row r="765" spans="1:9" x14ac:dyDescent="0.25">
      <c r="A765" t="s">
        <v>97</v>
      </c>
      <c r="B765">
        <v>4280.3500000000004</v>
      </c>
      <c r="C765">
        <v>273.35599999999999</v>
      </c>
      <c r="D765">
        <v>236.12799999999999</v>
      </c>
      <c r="E765">
        <v>148.864</v>
      </c>
      <c r="F765">
        <v>0</v>
      </c>
      <c r="G765">
        <v>5.3910399999999997E-2</v>
      </c>
      <c r="H765">
        <v>0.95918300000000001</v>
      </c>
      <c r="I765">
        <v>0</v>
      </c>
    </row>
    <row r="766" spans="1:9" x14ac:dyDescent="0.25">
      <c r="A766" t="s">
        <v>97</v>
      </c>
      <c r="B766">
        <v>261.62</v>
      </c>
      <c r="C766">
        <v>259.02</v>
      </c>
      <c r="D766">
        <v>235.84</v>
      </c>
      <c r="E766">
        <v>148.49700000000001</v>
      </c>
      <c r="F766">
        <v>0</v>
      </c>
      <c r="G766">
        <v>5.3909600000000002E-2</v>
      </c>
      <c r="H766">
        <v>0.95922200000000002</v>
      </c>
      <c r="I766">
        <v>0</v>
      </c>
    </row>
    <row r="767" spans="1:9" x14ac:dyDescent="0.25">
      <c r="A767" t="s">
        <v>97</v>
      </c>
      <c r="B767">
        <v>261.952</v>
      </c>
      <c r="C767">
        <v>259.35199999999998</v>
      </c>
      <c r="D767">
        <v>236.25800000000001</v>
      </c>
      <c r="E767">
        <v>148.91</v>
      </c>
      <c r="F767">
        <v>0</v>
      </c>
      <c r="G767">
        <v>5.3909899999999997E-2</v>
      </c>
      <c r="H767">
        <v>0.957372</v>
      </c>
      <c r="I767">
        <v>0</v>
      </c>
    </row>
    <row r="768" spans="1:9" x14ac:dyDescent="0.25">
      <c r="A768" t="s">
        <v>97</v>
      </c>
      <c r="B768">
        <v>261.63400000000001</v>
      </c>
      <c r="C768">
        <v>259.03300000000002</v>
      </c>
      <c r="D768">
        <v>235.91300000000001</v>
      </c>
      <c r="E768">
        <v>148.547</v>
      </c>
      <c r="F768">
        <v>0</v>
      </c>
      <c r="G768">
        <v>3.3185399999999997E-2</v>
      </c>
      <c r="H768">
        <v>0.95921500000000004</v>
      </c>
      <c r="I768">
        <v>0</v>
      </c>
    </row>
    <row r="769" spans="1:25" x14ac:dyDescent="0.25">
      <c r="A769" t="s">
        <v>97</v>
      </c>
      <c r="B769">
        <v>261.995</v>
      </c>
      <c r="C769">
        <v>259.39499999999998</v>
      </c>
      <c r="D769">
        <v>236.256</v>
      </c>
      <c r="E769">
        <v>148.87299999999999</v>
      </c>
      <c r="F769">
        <v>0</v>
      </c>
      <c r="G769">
        <v>2.9046099999999998E-2</v>
      </c>
      <c r="H769">
        <v>0.95922700000000005</v>
      </c>
      <c r="I769">
        <v>0</v>
      </c>
    </row>
    <row r="770" spans="1:25" x14ac:dyDescent="0.25">
      <c r="A770" t="s">
        <v>97</v>
      </c>
      <c r="B770">
        <v>261.63900000000001</v>
      </c>
      <c r="C770">
        <v>259.04500000000002</v>
      </c>
      <c r="D770">
        <v>235.87200000000001</v>
      </c>
      <c r="E770">
        <v>148.518</v>
      </c>
      <c r="F770">
        <v>0</v>
      </c>
      <c r="G770">
        <v>2.9989600000000002E-2</v>
      </c>
      <c r="H770">
        <v>0.95916500000000005</v>
      </c>
      <c r="I770">
        <v>0</v>
      </c>
    </row>
    <row r="771" spans="1:25" x14ac:dyDescent="0.25">
      <c r="A771" t="s">
        <v>97</v>
      </c>
      <c r="B771">
        <v>261.92</v>
      </c>
      <c r="C771">
        <v>259.32499999999999</v>
      </c>
      <c r="D771">
        <v>236.21899999999999</v>
      </c>
      <c r="E771">
        <v>148.85400000000001</v>
      </c>
      <c r="F771">
        <v>0</v>
      </c>
      <c r="G771">
        <v>2.93945E-2</v>
      </c>
      <c r="H771">
        <v>0.95900200000000002</v>
      </c>
      <c r="I771">
        <v>0</v>
      </c>
    </row>
    <row r="772" spans="1:25" x14ac:dyDescent="0.25">
      <c r="A772" t="s">
        <v>97</v>
      </c>
      <c r="B772">
        <v>8163.31</v>
      </c>
      <c r="C772">
        <v>258.74299999999999</v>
      </c>
      <c r="D772">
        <v>235.87899999999999</v>
      </c>
      <c r="E772">
        <v>148.547</v>
      </c>
      <c r="F772">
        <v>0</v>
      </c>
      <c r="G772">
        <v>3.0010999999999999E-2</v>
      </c>
      <c r="H772">
        <v>0.95910200000000001</v>
      </c>
      <c r="I772">
        <v>0</v>
      </c>
    </row>
    <row r="773" spans="1:25" x14ac:dyDescent="0.25">
      <c r="A773" t="s">
        <v>97</v>
      </c>
      <c r="B773">
        <v>294.209</v>
      </c>
      <c r="C773">
        <v>290.887</v>
      </c>
      <c r="D773">
        <v>264.791</v>
      </c>
      <c r="E773">
        <v>166.917</v>
      </c>
      <c r="F773">
        <v>0</v>
      </c>
      <c r="G773">
        <v>3.1444300000000001E-2</v>
      </c>
      <c r="H773">
        <v>0.95901599999999998</v>
      </c>
      <c r="I773">
        <v>0</v>
      </c>
    </row>
    <row r="774" spans="1:25" x14ac:dyDescent="0.25">
      <c r="A774" t="s">
        <v>97</v>
      </c>
      <c r="B774">
        <v>263.00099999999998</v>
      </c>
      <c r="C774">
        <v>260.50099999999998</v>
      </c>
      <c r="D774">
        <v>238.94300000000001</v>
      </c>
      <c r="E774">
        <v>150.51</v>
      </c>
      <c r="F774">
        <v>0</v>
      </c>
      <c r="G774">
        <v>5.3910199999999998E-2</v>
      </c>
      <c r="H774">
        <v>0.95922499999999999</v>
      </c>
      <c r="I774">
        <v>0</v>
      </c>
    </row>
    <row r="775" spans="1:25" x14ac:dyDescent="0.25">
      <c r="A775" t="s">
        <v>97</v>
      </c>
      <c r="B775">
        <v>261.24400000000003</v>
      </c>
      <c r="C775">
        <v>258.71100000000001</v>
      </c>
      <c r="D775">
        <v>237.208</v>
      </c>
      <c r="E775">
        <v>149.5</v>
      </c>
      <c r="F775">
        <v>0</v>
      </c>
      <c r="G775">
        <v>3.6686099999999999E-2</v>
      </c>
      <c r="H775">
        <v>0.95921100000000004</v>
      </c>
      <c r="I775">
        <v>0</v>
      </c>
    </row>
    <row r="776" spans="1:25" x14ac:dyDescent="0.25">
      <c r="A776" t="s">
        <v>97</v>
      </c>
      <c r="B776">
        <v>260.93400000000003</v>
      </c>
      <c r="C776">
        <v>258.41699999999997</v>
      </c>
      <c r="D776">
        <v>236.91</v>
      </c>
      <c r="E776">
        <v>149.18899999999999</v>
      </c>
      <c r="F776">
        <v>0</v>
      </c>
      <c r="G776">
        <v>5.3909499999999999E-2</v>
      </c>
      <c r="H776">
        <v>0.95883799999999997</v>
      </c>
      <c r="I776">
        <v>0</v>
      </c>
    </row>
    <row r="777" spans="1:25" x14ac:dyDescent="0.25">
      <c r="A777" t="s">
        <v>97</v>
      </c>
      <c r="B777">
        <v>261.274</v>
      </c>
      <c r="C777">
        <v>258.774</v>
      </c>
      <c r="D777">
        <v>237.26499999999999</v>
      </c>
      <c r="E777">
        <v>149.56200000000001</v>
      </c>
      <c r="F777">
        <v>0</v>
      </c>
      <c r="G777">
        <v>5.3910199999999998E-2</v>
      </c>
      <c r="H777">
        <v>0.95918899999999996</v>
      </c>
      <c r="I777">
        <v>0</v>
      </c>
    </row>
    <row r="778" spans="1:25" x14ac:dyDescent="0.25">
      <c r="A778" t="s">
        <v>97</v>
      </c>
      <c r="B778">
        <v>260.923</v>
      </c>
      <c r="C778">
        <v>258.41000000000003</v>
      </c>
      <c r="D778">
        <v>236.91</v>
      </c>
      <c r="E778">
        <v>149.19399999999999</v>
      </c>
      <c r="F778">
        <v>0</v>
      </c>
      <c r="G778">
        <v>3.1693399999999997E-2</v>
      </c>
      <c r="H778">
        <v>0.95916400000000002</v>
      </c>
      <c r="I778">
        <v>0</v>
      </c>
    </row>
    <row r="779" spans="1:25" x14ac:dyDescent="0.25">
      <c r="A779" t="s">
        <v>97</v>
      </c>
      <c r="B779">
        <v>261.22300000000001</v>
      </c>
      <c r="C779">
        <v>258.709</v>
      </c>
      <c r="D779">
        <v>237.208</v>
      </c>
      <c r="E779">
        <v>149.49100000000001</v>
      </c>
      <c r="F779">
        <v>0</v>
      </c>
      <c r="G779">
        <v>5.3909499999999999E-2</v>
      </c>
      <c r="H779">
        <v>0.959206</v>
      </c>
      <c r="I779">
        <v>0</v>
      </c>
    </row>
    <row r="780" spans="1:25" x14ac:dyDescent="0.25">
      <c r="A780" t="s">
        <v>97</v>
      </c>
      <c r="B780">
        <v>8135.15</v>
      </c>
      <c r="C780">
        <v>258.83199999999999</v>
      </c>
      <c r="D780">
        <v>236.87700000000001</v>
      </c>
      <c r="E780">
        <v>149.14500000000001</v>
      </c>
      <c r="F780">
        <v>0</v>
      </c>
      <c r="G780">
        <v>3.65925E-2</v>
      </c>
      <c r="H780">
        <v>0.95922600000000002</v>
      </c>
      <c r="I780">
        <v>0</v>
      </c>
    </row>
    <row r="781" spans="1:25" x14ac:dyDescent="0.25">
      <c r="A781" t="s">
        <v>97</v>
      </c>
      <c r="B781">
        <v>262.70600000000002</v>
      </c>
      <c r="C781">
        <v>260.26</v>
      </c>
      <c r="D781">
        <v>236.45599999999999</v>
      </c>
      <c r="E781">
        <v>148.93</v>
      </c>
      <c r="F781">
        <v>0</v>
      </c>
      <c r="G781">
        <v>3.3646200000000001E-2</v>
      </c>
      <c r="H781">
        <v>0.95922700000000005</v>
      </c>
      <c r="I781">
        <v>0</v>
      </c>
    </row>
    <row r="782" spans="1:25" x14ac:dyDescent="0.25">
      <c r="A782" t="s">
        <v>97</v>
      </c>
      <c r="B782">
        <v>259.71699999999998</v>
      </c>
      <c r="C782">
        <v>257.19900000000001</v>
      </c>
      <c r="D782">
        <v>235.709</v>
      </c>
      <c r="E782">
        <v>148.505</v>
      </c>
      <c r="F782">
        <v>0</v>
      </c>
      <c r="G782">
        <v>3.0178400000000001E-2</v>
      </c>
      <c r="H782">
        <v>0.95731900000000003</v>
      </c>
      <c r="I782">
        <v>0</v>
      </c>
    </row>
    <row r="783" spans="1:25" x14ac:dyDescent="0.25">
      <c r="A783" t="s">
        <v>97</v>
      </c>
      <c r="B783">
        <v>260.03800000000001</v>
      </c>
      <c r="C783">
        <v>257.52699999999999</v>
      </c>
      <c r="D783">
        <v>236.08500000000001</v>
      </c>
      <c r="E783">
        <v>148.87799999999999</v>
      </c>
      <c r="F783">
        <v>0</v>
      </c>
      <c r="G783">
        <v>3.7734299999999998E-2</v>
      </c>
      <c r="H783">
        <v>0.95850999999999997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259.81900000000002</v>
      </c>
      <c r="C784">
        <v>257.27999999999997</v>
      </c>
      <c r="D784">
        <v>235.709</v>
      </c>
      <c r="E784">
        <v>148.505</v>
      </c>
      <c r="F784">
        <v>0</v>
      </c>
      <c r="G784">
        <v>5.3914799999999999E-2</v>
      </c>
      <c r="H784">
        <v>0.95921199999999995</v>
      </c>
      <c r="I784">
        <v>0</v>
      </c>
      <c r="R784">
        <f>AVERAGE(B735:B784)</f>
        <v>1209.5217000000002</v>
      </c>
      <c r="S784">
        <f>AVERAGE(C735:C784)</f>
        <v>259.94342000000006</v>
      </c>
      <c r="U784">
        <f>_xlfn.VAR.P(B735:B784)</f>
        <v>4712316.0893400097</v>
      </c>
      <c r="V784">
        <f>_xlfn.VAR.P(C735:C784)</f>
        <v>27.341959043599992</v>
      </c>
      <c r="X784">
        <f>1.96*SQRT(U784)/50</f>
        <v>85.094849406550054</v>
      </c>
      <c r="Y784">
        <f>1.96*SQRT(V784)/50</f>
        <v>0.20497499346202575</v>
      </c>
    </row>
    <row r="785" spans="1:9" x14ac:dyDescent="0.25">
      <c r="A785" t="s">
        <v>97</v>
      </c>
      <c r="B785">
        <v>60476.017247999996</v>
      </c>
      <c r="C785" t="s">
        <v>37</v>
      </c>
    </row>
    <row r="786" spans="1:9" x14ac:dyDescent="0.25">
      <c r="A786" t="s">
        <v>98</v>
      </c>
      <c r="B786">
        <v>219.517</v>
      </c>
      <c r="C786">
        <v>217.113</v>
      </c>
      <c r="D786">
        <v>187.541</v>
      </c>
      <c r="E786">
        <v>100.253</v>
      </c>
      <c r="F786">
        <v>0</v>
      </c>
      <c r="G786">
        <v>4.6978199999999998E-2</v>
      </c>
      <c r="H786">
        <v>0.95922099999999999</v>
      </c>
      <c r="I786">
        <v>0</v>
      </c>
    </row>
    <row r="787" spans="1:9" x14ac:dyDescent="0.25">
      <c r="A787" t="s">
        <v>98</v>
      </c>
      <c r="B787">
        <v>211.26499999999999</v>
      </c>
      <c r="C787">
        <v>208.77799999999999</v>
      </c>
      <c r="D787">
        <v>187.238</v>
      </c>
      <c r="E787">
        <v>99.915300000000002</v>
      </c>
      <c r="F787">
        <v>0</v>
      </c>
      <c r="G787">
        <v>2.9204999999999998E-2</v>
      </c>
      <c r="H787">
        <v>0.95919399999999999</v>
      </c>
      <c r="I787">
        <v>0</v>
      </c>
    </row>
    <row r="788" spans="1:9" x14ac:dyDescent="0.25">
      <c r="A788" t="s">
        <v>98</v>
      </c>
      <c r="B788">
        <v>211.52199999999999</v>
      </c>
      <c r="C788">
        <v>209.00800000000001</v>
      </c>
      <c r="D788">
        <v>187.529</v>
      </c>
      <c r="E788">
        <v>100.236</v>
      </c>
      <c r="F788">
        <v>0</v>
      </c>
      <c r="G788">
        <v>3.1629299999999999E-2</v>
      </c>
      <c r="H788">
        <v>0.95917799999999998</v>
      </c>
      <c r="I788">
        <v>0</v>
      </c>
    </row>
    <row r="789" spans="1:9" x14ac:dyDescent="0.25">
      <c r="A789" t="s">
        <v>98</v>
      </c>
      <c r="B789">
        <v>211.23099999999999</v>
      </c>
      <c r="C789">
        <v>208.71</v>
      </c>
      <c r="D789">
        <v>187.21299999999999</v>
      </c>
      <c r="E789">
        <v>99.921499999999995</v>
      </c>
      <c r="F789">
        <v>0</v>
      </c>
      <c r="G789">
        <v>2.9406499999999999E-2</v>
      </c>
      <c r="H789">
        <v>0.95904900000000004</v>
      </c>
      <c r="I789">
        <v>0</v>
      </c>
    </row>
    <row r="790" spans="1:9" x14ac:dyDescent="0.25">
      <c r="A790" t="s">
        <v>98</v>
      </c>
      <c r="B790">
        <v>8102.15</v>
      </c>
      <c r="C790">
        <v>209.459</v>
      </c>
      <c r="D790">
        <v>187.53899999999999</v>
      </c>
      <c r="E790">
        <v>100.208</v>
      </c>
      <c r="F790">
        <v>0</v>
      </c>
      <c r="G790">
        <v>2.9539699999999999E-2</v>
      </c>
      <c r="H790">
        <v>0.95914500000000003</v>
      </c>
      <c r="I790">
        <v>0</v>
      </c>
    </row>
    <row r="791" spans="1:9" x14ac:dyDescent="0.25">
      <c r="A791" t="s">
        <v>98</v>
      </c>
      <c r="B791">
        <v>218.136</v>
      </c>
      <c r="C791">
        <v>214.71600000000001</v>
      </c>
      <c r="D791">
        <v>187.65899999999999</v>
      </c>
      <c r="E791">
        <v>99.910200000000003</v>
      </c>
      <c r="F791">
        <v>0</v>
      </c>
      <c r="G791">
        <v>4.6505600000000001E-2</v>
      </c>
      <c r="H791">
        <v>0.95891599999999999</v>
      </c>
      <c r="I791">
        <v>0</v>
      </c>
    </row>
    <row r="792" spans="1:9" x14ac:dyDescent="0.25">
      <c r="A792" t="s">
        <v>98</v>
      </c>
      <c r="B792">
        <v>211.81399999999999</v>
      </c>
      <c r="C792">
        <v>209.327</v>
      </c>
      <c r="D792">
        <v>187.548</v>
      </c>
      <c r="E792">
        <v>100.251</v>
      </c>
      <c r="F792">
        <v>0</v>
      </c>
      <c r="G792">
        <v>4.7653099999999997E-2</v>
      </c>
      <c r="H792">
        <v>0.95779199999999998</v>
      </c>
      <c r="I792">
        <v>0</v>
      </c>
    </row>
    <row r="793" spans="1:9" x14ac:dyDescent="0.25">
      <c r="A793" t="s">
        <v>98</v>
      </c>
      <c r="B793">
        <v>211.197</v>
      </c>
      <c r="C793">
        <v>208.69499999999999</v>
      </c>
      <c r="D793">
        <v>187.167</v>
      </c>
      <c r="E793">
        <v>99.905000000000001</v>
      </c>
      <c r="F793">
        <v>0</v>
      </c>
      <c r="G793">
        <v>3.2278099999999997E-2</v>
      </c>
      <c r="H793">
        <v>0.95901800000000004</v>
      </c>
      <c r="I793">
        <v>0</v>
      </c>
    </row>
    <row r="794" spans="1:9" x14ac:dyDescent="0.25">
      <c r="A794" t="s">
        <v>98</v>
      </c>
      <c r="B794">
        <v>211.49100000000001</v>
      </c>
      <c r="C794">
        <v>208.97300000000001</v>
      </c>
      <c r="D794">
        <v>187.49199999999999</v>
      </c>
      <c r="E794">
        <v>100.241</v>
      </c>
      <c r="F794">
        <v>0</v>
      </c>
      <c r="G794">
        <v>2.91381E-2</v>
      </c>
      <c r="H794">
        <v>0.95922700000000005</v>
      </c>
      <c r="I794">
        <v>0</v>
      </c>
    </row>
    <row r="795" spans="1:9" x14ac:dyDescent="0.25">
      <c r="A795" t="s">
        <v>98</v>
      </c>
      <c r="B795">
        <v>211.27099999999999</v>
      </c>
      <c r="C795">
        <v>208.755</v>
      </c>
      <c r="D795">
        <v>187.191</v>
      </c>
      <c r="E795">
        <v>99.906000000000006</v>
      </c>
      <c r="F795">
        <v>0</v>
      </c>
      <c r="G795">
        <v>4.0078200000000001E-2</v>
      </c>
      <c r="H795">
        <v>0.95921800000000002</v>
      </c>
      <c r="I795">
        <v>0</v>
      </c>
    </row>
    <row r="796" spans="1:9" x14ac:dyDescent="0.25">
      <c r="A796" t="s">
        <v>98</v>
      </c>
      <c r="B796">
        <v>222.792</v>
      </c>
      <c r="C796">
        <v>220.29400000000001</v>
      </c>
      <c r="D796">
        <v>187.50899999999999</v>
      </c>
      <c r="E796">
        <v>100.245</v>
      </c>
      <c r="F796">
        <v>0</v>
      </c>
      <c r="G796">
        <v>2.9051899999999999E-2</v>
      </c>
      <c r="H796">
        <v>0.95715300000000003</v>
      </c>
      <c r="I796">
        <v>0</v>
      </c>
    </row>
    <row r="797" spans="1:9" x14ac:dyDescent="0.25">
      <c r="A797" t="s">
        <v>98</v>
      </c>
      <c r="B797">
        <v>211.18299999999999</v>
      </c>
      <c r="C797">
        <v>208.66399999999999</v>
      </c>
      <c r="D797">
        <v>187.20599999999999</v>
      </c>
      <c r="E797">
        <v>99.956400000000002</v>
      </c>
      <c r="F797">
        <v>0</v>
      </c>
      <c r="G797">
        <v>2.9571299999999998E-2</v>
      </c>
      <c r="H797">
        <v>0.95920799999999995</v>
      </c>
      <c r="I797">
        <v>0</v>
      </c>
    </row>
    <row r="798" spans="1:9" x14ac:dyDescent="0.25">
      <c r="A798" t="s">
        <v>98</v>
      </c>
      <c r="B798">
        <v>211.429</v>
      </c>
      <c r="C798">
        <v>208.91300000000001</v>
      </c>
      <c r="D798">
        <v>187.46799999999999</v>
      </c>
      <c r="E798">
        <v>100.242</v>
      </c>
      <c r="F798">
        <v>0</v>
      </c>
      <c r="G798">
        <v>2.9701999999999999E-2</v>
      </c>
      <c r="H798">
        <v>0.95735000000000003</v>
      </c>
      <c r="I798">
        <v>0</v>
      </c>
    </row>
    <row r="799" spans="1:9" x14ac:dyDescent="0.25">
      <c r="A799" t="s">
        <v>98</v>
      </c>
      <c r="B799">
        <v>211.18600000000001</v>
      </c>
      <c r="C799">
        <v>208.67</v>
      </c>
      <c r="D799">
        <v>187.18199999999999</v>
      </c>
      <c r="E799">
        <v>99.927599999999998</v>
      </c>
      <c r="F799">
        <v>0</v>
      </c>
      <c r="G799">
        <v>2.9409600000000001E-2</v>
      </c>
      <c r="H799">
        <v>0.95921500000000004</v>
      </c>
      <c r="I799">
        <v>0</v>
      </c>
    </row>
    <row r="800" spans="1:9" x14ac:dyDescent="0.25">
      <c r="A800" t="s">
        <v>98</v>
      </c>
      <c r="B800">
        <v>4068.81</v>
      </c>
      <c r="C800">
        <v>209.61199999999999</v>
      </c>
      <c r="D800">
        <v>187.548</v>
      </c>
      <c r="E800">
        <v>100.247</v>
      </c>
      <c r="F800">
        <v>0</v>
      </c>
      <c r="G800">
        <v>2.9209300000000001E-2</v>
      </c>
      <c r="H800">
        <v>0.95919399999999999</v>
      </c>
      <c r="I800">
        <v>0</v>
      </c>
    </row>
    <row r="801" spans="1:9" x14ac:dyDescent="0.25">
      <c r="A801" t="s">
        <v>98</v>
      </c>
      <c r="B801">
        <v>4226.9799999999996</v>
      </c>
      <c r="C801">
        <v>214.78399999999999</v>
      </c>
      <c r="D801">
        <v>187.535</v>
      </c>
      <c r="E801">
        <v>99.870199999999997</v>
      </c>
      <c r="F801">
        <v>0</v>
      </c>
      <c r="G801">
        <v>5.3909499999999999E-2</v>
      </c>
      <c r="H801">
        <v>0.95919900000000002</v>
      </c>
      <c r="I801">
        <v>0</v>
      </c>
    </row>
    <row r="802" spans="1:9" x14ac:dyDescent="0.25">
      <c r="A802" t="s">
        <v>98</v>
      </c>
      <c r="B802">
        <v>211.642</v>
      </c>
      <c r="C802">
        <v>209.14599999999999</v>
      </c>
      <c r="D802">
        <v>187.43899999999999</v>
      </c>
      <c r="E802">
        <v>100.184</v>
      </c>
      <c r="F802">
        <v>0</v>
      </c>
      <c r="G802">
        <v>5.3909699999999998E-2</v>
      </c>
      <c r="H802">
        <v>0.95915899999999998</v>
      </c>
      <c r="I802">
        <v>0</v>
      </c>
    </row>
    <row r="803" spans="1:9" x14ac:dyDescent="0.25">
      <c r="A803" t="s">
        <v>98</v>
      </c>
      <c r="B803">
        <v>211.41800000000001</v>
      </c>
      <c r="C803">
        <v>208.904</v>
      </c>
      <c r="D803">
        <v>187.50200000000001</v>
      </c>
      <c r="E803">
        <v>100.25</v>
      </c>
      <c r="F803">
        <v>0</v>
      </c>
      <c r="G803">
        <v>3.61123E-2</v>
      </c>
      <c r="H803">
        <v>0.95898099999999997</v>
      </c>
      <c r="I803">
        <v>0</v>
      </c>
    </row>
    <row r="804" spans="1:9" x14ac:dyDescent="0.25">
      <c r="A804" t="s">
        <v>98</v>
      </c>
      <c r="B804">
        <v>211.386</v>
      </c>
      <c r="C804">
        <v>208.869</v>
      </c>
      <c r="D804">
        <v>187.42099999999999</v>
      </c>
      <c r="E804">
        <v>100.196</v>
      </c>
      <c r="F804">
        <v>0</v>
      </c>
      <c r="G804">
        <v>3.3466900000000001E-2</v>
      </c>
      <c r="H804">
        <v>0.95737399999999995</v>
      </c>
      <c r="I804">
        <v>0</v>
      </c>
    </row>
    <row r="805" spans="1:9" x14ac:dyDescent="0.25">
      <c r="A805" t="s">
        <v>98</v>
      </c>
      <c r="B805">
        <v>211.53700000000001</v>
      </c>
      <c r="C805">
        <v>209.01400000000001</v>
      </c>
      <c r="D805">
        <v>187.53100000000001</v>
      </c>
      <c r="E805">
        <v>100.258</v>
      </c>
      <c r="F805">
        <v>0</v>
      </c>
      <c r="G805">
        <v>5.3909600000000002E-2</v>
      </c>
      <c r="H805">
        <v>0.95918499999999995</v>
      </c>
      <c r="I805">
        <v>0</v>
      </c>
    </row>
    <row r="806" spans="1:9" x14ac:dyDescent="0.25">
      <c r="A806" t="s">
        <v>98</v>
      </c>
      <c r="B806">
        <v>226.04599999999999</v>
      </c>
      <c r="C806">
        <v>223.524</v>
      </c>
      <c r="D806">
        <v>187.46299999999999</v>
      </c>
      <c r="E806">
        <v>100.251</v>
      </c>
      <c r="F806">
        <v>0</v>
      </c>
      <c r="G806">
        <v>4.6975900000000001E-2</v>
      </c>
      <c r="H806">
        <v>0.95884400000000003</v>
      </c>
      <c r="I806">
        <v>0</v>
      </c>
    </row>
    <row r="807" spans="1:9" x14ac:dyDescent="0.25">
      <c r="A807" t="s">
        <v>98</v>
      </c>
      <c r="B807">
        <v>211.583</v>
      </c>
      <c r="C807">
        <v>209.065</v>
      </c>
      <c r="D807">
        <v>187.51900000000001</v>
      </c>
      <c r="E807">
        <v>100.223</v>
      </c>
      <c r="F807">
        <v>0</v>
      </c>
      <c r="G807">
        <v>5.3926399999999999E-2</v>
      </c>
      <c r="H807">
        <v>0.95824600000000004</v>
      </c>
      <c r="I807">
        <v>0</v>
      </c>
    </row>
    <row r="808" spans="1:9" x14ac:dyDescent="0.25">
      <c r="A808" t="s">
        <v>98</v>
      </c>
      <c r="B808">
        <v>211.47</v>
      </c>
      <c r="C808">
        <v>208.95500000000001</v>
      </c>
      <c r="D808">
        <v>187.43899999999999</v>
      </c>
      <c r="E808">
        <v>100.229</v>
      </c>
      <c r="F808">
        <v>0</v>
      </c>
      <c r="G808">
        <v>3.09567E-2</v>
      </c>
      <c r="H808">
        <v>0.959202</v>
      </c>
      <c r="I808">
        <v>0</v>
      </c>
    </row>
    <row r="809" spans="1:9" x14ac:dyDescent="0.25">
      <c r="A809" t="s">
        <v>98</v>
      </c>
      <c r="B809">
        <v>211.52799999999999</v>
      </c>
      <c r="C809">
        <v>209.00800000000001</v>
      </c>
      <c r="D809">
        <v>187.49299999999999</v>
      </c>
      <c r="E809">
        <v>100.214</v>
      </c>
      <c r="F809">
        <v>0</v>
      </c>
      <c r="G809">
        <v>3.8253099999999998E-2</v>
      </c>
      <c r="H809">
        <v>0.95913700000000002</v>
      </c>
      <c r="I809">
        <v>0</v>
      </c>
    </row>
    <row r="810" spans="1:9" x14ac:dyDescent="0.25">
      <c r="A810" t="s">
        <v>98</v>
      </c>
      <c r="B810">
        <v>8080.11</v>
      </c>
      <c r="C810">
        <v>209.45599999999999</v>
      </c>
      <c r="D810">
        <v>187.49</v>
      </c>
      <c r="E810">
        <v>100.23399999999999</v>
      </c>
      <c r="F810">
        <v>0</v>
      </c>
      <c r="G810">
        <v>5.3909499999999999E-2</v>
      </c>
      <c r="H810">
        <v>0.95922300000000005</v>
      </c>
      <c r="I810">
        <v>0</v>
      </c>
    </row>
    <row r="811" spans="1:9" x14ac:dyDescent="0.25">
      <c r="A811" t="s">
        <v>98</v>
      </c>
      <c r="B811">
        <v>218.63399999999999</v>
      </c>
      <c r="C811">
        <v>215.15199999999999</v>
      </c>
      <c r="D811">
        <v>187.99100000000001</v>
      </c>
      <c r="E811">
        <v>100.184</v>
      </c>
      <c r="F811">
        <v>0</v>
      </c>
      <c r="G811">
        <v>5.3981300000000003E-2</v>
      </c>
      <c r="H811">
        <v>0.95872599999999997</v>
      </c>
      <c r="I811">
        <v>0</v>
      </c>
    </row>
    <row r="812" spans="1:9" x14ac:dyDescent="0.25">
      <c r="A812" t="s">
        <v>98</v>
      </c>
      <c r="B812">
        <v>211.67400000000001</v>
      </c>
      <c r="C812">
        <v>209.17500000000001</v>
      </c>
      <c r="D812">
        <v>187.48099999999999</v>
      </c>
      <c r="E812">
        <v>100.223</v>
      </c>
      <c r="F812">
        <v>0</v>
      </c>
      <c r="G812">
        <v>5.3909600000000002E-2</v>
      </c>
      <c r="H812">
        <v>0.95922099999999999</v>
      </c>
      <c r="I812">
        <v>0</v>
      </c>
    </row>
    <row r="813" spans="1:9" x14ac:dyDescent="0.25">
      <c r="A813" t="s">
        <v>98</v>
      </c>
      <c r="B813">
        <v>211.46700000000001</v>
      </c>
      <c r="C813">
        <v>208.95400000000001</v>
      </c>
      <c r="D813">
        <v>187.501</v>
      </c>
      <c r="E813">
        <v>100.22499999999999</v>
      </c>
      <c r="F813">
        <v>0</v>
      </c>
      <c r="G813">
        <v>5.3909600000000002E-2</v>
      </c>
      <c r="H813">
        <v>0.95922499999999999</v>
      </c>
      <c r="I813">
        <v>0</v>
      </c>
    </row>
    <row r="814" spans="1:9" x14ac:dyDescent="0.25">
      <c r="A814" t="s">
        <v>98</v>
      </c>
      <c r="B814">
        <v>211.36799999999999</v>
      </c>
      <c r="C814">
        <v>208.84800000000001</v>
      </c>
      <c r="D814">
        <v>187.46799999999999</v>
      </c>
      <c r="E814">
        <v>100.245</v>
      </c>
      <c r="F814">
        <v>0</v>
      </c>
      <c r="G814">
        <v>2.9097700000000001E-2</v>
      </c>
      <c r="H814">
        <v>0.95918700000000001</v>
      </c>
      <c r="I814">
        <v>0</v>
      </c>
    </row>
    <row r="815" spans="1:9" x14ac:dyDescent="0.25">
      <c r="A815" t="s">
        <v>98</v>
      </c>
      <c r="B815">
        <v>219.31100000000001</v>
      </c>
      <c r="C815">
        <v>216.69</v>
      </c>
      <c r="D815">
        <v>187.477</v>
      </c>
      <c r="E815">
        <v>100.217</v>
      </c>
      <c r="F815">
        <v>0</v>
      </c>
      <c r="G815">
        <v>2.9465700000000001E-2</v>
      </c>
      <c r="H815">
        <v>0.95920099999999997</v>
      </c>
      <c r="I815">
        <v>0</v>
      </c>
    </row>
    <row r="816" spans="1:9" x14ac:dyDescent="0.25">
      <c r="A816" t="s">
        <v>98</v>
      </c>
      <c r="B816">
        <v>211.417</v>
      </c>
      <c r="C816">
        <v>208.93299999999999</v>
      </c>
      <c r="D816">
        <v>187.47900000000001</v>
      </c>
      <c r="E816">
        <v>100.26300000000001</v>
      </c>
      <c r="F816">
        <v>0</v>
      </c>
      <c r="G816">
        <v>3.6519599999999999E-2</v>
      </c>
      <c r="H816">
        <v>0.95915499999999998</v>
      </c>
      <c r="I816">
        <v>0</v>
      </c>
    </row>
    <row r="817" spans="1:9" x14ac:dyDescent="0.25">
      <c r="A817" t="s">
        <v>98</v>
      </c>
      <c r="B817">
        <v>211.53</v>
      </c>
      <c r="C817">
        <v>208.999</v>
      </c>
      <c r="D817">
        <v>187.489</v>
      </c>
      <c r="E817">
        <v>100.235</v>
      </c>
      <c r="F817">
        <v>0</v>
      </c>
      <c r="G817">
        <v>5.3909499999999999E-2</v>
      </c>
      <c r="H817">
        <v>0.95902799999999999</v>
      </c>
      <c r="I817">
        <v>0</v>
      </c>
    </row>
    <row r="818" spans="1:9" x14ac:dyDescent="0.25">
      <c r="A818" t="s">
        <v>98</v>
      </c>
      <c r="B818">
        <v>211.49299999999999</v>
      </c>
      <c r="C818">
        <v>208.97499999999999</v>
      </c>
      <c r="D818">
        <v>187.447</v>
      </c>
      <c r="E818">
        <v>100.211</v>
      </c>
      <c r="F818">
        <v>0</v>
      </c>
      <c r="G818">
        <v>3.1850099999999999E-2</v>
      </c>
      <c r="H818">
        <v>0.95922200000000002</v>
      </c>
      <c r="I818">
        <v>0</v>
      </c>
    </row>
    <row r="819" spans="1:9" x14ac:dyDescent="0.25">
      <c r="A819" t="s">
        <v>98</v>
      </c>
      <c r="B819">
        <v>211.50200000000001</v>
      </c>
      <c r="C819">
        <v>208.989</v>
      </c>
      <c r="D819">
        <v>187.471</v>
      </c>
      <c r="E819">
        <v>100.22199999999999</v>
      </c>
      <c r="F819">
        <v>0</v>
      </c>
      <c r="G819">
        <v>2.9429E-2</v>
      </c>
      <c r="H819">
        <v>0.95919399999999999</v>
      </c>
      <c r="I819">
        <v>0</v>
      </c>
    </row>
    <row r="820" spans="1:9" x14ac:dyDescent="0.25">
      <c r="A820" t="s">
        <v>98</v>
      </c>
      <c r="B820">
        <v>8075.97</v>
      </c>
      <c r="C820">
        <v>209.48500000000001</v>
      </c>
      <c r="D820">
        <v>187.501</v>
      </c>
      <c r="E820">
        <v>100.25</v>
      </c>
      <c r="F820">
        <v>0</v>
      </c>
      <c r="G820">
        <v>5.3912399999999999E-2</v>
      </c>
      <c r="H820">
        <v>0.95890799999999998</v>
      </c>
      <c r="I820">
        <v>0</v>
      </c>
    </row>
    <row r="821" spans="1:9" x14ac:dyDescent="0.25">
      <c r="A821" t="s">
        <v>98</v>
      </c>
      <c r="B821">
        <v>246.852</v>
      </c>
      <c r="C821">
        <v>243.46899999999999</v>
      </c>
      <c r="D821">
        <v>216.535</v>
      </c>
      <c r="E821">
        <v>115.53400000000001</v>
      </c>
      <c r="F821">
        <v>0</v>
      </c>
      <c r="G821">
        <v>4.2559199999999998E-2</v>
      </c>
      <c r="H821">
        <v>0.95920899999999998</v>
      </c>
      <c r="I821">
        <v>0</v>
      </c>
    </row>
    <row r="822" spans="1:9" x14ac:dyDescent="0.25">
      <c r="A822" t="s">
        <v>98</v>
      </c>
      <c r="B822">
        <v>218.81800000000001</v>
      </c>
      <c r="C822">
        <v>216.31100000000001</v>
      </c>
      <c r="D822">
        <v>194.61600000000001</v>
      </c>
      <c r="E822">
        <v>104.066</v>
      </c>
      <c r="F822">
        <v>0</v>
      </c>
      <c r="G822">
        <v>5.3909499999999999E-2</v>
      </c>
      <c r="H822">
        <v>0.95896999999999999</v>
      </c>
      <c r="I822">
        <v>0</v>
      </c>
    </row>
    <row r="823" spans="1:9" x14ac:dyDescent="0.25">
      <c r="A823" t="s">
        <v>98</v>
      </c>
      <c r="B823">
        <v>212.375</v>
      </c>
      <c r="C823">
        <v>209.86099999999999</v>
      </c>
      <c r="D823">
        <v>188.417</v>
      </c>
      <c r="E823">
        <v>100.65</v>
      </c>
      <c r="F823">
        <v>0</v>
      </c>
      <c r="G823">
        <v>3.07418E-2</v>
      </c>
      <c r="H823">
        <v>0.95921599999999996</v>
      </c>
      <c r="I823">
        <v>0</v>
      </c>
    </row>
    <row r="824" spans="1:9" x14ac:dyDescent="0.25">
      <c r="A824" t="s">
        <v>98</v>
      </c>
      <c r="B824">
        <v>212.36099999999999</v>
      </c>
      <c r="C824">
        <v>209.846</v>
      </c>
      <c r="D824">
        <v>188.40299999999999</v>
      </c>
      <c r="E824">
        <v>100.66200000000001</v>
      </c>
      <c r="F824">
        <v>0</v>
      </c>
      <c r="G824">
        <v>5.3909899999999997E-2</v>
      </c>
      <c r="H824">
        <v>0.95922300000000005</v>
      </c>
      <c r="I824">
        <v>0</v>
      </c>
    </row>
    <row r="825" spans="1:9" x14ac:dyDescent="0.25">
      <c r="A825" t="s">
        <v>98</v>
      </c>
      <c r="B825">
        <v>212.50399999999999</v>
      </c>
      <c r="C825">
        <v>209.99</v>
      </c>
      <c r="D825">
        <v>188.44200000000001</v>
      </c>
      <c r="E825">
        <v>100.65300000000001</v>
      </c>
      <c r="F825">
        <v>0</v>
      </c>
      <c r="G825">
        <v>5.3914900000000002E-2</v>
      </c>
      <c r="H825">
        <v>0.95922300000000005</v>
      </c>
      <c r="I825">
        <v>0</v>
      </c>
    </row>
    <row r="826" spans="1:9" x14ac:dyDescent="0.25">
      <c r="A826" t="s">
        <v>98</v>
      </c>
      <c r="B826">
        <v>212.48099999999999</v>
      </c>
      <c r="C826">
        <v>209.93899999999999</v>
      </c>
      <c r="D826">
        <v>188.40199999999999</v>
      </c>
      <c r="E826">
        <v>100.667</v>
      </c>
      <c r="F826">
        <v>0</v>
      </c>
      <c r="G826">
        <v>2.91241E-2</v>
      </c>
      <c r="H826">
        <v>0.95921999999999996</v>
      </c>
      <c r="I826">
        <v>0</v>
      </c>
    </row>
    <row r="827" spans="1:9" x14ac:dyDescent="0.25">
      <c r="A827" t="s">
        <v>98</v>
      </c>
      <c r="B827">
        <v>212.346</v>
      </c>
      <c r="C827">
        <v>209.834</v>
      </c>
      <c r="D827">
        <v>188.411</v>
      </c>
      <c r="E827">
        <v>100.621</v>
      </c>
      <c r="F827">
        <v>0</v>
      </c>
      <c r="G827">
        <v>3.2764399999999999E-2</v>
      </c>
      <c r="H827">
        <v>0.95922700000000005</v>
      </c>
      <c r="I827">
        <v>0</v>
      </c>
    </row>
    <row r="828" spans="1:9" x14ac:dyDescent="0.25">
      <c r="A828" t="s">
        <v>98</v>
      </c>
      <c r="B828">
        <v>223.488</v>
      </c>
      <c r="C828">
        <v>220.96899999999999</v>
      </c>
      <c r="D828">
        <v>188.423</v>
      </c>
      <c r="E828">
        <v>100.66200000000001</v>
      </c>
      <c r="F828">
        <v>0</v>
      </c>
      <c r="G828">
        <v>2.91346E-2</v>
      </c>
      <c r="H828">
        <v>0.95919399999999999</v>
      </c>
      <c r="I828">
        <v>0</v>
      </c>
    </row>
    <row r="829" spans="1:9" x14ac:dyDescent="0.25">
      <c r="A829" t="s">
        <v>98</v>
      </c>
      <c r="B829">
        <v>212.501</v>
      </c>
      <c r="C829">
        <v>209.95099999999999</v>
      </c>
      <c r="D829">
        <v>188.46700000000001</v>
      </c>
      <c r="E829">
        <v>100.64100000000001</v>
      </c>
      <c r="F829">
        <v>0</v>
      </c>
      <c r="G829">
        <v>5.3915999999999999E-2</v>
      </c>
      <c r="H829">
        <v>0.95920899999999998</v>
      </c>
      <c r="I829">
        <v>0</v>
      </c>
    </row>
    <row r="830" spans="1:9" x14ac:dyDescent="0.25">
      <c r="A830" t="s">
        <v>98</v>
      </c>
      <c r="B830">
        <v>4032.04</v>
      </c>
      <c r="C830">
        <v>210.60499999999999</v>
      </c>
      <c r="D830">
        <v>188.45599999999999</v>
      </c>
      <c r="E830">
        <v>100.672</v>
      </c>
      <c r="F830">
        <v>0</v>
      </c>
      <c r="G830">
        <v>4.7986899999999999E-2</v>
      </c>
      <c r="H830">
        <v>0.95892699999999997</v>
      </c>
      <c r="I830">
        <v>0</v>
      </c>
    </row>
    <row r="831" spans="1:9" x14ac:dyDescent="0.25">
      <c r="A831" t="s">
        <v>98</v>
      </c>
      <c r="B831">
        <v>4241.42</v>
      </c>
      <c r="C831">
        <v>211.62799999999999</v>
      </c>
      <c r="D831">
        <v>187.42099999999999</v>
      </c>
      <c r="E831">
        <v>100.14100000000001</v>
      </c>
      <c r="F831">
        <v>0</v>
      </c>
      <c r="G831">
        <v>2.9830200000000001E-2</v>
      </c>
      <c r="H831">
        <v>0.95875299999999997</v>
      </c>
      <c r="I831">
        <v>0</v>
      </c>
    </row>
    <row r="832" spans="1:9" x14ac:dyDescent="0.25">
      <c r="A832" t="s">
        <v>98</v>
      </c>
      <c r="B832">
        <v>211.392</v>
      </c>
      <c r="C832">
        <v>208.89099999999999</v>
      </c>
      <c r="D832">
        <v>187.21600000000001</v>
      </c>
      <c r="E832">
        <v>99.918400000000005</v>
      </c>
      <c r="F832">
        <v>0</v>
      </c>
      <c r="G832">
        <v>2.9557900000000002E-2</v>
      </c>
      <c r="H832">
        <v>0.95904400000000001</v>
      </c>
      <c r="I832">
        <v>0</v>
      </c>
    </row>
    <row r="833" spans="1:25" x14ac:dyDescent="0.25">
      <c r="A833" t="s">
        <v>98</v>
      </c>
      <c r="B833">
        <v>211.51599999999999</v>
      </c>
      <c r="C833">
        <v>209</v>
      </c>
      <c r="D833">
        <v>187.489</v>
      </c>
      <c r="E833">
        <v>100.22799999999999</v>
      </c>
      <c r="F833">
        <v>0</v>
      </c>
      <c r="G833">
        <v>4.4670000000000001E-2</v>
      </c>
      <c r="H833">
        <v>0.95922600000000002</v>
      </c>
      <c r="I833">
        <v>0</v>
      </c>
    </row>
    <row r="834" spans="1:25" x14ac:dyDescent="0.25">
      <c r="A834" t="s">
        <v>98</v>
      </c>
      <c r="B834">
        <v>211.2</v>
      </c>
      <c r="C834">
        <v>208.684</v>
      </c>
      <c r="D834">
        <v>187.197</v>
      </c>
      <c r="E834">
        <v>99.940899999999999</v>
      </c>
      <c r="F834">
        <v>0</v>
      </c>
      <c r="G834">
        <v>2.9524999999999999E-2</v>
      </c>
      <c r="H834">
        <v>0.95922700000000005</v>
      </c>
      <c r="I834">
        <v>0</v>
      </c>
    </row>
    <row r="835" spans="1:25" x14ac:dyDescent="0.25">
      <c r="A835" t="s">
        <v>98</v>
      </c>
      <c r="B835">
        <v>211.482</v>
      </c>
      <c r="C835">
        <v>208.96899999999999</v>
      </c>
      <c r="D835">
        <v>187.49700000000001</v>
      </c>
      <c r="E835">
        <v>100.267</v>
      </c>
      <c r="F835">
        <v>0</v>
      </c>
      <c r="G835">
        <v>5.3909499999999999E-2</v>
      </c>
      <c r="H835">
        <v>0.95921299999999998</v>
      </c>
      <c r="I835">
        <v>0</v>
      </c>
    </row>
    <row r="836" spans="1:25" x14ac:dyDescent="0.25">
      <c r="A836" t="s">
        <v>98</v>
      </c>
      <c r="B836">
        <v>211.19200000000001</v>
      </c>
      <c r="C836">
        <v>208.67599999999999</v>
      </c>
      <c r="D836">
        <v>187.226</v>
      </c>
      <c r="E836">
        <v>99.939899999999994</v>
      </c>
      <c r="F836">
        <v>0</v>
      </c>
      <c r="G836">
        <v>5.391E-2</v>
      </c>
      <c r="H836">
        <v>0.95914600000000005</v>
      </c>
      <c r="I836">
        <v>0</v>
      </c>
    </row>
    <row r="837" spans="1:25" x14ac:dyDescent="0.25">
      <c r="A837" t="s">
        <v>98</v>
      </c>
      <c r="B837">
        <v>211.44300000000001</v>
      </c>
      <c r="C837">
        <v>208.92699999999999</v>
      </c>
      <c r="D837">
        <v>187.46299999999999</v>
      </c>
      <c r="E837">
        <v>100.193</v>
      </c>
      <c r="F837">
        <v>0</v>
      </c>
      <c r="G837">
        <v>5.3911000000000001E-2</v>
      </c>
      <c r="H837">
        <v>0.95911199999999996</v>
      </c>
      <c r="I837">
        <v>0</v>
      </c>
    </row>
    <row r="838" spans="1:25" x14ac:dyDescent="0.25">
      <c r="A838" t="s">
        <v>98</v>
      </c>
      <c r="B838">
        <v>211.22</v>
      </c>
      <c r="C838">
        <v>208.70099999999999</v>
      </c>
      <c r="D838">
        <v>187.18799999999999</v>
      </c>
      <c r="E838">
        <v>99.916300000000007</v>
      </c>
      <c r="F838">
        <v>0</v>
      </c>
      <c r="G838">
        <v>4.5293300000000002E-2</v>
      </c>
      <c r="H838">
        <v>0.95852599999999999</v>
      </c>
      <c r="I838">
        <v>0</v>
      </c>
    </row>
    <row r="839" spans="1:25" x14ac:dyDescent="0.25">
      <c r="A839" t="s">
        <v>98</v>
      </c>
      <c r="B839">
        <v>213.74700000000001</v>
      </c>
      <c r="C839">
        <v>211.21199999999999</v>
      </c>
      <c r="D839">
        <v>187.494</v>
      </c>
      <c r="E839">
        <v>100.236</v>
      </c>
      <c r="F839">
        <v>0</v>
      </c>
      <c r="G839">
        <v>3.5972299999999999E-2</v>
      </c>
      <c r="H839">
        <v>0.95921800000000002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4061.21</v>
      </c>
      <c r="C840">
        <v>209.22</v>
      </c>
      <c r="D840">
        <v>187.22200000000001</v>
      </c>
      <c r="E840">
        <v>99.927599999999998</v>
      </c>
      <c r="F840">
        <v>0</v>
      </c>
      <c r="G840">
        <v>3.5898399999999997E-2</v>
      </c>
      <c r="H840">
        <v>0.95921199999999995</v>
      </c>
      <c r="I840">
        <v>0</v>
      </c>
      <c r="R840">
        <f>AVERAGE(B791:B840)</f>
        <v>919.77926000000002</v>
      </c>
      <c r="S840">
        <f>AVERAGE(C791:C840)</f>
        <v>211.32453999999987</v>
      </c>
      <c r="U840">
        <f>_xlfn.VAR.P(B791:B840)</f>
        <v>3506877.1519466727</v>
      </c>
      <c r="V840">
        <f>_xlfn.VAR.P(C791:C840)</f>
        <v>32.746697888399993</v>
      </c>
      <c r="X840">
        <f>1.96*SQRT(U840)/50</f>
        <v>73.408498872864399</v>
      </c>
      <c r="Y840">
        <f>1.96*SQRT(V840)/50</f>
        <v>0.22432094383545856</v>
      </c>
    </row>
    <row r="841" spans="1:25" x14ac:dyDescent="0.25">
      <c r="A841" t="s">
        <v>98</v>
      </c>
      <c r="B841">
        <v>45989.357133999998</v>
      </c>
      <c r="C841" t="s">
        <v>37</v>
      </c>
    </row>
    <row r="842" spans="1:25" x14ac:dyDescent="0.25">
      <c r="A842" t="s">
        <v>116</v>
      </c>
      <c r="B842">
        <v>4311.4799999999996</v>
      </c>
      <c r="C842">
        <v>281.13200000000001</v>
      </c>
      <c r="D842">
        <v>255.84399999999999</v>
      </c>
      <c r="E842">
        <v>148.82499999999999</v>
      </c>
      <c r="F842">
        <v>0</v>
      </c>
      <c r="G842">
        <v>2.9082400000000001E-2</v>
      </c>
      <c r="H842">
        <v>0.958901</v>
      </c>
      <c r="I842">
        <v>0</v>
      </c>
    </row>
    <row r="843" spans="1:25" x14ac:dyDescent="0.25">
      <c r="A843" t="s">
        <v>116</v>
      </c>
      <c r="B843">
        <v>278.81700000000001</v>
      </c>
      <c r="C843">
        <v>276.31700000000001</v>
      </c>
      <c r="D843">
        <v>254.94499999999999</v>
      </c>
      <c r="E843">
        <v>148.54300000000001</v>
      </c>
      <c r="F843">
        <v>0</v>
      </c>
      <c r="G843">
        <v>3.6868999999999999E-2</v>
      </c>
      <c r="H843">
        <v>0.95912500000000001</v>
      </c>
      <c r="I843">
        <v>0</v>
      </c>
    </row>
    <row r="844" spans="1:25" x14ac:dyDescent="0.25">
      <c r="A844" t="s">
        <v>116</v>
      </c>
      <c r="B844">
        <v>279.23599999999999</v>
      </c>
      <c r="C844">
        <v>276.71899999999999</v>
      </c>
      <c r="D844">
        <v>255.29</v>
      </c>
      <c r="E844">
        <v>148.858</v>
      </c>
      <c r="F844">
        <v>0</v>
      </c>
      <c r="G844">
        <v>5.3913200000000001E-2</v>
      </c>
      <c r="H844">
        <v>0.95877199999999996</v>
      </c>
      <c r="I844">
        <v>0</v>
      </c>
    </row>
    <row r="845" spans="1:25" x14ac:dyDescent="0.25">
      <c r="A845" t="s">
        <v>116</v>
      </c>
      <c r="B845">
        <v>278.77600000000001</v>
      </c>
      <c r="C845">
        <v>276.25200000000001</v>
      </c>
      <c r="D845">
        <v>254.84899999999999</v>
      </c>
      <c r="E845">
        <v>148.52600000000001</v>
      </c>
      <c r="F845">
        <v>0</v>
      </c>
      <c r="G845">
        <v>5.3909800000000001E-2</v>
      </c>
      <c r="H845">
        <v>0.95593600000000001</v>
      </c>
      <c r="I845">
        <v>0</v>
      </c>
    </row>
    <row r="846" spans="1:25" x14ac:dyDescent="0.25">
      <c r="A846" t="s">
        <v>116</v>
      </c>
      <c r="B846">
        <v>279.44799999999998</v>
      </c>
      <c r="C846">
        <v>276.91399999999999</v>
      </c>
      <c r="D846">
        <v>255.38300000000001</v>
      </c>
      <c r="E846">
        <v>148.87100000000001</v>
      </c>
      <c r="F846">
        <v>0</v>
      </c>
      <c r="G846">
        <v>3.05455E-2</v>
      </c>
      <c r="H846">
        <v>0.959175</v>
      </c>
      <c r="I846">
        <v>0</v>
      </c>
    </row>
    <row r="847" spans="1:25" x14ac:dyDescent="0.25">
      <c r="A847" t="s">
        <v>116</v>
      </c>
      <c r="B847">
        <v>279.09899999999999</v>
      </c>
      <c r="C847">
        <v>276.58699999999999</v>
      </c>
      <c r="D847">
        <v>255.05199999999999</v>
      </c>
      <c r="E847">
        <v>148.566</v>
      </c>
      <c r="F847">
        <v>0</v>
      </c>
      <c r="G847">
        <v>5.1002899999999997E-2</v>
      </c>
      <c r="H847">
        <v>0.95827099999999998</v>
      </c>
      <c r="I847">
        <v>0</v>
      </c>
    </row>
    <row r="848" spans="1:25" x14ac:dyDescent="0.25">
      <c r="A848" t="s">
        <v>116</v>
      </c>
      <c r="B848">
        <v>279.40800000000002</v>
      </c>
      <c r="C848">
        <v>276.88600000000002</v>
      </c>
      <c r="D848">
        <v>255.392</v>
      </c>
      <c r="E848">
        <v>148.87299999999999</v>
      </c>
      <c r="F848">
        <v>0</v>
      </c>
      <c r="G848">
        <v>5.3915200000000003E-2</v>
      </c>
      <c r="H848">
        <v>0.95896400000000004</v>
      </c>
      <c r="I848">
        <v>0</v>
      </c>
    </row>
    <row r="849" spans="1:9" x14ac:dyDescent="0.25">
      <c r="A849" t="s">
        <v>116</v>
      </c>
      <c r="B849">
        <v>8029.21</v>
      </c>
      <c r="C849">
        <v>277.02499999999998</v>
      </c>
      <c r="D849">
        <v>255.00899999999999</v>
      </c>
      <c r="E849">
        <v>148.523</v>
      </c>
      <c r="F849">
        <v>0</v>
      </c>
      <c r="G849">
        <v>3.1475999999999997E-2</v>
      </c>
      <c r="H849">
        <v>0.95915799999999996</v>
      </c>
      <c r="I849">
        <v>0</v>
      </c>
    </row>
    <row r="850" spans="1:9" x14ac:dyDescent="0.25">
      <c r="A850" t="s">
        <v>116</v>
      </c>
      <c r="B850">
        <v>285.28500000000003</v>
      </c>
      <c r="C850">
        <v>281.84100000000001</v>
      </c>
      <c r="D850">
        <v>255.786</v>
      </c>
      <c r="E850">
        <v>148.83199999999999</v>
      </c>
      <c r="F850">
        <v>0</v>
      </c>
      <c r="G850">
        <v>5.3909499999999999E-2</v>
      </c>
      <c r="H850">
        <v>0.95894699999999999</v>
      </c>
      <c r="I850">
        <v>0</v>
      </c>
    </row>
    <row r="851" spans="1:9" x14ac:dyDescent="0.25">
      <c r="A851" t="s">
        <v>116</v>
      </c>
      <c r="B851">
        <v>279.46100000000001</v>
      </c>
      <c r="C851">
        <v>276.93299999999999</v>
      </c>
      <c r="D851">
        <v>254.97399999999999</v>
      </c>
      <c r="E851">
        <v>148.54900000000001</v>
      </c>
      <c r="F851">
        <v>0</v>
      </c>
      <c r="G851">
        <v>3.3269300000000002E-2</v>
      </c>
      <c r="H851">
        <v>0.95916999999999997</v>
      </c>
      <c r="I851">
        <v>0</v>
      </c>
    </row>
    <row r="852" spans="1:9" x14ac:dyDescent="0.25">
      <c r="A852" t="s">
        <v>116</v>
      </c>
      <c r="B852">
        <v>279.89699999999999</v>
      </c>
      <c r="C852">
        <v>277.36900000000003</v>
      </c>
      <c r="D852">
        <v>255.42699999999999</v>
      </c>
      <c r="E852">
        <v>148.89599999999999</v>
      </c>
      <c r="F852">
        <v>0</v>
      </c>
      <c r="G852">
        <v>2.9859699999999999E-2</v>
      </c>
      <c r="H852">
        <v>0.95922399999999997</v>
      </c>
      <c r="I852">
        <v>0</v>
      </c>
    </row>
    <row r="853" spans="1:9" x14ac:dyDescent="0.25">
      <c r="A853" t="s">
        <v>116</v>
      </c>
      <c r="B853">
        <v>290.90699999999998</v>
      </c>
      <c r="C853">
        <v>288.36799999999999</v>
      </c>
      <c r="D853">
        <v>254.97499999999999</v>
      </c>
      <c r="E853">
        <v>148.55799999999999</v>
      </c>
      <c r="F853">
        <v>0</v>
      </c>
      <c r="G853">
        <v>4.0334399999999999E-2</v>
      </c>
      <c r="H853">
        <v>0.95912200000000003</v>
      </c>
      <c r="I853">
        <v>0</v>
      </c>
    </row>
    <row r="854" spans="1:9" x14ac:dyDescent="0.25">
      <c r="A854" t="s">
        <v>116</v>
      </c>
      <c r="B854">
        <v>279.75200000000001</v>
      </c>
      <c r="C854">
        <v>277.221</v>
      </c>
      <c r="D854">
        <v>255.33</v>
      </c>
      <c r="E854">
        <v>148.874</v>
      </c>
      <c r="F854">
        <v>0</v>
      </c>
      <c r="G854">
        <v>5.3917199999999998E-2</v>
      </c>
      <c r="H854">
        <v>0.95922700000000005</v>
      </c>
      <c r="I854">
        <v>0</v>
      </c>
    </row>
    <row r="855" spans="1:9" x14ac:dyDescent="0.25">
      <c r="A855" t="s">
        <v>116</v>
      </c>
      <c r="B855">
        <v>279.46100000000001</v>
      </c>
      <c r="C855">
        <v>276.93</v>
      </c>
      <c r="D855">
        <v>254.95699999999999</v>
      </c>
      <c r="E855">
        <v>148.529</v>
      </c>
      <c r="F855">
        <v>0</v>
      </c>
      <c r="G855">
        <v>5.3909499999999999E-2</v>
      </c>
      <c r="H855">
        <v>0.95919900000000002</v>
      </c>
      <c r="I855">
        <v>0</v>
      </c>
    </row>
    <row r="856" spans="1:9" x14ac:dyDescent="0.25">
      <c r="A856" t="s">
        <v>116</v>
      </c>
      <c r="B856">
        <v>279.8</v>
      </c>
      <c r="C856">
        <v>277.27</v>
      </c>
      <c r="D856">
        <v>255.309</v>
      </c>
      <c r="E856">
        <v>148.846</v>
      </c>
      <c r="F856">
        <v>0</v>
      </c>
      <c r="G856">
        <v>5.3911800000000003E-2</v>
      </c>
      <c r="H856">
        <v>0.95885699999999996</v>
      </c>
      <c r="I856">
        <v>0</v>
      </c>
    </row>
    <row r="857" spans="1:9" x14ac:dyDescent="0.25">
      <c r="A857" t="s">
        <v>116</v>
      </c>
      <c r="B857">
        <v>8015.53</v>
      </c>
      <c r="C857">
        <v>277.065</v>
      </c>
      <c r="D857">
        <v>255.02</v>
      </c>
      <c r="E857">
        <v>148.535</v>
      </c>
      <c r="F857">
        <v>0</v>
      </c>
      <c r="G857">
        <v>2.9060200000000001E-2</v>
      </c>
      <c r="H857">
        <v>0.95921999999999996</v>
      </c>
      <c r="I857">
        <v>0</v>
      </c>
    </row>
    <row r="858" spans="1:9" x14ac:dyDescent="0.25">
      <c r="A858" t="s">
        <v>116</v>
      </c>
      <c r="B858">
        <v>281.791</v>
      </c>
      <c r="C858">
        <v>279.363</v>
      </c>
      <c r="D858">
        <v>255.55</v>
      </c>
      <c r="E858">
        <v>148.87</v>
      </c>
      <c r="F858">
        <v>0</v>
      </c>
      <c r="G858">
        <v>5.39122E-2</v>
      </c>
      <c r="H858">
        <v>0.95911500000000005</v>
      </c>
      <c r="I858">
        <v>0</v>
      </c>
    </row>
    <row r="859" spans="1:9" x14ac:dyDescent="0.25">
      <c r="A859" t="s">
        <v>116</v>
      </c>
      <c r="B859">
        <v>279.30200000000002</v>
      </c>
      <c r="C859">
        <v>276.767</v>
      </c>
      <c r="D859">
        <v>254.85499999999999</v>
      </c>
      <c r="E859">
        <v>148.53800000000001</v>
      </c>
      <c r="F859">
        <v>0</v>
      </c>
      <c r="G859">
        <v>2.9831099999999999E-2</v>
      </c>
      <c r="H859">
        <v>0.95911400000000002</v>
      </c>
      <c r="I859">
        <v>0</v>
      </c>
    </row>
    <row r="860" spans="1:9" x14ac:dyDescent="0.25">
      <c r="A860" t="s">
        <v>116</v>
      </c>
      <c r="B860">
        <v>279.87799999999999</v>
      </c>
      <c r="C860">
        <v>277.34300000000002</v>
      </c>
      <c r="D860">
        <v>255.35</v>
      </c>
      <c r="E860">
        <v>148.84899999999999</v>
      </c>
      <c r="F860">
        <v>0</v>
      </c>
      <c r="G860">
        <v>2.90575E-2</v>
      </c>
      <c r="H860">
        <v>0.959206</v>
      </c>
      <c r="I860">
        <v>0</v>
      </c>
    </row>
    <row r="861" spans="1:9" x14ac:dyDescent="0.25">
      <c r="A861" t="s">
        <v>116</v>
      </c>
      <c r="B861">
        <v>281.50200000000001</v>
      </c>
      <c r="C861">
        <v>278.96199999999999</v>
      </c>
      <c r="D861">
        <v>255.04</v>
      </c>
      <c r="E861">
        <v>148.55099999999999</v>
      </c>
      <c r="F861">
        <v>0</v>
      </c>
      <c r="G861">
        <v>3.4928800000000003E-2</v>
      </c>
      <c r="H861">
        <v>0.95922700000000005</v>
      </c>
      <c r="I861">
        <v>0</v>
      </c>
    </row>
    <row r="862" spans="1:9" x14ac:dyDescent="0.25">
      <c r="A862" t="s">
        <v>116</v>
      </c>
      <c r="B862">
        <v>279.64999999999998</v>
      </c>
      <c r="C862">
        <v>277.14600000000002</v>
      </c>
      <c r="D862">
        <v>255.41499999999999</v>
      </c>
      <c r="E862">
        <v>148.92699999999999</v>
      </c>
      <c r="F862">
        <v>0</v>
      </c>
      <c r="G862">
        <v>5.3915600000000001E-2</v>
      </c>
      <c r="H862">
        <v>0.959175</v>
      </c>
      <c r="I862">
        <v>0</v>
      </c>
    </row>
    <row r="863" spans="1:9" x14ac:dyDescent="0.25">
      <c r="A863" t="s">
        <v>116</v>
      </c>
      <c r="B863">
        <v>279.04700000000003</v>
      </c>
      <c r="C863">
        <v>276.529</v>
      </c>
      <c r="D863">
        <v>254.989</v>
      </c>
      <c r="E863">
        <v>148.55199999999999</v>
      </c>
      <c r="F863">
        <v>0</v>
      </c>
      <c r="G863">
        <v>4.1594899999999997E-2</v>
      </c>
      <c r="H863">
        <v>0.95922499999999999</v>
      </c>
      <c r="I863">
        <v>0</v>
      </c>
    </row>
    <row r="864" spans="1:9" x14ac:dyDescent="0.25">
      <c r="A864" t="s">
        <v>116</v>
      </c>
      <c r="B864">
        <v>279.26799999999997</v>
      </c>
      <c r="C864">
        <v>276.77100000000002</v>
      </c>
      <c r="D864">
        <v>255.328</v>
      </c>
      <c r="E864">
        <v>148.88399999999999</v>
      </c>
      <c r="F864">
        <v>0</v>
      </c>
      <c r="G864">
        <v>4.0456199999999998E-2</v>
      </c>
      <c r="H864">
        <v>0.95922700000000005</v>
      </c>
      <c r="I864">
        <v>0</v>
      </c>
    </row>
    <row r="865" spans="1:9" x14ac:dyDescent="0.25">
      <c r="A865" t="s">
        <v>116</v>
      </c>
      <c r="B865">
        <v>4035.67</v>
      </c>
      <c r="C865">
        <v>276.86900000000003</v>
      </c>
      <c r="D865">
        <v>254.91</v>
      </c>
      <c r="E865">
        <v>148.50700000000001</v>
      </c>
      <c r="F865">
        <v>0</v>
      </c>
      <c r="G865">
        <v>5.3910399999999997E-2</v>
      </c>
      <c r="H865">
        <v>0.95920000000000005</v>
      </c>
      <c r="I865">
        <v>0</v>
      </c>
    </row>
    <row r="866" spans="1:9" x14ac:dyDescent="0.25">
      <c r="A866" t="s">
        <v>116</v>
      </c>
      <c r="B866">
        <v>4335.9799999999996</v>
      </c>
      <c r="C866">
        <v>314.72800000000001</v>
      </c>
      <c r="D866">
        <v>290.976</v>
      </c>
      <c r="E866">
        <v>169.72900000000001</v>
      </c>
      <c r="F866">
        <v>0</v>
      </c>
      <c r="G866">
        <v>5.3909499999999999E-2</v>
      </c>
      <c r="H866">
        <v>0.95903300000000002</v>
      </c>
      <c r="I866">
        <v>0</v>
      </c>
    </row>
    <row r="867" spans="1:9" x14ac:dyDescent="0.25">
      <c r="A867" t="s">
        <v>116</v>
      </c>
      <c r="B867">
        <v>284.91000000000003</v>
      </c>
      <c r="C867">
        <v>282.39400000000001</v>
      </c>
      <c r="D867">
        <v>260.404</v>
      </c>
      <c r="E867">
        <v>151.762</v>
      </c>
      <c r="F867">
        <v>0</v>
      </c>
      <c r="G867">
        <v>3.5569299999999998E-2</v>
      </c>
      <c r="H867">
        <v>0.95922600000000002</v>
      </c>
      <c r="I867">
        <v>0</v>
      </c>
    </row>
    <row r="868" spans="1:9" x14ac:dyDescent="0.25">
      <c r="A868" t="s">
        <v>116</v>
      </c>
      <c r="B868">
        <v>280.505</v>
      </c>
      <c r="C868">
        <v>277.97300000000001</v>
      </c>
      <c r="D868">
        <v>256.00400000000002</v>
      </c>
      <c r="E868">
        <v>149.298</v>
      </c>
      <c r="F868">
        <v>0</v>
      </c>
      <c r="G868">
        <v>4.4500499999999998E-2</v>
      </c>
      <c r="H868">
        <v>0.95922200000000002</v>
      </c>
      <c r="I868">
        <v>0</v>
      </c>
    </row>
    <row r="869" spans="1:9" x14ac:dyDescent="0.25">
      <c r="A869" t="s">
        <v>116</v>
      </c>
      <c r="B869">
        <v>279.47000000000003</v>
      </c>
      <c r="C869">
        <v>276.93900000000002</v>
      </c>
      <c r="D869">
        <v>255.01</v>
      </c>
      <c r="E869">
        <v>148.53100000000001</v>
      </c>
      <c r="F869">
        <v>0</v>
      </c>
      <c r="G869">
        <v>4.4590699999999997E-2</v>
      </c>
      <c r="H869">
        <v>0.95908300000000002</v>
      </c>
      <c r="I869">
        <v>0</v>
      </c>
    </row>
    <row r="870" spans="1:9" x14ac:dyDescent="0.25">
      <c r="A870" t="s">
        <v>116</v>
      </c>
      <c r="B870">
        <v>279.90800000000002</v>
      </c>
      <c r="C870">
        <v>277.375</v>
      </c>
      <c r="D870">
        <v>255.399</v>
      </c>
      <c r="E870">
        <v>148.86500000000001</v>
      </c>
      <c r="F870">
        <v>0</v>
      </c>
      <c r="G870">
        <v>3.8245899999999999E-2</v>
      </c>
      <c r="H870">
        <v>0.95921800000000002</v>
      </c>
      <c r="I870">
        <v>0</v>
      </c>
    </row>
    <row r="871" spans="1:9" x14ac:dyDescent="0.25">
      <c r="A871" t="s">
        <v>116</v>
      </c>
      <c r="B871">
        <v>279.464</v>
      </c>
      <c r="C871">
        <v>276.93299999999999</v>
      </c>
      <c r="D871">
        <v>255.00700000000001</v>
      </c>
      <c r="E871">
        <v>148.55699999999999</v>
      </c>
      <c r="F871">
        <v>0</v>
      </c>
      <c r="G871">
        <v>5.3910800000000002E-2</v>
      </c>
      <c r="H871">
        <v>0.95922499999999999</v>
      </c>
      <c r="I871">
        <v>0</v>
      </c>
    </row>
    <row r="872" spans="1:9" x14ac:dyDescent="0.25">
      <c r="A872" t="s">
        <v>116</v>
      </c>
      <c r="B872">
        <v>8268.68</v>
      </c>
      <c r="C872">
        <v>277.35700000000003</v>
      </c>
      <c r="D872">
        <v>255.333</v>
      </c>
      <c r="E872">
        <v>148.90899999999999</v>
      </c>
      <c r="F872">
        <v>0</v>
      </c>
      <c r="G872">
        <v>5.3910399999999997E-2</v>
      </c>
      <c r="H872">
        <v>0.95920899999999998</v>
      </c>
      <c r="I872">
        <v>0</v>
      </c>
    </row>
    <row r="873" spans="1:9" x14ac:dyDescent="0.25">
      <c r="A873" t="s">
        <v>116</v>
      </c>
      <c r="B873">
        <v>281.61700000000002</v>
      </c>
      <c r="C873">
        <v>279.21899999999999</v>
      </c>
      <c r="D873">
        <v>255.19</v>
      </c>
      <c r="E873">
        <v>148.54</v>
      </c>
      <c r="F873">
        <v>0</v>
      </c>
      <c r="G873">
        <v>2.9160700000000001E-2</v>
      </c>
      <c r="H873">
        <v>0.95920799999999995</v>
      </c>
      <c r="I873">
        <v>0</v>
      </c>
    </row>
    <row r="874" spans="1:9" x14ac:dyDescent="0.25">
      <c r="A874" t="s">
        <v>116</v>
      </c>
      <c r="B874">
        <v>279.834</v>
      </c>
      <c r="C874">
        <v>277.30700000000002</v>
      </c>
      <c r="D874">
        <v>255.32900000000001</v>
      </c>
      <c r="E874">
        <v>148.88499999999999</v>
      </c>
      <c r="F874">
        <v>0</v>
      </c>
      <c r="G874">
        <v>5.3909499999999999E-2</v>
      </c>
      <c r="H874">
        <v>0.95922600000000002</v>
      </c>
      <c r="I874">
        <v>0</v>
      </c>
    </row>
    <row r="875" spans="1:9" x14ac:dyDescent="0.25">
      <c r="A875" t="s">
        <v>116</v>
      </c>
      <c r="B875">
        <v>279.00099999999998</v>
      </c>
      <c r="C875">
        <v>276.49200000000002</v>
      </c>
      <c r="D875">
        <v>254.92400000000001</v>
      </c>
      <c r="E875">
        <v>148.51900000000001</v>
      </c>
      <c r="F875">
        <v>0</v>
      </c>
      <c r="G875">
        <v>5.3909600000000002E-2</v>
      </c>
      <c r="H875">
        <v>0.95894999999999997</v>
      </c>
      <c r="I875">
        <v>0</v>
      </c>
    </row>
    <row r="876" spans="1:9" x14ac:dyDescent="0.25">
      <c r="A876" t="s">
        <v>116</v>
      </c>
      <c r="B876">
        <v>279.40300000000002</v>
      </c>
      <c r="C876">
        <v>276.88600000000002</v>
      </c>
      <c r="D876">
        <v>255.386</v>
      </c>
      <c r="E876">
        <v>148.858</v>
      </c>
      <c r="F876">
        <v>0</v>
      </c>
      <c r="G876">
        <v>5.3910100000000002E-2</v>
      </c>
      <c r="H876">
        <v>0.95917200000000002</v>
      </c>
      <c r="I876">
        <v>0</v>
      </c>
    </row>
    <row r="877" spans="1:9" x14ac:dyDescent="0.25">
      <c r="A877" t="s">
        <v>116</v>
      </c>
      <c r="B877">
        <v>279.101</v>
      </c>
      <c r="C877">
        <v>276.58</v>
      </c>
      <c r="D877">
        <v>255.06100000000001</v>
      </c>
      <c r="E877">
        <v>148.56200000000001</v>
      </c>
      <c r="F877">
        <v>0</v>
      </c>
      <c r="G877">
        <v>3.83113E-2</v>
      </c>
      <c r="H877">
        <v>0.95914500000000003</v>
      </c>
      <c r="I877">
        <v>0</v>
      </c>
    </row>
    <row r="878" spans="1:9" x14ac:dyDescent="0.25">
      <c r="A878" t="s">
        <v>116</v>
      </c>
      <c r="B878">
        <v>290.81599999999997</v>
      </c>
      <c r="C878">
        <v>288.29500000000002</v>
      </c>
      <c r="D878">
        <v>255.459</v>
      </c>
      <c r="E878">
        <v>148.90199999999999</v>
      </c>
      <c r="F878">
        <v>0</v>
      </c>
      <c r="G878">
        <v>5.1650700000000001E-2</v>
      </c>
      <c r="H878">
        <v>0.95835800000000004</v>
      </c>
      <c r="I878">
        <v>0</v>
      </c>
    </row>
    <row r="879" spans="1:9" x14ac:dyDescent="0.25">
      <c r="A879" t="s">
        <v>116</v>
      </c>
      <c r="B879">
        <v>278.89699999999999</v>
      </c>
      <c r="C879">
        <v>276.38299999999998</v>
      </c>
      <c r="D879">
        <v>254.96799999999999</v>
      </c>
      <c r="E879">
        <v>148.57</v>
      </c>
      <c r="F879">
        <v>0</v>
      </c>
      <c r="G879">
        <v>4.13455E-2</v>
      </c>
      <c r="H879">
        <v>0.95874000000000004</v>
      </c>
      <c r="I879">
        <v>0</v>
      </c>
    </row>
    <row r="880" spans="1:9" x14ac:dyDescent="0.25">
      <c r="A880" t="s">
        <v>116</v>
      </c>
      <c r="B880">
        <v>8036.31</v>
      </c>
      <c r="C880">
        <v>277.42</v>
      </c>
      <c r="D880">
        <v>255.333</v>
      </c>
      <c r="E880">
        <v>148.86600000000001</v>
      </c>
      <c r="F880">
        <v>0</v>
      </c>
      <c r="G880">
        <v>5.3909499999999999E-2</v>
      </c>
      <c r="H880">
        <v>0.95683799999999997</v>
      </c>
      <c r="I880">
        <v>0</v>
      </c>
    </row>
    <row r="881" spans="1:25" x14ac:dyDescent="0.25">
      <c r="A881" t="s">
        <v>116</v>
      </c>
      <c r="B881">
        <v>287.404</v>
      </c>
      <c r="C881">
        <v>283.96899999999999</v>
      </c>
      <c r="D881">
        <v>255.45</v>
      </c>
      <c r="E881">
        <v>148.55000000000001</v>
      </c>
      <c r="F881">
        <v>0</v>
      </c>
      <c r="G881">
        <v>5.3911199999999999E-2</v>
      </c>
      <c r="H881">
        <v>0.95894299999999999</v>
      </c>
      <c r="I881">
        <v>0</v>
      </c>
    </row>
    <row r="882" spans="1:25" x14ac:dyDescent="0.25">
      <c r="A882" t="s">
        <v>116</v>
      </c>
      <c r="B882">
        <v>279.80099999999999</v>
      </c>
      <c r="C882">
        <v>277.27999999999997</v>
      </c>
      <c r="D882">
        <v>255.315</v>
      </c>
      <c r="E882">
        <v>148.83699999999999</v>
      </c>
      <c r="F882">
        <v>0</v>
      </c>
      <c r="G882">
        <v>5.3913999999999997E-2</v>
      </c>
      <c r="H882">
        <v>0.95921999999999996</v>
      </c>
      <c r="I882">
        <v>0</v>
      </c>
    </row>
    <row r="883" spans="1:25" x14ac:dyDescent="0.25">
      <c r="A883" t="s">
        <v>116</v>
      </c>
      <c r="B883">
        <v>279.49799999999999</v>
      </c>
      <c r="C883">
        <v>276.95999999999998</v>
      </c>
      <c r="D883">
        <v>255.01900000000001</v>
      </c>
      <c r="E883">
        <v>148.55699999999999</v>
      </c>
      <c r="F883">
        <v>0</v>
      </c>
      <c r="G883">
        <v>5.3910399999999997E-2</v>
      </c>
      <c r="H883">
        <v>0.95876099999999997</v>
      </c>
      <c r="I883">
        <v>0</v>
      </c>
    </row>
    <row r="884" spans="1:25" x14ac:dyDescent="0.25">
      <c r="A884" t="s">
        <v>116</v>
      </c>
      <c r="B884">
        <v>279.91199999999998</v>
      </c>
      <c r="C884">
        <v>277.38499999999999</v>
      </c>
      <c r="D884">
        <v>255.41300000000001</v>
      </c>
      <c r="E884">
        <v>148.87899999999999</v>
      </c>
      <c r="F884">
        <v>0</v>
      </c>
      <c r="G884">
        <v>2.9240100000000002E-2</v>
      </c>
      <c r="H884">
        <v>0.95918099999999995</v>
      </c>
      <c r="I884">
        <v>0</v>
      </c>
    </row>
    <row r="885" spans="1:25" x14ac:dyDescent="0.25">
      <c r="A885" t="s">
        <v>116</v>
      </c>
      <c r="B885">
        <v>279.52699999999999</v>
      </c>
      <c r="C885">
        <v>276.99599999999998</v>
      </c>
      <c r="D885">
        <v>255.01499999999999</v>
      </c>
      <c r="E885">
        <v>148.55000000000001</v>
      </c>
      <c r="F885">
        <v>0</v>
      </c>
      <c r="G885">
        <v>5.3914799999999999E-2</v>
      </c>
      <c r="H885">
        <v>0.95870699999999998</v>
      </c>
      <c r="I885">
        <v>0</v>
      </c>
    </row>
    <row r="886" spans="1:25" x14ac:dyDescent="0.25">
      <c r="A886" t="s">
        <v>116</v>
      </c>
      <c r="B886">
        <v>279.935</v>
      </c>
      <c r="C886">
        <v>277.40199999999999</v>
      </c>
      <c r="D886">
        <v>255.358</v>
      </c>
      <c r="E886">
        <v>148.857</v>
      </c>
      <c r="F886">
        <v>0</v>
      </c>
      <c r="G886">
        <v>5.3918899999999999E-2</v>
      </c>
      <c r="H886">
        <v>0.95913599999999999</v>
      </c>
      <c r="I886">
        <v>0</v>
      </c>
    </row>
    <row r="887" spans="1:25" x14ac:dyDescent="0.25">
      <c r="A887" t="s">
        <v>116</v>
      </c>
      <c r="B887">
        <v>287.50599999999997</v>
      </c>
      <c r="C887">
        <v>284.86700000000002</v>
      </c>
      <c r="D887">
        <v>255.04900000000001</v>
      </c>
      <c r="E887">
        <v>148.55600000000001</v>
      </c>
      <c r="F887">
        <v>0</v>
      </c>
      <c r="G887">
        <v>5.3909899999999997E-2</v>
      </c>
      <c r="H887">
        <v>0.95922099999999999</v>
      </c>
      <c r="I887">
        <v>0</v>
      </c>
    </row>
    <row r="888" spans="1:25" x14ac:dyDescent="0.25">
      <c r="A888" t="s">
        <v>116</v>
      </c>
      <c r="B888">
        <v>4010.33</v>
      </c>
      <c r="C888">
        <v>277.51600000000002</v>
      </c>
      <c r="D888">
        <v>255.35599999999999</v>
      </c>
      <c r="E888">
        <v>148.86799999999999</v>
      </c>
      <c r="F888">
        <v>0</v>
      </c>
      <c r="G888">
        <v>3.0400300000000002E-2</v>
      </c>
      <c r="H888">
        <v>0.95912900000000001</v>
      </c>
      <c r="I888">
        <v>0</v>
      </c>
    </row>
    <row r="889" spans="1:25" x14ac:dyDescent="0.25">
      <c r="A889" t="s">
        <v>116</v>
      </c>
      <c r="B889">
        <v>4305.3599999999997</v>
      </c>
      <c r="C889">
        <v>280.51400000000001</v>
      </c>
      <c r="D889">
        <v>255.16499999999999</v>
      </c>
      <c r="E889">
        <v>148.48599999999999</v>
      </c>
      <c r="F889">
        <v>0</v>
      </c>
      <c r="G889">
        <v>3.2455299999999999E-2</v>
      </c>
      <c r="H889">
        <v>0.95906000000000002</v>
      </c>
      <c r="I889">
        <v>0</v>
      </c>
    </row>
    <row r="890" spans="1:25" x14ac:dyDescent="0.25">
      <c r="A890" t="s">
        <v>116</v>
      </c>
      <c r="B890">
        <v>279.15699999999998</v>
      </c>
      <c r="C890">
        <v>276.66500000000002</v>
      </c>
      <c r="D890">
        <v>255.21299999999999</v>
      </c>
      <c r="E890">
        <v>148.75200000000001</v>
      </c>
      <c r="F890">
        <v>0</v>
      </c>
      <c r="G890">
        <v>2.9596799999999999E-2</v>
      </c>
      <c r="H890">
        <v>0.95922099999999999</v>
      </c>
      <c r="I890">
        <v>0</v>
      </c>
    </row>
    <row r="891" spans="1:25" x14ac:dyDescent="0.25">
      <c r="A891" t="s">
        <v>116</v>
      </c>
      <c r="B891">
        <v>279.42</v>
      </c>
      <c r="C891">
        <v>276.90600000000001</v>
      </c>
      <c r="D891">
        <v>255.477</v>
      </c>
      <c r="E891">
        <v>148.904</v>
      </c>
      <c r="F891">
        <v>0</v>
      </c>
      <c r="G891">
        <v>3.7535600000000002E-2</v>
      </c>
      <c r="H891">
        <v>0.95919399999999999</v>
      </c>
      <c r="I891">
        <v>0</v>
      </c>
    </row>
    <row r="892" spans="1:25" x14ac:dyDescent="0.25">
      <c r="A892" t="s">
        <v>116</v>
      </c>
      <c r="B892">
        <v>279.38099999999997</v>
      </c>
      <c r="C892">
        <v>276.88299999999998</v>
      </c>
      <c r="D892">
        <v>255.352</v>
      </c>
      <c r="E892">
        <v>148.846</v>
      </c>
      <c r="F892">
        <v>0</v>
      </c>
      <c r="G892">
        <v>5.3909699999999998E-2</v>
      </c>
      <c r="H892">
        <v>0.959206</v>
      </c>
      <c r="I892">
        <v>0</v>
      </c>
    </row>
    <row r="893" spans="1:25" x14ac:dyDescent="0.25">
      <c r="A893" t="s">
        <v>116</v>
      </c>
      <c r="B893">
        <v>279.23700000000002</v>
      </c>
      <c r="C893">
        <v>276.72399999999999</v>
      </c>
      <c r="D893">
        <v>255.31299999999999</v>
      </c>
      <c r="E893">
        <v>148.89699999999999</v>
      </c>
      <c r="F893">
        <v>0</v>
      </c>
      <c r="G893">
        <v>5.3916400000000003E-2</v>
      </c>
      <c r="H893">
        <v>0.95922300000000005</v>
      </c>
      <c r="I893">
        <v>0</v>
      </c>
    </row>
    <row r="894" spans="1:25" x14ac:dyDescent="0.25">
      <c r="A894" t="s">
        <v>116</v>
      </c>
      <c r="B894">
        <v>279.358</v>
      </c>
      <c r="C894">
        <v>276.83800000000002</v>
      </c>
      <c r="D894">
        <v>255.41</v>
      </c>
      <c r="E894">
        <v>148.88800000000001</v>
      </c>
      <c r="F894">
        <v>0</v>
      </c>
      <c r="G894">
        <v>3.2164900000000003E-2</v>
      </c>
      <c r="H894">
        <v>0.95921400000000001</v>
      </c>
      <c r="I894">
        <v>0</v>
      </c>
    </row>
    <row r="895" spans="1:25" x14ac:dyDescent="0.25">
      <c r="A895" t="s">
        <v>116</v>
      </c>
      <c r="B895">
        <v>290.536</v>
      </c>
      <c r="C895">
        <v>288.01100000000002</v>
      </c>
      <c r="D895">
        <v>255.30500000000001</v>
      </c>
      <c r="E895">
        <v>148.86799999999999</v>
      </c>
      <c r="F895">
        <v>0</v>
      </c>
      <c r="G895">
        <v>3.3654000000000003E-2</v>
      </c>
      <c r="H895">
        <v>0.95914500000000003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4014.01</v>
      </c>
      <c r="C896">
        <v>277.33999999999997</v>
      </c>
      <c r="D896">
        <v>255.30799999999999</v>
      </c>
      <c r="E896">
        <v>148.846</v>
      </c>
      <c r="F896">
        <v>0</v>
      </c>
      <c r="G896">
        <v>4.7604E-2</v>
      </c>
      <c r="H896">
        <v>0.95919500000000002</v>
      </c>
      <c r="I896">
        <v>0</v>
      </c>
      <c r="R896">
        <f>AVERAGE(B847:B896)</f>
        <v>1291.5637199999999</v>
      </c>
      <c r="S896">
        <f>AVERAGE(C847:C896)</f>
        <v>279.15564000000001</v>
      </c>
      <c r="U896">
        <f>_xlfn.VAR.P(B847:B896)</f>
        <v>5346465.0191497616</v>
      </c>
      <c r="V896">
        <f>_xlfn.VAR.P(C847:C896)</f>
        <v>35.261539710400022</v>
      </c>
      <c r="X896">
        <f>1.96*SQRT(U896)/50</f>
        <v>90.639902951328736</v>
      </c>
      <c r="Y896">
        <f>1.96*SQRT(V896)/50</f>
        <v>0.23277519709064598</v>
      </c>
    </row>
    <row r="897" spans="1:15" x14ac:dyDescent="0.25">
      <c r="A897" t="s">
        <v>116</v>
      </c>
      <c r="B897">
        <v>64577.929011</v>
      </c>
      <c r="C897" t="s">
        <v>37</v>
      </c>
    </row>
    <row r="898" spans="1:15" x14ac:dyDescent="0.25">
      <c r="A898" t="s">
        <v>42</v>
      </c>
      <c r="B898">
        <v>9280.34</v>
      </c>
      <c r="C898">
        <v>9090.2199999999993</v>
      </c>
      <c r="D898">
        <v>9089.7000000000007</v>
      </c>
      <c r="E898">
        <v>9082.89</v>
      </c>
      <c r="F898">
        <v>331.23599999999999</v>
      </c>
      <c r="G898">
        <v>1575.54</v>
      </c>
      <c r="H898">
        <v>315.28399999999999</v>
      </c>
      <c r="I898">
        <v>309.43799999999999</v>
      </c>
      <c r="J898">
        <v>383.59300000000002</v>
      </c>
      <c r="K898">
        <v>6792.66</v>
      </c>
      <c r="L898">
        <v>1.1287500000000001E-2</v>
      </c>
      <c r="M898">
        <v>0.98097400000000001</v>
      </c>
      <c r="N898">
        <v>0</v>
      </c>
      <c r="O898" t="s">
        <v>43</v>
      </c>
    </row>
    <row r="899" spans="1:15" x14ac:dyDescent="0.25">
      <c r="A899" t="s">
        <v>42</v>
      </c>
      <c r="B899">
        <v>9145.23</v>
      </c>
      <c r="C899">
        <v>9029.7999999999993</v>
      </c>
      <c r="D899">
        <v>9029.2800000000007</v>
      </c>
      <c r="E899">
        <v>9022.58</v>
      </c>
      <c r="F899">
        <v>334.70499999999998</v>
      </c>
      <c r="G899">
        <v>1556.5</v>
      </c>
      <c r="H899">
        <v>313.46300000000002</v>
      </c>
      <c r="I899">
        <v>307.44200000000001</v>
      </c>
      <c r="J899">
        <v>371.80900000000003</v>
      </c>
      <c r="K899">
        <v>6750.94</v>
      </c>
      <c r="L899">
        <v>1.17553E-2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9203.31</v>
      </c>
      <c r="C900">
        <v>9087.94</v>
      </c>
      <c r="D900">
        <v>9087.42</v>
      </c>
      <c r="E900">
        <v>9080.59</v>
      </c>
      <c r="F900">
        <v>331.99400000000003</v>
      </c>
      <c r="G900">
        <v>1538.13</v>
      </c>
      <c r="H900">
        <v>316.78100000000001</v>
      </c>
      <c r="I900">
        <v>310.81400000000002</v>
      </c>
      <c r="J900">
        <v>339.72899999999998</v>
      </c>
      <c r="K900">
        <v>6828.93</v>
      </c>
      <c r="L900">
        <v>1.7328400000000001E-2</v>
      </c>
      <c r="M900">
        <v>0.98101700000000003</v>
      </c>
      <c r="N900">
        <v>0</v>
      </c>
      <c r="O900" t="s">
        <v>43</v>
      </c>
    </row>
    <row r="901" spans="1:15" x14ac:dyDescent="0.25">
      <c r="A901" t="s">
        <v>42</v>
      </c>
      <c r="B901">
        <v>8667.7099999999991</v>
      </c>
      <c r="C901">
        <v>8553.7900000000009</v>
      </c>
      <c r="D901">
        <v>8553.2999999999993</v>
      </c>
      <c r="E901">
        <v>8546.94</v>
      </c>
      <c r="F901">
        <v>316.02499999999998</v>
      </c>
      <c r="G901">
        <v>1493.34</v>
      </c>
      <c r="H901">
        <v>295.995</v>
      </c>
      <c r="I901">
        <v>290.55</v>
      </c>
      <c r="J901">
        <v>360.07499999999999</v>
      </c>
      <c r="K901">
        <v>6390.66</v>
      </c>
      <c r="L901">
        <v>1.0858E-2</v>
      </c>
      <c r="M901">
        <v>0.99344100000000002</v>
      </c>
      <c r="N901">
        <v>464</v>
      </c>
      <c r="O901" t="s">
        <v>43</v>
      </c>
    </row>
    <row r="902" spans="1:15" x14ac:dyDescent="0.25">
      <c r="A902" t="s">
        <v>42</v>
      </c>
      <c r="B902">
        <v>8988.89</v>
      </c>
      <c r="C902">
        <v>8877.17</v>
      </c>
      <c r="D902">
        <v>8876.66</v>
      </c>
      <c r="E902">
        <v>8870.06</v>
      </c>
      <c r="F902">
        <v>324.10599999999999</v>
      </c>
      <c r="G902">
        <v>1538.1</v>
      </c>
      <c r="H902">
        <v>308.21899999999999</v>
      </c>
      <c r="I902">
        <v>302.29000000000002</v>
      </c>
      <c r="J902">
        <v>371.28100000000001</v>
      </c>
      <c r="K902">
        <v>6632.78</v>
      </c>
      <c r="L902">
        <v>1.13422E-2</v>
      </c>
      <c r="M902">
        <v>0.98101899999999997</v>
      </c>
      <c r="N902">
        <v>0</v>
      </c>
      <c r="O902" t="s">
        <v>43</v>
      </c>
    </row>
    <row r="903" spans="1:15" x14ac:dyDescent="0.25">
      <c r="A903" t="s">
        <v>42</v>
      </c>
      <c r="B903">
        <v>8878.98</v>
      </c>
      <c r="C903">
        <v>8747.99</v>
      </c>
      <c r="D903">
        <v>8747.5</v>
      </c>
      <c r="E903">
        <v>8740.9500000000007</v>
      </c>
      <c r="F903">
        <v>339.33499999999998</v>
      </c>
      <c r="G903">
        <v>1515.9</v>
      </c>
      <c r="H903">
        <v>304.21499999999997</v>
      </c>
      <c r="I903">
        <v>299.983</v>
      </c>
      <c r="J903">
        <v>364.31</v>
      </c>
      <c r="K903">
        <v>6516.08</v>
      </c>
      <c r="L903">
        <v>1.08573E-2</v>
      </c>
      <c r="M903">
        <v>0.98101400000000005</v>
      </c>
      <c r="N903">
        <v>0</v>
      </c>
      <c r="O903" t="s">
        <v>43</v>
      </c>
    </row>
    <row r="904" spans="1:15" x14ac:dyDescent="0.25">
      <c r="A904" t="s">
        <v>42</v>
      </c>
      <c r="B904">
        <v>8526.82</v>
      </c>
      <c r="C904">
        <v>8417.4699999999993</v>
      </c>
      <c r="D904">
        <v>8416.99</v>
      </c>
      <c r="E904">
        <v>8410.67</v>
      </c>
      <c r="F904">
        <v>308.31200000000001</v>
      </c>
      <c r="G904">
        <v>1443.6</v>
      </c>
      <c r="H904">
        <v>293.76799999999997</v>
      </c>
      <c r="I904">
        <v>287.94200000000001</v>
      </c>
      <c r="J904">
        <v>317.036</v>
      </c>
      <c r="K904">
        <v>6304.68</v>
      </c>
      <c r="L904">
        <v>1.11786E-2</v>
      </c>
      <c r="M904">
        <v>0.98101899999999997</v>
      </c>
      <c r="N904">
        <v>0</v>
      </c>
      <c r="O904" t="s">
        <v>43</v>
      </c>
    </row>
    <row r="905" spans="1:15" x14ac:dyDescent="0.25">
      <c r="A905" t="s">
        <v>42</v>
      </c>
      <c r="B905">
        <v>8568.26</v>
      </c>
      <c r="C905">
        <v>8452.17</v>
      </c>
      <c r="D905">
        <v>8451.68</v>
      </c>
      <c r="E905">
        <v>8445.39</v>
      </c>
      <c r="F905">
        <v>313.33800000000002</v>
      </c>
      <c r="G905">
        <v>1457.91</v>
      </c>
      <c r="H905">
        <v>293.11700000000002</v>
      </c>
      <c r="I905">
        <v>287.83600000000001</v>
      </c>
      <c r="J905">
        <v>347.7</v>
      </c>
      <c r="K905">
        <v>6308.78</v>
      </c>
      <c r="L905">
        <v>1.17056E-2</v>
      </c>
      <c r="M905">
        <v>0.98100399999999999</v>
      </c>
      <c r="N905">
        <v>0</v>
      </c>
      <c r="O905" t="s">
        <v>43</v>
      </c>
    </row>
    <row r="906" spans="1:15" x14ac:dyDescent="0.25">
      <c r="A906" t="s">
        <v>42</v>
      </c>
      <c r="B906">
        <v>8599.73</v>
      </c>
      <c r="C906">
        <v>8483.9</v>
      </c>
      <c r="D906">
        <v>8483.41</v>
      </c>
      <c r="E906">
        <v>8477.07</v>
      </c>
      <c r="F906">
        <v>309.72300000000001</v>
      </c>
      <c r="G906">
        <v>1481.88</v>
      </c>
      <c r="H906">
        <v>295.452</v>
      </c>
      <c r="I906">
        <v>297.43299999999999</v>
      </c>
      <c r="J906">
        <v>357.137</v>
      </c>
      <c r="K906">
        <v>6326.53</v>
      </c>
      <c r="L906">
        <v>1.22209E-2</v>
      </c>
      <c r="M906">
        <v>0.98096000000000005</v>
      </c>
      <c r="N906">
        <v>0</v>
      </c>
      <c r="O906" t="s">
        <v>43</v>
      </c>
    </row>
    <row r="907" spans="1:15" x14ac:dyDescent="0.25">
      <c r="A907" t="s">
        <v>42</v>
      </c>
      <c r="B907">
        <v>9180.16</v>
      </c>
      <c r="C907">
        <v>9064.7999999999993</v>
      </c>
      <c r="D907">
        <v>9064.2900000000009</v>
      </c>
      <c r="E907">
        <v>9057.57</v>
      </c>
      <c r="F907">
        <v>342.40100000000001</v>
      </c>
      <c r="G907">
        <v>1563.81</v>
      </c>
      <c r="H907">
        <v>314.50599999999997</v>
      </c>
      <c r="I907">
        <v>308.67899999999997</v>
      </c>
      <c r="J907">
        <v>374.10500000000002</v>
      </c>
      <c r="K907">
        <v>6761.2</v>
      </c>
      <c r="L907">
        <v>1.17191E-2</v>
      </c>
      <c r="M907">
        <v>0.98101499999999997</v>
      </c>
      <c r="N907">
        <v>0</v>
      </c>
      <c r="O907" t="s">
        <v>43</v>
      </c>
    </row>
    <row r="908" spans="1:15" x14ac:dyDescent="0.25">
      <c r="A908" t="s">
        <v>42</v>
      </c>
      <c r="B908">
        <v>9109.7199999999993</v>
      </c>
      <c r="C908">
        <v>8995.16</v>
      </c>
      <c r="D908">
        <v>8994.64</v>
      </c>
      <c r="E908">
        <v>8987.89</v>
      </c>
      <c r="F908">
        <v>328.43700000000001</v>
      </c>
      <c r="G908">
        <v>1533.68</v>
      </c>
      <c r="H908">
        <v>313.68900000000002</v>
      </c>
      <c r="I908">
        <v>307.15800000000002</v>
      </c>
      <c r="J908">
        <v>348.49799999999999</v>
      </c>
      <c r="K908">
        <v>6750.52</v>
      </c>
      <c r="L908">
        <v>1.41312E-2</v>
      </c>
      <c r="M908">
        <v>0.98101300000000002</v>
      </c>
      <c r="N908">
        <v>0</v>
      </c>
      <c r="O908" t="s">
        <v>43</v>
      </c>
    </row>
    <row r="909" spans="1:15" x14ac:dyDescent="0.25">
      <c r="A909" t="s">
        <v>42</v>
      </c>
      <c r="B909">
        <v>8623.02</v>
      </c>
      <c r="C909">
        <v>8508.4</v>
      </c>
      <c r="D909">
        <v>8507.92</v>
      </c>
      <c r="E909">
        <v>8501.5499999999993</v>
      </c>
      <c r="F909">
        <v>315.94299999999998</v>
      </c>
      <c r="G909">
        <v>1449.63</v>
      </c>
      <c r="H909">
        <v>304.56</v>
      </c>
      <c r="I909">
        <v>290.88799999999998</v>
      </c>
      <c r="J909">
        <v>318.86099999999999</v>
      </c>
      <c r="K909">
        <v>6378.85</v>
      </c>
      <c r="L909">
        <v>1.0970000000000001E-2</v>
      </c>
      <c r="M909">
        <v>0.98101799999999995</v>
      </c>
      <c r="N909">
        <v>0</v>
      </c>
      <c r="O909" t="s">
        <v>43</v>
      </c>
    </row>
    <row r="910" spans="1:15" x14ac:dyDescent="0.25">
      <c r="A910" t="s">
        <v>42</v>
      </c>
      <c r="B910">
        <v>9137.64</v>
      </c>
      <c r="C910">
        <v>9021.18</v>
      </c>
      <c r="D910">
        <v>9020.66</v>
      </c>
      <c r="E910">
        <v>9013.9</v>
      </c>
      <c r="F910">
        <v>329.37299999999999</v>
      </c>
      <c r="G910">
        <v>1577.73</v>
      </c>
      <c r="H910">
        <v>313.59300000000002</v>
      </c>
      <c r="I910">
        <v>315.21300000000002</v>
      </c>
      <c r="J910">
        <v>385.46899999999999</v>
      </c>
      <c r="K910">
        <v>6728.25</v>
      </c>
      <c r="L910">
        <v>1.5628599999999999E-2</v>
      </c>
      <c r="M910">
        <v>0.981016</v>
      </c>
      <c r="N910">
        <v>0</v>
      </c>
      <c r="O910" t="s">
        <v>43</v>
      </c>
    </row>
    <row r="911" spans="1:15" x14ac:dyDescent="0.25">
      <c r="A911" t="s">
        <v>42</v>
      </c>
      <c r="B911">
        <v>8778.7800000000007</v>
      </c>
      <c r="C911">
        <v>8648.85</v>
      </c>
      <c r="D911">
        <v>8648.35</v>
      </c>
      <c r="E911">
        <v>8641.94</v>
      </c>
      <c r="F911">
        <v>320.90100000000001</v>
      </c>
      <c r="G911">
        <v>1505.6</v>
      </c>
      <c r="H911">
        <v>300.52600000000001</v>
      </c>
      <c r="I911">
        <v>294.74</v>
      </c>
      <c r="J911">
        <v>368.858</v>
      </c>
      <c r="K911">
        <v>6436.97</v>
      </c>
      <c r="L911">
        <v>1.1310000000000001E-2</v>
      </c>
      <c r="M911">
        <v>0.98096799999999995</v>
      </c>
      <c r="N911">
        <v>0</v>
      </c>
      <c r="O911" t="s">
        <v>43</v>
      </c>
    </row>
    <row r="912" spans="1:15" x14ac:dyDescent="0.25">
      <c r="A912" t="s">
        <v>42</v>
      </c>
      <c r="B912">
        <v>8604.0300000000007</v>
      </c>
      <c r="C912">
        <v>8486.84</v>
      </c>
      <c r="D912">
        <v>8486.34</v>
      </c>
      <c r="E912">
        <v>8480</v>
      </c>
      <c r="F912">
        <v>309.87400000000002</v>
      </c>
      <c r="G912">
        <v>1468.37</v>
      </c>
      <c r="H912">
        <v>295.94900000000001</v>
      </c>
      <c r="I912">
        <v>290.32600000000002</v>
      </c>
      <c r="J912">
        <v>333.529</v>
      </c>
      <c r="K912">
        <v>6346.39</v>
      </c>
      <c r="L912">
        <v>1.1299500000000001E-2</v>
      </c>
      <c r="M912">
        <v>0.98101499999999997</v>
      </c>
      <c r="N912">
        <v>0</v>
      </c>
      <c r="O912" t="s">
        <v>43</v>
      </c>
    </row>
    <row r="913" spans="1:15" x14ac:dyDescent="0.25">
      <c r="A913" t="s">
        <v>42</v>
      </c>
      <c r="B913">
        <v>9127.2800000000007</v>
      </c>
      <c r="C913">
        <v>9011.51</v>
      </c>
      <c r="D913">
        <v>9011</v>
      </c>
      <c r="E913">
        <v>9004.23</v>
      </c>
      <c r="F913">
        <v>333.96499999999997</v>
      </c>
      <c r="G913">
        <v>1523.09</v>
      </c>
      <c r="H913">
        <v>314.08199999999999</v>
      </c>
      <c r="I913">
        <v>307.94900000000001</v>
      </c>
      <c r="J913">
        <v>336.85300000000001</v>
      </c>
      <c r="K913">
        <v>6761.43</v>
      </c>
      <c r="L913">
        <v>1.2902200000000001E-2</v>
      </c>
      <c r="M913">
        <v>0.98100900000000002</v>
      </c>
      <c r="N913">
        <v>0</v>
      </c>
      <c r="O913" t="s">
        <v>43</v>
      </c>
    </row>
    <row r="914" spans="1:15" x14ac:dyDescent="0.25">
      <c r="A914" t="s">
        <v>42</v>
      </c>
      <c r="B914">
        <v>8559.66</v>
      </c>
      <c r="C914">
        <v>8443.7900000000009</v>
      </c>
      <c r="D914">
        <v>8443.31</v>
      </c>
      <c r="E914">
        <v>8436.99</v>
      </c>
      <c r="F914">
        <v>308.49299999999999</v>
      </c>
      <c r="G914">
        <v>1477.45</v>
      </c>
      <c r="H914">
        <v>293.63600000000002</v>
      </c>
      <c r="I914">
        <v>287.78100000000001</v>
      </c>
      <c r="J914">
        <v>355.58800000000002</v>
      </c>
      <c r="K914">
        <v>6300.06</v>
      </c>
      <c r="L914">
        <v>1.1926000000000001E-2</v>
      </c>
      <c r="M914">
        <v>0.98746599999999995</v>
      </c>
      <c r="N914">
        <v>0</v>
      </c>
      <c r="O914" t="s">
        <v>43</v>
      </c>
    </row>
    <row r="915" spans="1:15" x14ac:dyDescent="0.25">
      <c r="A915" t="s">
        <v>42</v>
      </c>
      <c r="B915">
        <v>9191.1200000000008</v>
      </c>
      <c r="C915">
        <v>9076.18</v>
      </c>
      <c r="D915">
        <v>9075.65</v>
      </c>
      <c r="E915">
        <v>9068.91</v>
      </c>
      <c r="F915">
        <v>335.642</v>
      </c>
      <c r="G915">
        <v>1584.78</v>
      </c>
      <c r="H915">
        <v>322.17500000000001</v>
      </c>
      <c r="I915">
        <v>309.31400000000002</v>
      </c>
      <c r="J915">
        <v>384.86700000000002</v>
      </c>
      <c r="K915">
        <v>6765.35</v>
      </c>
      <c r="L915">
        <v>1.2263700000000001E-2</v>
      </c>
      <c r="M915">
        <v>0.981016</v>
      </c>
      <c r="N915">
        <v>0</v>
      </c>
      <c r="O915" t="s">
        <v>43</v>
      </c>
    </row>
    <row r="916" spans="1:15" x14ac:dyDescent="0.25">
      <c r="A916" t="s">
        <v>42</v>
      </c>
      <c r="B916">
        <v>8683.85</v>
      </c>
      <c r="C916">
        <v>8569.02</v>
      </c>
      <c r="D916">
        <v>8568.5300000000007</v>
      </c>
      <c r="E916">
        <v>8562.11</v>
      </c>
      <c r="F916">
        <v>312.52800000000002</v>
      </c>
      <c r="G916">
        <v>1475.41</v>
      </c>
      <c r="H916">
        <v>298.46899999999999</v>
      </c>
      <c r="I916">
        <v>292.44900000000001</v>
      </c>
      <c r="J916">
        <v>345.16899999999998</v>
      </c>
      <c r="K916">
        <v>6410.16</v>
      </c>
      <c r="L916">
        <v>1.2703900000000001E-2</v>
      </c>
      <c r="M916">
        <v>0.98101899999999997</v>
      </c>
      <c r="N916">
        <v>0</v>
      </c>
      <c r="O916" t="s">
        <v>43</v>
      </c>
    </row>
    <row r="917" spans="1:15" x14ac:dyDescent="0.25">
      <c r="A917" t="s">
        <v>42</v>
      </c>
      <c r="B917">
        <v>9035.75</v>
      </c>
      <c r="C917">
        <v>8919.83</v>
      </c>
      <c r="D917">
        <v>8919.32</v>
      </c>
      <c r="E917">
        <v>8912.6200000000008</v>
      </c>
      <c r="F917">
        <v>331.29199999999997</v>
      </c>
      <c r="G917">
        <v>1520.04</v>
      </c>
      <c r="H917">
        <v>321.92200000000003</v>
      </c>
      <c r="I917">
        <v>304.79599999999999</v>
      </c>
      <c r="J917">
        <v>334.26799999999997</v>
      </c>
      <c r="K917">
        <v>6684.13</v>
      </c>
      <c r="L917">
        <v>1.1631300000000001E-2</v>
      </c>
      <c r="M917">
        <v>0.99288799999999999</v>
      </c>
      <c r="N917">
        <v>0</v>
      </c>
      <c r="O917" t="s">
        <v>43</v>
      </c>
    </row>
    <row r="918" spans="1:15" x14ac:dyDescent="0.25">
      <c r="A918" t="s">
        <v>42</v>
      </c>
      <c r="B918">
        <v>8362.14</v>
      </c>
      <c r="C918">
        <v>8246.57</v>
      </c>
      <c r="D918">
        <v>8246.09</v>
      </c>
      <c r="E918">
        <v>8239.9500000000007</v>
      </c>
      <c r="F918">
        <v>303.92700000000002</v>
      </c>
      <c r="G918">
        <v>1440.96</v>
      </c>
      <c r="H918">
        <v>293.56700000000001</v>
      </c>
      <c r="I918">
        <v>281.24099999999999</v>
      </c>
      <c r="J918">
        <v>348.71899999999999</v>
      </c>
      <c r="K918">
        <v>6148.42</v>
      </c>
      <c r="L918">
        <v>1.1739299999999999E-2</v>
      </c>
      <c r="M918">
        <v>0.98101899999999997</v>
      </c>
      <c r="N918">
        <v>0</v>
      </c>
      <c r="O918" t="s">
        <v>43</v>
      </c>
    </row>
    <row r="919" spans="1:15" x14ac:dyDescent="0.25">
      <c r="A919" t="s">
        <v>42</v>
      </c>
      <c r="B919">
        <v>8777.1299999999992</v>
      </c>
      <c r="C919">
        <v>8663.36</v>
      </c>
      <c r="D919">
        <v>8662.8700000000008</v>
      </c>
      <c r="E919">
        <v>8656.39</v>
      </c>
      <c r="F919">
        <v>320.94200000000001</v>
      </c>
      <c r="G919">
        <v>1500.96</v>
      </c>
      <c r="H919">
        <v>301.20499999999998</v>
      </c>
      <c r="I919">
        <v>295.024</v>
      </c>
      <c r="J919">
        <v>363.02</v>
      </c>
      <c r="K919">
        <v>6465.78</v>
      </c>
      <c r="L919">
        <v>2.9052399999999999E-2</v>
      </c>
      <c r="M919">
        <v>0.98670100000000005</v>
      </c>
      <c r="N919">
        <v>0</v>
      </c>
      <c r="O919" t="s">
        <v>43</v>
      </c>
    </row>
    <row r="920" spans="1:15" x14ac:dyDescent="0.25">
      <c r="A920" t="s">
        <v>42</v>
      </c>
      <c r="B920">
        <v>8750.2999999999993</v>
      </c>
      <c r="C920">
        <v>8640.32</v>
      </c>
      <c r="D920">
        <v>8639.82</v>
      </c>
      <c r="E920">
        <v>8633.2800000000007</v>
      </c>
      <c r="F920">
        <v>327.24799999999999</v>
      </c>
      <c r="G920">
        <v>1486.94</v>
      </c>
      <c r="H920">
        <v>300.96899999999999</v>
      </c>
      <c r="I920">
        <v>295.17</v>
      </c>
      <c r="J920">
        <v>347.86700000000002</v>
      </c>
      <c r="K920">
        <v>6451.73</v>
      </c>
      <c r="L920">
        <v>1.0862999999999999E-2</v>
      </c>
      <c r="M920">
        <v>0.98099999999999998</v>
      </c>
      <c r="N920">
        <v>0</v>
      </c>
      <c r="O920" t="s">
        <v>43</v>
      </c>
    </row>
    <row r="921" spans="1:15" x14ac:dyDescent="0.25">
      <c r="A921" t="s">
        <v>42</v>
      </c>
      <c r="B921">
        <v>8554.49</v>
      </c>
      <c r="C921">
        <v>8438.58</v>
      </c>
      <c r="D921">
        <v>8438.09</v>
      </c>
      <c r="E921">
        <v>8431.73</v>
      </c>
      <c r="F921">
        <v>313.375</v>
      </c>
      <c r="G921">
        <v>1437.32</v>
      </c>
      <c r="H921">
        <v>294.137</v>
      </c>
      <c r="I921">
        <v>288.69200000000001</v>
      </c>
      <c r="J921">
        <v>324.74799999999999</v>
      </c>
      <c r="K921">
        <v>6323.93</v>
      </c>
      <c r="L921">
        <v>1.11056E-2</v>
      </c>
      <c r="M921">
        <v>0.98895900000000003</v>
      </c>
      <c r="N921">
        <v>0</v>
      </c>
      <c r="O921" t="s">
        <v>43</v>
      </c>
    </row>
    <row r="922" spans="1:15" x14ac:dyDescent="0.25">
      <c r="A922" t="s">
        <v>42</v>
      </c>
      <c r="B922">
        <v>9807.2999999999993</v>
      </c>
      <c r="C922">
        <v>9692.34</v>
      </c>
      <c r="D922">
        <v>9691.7999999999993</v>
      </c>
      <c r="E922">
        <v>9684.5400000000009</v>
      </c>
      <c r="F922">
        <v>351.524</v>
      </c>
      <c r="G922">
        <v>1677.91</v>
      </c>
      <c r="H922">
        <v>335.49599999999998</v>
      </c>
      <c r="I922">
        <v>328.94799999999998</v>
      </c>
      <c r="J922">
        <v>406.39600000000002</v>
      </c>
      <c r="K922">
        <v>7235.06</v>
      </c>
      <c r="L922">
        <v>1.9441400000000001E-2</v>
      </c>
      <c r="M922">
        <v>0.98101899999999997</v>
      </c>
      <c r="N922">
        <v>149</v>
      </c>
      <c r="O922" t="s">
        <v>43</v>
      </c>
    </row>
    <row r="923" spans="1:15" x14ac:dyDescent="0.25">
      <c r="A923" t="s">
        <v>42</v>
      </c>
      <c r="B923">
        <v>8699.44</v>
      </c>
      <c r="C923">
        <v>8583.84</v>
      </c>
      <c r="D923">
        <v>8583.34</v>
      </c>
      <c r="E923">
        <v>8576.92</v>
      </c>
      <c r="F923">
        <v>318.5</v>
      </c>
      <c r="G923">
        <v>1491.51</v>
      </c>
      <c r="H923">
        <v>298.63200000000001</v>
      </c>
      <c r="I923">
        <v>294.13799999999998</v>
      </c>
      <c r="J923">
        <v>361.10599999999999</v>
      </c>
      <c r="K923">
        <v>6402.5</v>
      </c>
      <c r="L923">
        <v>1.11208E-2</v>
      </c>
      <c r="M923">
        <v>0.98101899999999997</v>
      </c>
      <c r="N923">
        <v>0</v>
      </c>
      <c r="O923" t="s">
        <v>43</v>
      </c>
    </row>
    <row r="924" spans="1:15" x14ac:dyDescent="0.25">
      <c r="A924" t="s">
        <v>42</v>
      </c>
      <c r="B924">
        <v>9152.4699999999993</v>
      </c>
      <c r="C924">
        <v>9037.82</v>
      </c>
      <c r="D924">
        <v>9037.2999999999993</v>
      </c>
      <c r="E924">
        <v>9030.59</v>
      </c>
      <c r="F924">
        <v>355.48399999999998</v>
      </c>
      <c r="G924">
        <v>1565.2</v>
      </c>
      <c r="H924">
        <v>314.32400000000001</v>
      </c>
      <c r="I924">
        <v>314.99700000000001</v>
      </c>
      <c r="J924">
        <v>371.12799999999999</v>
      </c>
      <c r="K924">
        <v>6726.55</v>
      </c>
      <c r="L924">
        <v>1.2642799999999999E-2</v>
      </c>
      <c r="M924">
        <v>0.98101700000000003</v>
      </c>
      <c r="N924">
        <v>0</v>
      </c>
      <c r="O924" t="s">
        <v>43</v>
      </c>
    </row>
    <row r="925" spans="1:15" x14ac:dyDescent="0.25">
      <c r="A925" t="s">
        <v>42</v>
      </c>
      <c r="B925">
        <v>8540.82</v>
      </c>
      <c r="C925">
        <v>8425.34</v>
      </c>
      <c r="D925">
        <v>8424.85</v>
      </c>
      <c r="E925">
        <v>8418.5400000000009</v>
      </c>
      <c r="F925">
        <v>321.13600000000002</v>
      </c>
      <c r="G925">
        <v>1430.23</v>
      </c>
      <c r="H925">
        <v>293.95299999999997</v>
      </c>
      <c r="I925">
        <v>288.17899999999997</v>
      </c>
      <c r="J925">
        <v>316.43900000000002</v>
      </c>
      <c r="K925">
        <v>6312.12</v>
      </c>
      <c r="L925">
        <v>1.6225699999999999E-2</v>
      </c>
      <c r="M925">
        <v>0.98097299999999998</v>
      </c>
      <c r="N925">
        <v>0</v>
      </c>
      <c r="O925" t="s">
        <v>43</v>
      </c>
    </row>
    <row r="926" spans="1:15" x14ac:dyDescent="0.25">
      <c r="A926" t="s">
        <v>42</v>
      </c>
      <c r="B926">
        <v>8672.86</v>
      </c>
      <c r="C926">
        <v>8556.86</v>
      </c>
      <c r="D926">
        <v>8556.36</v>
      </c>
      <c r="E926">
        <v>8549.9599999999991</v>
      </c>
      <c r="F926">
        <v>313.06200000000001</v>
      </c>
      <c r="G926">
        <v>1484.78</v>
      </c>
      <c r="H926">
        <v>296.971</v>
      </c>
      <c r="I926">
        <v>291.07499999999999</v>
      </c>
      <c r="J926">
        <v>361.57900000000001</v>
      </c>
      <c r="K926">
        <v>6395.89</v>
      </c>
      <c r="L926">
        <v>1.12236E-2</v>
      </c>
      <c r="M926">
        <v>0.98099400000000003</v>
      </c>
      <c r="N926">
        <v>0</v>
      </c>
      <c r="O926" t="s">
        <v>43</v>
      </c>
    </row>
    <row r="927" spans="1:15" x14ac:dyDescent="0.25">
      <c r="A927" t="s">
        <v>42</v>
      </c>
      <c r="B927">
        <v>8592.5400000000009</v>
      </c>
      <c r="C927">
        <v>8478.89</v>
      </c>
      <c r="D927">
        <v>8478.41</v>
      </c>
      <c r="E927">
        <v>8472.07</v>
      </c>
      <c r="F927">
        <v>314.75099999999998</v>
      </c>
      <c r="G927">
        <v>1473.21</v>
      </c>
      <c r="H927">
        <v>295.142</v>
      </c>
      <c r="I927">
        <v>289.15800000000002</v>
      </c>
      <c r="J927">
        <v>356.70499999999998</v>
      </c>
      <c r="K927">
        <v>6326.91</v>
      </c>
      <c r="L927">
        <v>1.29345E-2</v>
      </c>
      <c r="M927">
        <v>0.98090699999999997</v>
      </c>
      <c r="N927">
        <v>0</v>
      </c>
      <c r="O927" t="s">
        <v>43</v>
      </c>
    </row>
    <row r="928" spans="1:15" x14ac:dyDescent="0.25">
      <c r="A928" t="s">
        <v>42</v>
      </c>
      <c r="B928">
        <v>8714.82</v>
      </c>
      <c r="C928">
        <v>8606.06</v>
      </c>
      <c r="D928">
        <v>8605.56</v>
      </c>
      <c r="E928">
        <v>8599.09</v>
      </c>
      <c r="F928">
        <v>313.60199999999998</v>
      </c>
      <c r="G928">
        <v>1487.21</v>
      </c>
      <c r="H928">
        <v>298.70699999999999</v>
      </c>
      <c r="I928">
        <v>293.44600000000003</v>
      </c>
      <c r="J928">
        <v>353.67899999999997</v>
      </c>
      <c r="K928">
        <v>6435.79</v>
      </c>
      <c r="L928">
        <v>1.4896100000000001E-2</v>
      </c>
      <c r="M928">
        <v>0.981016</v>
      </c>
      <c r="N928">
        <v>26</v>
      </c>
      <c r="O928" t="s">
        <v>43</v>
      </c>
    </row>
    <row r="929" spans="1:15" x14ac:dyDescent="0.25">
      <c r="A929" t="s">
        <v>42</v>
      </c>
      <c r="B929">
        <v>9010.31</v>
      </c>
      <c r="C929">
        <v>8900.7000000000007</v>
      </c>
      <c r="D929">
        <v>8900.19</v>
      </c>
      <c r="E929">
        <v>8893.5400000000009</v>
      </c>
      <c r="F929">
        <v>330.125</v>
      </c>
      <c r="G929">
        <v>1505.71</v>
      </c>
      <c r="H929">
        <v>310.221</v>
      </c>
      <c r="I929">
        <v>304.005</v>
      </c>
      <c r="J929">
        <v>332.988</v>
      </c>
      <c r="K929">
        <v>6676.14</v>
      </c>
      <c r="L929">
        <v>2.90377E-2</v>
      </c>
      <c r="M929">
        <v>0.98098300000000005</v>
      </c>
      <c r="N929">
        <v>0</v>
      </c>
      <c r="O929" t="s">
        <v>43</v>
      </c>
    </row>
    <row r="930" spans="1:15" x14ac:dyDescent="0.25">
      <c r="A930" t="s">
        <v>42</v>
      </c>
      <c r="B930">
        <v>8562.9699999999993</v>
      </c>
      <c r="C930">
        <v>8447.11</v>
      </c>
      <c r="D930">
        <v>8446.6200000000008</v>
      </c>
      <c r="E930">
        <v>8440.2999999999993</v>
      </c>
      <c r="F930">
        <v>308.36099999999999</v>
      </c>
      <c r="G930">
        <v>1464.35</v>
      </c>
      <c r="H930">
        <v>293.04700000000003</v>
      </c>
      <c r="I930">
        <v>287.411</v>
      </c>
      <c r="J930">
        <v>355.46800000000002</v>
      </c>
      <c r="K930">
        <v>6312.93</v>
      </c>
      <c r="L930">
        <v>1.12055E-2</v>
      </c>
      <c r="M930">
        <v>0.98100299999999996</v>
      </c>
      <c r="N930">
        <v>0</v>
      </c>
      <c r="O930" t="s">
        <v>43</v>
      </c>
    </row>
    <row r="931" spans="1:15" x14ac:dyDescent="0.25">
      <c r="A931" t="s">
        <v>42</v>
      </c>
      <c r="B931">
        <v>8661.14</v>
      </c>
      <c r="C931">
        <v>8546.4</v>
      </c>
      <c r="D931">
        <v>8545.92</v>
      </c>
      <c r="E931">
        <v>8539.5400000000009</v>
      </c>
      <c r="F931">
        <v>318.41699999999997</v>
      </c>
      <c r="G931">
        <v>1483.45</v>
      </c>
      <c r="H931">
        <v>297.05599999999998</v>
      </c>
      <c r="I931">
        <v>291.38799999999998</v>
      </c>
      <c r="J931">
        <v>360.09300000000002</v>
      </c>
      <c r="K931">
        <v>6373.34</v>
      </c>
      <c r="L931">
        <v>1.0874399999999999E-2</v>
      </c>
      <c r="M931">
        <v>0.98297999999999996</v>
      </c>
      <c r="N931">
        <v>0</v>
      </c>
      <c r="O931" t="s">
        <v>43</v>
      </c>
    </row>
    <row r="932" spans="1:15" x14ac:dyDescent="0.25">
      <c r="A932" t="s">
        <v>42</v>
      </c>
      <c r="B932">
        <v>8672.61</v>
      </c>
      <c r="C932">
        <v>8557.82</v>
      </c>
      <c r="D932">
        <v>8557.32</v>
      </c>
      <c r="E932">
        <v>8550.9500000000007</v>
      </c>
      <c r="F932">
        <v>311.99200000000002</v>
      </c>
      <c r="G932">
        <v>1495.81</v>
      </c>
      <c r="H932">
        <v>297.83199999999999</v>
      </c>
      <c r="I932">
        <v>291.75400000000002</v>
      </c>
      <c r="J932">
        <v>362.92</v>
      </c>
      <c r="K932">
        <v>6382.15</v>
      </c>
      <c r="L932">
        <v>2.6368599999999999E-2</v>
      </c>
      <c r="M932">
        <v>0.98099800000000004</v>
      </c>
      <c r="N932">
        <v>0</v>
      </c>
      <c r="O932" t="s">
        <v>43</v>
      </c>
    </row>
    <row r="933" spans="1:15" x14ac:dyDescent="0.25">
      <c r="A933" t="s">
        <v>42</v>
      </c>
      <c r="B933">
        <v>9132.01</v>
      </c>
      <c r="C933">
        <v>9016.1299999999992</v>
      </c>
      <c r="D933">
        <v>9015.6200000000008</v>
      </c>
      <c r="E933">
        <v>9008.85</v>
      </c>
      <c r="F933">
        <v>334.334</v>
      </c>
      <c r="G933">
        <v>1524.98</v>
      </c>
      <c r="H933">
        <v>314.10599999999999</v>
      </c>
      <c r="I933">
        <v>308.09899999999999</v>
      </c>
      <c r="J933">
        <v>337.04399999999998</v>
      </c>
      <c r="K933">
        <v>6769.93</v>
      </c>
      <c r="L933">
        <v>1.5717800000000001E-2</v>
      </c>
      <c r="M933">
        <v>0.98250499999999996</v>
      </c>
      <c r="N933">
        <v>0</v>
      </c>
      <c r="O933" t="s">
        <v>43</v>
      </c>
    </row>
    <row r="934" spans="1:15" x14ac:dyDescent="0.25">
      <c r="A934" t="s">
        <v>42</v>
      </c>
      <c r="B934">
        <v>8637.2000000000007</v>
      </c>
      <c r="C934">
        <v>8521.5400000000009</v>
      </c>
      <c r="D934">
        <v>8521.0400000000009</v>
      </c>
      <c r="E934">
        <v>8514.7099999999991</v>
      </c>
      <c r="F934">
        <v>310.19799999999998</v>
      </c>
      <c r="G934">
        <v>1479.68</v>
      </c>
      <c r="H934">
        <v>295.34500000000003</v>
      </c>
      <c r="I934">
        <v>289.76100000000002</v>
      </c>
      <c r="J934">
        <v>359.65300000000002</v>
      </c>
      <c r="K934">
        <v>6370.56</v>
      </c>
      <c r="L934">
        <v>1.1367800000000001E-2</v>
      </c>
      <c r="M934">
        <v>0.98101799999999995</v>
      </c>
      <c r="N934">
        <v>78</v>
      </c>
      <c r="O934" t="s">
        <v>43</v>
      </c>
    </row>
    <row r="935" spans="1:15" x14ac:dyDescent="0.25">
      <c r="A935" t="s">
        <v>42</v>
      </c>
      <c r="B935">
        <v>8702.4699999999993</v>
      </c>
      <c r="C935">
        <v>8588.26</v>
      </c>
      <c r="D935">
        <v>8587.76</v>
      </c>
      <c r="E935">
        <v>8581.32</v>
      </c>
      <c r="F935">
        <v>320.17899999999997</v>
      </c>
      <c r="G935">
        <v>1499.42</v>
      </c>
      <c r="H935">
        <v>298.67500000000001</v>
      </c>
      <c r="I935">
        <v>292.96300000000002</v>
      </c>
      <c r="J935">
        <v>369.30099999999999</v>
      </c>
      <c r="K935">
        <v>6399.97</v>
      </c>
      <c r="L935">
        <v>1.11939E-2</v>
      </c>
      <c r="M935">
        <v>0.98101400000000005</v>
      </c>
      <c r="N935">
        <v>0</v>
      </c>
      <c r="O935" t="s">
        <v>43</v>
      </c>
    </row>
    <row r="936" spans="1:15" x14ac:dyDescent="0.25">
      <c r="A936" t="s">
        <v>42</v>
      </c>
      <c r="B936">
        <v>8953.81</v>
      </c>
      <c r="C936">
        <v>8841.02</v>
      </c>
      <c r="D936">
        <v>8840.51</v>
      </c>
      <c r="E936">
        <v>8833.89</v>
      </c>
      <c r="F936">
        <v>322.70999999999998</v>
      </c>
      <c r="G936">
        <v>1538.35</v>
      </c>
      <c r="H936">
        <v>307.428</v>
      </c>
      <c r="I936">
        <v>301.38099999999997</v>
      </c>
      <c r="J936">
        <v>376.98099999999999</v>
      </c>
      <c r="K936">
        <v>6598.77</v>
      </c>
      <c r="L936">
        <v>1.1262299999999999E-2</v>
      </c>
      <c r="M936">
        <v>0.98071699999999995</v>
      </c>
      <c r="N936">
        <v>0</v>
      </c>
      <c r="O936" t="s">
        <v>43</v>
      </c>
    </row>
    <row r="937" spans="1:15" x14ac:dyDescent="0.25">
      <c r="A937" t="s">
        <v>42</v>
      </c>
      <c r="B937">
        <v>8922.6</v>
      </c>
      <c r="C937">
        <v>8790.85</v>
      </c>
      <c r="D937">
        <v>8790.35</v>
      </c>
      <c r="E937">
        <v>8783.75</v>
      </c>
      <c r="F937">
        <v>325.887</v>
      </c>
      <c r="G937">
        <v>1488.35</v>
      </c>
      <c r="H937">
        <v>306.65699999999998</v>
      </c>
      <c r="I937">
        <v>300.72500000000002</v>
      </c>
      <c r="J937">
        <v>329.40100000000001</v>
      </c>
      <c r="K937">
        <v>6590.57</v>
      </c>
      <c r="L937">
        <v>2.2207999999999999E-2</v>
      </c>
      <c r="M937">
        <v>0.98096499999999998</v>
      </c>
      <c r="N937">
        <v>0</v>
      </c>
      <c r="O937" t="s">
        <v>43</v>
      </c>
    </row>
    <row r="938" spans="1:15" x14ac:dyDescent="0.25">
      <c r="A938" t="s">
        <v>42</v>
      </c>
      <c r="B938">
        <v>8964.77</v>
      </c>
      <c r="C938">
        <v>8848.5400000000009</v>
      </c>
      <c r="D938">
        <v>8848.0400000000009</v>
      </c>
      <c r="E938">
        <v>8841.4500000000007</v>
      </c>
      <c r="F938">
        <v>333.34300000000002</v>
      </c>
      <c r="G938">
        <v>1533.25</v>
      </c>
      <c r="H938">
        <v>306.98500000000001</v>
      </c>
      <c r="I938">
        <v>300.56299999999999</v>
      </c>
      <c r="J938">
        <v>373.43799999999999</v>
      </c>
      <c r="K938">
        <v>6594.29</v>
      </c>
      <c r="L938">
        <v>1.08682E-2</v>
      </c>
      <c r="M938">
        <v>0.98097199999999996</v>
      </c>
      <c r="N938">
        <v>0</v>
      </c>
      <c r="O938" t="s">
        <v>43</v>
      </c>
    </row>
    <row r="939" spans="1:15" x14ac:dyDescent="0.25">
      <c r="A939" t="s">
        <v>42</v>
      </c>
      <c r="B939">
        <v>8567.33</v>
      </c>
      <c r="C939">
        <v>8452.81</v>
      </c>
      <c r="D939">
        <v>8452.33</v>
      </c>
      <c r="E939">
        <v>8446</v>
      </c>
      <c r="F939">
        <v>313.72699999999998</v>
      </c>
      <c r="G939">
        <v>1470.4</v>
      </c>
      <c r="H939">
        <v>294.11799999999999</v>
      </c>
      <c r="I939">
        <v>288.14600000000002</v>
      </c>
      <c r="J939">
        <v>356.55399999999997</v>
      </c>
      <c r="K939">
        <v>6300.73</v>
      </c>
      <c r="L939">
        <v>1.09024E-2</v>
      </c>
      <c r="M939">
        <v>0.981012</v>
      </c>
      <c r="N939">
        <v>0</v>
      </c>
      <c r="O939" t="s">
        <v>43</v>
      </c>
    </row>
    <row r="940" spans="1:15" x14ac:dyDescent="0.25">
      <c r="A940" t="s">
        <v>42</v>
      </c>
      <c r="B940">
        <v>8565.83</v>
      </c>
      <c r="C940">
        <v>8440.24</v>
      </c>
      <c r="D940">
        <v>8439.75</v>
      </c>
      <c r="E940">
        <v>8433.4599999999991</v>
      </c>
      <c r="F940">
        <v>308.79399999999998</v>
      </c>
      <c r="G940">
        <v>1468.96</v>
      </c>
      <c r="H940">
        <v>293.72199999999998</v>
      </c>
      <c r="I940">
        <v>288.03899999999999</v>
      </c>
      <c r="J940">
        <v>358.30799999999999</v>
      </c>
      <c r="K940">
        <v>6298.23</v>
      </c>
      <c r="L940">
        <v>2.90377E-2</v>
      </c>
      <c r="M940">
        <v>0.98099999999999998</v>
      </c>
      <c r="N940">
        <v>0</v>
      </c>
      <c r="O940" t="s">
        <v>43</v>
      </c>
    </row>
    <row r="941" spans="1:15" x14ac:dyDescent="0.25">
      <c r="A941" t="s">
        <v>42</v>
      </c>
      <c r="B941">
        <v>8710.89</v>
      </c>
      <c r="C941">
        <v>8594.58</v>
      </c>
      <c r="D941">
        <v>8594.08</v>
      </c>
      <c r="E941">
        <v>8587.64</v>
      </c>
      <c r="F941">
        <v>318.55099999999999</v>
      </c>
      <c r="G941">
        <v>1455.7</v>
      </c>
      <c r="H941">
        <v>300.06599999999997</v>
      </c>
      <c r="I941">
        <v>293.48399999999998</v>
      </c>
      <c r="J941">
        <v>322.32600000000002</v>
      </c>
      <c r="K941">
        <v>6436.95</v>
      </c>
      <c r="L941">
        <v>1.9769200000000001E-2</v>
      </c>
      <c r="M941">
        <v>0.98844299999999996</v>
      </c>
      <c r="N941">
        <v>0</v>
      </c>
      <c r="O941" t="s">
        <v>43</v>
      </c>
    </row>
    <row r="942" spans="1:15" x14ac:dyDescent="0.25">
      <c r="A942" t="s">
        <v>42</v>
      </c>
      <c r="B942">
        <v>9173.31</v>
      </c>
      <c r="C942">
        <v>9057.57</v>
      </c>
      <c r="D942">
        <v>9057.0499999999993</v>
      </c>
      <c r="E942">
        <v>9050.2999999999993</v>
      </c>
      <c r="F942">
        <v>329.58800000000002</v>
      </c>
      <c r="G942">
        <v>1583</v>
      </c>
      <c r="H942">
        <v>314.30799999999999</v>
      </c>
      <c r="I942">
        <v>307.77600000000001</v>
      </c>
      <c r="J942">
        <v>395.55900000000003</v>
      </c>
      <c r="K942">
        <v>6761.15</v>
      </c>
      <c r="L942">
        <v>1.11156E-2</v>
      </c>
      <c r="M942">
        <v>0.98101899999999997</v>
      </c>
      <c r="N942">
        <v>0</v>
      </c>
      <c r="O942" t="s">
        <v>43</v>
      </c>
    </row>
    <row r="943" spans="1:15" x14ac:dyDescent="0.25">
      <c r="A943" t="s">
        <v>42</v>
      </c>
      <c r="B943">
        <v>8679.48</v>
      </c>
      <c r="C943">
        <v>8564.81</v>
      </c>
      <c r="D943">
        <v>8564.32</v>
      </c>
      <c r="E943">
        <v>8557.92</v>
      </c>
      <c r="F943">
        <v>317.44799999999998</v>
      </c>
      <c r="G943">
        <v>1493.84</v>
      </c>
      <c r="H943">
        <v>297.32400000000001</v>
      </c>
      <c r="I943">
        <v>291.81599999999997</v>
      </c>
      <c r="J943">
        <v>360.71199999999999</v>
      </c>
      <c r="K943">
        <v>6384.74</v>
      </c>
      <c r="L943">
        <v>1.26328E-2</v>
      </c>
      <c r="M943">
        <v>0.98946100000000003</v>
      </c>
      <c r="N943">
        <v>0</v>
      </c>
      <c r="O943" t="s">
        <v>43</v>
      </c>
    </row>
    <row r="944" spans="1:15" x14ac:dyDescent="0.25">
      <c r="A944" t="s">
        <v>42</v>
      </c>
      <c r="B944">
        <v>9057.58</v>
      </c>
      <c r="C944">
        <v>8941.41</v>
      </c>
      <c r="D944">
        <v>8940.9</v>
      </c>
      <c r="E944">
        <v>8934.24</v>
      </c>
      <c r="F944">
        <v>326.67</v>
      </c>
      <c r="G944">
        <v>1546.02</v>
      </c>
      <c r="H944">
        <v>310.66500000000002</v>
      </c>
      <c r="I944">
        <v>304.87200000000001</v>
      </c>
      <c r="J944">
        <v>371.11700000000002</v>
      </c>
      <c r="K944">
        <v>6686.46</v>
      </c>
      <c r="L944">
        <v>1.0977000000000001E-2</v>
      </c>
      <c r="M944">
        <v>0.98101400000000005</v>
      </c>
      <c r="N944">
        <v>0</v>
      </c>
      <c r="O944" t="s">
        <v>43</v>
      </c>
    </row>
    <row r="945" spans="1:25" x14ac:dyDescent="0.25">
      <c r="A945" t="s">
        <v>42</v>
      </c>
      <c r="B945">
        <v>8874.5</v>
      </c>
      <c r="C945">
        <v>8743.51</v>
      </c>
      <c r="D945">
        <v>8743.02</v>
      </c>
      <c r="E945">
        <v>8736.48</v>
      </c>
      <c r="F945">
        <v>324.53100000000001</v>
      </c>
      <c r="G945">
        <v>1495.06</v>
      </c>
      <c r="H945">
        <v>304.49299999999999</v>
      </c>
      <c r="I945">
        <v>298.69099999999997</v>
      </c>
      <c r="J945">
        <v>336.50299999999999</v>
      </c>
      <c r="K945">
        <v>6540.9</v>
      </c>
      <c r="L945">
        <v>1.7737300000000001E-2</v>
      </c>
      <c r="M945">
        <v>0.98101400000000005</v>
      </c>
      <c r="N945">
        <v>0</v>
      </c>
      <c r="O945" t="s">
        <v>43</v>
      </c>
    </row>
    <row r="946" spans="1:25" x14ac:dyDescent="0.25">
      <c r="A946" t="s">
        <v>42</v>
      </c>
      <c r="B946">
        <v>8684.43</v>
      </c>
      <c r="C946">
        <v>8574.57</v>
      </c>
      <c r="D946">
        <v>8574.08</v>
      </c>
      <c r="E946">
        <v>8567.6200000000008</v>
      </c>
      <c r="F946">
        <v>313.52499999999998</v>
      </c>
      <c r="G946">
        <v>1452.51</v>
      </c>
      <c r="H946">
        <v>299.18400000000003</v>
      </c>
      <c r="I946">
        <v>292.96600000000001</v>
      </c>
      <c r="J946">
        <v>321.91800000000001</v>
      </c>
      <c r="K946">
        <v>6435.94</v>
      </c>
      <c r="L946">
        <v>1.16483E-2</v>
      </c>
      <c r="M946">
        <v>0.98101899999999997</v>
      </c>
      <c r="N946">
        <v>0</v>
      </c>
      <c r="O946" t="s">
        <v>43</v>
      </c>
    </row>
    <row r="947" spans="1:25" x14ac:dyDescent="0.25">
      <c r="A947" t="s">
        <v>42</v>
      </c>
      <c r="B947">
        <v>8613.61</v>
      </c>
      <c r="C947">
        <v>8497.61</v>
      </c>
      <c r="D947">
        <v>8497.1299999999992</v>
      </c>
      <c r="E947">
        <v>8490.81</v>
      </c>
      <c r="F947">
        <v>315.21300000000002</v>
      </c>
      <c r="G947">
        <v>1483.4</v>
      </c>
      <c r="H947">
        <v>295.10000000000002</v>
      </c>
      <c r="I947">
        <v>296.77499999999998</v>
      </c>
      <c r="J947">
        <v>358.18200000000002</v>
      </c>
      <c r="K947">
        <v>6337.01</v>
      </c>
      <c r="L947">
        <v>1.10326E-2</v>
      </c>
      <c r="M947">
        <v>0.980958</v>
      </c>
      <c r="N947">
        <v>0</v>
      </c>
      <c r="O947" t="s">
        <v>43</v>
      </c>
    </row>
    <row r="948" spans="1:25" x14ac:dyDescent="0.25">
      <c r="A948" t="s">
        <v>42</v>
      </c>
      <c r="B948">
        <v>8606.66</v>
      </c>
      <c r="C948">
        <v>8491.07</v>
      </c>
      <c r="D948">
        <v>8490.58</v>
      </c>
      <c r="E948">
        <v>8484.23</v>
      </c>
      <c r="F948">
        <v>309.98500000000001</v>
      </c>
      <c r="G948">
        <v>1473.69</v>
      </c>
      <c r="H948">
        <v>295.47000000000003</v>
      </c>
      <c r="I948">
        <v>289.577</v>
      </c>
      <c r="J948">
        <v>354.34100000000001</v>
      </c>
      <c r="K948">
        <v>6347.74</v>
      </c>
      <c r="L948">
        <v>1.1009700000000001E-2</v>
      </c>
      <c r="M948">
        <v>0.98099999999999998</v>
      </c>
      <c r="N948">
        <v>0</v>
      </c>
      <c r="O948" t="s">
        <v>43</v>
      </c>
    </row>
    <row r="949" spans="1:25" x14ac:dyDescent="0.25">
      <c r="A949" t="s">
        <v>42</v>
      </c>
      <c r="B949">
        <v>9091.2800000000007</v>
      </c>
      <c r="C949">
        <v>8975.6200000000008</v>
      </c>
      <c r="D949">
        <v>8975.11</v>
      </c>
      <c r="E949">
        <v>8968.39</v>
      </c>
      <c r="F949">
        <v>332.94099999999997</v>
      </c>
      <c r="G949">
        <v>1525.93</v>
      </c>
      <c r="H949">
        <v>312.36900000000003</v>
      </c>
      <c r="I949">
        <v>306.47399999999999</v>
      </c>
      <c r="J949">
        <v>344.70299999999997</v>
      </c>
      <c r="K949">
        <v>6721.18</v>
      </c>
      <c r="L949">
        <v>1.30727E-2</v>
      </c>
      <c r="M949">
        <v>0.98101899999999997</v>
      </c>
      <c r="N949">
        <v>0</v>
      </c>
      <c r="O949" t="s">
        <v>43</v>
      </c>
    </row>
    <row r="950" spans="1:25" x14ac:dyDescent="0.25">
      <c r="A950" t="s">
        <v>42</v>
      </c>
      <c r="B950">
        <v>8533.19</v>
      </c>
      <c r="C950">
        <v>8417.51</v>
      </c>
      <c r="D950">
        <v>8417.02</v>
      </c>
      <c r="E950">
        <v>8410.7000000000007</v>
      </c>
      <c r="F950">
        <v>322.88299999999998</v>
      </c>
      <c r="G950">
        <v>1439.26</v>
      </c>
      <c r="H950">
        <v>304.94499999999999</v>
      </c>
      <c r="I950">
        <v>288.20999999999998</v>
      </c>
      <c r="J950">
        <v>316.14499999999998</v>
      </c>
      <c r="K950">
        <v>6295.09</v>
      </c>
      <c r="L950">
        <v>1.1244499999999999E-2</v>
      </c>
      <c r="M950">
        <v>0.981016</v>
      </c>
      <c r="N950">
        <v>0</v>
      </c>
      <c r="O950" t="s">
        <v>43</v>
      </c>
    </row>
    <row r="951" spans="1:25" x14ac:dyDescent="0.25">
      <c r="A951" t="s">
        <v>42</v>
      </c>
      <c r="B951">
        <v>8670.7999999999993</v>
      </c>
      <c r="C951">
        <v>8557.0400000000009</v>
      </c>
      <c r="D951">
        <v>8556.56</v>
      </c>
      <c r="E951">
        <v>8550.2000000000007</v>
      </c>
      <c r="F951">
        <v>317.16800000000001</v>
      </c>
      <c r="G951">
        <v>1504.31</v>
      </c>
      <c r="H951">
        <v>297.15499999999997</v>
      </c>
      <c r="I951">
        <v>291.45600000000002</v>
      </c>
      <c r="J951">
        <v>360.58600000000001</v>
      </c>
      <c r="K951">
        <v>6369.31</v>
      </c>
      <c r="L951">
        <v>1.1050300000000001E-2</v>
      </c>
      <c r="M951">
        <v>0.98100500000000002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8694.4</v>
      </c>
      <c r="C952">
        <v>8584.7999999999993</v>
      </c>
      <c r="D952">
        <v>8584.2999999999993</v>
      </c>
      <c r="E952">
        <v>8577.8700000000008</v>
      </c>
      <c r="F952">
        <v>313.065</v>
      </c>
      <c r="G952">
        <v>1489.05</v>
      </c>
      <c r="H952">
        <v>298.82</v>
      </c>
      <c r="I952">
        <v>292.77699999999999</v>
      </c>
      <c r="J952">
        <v>359.22199999999998</v>
      </c>
      <c r="K952">
        <v>6414.47</v>
      </c>
      <c r="L952">
        <v>1.0858400000000001E-2</v>
      </c>
      <c r="M952">
        <v>0.98565700000000001</v>
      </c>
      <c r="N952">
        <v>0</v>
      </c>
      <c r="O952" t="s">
        <v>43</v>
      </c>
      <c r="R952">
        <f>AVERAGE(B903:B952)</f>
        <v>8799.4458000000013</v>
      </c>
      <c r="S952">
        <f>AVERAGE(C903:C952)</f>
        <v>8683.371799999999</v>
      </c>
      <c r="U952">
        <f>_xlfn.VAR.P(B903:B952)</f>
        <v>69677.729776359993</v>
      </c>
      <c r="V952">
        <f>_xlfn.VAR.P(C903:C952)</f>
        <v>69547.783406760005</v>
      </c>
      <c r="X952">
        <f>1.96*SQRT(U952)/50</f>
        <v>10.347443485399946</v>
      </c>
      <c r="Y952">
        <f>1.96*SQRT(V952)/50</f>
        <v>10.337790184278441</v>
      </c>
    </row>
    <row r="953" spans="1:25" x14ac:dyDescent="0.25">
      <c r="A953" t="s">
        <v>44</v>
      </c>
      <c r="B953">
        <v>439975.74254299997</v>
      </c>
      <c r="C953" t="s">
        <v>37</v>
      </c>
    </row>
    <row r="954" spans="1:25" x14ac:dyDescent="0.25">
      <c r="A954" t="s">
        <v>47</v>
      </c>
      <c r="B954">
        <v>6851.8</v>
      </c>
      <c r="C954">
        <v>6851.57</v>
      </c>
      <c r="D954">
        <v>6851.12</v>
      </c>
      <c r="E954">
        <v>6844.93</v>
      </c>
      <c r="F954">
        <v>300.52499999999998</v>
      </c>
      <c r="G954">
        <v>0</v>
      </c>
      <c r="H954">
        <v>294</v>
      </c>
      <c r="I954">
        <v>0</v>
      </c>
      <c r="J954">
        <v>1.1595599999999999E-2</v>
      </c>
      <c r="K954">
        <v>0.98101799999999995</v>
      </c>
      <c r="L954">
        <v>0</v>
      </c>
      <c r="M954" t="s">
        <v>43</v>
      </c>
    </row>
    <row r="955" spans="1:25" x14ac:dyDescent="0.25">
      <c r="A955" t="s">
        <v>47</v>
      </c>
      <c r="B955">
        <v>7231.21</v>
      </c>
      <c r="C955">
        <v>7230.96</v>
      </c>
      <c r="D955">
        <v>7230.47</v>
      </c>
      <c r="E955">
        <v>7223.92</v>
      </c>
      <c r="F955">
        <v>317.27</v>
      </c>
      <c r="G955">
        <v>0</v>
      </c>
      <c r="H955">
        <v>311.18599999999998</v>
      </c>
      <c r="I955">
        <v>0</v>
      </c>
      <c r="J955">
        <v>1.14717E-2</v>
      </c>
      <c r="K955">
        <v>0.98092999999999997</v>
      </c>
      <c r="L955">
        <v>0</v>
      </c>
      <c r="M955" t="s">
        <v>43</v>
      </c>
    </row>
    <row r="956" spans="1:25" x14ac:dyDescent="0.25">
      <c r="A956" t="s">
        <v>47</v>
      </c>
      <c r="B956">
        <v>7522.94</v>
      </c>
      <c r="C956">
        <v>7522.71</v>
      </c>
      <c r="D956">
        <v>7522.21</v>
      </c>
      <c r="E956">
        <v>7515.41</v>
      </c>
      <c r="F956">
        <v>328.9</v>
      </c>
      <c r="G956">
        <v>0</v>
      </c>
      <c r="H956">
        <v>321.92200000000003</v>
      </c>
      <c r="I956">
        <v>0</v>
      </c>
      <c r="J956">
        <v>1.23027E-2</v>
      </c>
      <c r="K956">
        <v>0.98600299999999996</v>
      </c>
      <c r="L956">
        <v>0</v>
      </c>
      <c r="M956" t="s">
        <v>43</v>
      </c>
    </row>
    <row r="957" spans="1:25" x14ac:dyDescent="0.25">
      <c r="A957" t="s">
        <v>47</v>
      </c>
      <c r="B957">
        <v>7039.3</v>
      </c>
      <c r="C957">
        <v>7039.08</v>
      </c>
      <c r="D957">
        <v>7038.61</v>
      </c>
      <c r="E957">
        <v>7032.27</v>
      </c>
      <c r="F957">
        <v>308.30099999999999</v>
      </c>
      <c r="G957">
        <v>0</v>
      </c>
      <c r="H957">
        <v>310.21100000000001</v>
      </c>
      <c r="I957">
        <v>0</v>
      </c>
      <c r="J957">
        <v>1.08678E-2</v>
      </c>
      <c r="K957">
        <v>0.98100799999999999</v>
      </c>
      <c r="L957">
        <v>0</v>
      </c>
      <c r="M957" t="s">
        <v>43</v>
      </c>
    </row>
    <row r="958" spans="1:25" x14ac:dyDescent="0.25">
      <c r="A958" t="s">
        <v>47</v>
      </c>
      <c r="B958">
        <v>7092.65</v>
      </c>
      <c r="C958">
        <v>7092.41</v>
      </c>
      <c r="D958">
        <v>7091.94</v>
      </c>
      <c r="E958">
        <v>7085.53</v>
      </c>
      <c r="F958">
        <v>319.47199999999998</v>
      </c>
      <c r="G958">
        <v>0</v>
      </c>
      <c r="H958">
        <v>304.53800000000001</v>
      </c>
      <c r="I958">
        <v>0</v>
      </c>
      <c r="J958">
        <v>1.15485E-2</v>
      </c>
      <c r="K958">
        <v>0.98100399999999999</v>
      </c>
      <c r="L958">
        <v>0</v>
      </c>
      <c r="M958" t="s">
        <v>43</v>
      </c>
    </row>
    <row r="959" spans="1:25" x14ac:dyDescent="0.25">
      <c r="A959" t="s">
        <v>47</v>
      </c>
      <c r="B959">
        <v>7179.32</v>
      </c>
      <c r="C959">
        <v>7179.09</v>
      </c>
      <c r="D959">
        <v>7178.61</v>
      </c>
      <c r="E959">
        <v>7172.14</v>
      </c>
      <c r="F959">
        <v>315.197</v>
      </c>
      <c r="G959">
        <v>0</v>
      </c>
      <c r="H959">
        <v>308.221</v>
      </c>
      <c r="I959">
        <v>0</v>
      </c>
      <c r="J959">
        <v>1.08609E-2</v>
      </c>
      <c r="K959">
        <v>0.98101700000000003</v>
      </c>
      <c r="L959">
        <v>0</v>
      </c>
      <c r="M959" t="s">
        <v>43</v>
      </c>
    </row>
    <row r="960" spans="1:25" x14ac:dyDescent="0.25">
      <c r="A960" t="s">
        <v>47</v>
      </c>
      <c r="B960">
        <v>6961.34</v>
      </c>
      <c r="C960">
        <v>6961.12</v>
      </c>
      <c r="D960">
        <v>6960.67</v>
      </c>
      <c r="E960">
        <v>6954.37</v>
      </c>
      <c r="F960">
        <v>316.762</v>
      </c>
      <c r="G960">
        <v>0</v>
      </c>
      <c r="H960">
        <v>299.06599999999997</v>
      </c>
      <c r="I960">
        <v>0</v>
      </c>
      <c r="J960">
        <v>1.0996300000000001E-2</v>
      </c>
      <c r="K960">
        <v>0.98101799999999995</v>
      </c>
      <c r="L960">
        <v>0</v>
      </c>
      <c r="M960" t="s">
        <v>43</v>
      </c>
    </row>
    <row r="961" spans="1:13" x14ac:dyDescent="0.25">
      <c r="A961" t="s">
        <v>47</v>
      </c>
      <c r="B961">
        <v>7026.73</v>
      </c>
      <c r="C961">
        <v>7026.5</v>
      </c>
      <c r="D961">
        <v>7026.02</v>
      </c>
      <c r="E961">
        <v>7019.68</v>
      </c>
      <c r="F961">
        <v>308.43200000000002</v>
      </c>
      <c r="G961">
        <v>0</v>
      </c>
      <c r="H961">
        <v>302.09800000000001</v>
      </c>
      <c r="I961">
        <v>0</v>
      </c>
      <c r="J961">
        <v>1.1083000000000001E-2</v>
      </c>
      <c r="K961">
        <v>0.98101799999999995</v>
      </c>
      <c r="L961">
        <v>0</v>
      </c>
      <c r="M961" t="s">
        <v>43</v>
      </c>
    </row>
    <row r="962" spans="1:13" x14ac:dyDescent="0.25">
      <c r="A962" t="s">
        <v>47</v>
      </c>
      <c r="B962">
        <v>7628.38</v>
      </c>
      <c r="C962">
        <v>7628.14</v>
      </c>
      <c r="D962">
        <v>7627.64</v>
      </c>
      <c r="E962">
        <v>7620.75</v>
      </c>
      <c r="F962">
        <v>334.16500000000002</v>
      </c>
      <c r="G962">
        <v>0</v>
      </c>
      <c r="H962">
        <v>327.14299999999997</v>
      </c>
      <c r="I962">
        <v>0</v>
      </c>
      <c r="J962">
        <v>1.12414E-2</v>
      </c>
      <c r="K962">
        <v>0.98100100000000001</v>
      </c>
      <c r="L962">
        <v>0</v>
      </c>
      <c r="M962" t="s">
        <v>43</v>
      </c>
    </row>
    <row r="963" spans="1:13" x14ac:dyDescent="0.25">
      <c r="A963" t="s">
        <v>47</v>
      </c>
      <c r="B963">
        <v>7018.98</v>
      </c>
      <c r="C963">
        <v>7018.76</v>
      </c>
      <c r="D963">
        <v>7018.29</v>
      </c>
      <c r="E963">
        <v>7011.99</v>
      </c>
      <c r="F963">
        <v>311.46800000000002</v>
      </c>
      <c r="G963">
        <v>0</v>
      </c>
      <c r="H963">
        <v>301.24700000000001</v>
      </c>
      <c r="I963">
        <v>0</v>
      </c>
      <c r="J963">
        <v>1.08974E-2</v>
      </c>
      <c r="K963">
        <v>0.98101799999999995</v>
      </c>
      <c r="L963">
        <v>0</v>
      </c>
      <c r="M963" t="s">
        <v>43</v>
      </c>
    </row>
    <row r="964" spans="1:13" x14ac:dyDescent="0.25">
      <c r="A964" t="s">
        <v>47</v>
      </c>
      <c r="B964">
        <v>7457.35</v>
      </c>
      <c r="C964">
        <v>7457.11</v>
      </c>
      <c r="D964">
        <v>7456.63</v>
      </c>
      <c r="E964">
        <v>7449.88</v>
      </c>
      <c r="F964">
        <v>326.68799999999999</v>
      </c>
      <c r="G964">
        <v>0</v>
      </c>
      <c r="H964">
        <v>319.72199999999998</v>
      </c>
      <c r="I964">
        <v>0</v>
      </c>
      <c r="J964">
        <v>1.3920800000000001E-2</v>
      </c>
      <c r="K964">
        <v>0.98097400000000001</v>
      </c>
      <c r="L964">
        <v>0</v>
      </c>
      <c r="M964" t="s">
        <v>43</v>
      </c>
    </row>
    <row r="965" spans="1:13" x14ac:dyDescent="0.25">
      <c r="A965" t="s">
        <v>47</v>
      </c>
      <c r="B965">
        <v>7103.64</v>
      </c>
      <c r="C965">
        <v>7103.42</v>
      </c>
      <c r="D965">
        <v>7102.94</v>
      </c>
      <c r="E965">
        <v>7096.54</v>
      </c>
      <c r="F965">
        <v>311.23700000000002</v>
      </c>
      <c r="G965">
        <v>0</v>
      </c>
      <c r="H965">
        <v>304.85899999999998</v>
      </c>
      <c r="I965">
        <v>0</v>
      </c>
      <c r="J965">
        <v>1.1068700000000001E-2</v>
      </c>
      <c r="K965">
        <v>0.98080999999999996</v>
      </c>
      <c r="L965">
        <v>0</v>
      </c>
      <c r="M965" t="s">
        <v>43</v>
      </c>
    </row>
    <row r="966" spans="1:13" x14ac:dyDescent="0.25">
      <c r="A966" t="s">
        <v>47</v>
      </c>
      <c r="B966">
        <v>7113.82</v>
      </c>
      <c r="C966">
        <v>7113.57</v>
      </c>
      <c r="D966">
        <v>7113.1</v>
      </c>
      <c r="E966">
        <v>7106.68</v>
      </c>
      <c r="F966">
        <v>312.43599999999998</v>
      </c>
      <c r="G966">
        <v>0</v>
      </c>
      <c r="H966">
        <v>305.54599999999999</v>
      </c>
      <c r="I966">
        <v>0</v>
      </c>
      <c r="J966">
        <v>1.09658E-2</v>
      </c>
      <c r="K966">
        <v>0.98101499999999997</v>
      </c>
      <c r="L966">
        <v>0</v>
      </c>
      <c r="M966" t="s">
        <v>43</v>
      </c>
    </row>
    <row r="967" spans="1:13" x14ac:dyDescent="0.25">
      <c r="A967" t="s">
        <v>47</v>
      </c>
      <c r="B967">
        <v>7004.09</v>
      </c>
      <c r="C967">
        <v>7003.86</v>
      </c>
      <c r="D967">
        <v>7003.39</v>
      </c>
      <c r="E967">
        <v>6997.08</v>
      </c>
      <c r="F967">
        <v>306.89</v>
      </c>
      <c r="G967">
        <v>0</v>
      </c>
      <c r="H967">
        <v>300.91800000000001</v>
      </c>
      <c r="I967">
        <v>0</v>
      </c>
      <c r="J967">
        <v>1.9782399999999999E-2</v>
      </c>
      <c r="K967">
        <v>0.98115300000000005</v>
      </c>
      <c r="L967">
        <v>0</v>
      </c>
      <c r="M967" t="s">
        <v>43</v>
      </c>
    </row>
    <row r="968" spans="1:13" x14ac:dyDescent="0.25">
      <c r="A968" t="s">
        <v>47</v>
      </c>
      <c r="B968">
        <v>7061.08</v>
      </c>
      <c r="C968">
        <v>7060.86</v>
      </c>
      <c r="D968">
        <v>7060.39</v>
      </c>
      <c r="E968">
        <v>7054.02</v>
      </c>
      <c r="F968">
        <v>310.221</v>
      </c>
      <c r="G968">
        <v>0</v>
      </c>
      <c r="H968">
        <v>303.32900000000001</v>
      </c>
      <c r="I968">
        <v>0</v>
      </c>
      <c r="J968">
        <v>1.1045599999999999E-2</v>
      </c>
      <c r="K968">
        <v>0.98093600000000003</v>
      </c>
      <c r="L968">
        <v>0</v>
      </c>
      <c r="M968" t="s">
        <v>43</v>
      </c>
    </row>
    <row r="969" spans="1:13" x14ac:dyDescent="0.25">
      <c r="A969" t="s">
        <v>47</v>
      </c>
      <c r="B969">
        <v>7217.06</v>
      </c>
      <c r="C969">
        <v>7216.82</v>
      </c>
      <c r="D969">
        <v>7216.33</v>
      </c>
      <c r="E969">
        <v>7209.83</v>
      </c>
      <c r="F969">
        <v>331.37</v>
      </c>
      <c r="G969">
        <v>0</v>
      </c>
      <c r="H969">
        <v>309.65300000000002</v>
      </c>
      <c r="I969">
        <v>0</v>
      </c>
      <c r="J969">
        <v>1.1172400000000001E-2</v>
      </c>
      <c r="K969">
        <v>0.980823</v>
      </c>
      <c r="L969">
        <v>0</v>
      </c>
      <c r="M969" t="s">
        <v>43</v>
      </c>
    </row>
    <row r="970" spans="1:13" x14ac:dyDescent="0.25">
      <c r="A970" t="s">
        <v>47</v>
      </c>
      <c r="B970">
        <v>7493.25</v>
      </c>
      <c r="C970">
        <v>7492.98</v>
      </c>
      <c r="D970">
        <v>7492.48</v>
      </c>
      <c r="E970">
        <v>7485.71</v>
      </c>
      <c r="F970">
        <v>328.08699999999999</v>
      </c>
      <c r="G970">
        <v>0</v>
      </c>
      <c r="H970">
        <v>321.33100000000002</v>
      </c>
      <c r="I970">
        <v>0</v>
      </c>
      <c r="J970">
        <v>1.11626E-2</v>
      </c>
      <c r="K970">
        <v>0.98101400000000005</v>
      </c>
      <c r="L970">
        <v>0</v>
      </c>
      <c r="M970" t="s">
        <v>43</v>
      </c>
    </row>
    <row r="971" spans="1:13" x14ac:dyDescent="0.25">
      <c r="A971" t="s">
        <v>47</v>
      </c>
      <c r="B971">
        <v>7516.91</v>
      </c>
      <c r="C971">
        <v>7516.68</v>
      </c>
      <c r="D971">
        <v>7516.18</v>
      </c>
      <c r="E971">
        <v>7509.41</v>
      </c>
      <c r="F971">
        <v>329.31900000000002</v>
      </c>
      <c r="G971">
        <v>0</v>
      </c>
      <c r="H971">
        <v>321.75700000000001</v>
      </c>
      <c r="I971">
        <v>0</v>
      </c>
      <c r="J971">
        <v>1.09877E-2</v>
      </c>
      <c r="K971">
        <v>0.98099199999999998</v>
      </c>
      <c r="L971">
        <v>0</v>
      </c>
      <c r="M971" t="s">
        <v>43</v>
      </c>
    </row>
    <row r="972" spans="1:13" x14ac:dyDescent="0.25">
      <c r="A972" t="s">
        <v>47</v>
      </c>
      <c r="B972">
        <v>7058.19</v>
      </c>
      <c r="C972">
        <v>7057.96</v>
      </c>
      <c r="D972">
        <v>7057.49</v>
      </c>
      <c r="E972">
        <v>7051.11</v>
      </c>
      <c r="F972">
        <v>309.666</v>
      </c>
      <c r="G972">
        <v>0</v>
      </c>
      <c r="H972">
        <v>303.17</v>
      </c>
      <c r="I972">
        <v>0</v>
      </c>
      <c r="J972">
        <v>1.2373800000000001E-2</v>
      </c>
      <c r="K972">
        <v>0.993614</v>
      </c>
      <c r="L972">
        <v>0</v>
      </c>
      <c r="M972" t="s">
        <v>43</v>
      </c>
    </row>
    <row r="973" spans="1:13" x14ac:dyDescent="0.25">
      <c r="A973" t="s">
        <v>47</v>
      </c>
      <c r="B973">
        <v>7109.37</v>
      </c>
      <c r="C973">
        <v>7109.14</v>
      </c>
      <c r="D973">
        <v>7108.67</v>
      </c>
      <c r="E973">
        <v>7102.25</v>
      </c>
      <c r="F973">
        <v>311.87200000000001</v>
      </c>
      <c r="G973">
        <v>0</v>
      </c>
      <c r="H973">
        <v>305.90800000000002</v>
      </c>
      <c r="I973">
        <v>0</v>
      </c>
      <c r="J973">
        <v>1.1749600000000001E-2</v>
      </c>
      <c r="K973">
        <v>0.980846</v>
      </c>
      <c r="L973">
        <v>0</v>
      </c>
      <c r="M973" t="s">
        <v>43</v>
      </c>
    </row>
    <row r="974" spans="1:13" x14ac:dyDescent="0.25">
      <c r="A974" t="s">
        <v>47</v>
      </c>
      <c r="B974">
        <v>6962.49</v>
      </c>
      <c r="C974">
        <v>6962.26</v>
      </c>
      <c r="D974">
        <v>6961.79</v>
      </c>
      <c r="E974">
        <v>6955.5</v>
      </c>
      <c r="F974">
        <v>313.21699999999998</v>
      </c>
      <c r="G974">
        <v>0</v>
      </c>
      <c r="H974">
        <v>298.863</v>
      </c>
      <c r="I974">
        <v>0</v>
      </c>
      <c r="J974">
        <v>1.1116300000000001E-2</v>
      </c>
      <c r="K974">
        <v>0.99419199999999996</v>
      </c>
      <c r="L974">
        <v>0</v>
      </c>
      <c r="M974" t="s">
        <v>43</v>
      </c>
    </row>
    <row r="975" spans="1:13" x14ac:dyDescent="0.25">
      <c r="A975" t="s">
        <v>47</v>
      </c>
      <c r="B975">
        <v>7480.56</v>
      </c>
      <c r="C975">
        <v>7480.34</v>
      </c>
      <c r="D975">
        <v>7479.84</v>
      </c>
      <c r="E975">
        <v>7473.08</v>
      </c>
      <c r="F975">
        <v>328.70499999999998</v>
      </c>
      <c r="G975">
        <v>0</v>
      </c>
      <c r="H975">
        <v>320.8</v>
      </c>
      <c r="I975">
        <v>0</v>
      </c>
      <c r="J975">
        <v>1.15716E-2</v>
      </c>
      <c r="K975">
        <v>0.98092400000000002</v>
      </c>
      <c r="L975">
        <v>0</v>
      </c>
      <c r="M975" t="s">
        <v>43</v>
      </c>
    </row>
    <row r="976" spans="1:13" x14ac:dyDescent="0.25">
      <c r="A976" t="s">
        <v>47</v>
      </c>
      <c r="B976">
        <v>7306.89</v>
      </c>
      <c r="C976">
        <v>7306.66</v>
      </c>
      <c r="D976">
        <v>7306.18</v>
      </c>
      <c r="E976">
        <v>7299.58</v>
      </c>
      <c r="F976">
        <v>321.35399999999998</v>
      </c>
      <c r="G976">
        <v>0</v>
      </c>
      <c r="H976">
        <v>313.45499999999998</v>
      </c>
      <c r="I976">
        <v>0</v>
      </c>
      <c r="J976">
        <v>1.2163200000000001E-2</v>
      </c>
      <c r="K976">
        <v>0.980989</v>
      </c>
      <c r="L976">
        <v>0</v>
      </c>
      <c r="M976" t="s">
        <v>43</v>
      </c>
    </row>
    <row r="977" spans="1:13" x14ac:dyDescent="0.25">
      <c r="A977" t="s">
        <v>47</v>
      </c>
      <c r="B977">
        <v>7090.4</v>
      </c>
      <c r="C977">
        <v>7090.2</v>
      </c>
      <c r="D977">
        <v>7089.73</v>
      </c>
      <c r="E977">
        <v>7083.35</v>
      </c>
      <c r="F977">
        <v>311.12</v>
      </c>
      <c r="G977">
        <v>0</v>
      </c>
      <c r="H977">
        <v>304.50099999999998</v>
      </c>
      <c r="I977">
        <v>0</v>
      </c>
      <c r="J977">
        <v>1.0927299999999999E-2</v>
      </c>
      <c r="K977">
        <v>0.99319100000000005</v>
      </c>
      <c r="L977">
        <v>0</v>
      </c>
      <c r="M977" t="s">
        <v>43</v>
      </c>
    </row>
    <row r="978" spans="1:13" x14ac:dyDescent="0.25">
      <c r="A978" t="s">
        <v>47</v>
      </c>
      <c r="B978">
        <v>7512.21</v>
      </c>
      <c r="C978">
        <v>7511.98</v>
      </c>
      <c r="D978">
        <v>7511.48</v>
      </c>
      <c r="E978">
        <v>7504.7</v>
      </c>
      <c r="F978">
        <v>329.27699999999999</v>
      </c>
      <c r="G978">
        <v>0</v>
      </c>
      <c r="H978">
        <v>321.48399999999998</v>
      </c>
      <c r="I978">
        <v>0</v>
      </c>
      <c r="J978">
        <v>1.1074499999999999E-2</v>
      </c>
      <c r="K978">
        <v>0.98101300000000002</v>
      </c>
      <c r="L978">
        <v>0</v>
      </c>
      <c r="M978" t="s">
        <v>43</v>
      </c>
    </row>
    <row r="979" spans="1:13" x14ac:dyDescent="0.25">
      <c r="A979" t="s">
        <v>47</v>
      </c>
      <c r="B979">
        <v>6821.04</v>
      </c>
      <c r="C979">
        <v>6820.8</v>
      </c>
      <c r="D979">
        <v>6820.34</v>
      </c>
      <c r="E979">
        <v>6814.11</v>
      </c>
      <c r="F979">
        <v>299.97500000000002</v>
      </c>
      <c r="G979">
        <v>0</v>
      </c>
      <c r="H979">
        <v>293.99900000000002</v>
      </c>
      <c r="I979">
        <v>0</v>
      </c>
      <c r="J979">
        <v>1.0860399999999999E-2</v>
      </c>
      <c r="K979">
        <v>0.98101899999999997</v>
      </c>
      <c r="L979">
        <v>0</v>
      </c>
      <c r="M979" t="s">
        <v>43</v>
      </c>
    </row>
    <row r="980" spans="1:13" x14ac:dyDescent="0.25">
      <c r="A980" t="s">
        <v>47</v>
      </c>
      <c r="B980">
        <v>7161.19</v>
      </c>
      <c r="C980">
        <v>7160.96</v>
      </c>
      <c r="D980">
        <v>7160.48</v>
      </c>
      <c r="E980">
        <v>7154</v>
      </c>
      <c r="F980">
        <v>314.58999999999997</v>
      </c>
      <c r="G980">
        <v>0</v>
      </c>
      <c r="H980">
        <v>306.798</v>
      </c>
      <c r="I980">
        <v>0</v>
      </c>
      <c r="J980">
        <v>1.2252300000000001E-2</v>
      </c>
      <c r="K980">
        <v>0.98091799999999996</v>
      </c>
      <c r="L980">
        <v>0</v>
      </c>
      <c r="M980" t="s">
        <v>43</v>
      </c>
    </row>
    <row r="981" spans="1:13" x14ac:dyDescent="0.25">
      <c r="A981" t="s">
        <v>47</v>
      </c>
      <c r="B981">
        <v>7472.79</v>
      </c>
      <c r="C981">
        <v>7472.57</v>
      </c>
      <c r="D981">
        <v>7472.08</v>
      </c>
      <c r="E981">
        <v>7465.34</v>
      </c>
      <c r="F981">
        <v>327.18400000000003</v>
      </c>
      <c r="G981">
        <v>0</v>
      </c>
      <c r="H981">
        <v>320.08100000000002</v>
      </c>
      <c r="I981">
        <v>0</v>
      </c>
      <c r="J981">
        <v>2.3084E-2</v>
      </c>
      <c r="K981">
        <v>0.98093900000000001</v>
      </c>
      <c r="L981">
        <v>0</v>
      </c>
      <c r="M981" t="s">
        <v>43</v>
      </c>
    </row>
    <row r="982" spans="1:13" x14ac:dyDescent="0.25">
      <c r="A982" t="s">
        <v>47</v>
      </c>
      <c r="B982">
        <v>7020.16</v>
      </c>
      <c r="C982">
        <v>7019.93</v>
      </c>
      <c r="D982">
        <v>7019.46</v>
      </c>
      <c r="E982">
        <v>7013.13</v>
      </c>
      <c r="F982">
        <v>308.26</v>
      </c>
      <c r="G982">
        <v>0</v>
      </c>
      <c r="H982">
        <v>301.59300000000002</v>
      </c>
      <c r="I982">
        <v>0</v>
      </c>
      <c r="J982">
        <v>1.4786199999999999E-2</v>
      </c>
      <c r="K982">
        <v>0.98101899999999997</v>
      </c>
      <c r="L982">
        <v>0</v>
      </c>
      <c r="M982" t="s">
        <v>43</v>
      </c>
    </row>
    <row r="983" spans="1:13" x14ac:dyDescent="0.25">
      <c r="A983" t="s">
        <v>47</v>
      </c>
      <c r="B983">
        <v>7092.07</v>
      </c>
      <c r="C983">
        <v>7091.85</v>
      </c>
      <c r="D983">
        <v>7091.38</v>
      </c>
      <c r="E983">
        <v>7084.98</v>
      </c>
      <c r="F983">
        <v>318.64</v>
      </c>
      <c r="G983">
        <v>0</v>
      </c>
      <c r="H983">
        <v>304.28800000000001</v>
      </c>
      <c r="I983">
        <v>0</v>
      </c>
      <c r="J983">
        <v>2.41456E-2</v>
      </c>
      <c r="K983">
        <v>0.98101799999999995</v>
      </c>
      <c r="L983">
        <v>0</v>
      </c>
      <c r="M983" t="s">
        <v>43</v>
      </c>
    </row>
    <row r="984" spans="1:13" x14ac:dyDescent="0.25">
      <c r="A984" t="s">
        <v>47</v>
      </c>
      <c r="B984">
        <v>7053.72</v>
      </c>
      <c r="C984">
        <v>7053.51</v>
      </c>
      <c r="D984">
        <v>7053.04</v>
      </c>
      <c r="E984">
        <v>7046.7</v>
      </c>
      <c r="F984">
        <v>310.06099999999998</v>
      </c>
      <c r="G984">
        <v>0</v>
      </c>
      <c r="H984">
        <v>302.99099999999999</v>
      </c>
      <c r="I984">
        <v>0</v>
      </c>
      <c r="J984">
        <v>1.0976700000000001E-2</v>
      </c>
      <c r="K984">
        <v>0.98101799999999995</v>
      </c>
      <c r="L984">
        <v>0</v>
      </c>
      <c r="M984" t="s">
        <v>43</v>
      </c>
    </row>
    <row r="985" spans="1:13" x14ac:dyDescent="0.25">
      <c r="A985" t="s">
        <v>47</v>
      </c>
      <c r="B985">
        <v>7005.87</v>
      </c>
      <c r="C985">
        <v>7005.64</v>
      </c>
      <c r="D985">
        <v>7005.17</v>
      </c>
      <c r="E985">
        <v>6998.85</v>
      </c>
      <c r="F985">
        <v>307.02800000000002</v>
      </c>
      <c r="G985">
        <v>0</v>
      </c>
      <c r="H985">
        <v>301.17200000000003</v>
      </c>
      <c r="I985">
        <v>0</v>
      </c>
      <c r="J985">
        <v>1.0947800000000001E-2</v>
      </c>
      <c r="K985">
        <v>0.98101899999999997</v>
      </c>
      <c r="L985">
        <v>0</v>
      </c>
      <c r="M985" t="s">
        <v>43</v>
      </c>
    </row>
    <row r="986" spans="1:13" x14ac:dyDescent="0.25">
      <c r="A986" t="s">
        <v>47</v>
      </c>
      <c r="B986">
        <v>7439.54</v>
      </c>
      <c r="C986">
        <v>7439.31</v>
      </c>
      <c r="D986">
        <v>7438.81</v>
      </c>
      <c r="E986">
        <v>7432.12</v>
      </c>
      <c r="F986">
        <v>326.24200000000002</v>
      </c>
      <c r="G986">
        <v>0</v>
      </c>
      <c r="H986">
        <v>319.02300000000002</v>
      </c>
      <c r="I986">
        <v>0</v>
      </c>
      <c r="J986">
        <v>1.6972999999999999E-2</v>
      </c>
      <c r="K986">
        <v>0.98101700000000003</v>
      </c>
      <c r="L986">
        <v>0</v>
      </c>
      <c r="M986" t="s">
        <v>43</v>
      </c>
    </row>
    <row r="987" spans="1:13" x14ac:dyDescent="0.25">
      <c r="A987" t="s">
        <v>47</v>
      </c>
      <c r="B987">
        <v>7159.04</v>
      </c>
      <c r="C987">
        <v>7158.81</v>
      </c>
      <c r="D987">
        <v>7158.33</v>
      </c>
      <c r="E987">
        <v>7151.83</v>
      </c>
      <c r="F987">
        <v>325.233</v>
      </c>
      <c r="G987">
        <v>0</v>
      </c>
      <c r="H987">
        <v>307.185</v>
      </c>
      <c r="I987">
        <v>0</v>
      </c>
      <c r="J987">
        <v>1.08582E-2</v>
      </c>
      <c r="K987">
        <v>0.98101799999999995</v>
      </c>
      <c r="L987">
        <v>0</v>
      </c>
      <c r="M987" t="s">
        <v>43</v>
      </c>
    </row>
    <row r="988" spans="1:13" x14ac:dyDescent="0.25">
      <c r="A988" t="s">
        <v>47</v>
      </c>
      <c r="B988">
        <v>7059.91</v>
      </c>
      <c r="C988">
        <v>7059.7</v>
      </c>
      <c r="D988">
        <v>7059.24</v>
      </c>
      <c r="E988">
        <v>7052.86</v>
      </c>
      <c r="F988">
        <v>309.51900000000001</v>
      </c>
      <c r="G988">
        <v>0</v>
      </c>
      <c r="H988">
        <v>303.00099999999998</v>
      </c>
      <c r="I988">
        <v>0</v>
      </c>
      <c r="J988">
        <v>1.11038E-2</v>
      </c>
      <c r="K988">
        <v>0.98101799999999995</v>
      </c>
      <c r="L988">
        <v>0</v>
      </c>
      <c r="M988" t="s">
        <v>43</v>
      </c>
    </row>
    <row r="989" spans="1:13" x14ac:dyDescent="0.25">
      <c r="A989" t="s">
        <v>47</v>
      </c>
      <c r="B989">
        <v>7031.74</v>
      </c>
      <c r="C989">
        <v>7031.51</v>
      </c>
      <c r="D989">
        <v>7031.05</v>
      </c>
      <c r="E989">
        <v>7024.69</v>
      </c>
      <c r="F989">
        <v>308.983</v>
      </c>
      <c r="G989">
        <v>0</v>
      </c>
      <c r="H989">
        <v>301.95800000000003</v>
      </c>
      <c r="I989">
        <v>0</v>
      </c>
      <c r="J989">
        <v>1.1920099999999999E-2</v>
      </c>
      <c r="K989">
        <v>0.98101899999999997</v>
      </c>
      <c r="L989">
        <v>0</v>
      </c>
      <c r="M989" t="s">
        <v>43</v>
      </c>
    </row>
    <row r="990" spans="1:13" x14ac:dyDescent="0.25">
      <c r="A990" t="s">
        <v>47</v>
      </c>
      <c r="B990">
        <v>7148.42</v>
      </c>
      <c r="C990">
        <v>7148.19</v>
      </c>
      <c r="D990">
        <v>7147.72</v>
      </c>
      <c r="E990">
        <v>7141.25</v>
      </c>
      <c r="F990">
        <v>313.75299999999999</v>
      </c>
      <c r="G990">
        <v>0</v>
      </c>
      <c r="H990">
        <v>307.15899999999999</v>
      </c>
      <c r="I990">
        <v>0</v>
      </c>
      <c r="J990">
        <v>1.19539E-2</v>
      </c>
      <c r="K990">
        <v>0.98101899999999997</v>
      </c>
      <c r="L990">
        <v>0</v>
      </c>
      <c r="M990" t="s">
        <v>43</v>
      </c>
    </row>
    <row r="991" spans="1:13" x14ac:dyDescent="0.25">
      <c r="A991" t="s">
        <v>47</v>
      </c>
      <c r="B991">
        <v>7052.96</v>
      </c>
      <c r="C991">
        <v>7052.75</v>
      </c>
      <c r="D991">
        <v>7052.28</v>
      </c>
      <c r="E991">
        <v>7045.9</v>
      </c>
      <c r="F991">
        <v>309.71199999999999</v>
      </c>
      <c r="G991">
        <v>0</v>
      </c>
      <c r="H991">
        <v>303.005</v>
      </c>
      <c r="I991">
        <v>0</v>
      </c>
      <c r="J991">
        <v>1.1158400000000001E-2</v>
      </c>
      <c r="K991">
        <v>0.981012</v>
      </c>
      <c r="L991">
        <v>0</v>
      </c>
      <c r="M991" t="s">
        <v>43</v>
      </c>
    </row>
    <row r="992" spans="1:13" x14ac:dyDescent="0.25">
      <c r="A992" t="s">
        <v>47</v>
      </c>
      <c r="B992">
        <v>7007.98</v>
      </c>
      <c r="C992">
        <v>7007.74</v>
      </c>
      <c r="D992">
        <v>7007.28</v>
      </c>
      <c r="E992">
        <v>7000.93</v>
      </c>
      <c r="F992">
        <v>307.33199999999999</v>
      </c>
      <c r="G992">
        <v>0</v>
      </c>
      <c r="H992">
        <v>300.98099999999999</v>
      </c>
      <c r="I992">
        <v>0</v>
      </c>
      <c r="J992">
        <v>1.18169E-2</v>
      </c>
      <c r="K992">
        <v>0.98101799999999995</v>
      </c>
      <c r="L992">
        <v>0</v>
      </c>
      <c r="M992" t="s">
        <v>43</v>
      </c>
    </row>
    <row r="993" spans="1:25" x14ac:dyDescent="0.25">
      <c r="A993" t="s">
        <v>47</v>
      </c>
      <c r="B993">
        <v>6878.78</v>
      </c>
      <c r="C993">
        <v>6878.55</v>
      </c>
      <c r="D993">
        <v>6878.08</v>
      </c>
      <c r="E993">
        <v>6871.85</v>
      </c>
      <c r="F993">
        <v>301.94400000000002</v>
      </c>
      <c r="G993">
        <v>0</v>
      </c>
      <c r="H993">
        <v>296.173</v>
      </c>
      <c r="I993">
        <v>0</v>
      </c>
      <c r="J993">
        <v>1.55631E-2</v>
      </c>
      <c r="K993">
        <v>0.98101400000000005</v>
      </c>
      <c r="L993">
        <v>0</v>
      </c>
      <c r="M993" t="s">
        <v>43</v>
      </c>
    </row>
    <row r="994" spans="1:25" x14ac:dyDescent="0.25">
      <c r="A994" t="s">
        <v>47</v>
      </c>
      <c r="B994">
        <v>7065.22</v>
      </c>
      <c r="C994">
        <v>7065</v>
      </c>
      <c r="D994">
        <v>7064.53</v>
      </c>
      <c r="E994">
        <v>7058.15</v>
      </c>
      <c r="F994">
        <v>309.53800000000001</v>
      </c>
      <c r="G994">
        <v>0</v>
      </c>
      <c r="H994">
        <v>303.21300000000002</v>
      </c>
      <c r="I994">
        <v>0</v>
      </c>
      <c r="J994">
        <v>1.10502E-2</v>
      </c>
      <c r="K994">
        <v>0.98887499999999995</v>
      </c>
      <c r="L994">
        <v>0</v>
      </c>
      <c r="M994" t="s">
        <v>43</v>
      </c>
    </row>
    <row r="995" spans="1:25" x14ac:dyDescent="0.25">
      <c r="A995" t="s">
        <v>47</v>
      </c>
      <c r="B995">
        <v>7198.89</v>
      </c>
      <c r="C995">
        <v>7198.67</v>
      </c>
      <c r="D995">
        <v>7198.2</v>
      </c>
      <c r="E995">
        <v>7191.7</v>
      </c>
      <c r="F995">
        <v>315.423</v>
      </c>
      <c r="G995">
        <v>0</v>
      </c>
      <c r="H995">
        <v>309.30799999999999</v>
      </c>
      <c r="I995">
        <v>0</v>
      </c>
      <c r="J995">
        <v>1.10291E-2</v>
      </c>
      <c r="K995">
        <v>0.98101799999999995</v>
      </c>
      <c r="L995">
        <v>0</v>
      </c>
      <c r="M995" t="s">
        <v>43</v>
      </c>
    </row>
    <row r="996" spans="1:25" x14ac:dyDescent="0.25">
      <c r="A996" t="s">
        <v>47</v>
      </c>
      <c r="B996">
        <v>6859.62</v>
      </c>
      <c r="C996">
        <v>6859.41</v>
      </c>
      <c r="D996">
        <v>6858.94</v>
      </c>
      <c r="E996">
        <v>6852.73</v>
      </c>
      <c r="F996">
        <v>303.71699999999998</v>
      </c>
      <c r="G996">
        <v>0</v>
      </c>
      <c r="H996">
        <v>294.47699999999998</v>
      </c>
      <c r="I996">
        <v>0</v>
      </c>
      <c r="J996">
        <v>1.10776E-2</v>
      </c>
      <c r="K996">
        <v>0.98101499999999997</v>
      </c>
      <c r="L996">
        <v>0</v>
      </c>
      <c r="M996" t="s">
        <v>43</v>
      </c>
    </row>
    <row r="997" spans="1:25" x14ac:dyDescent="0.25">
      <c r="A997" t="s">
        <v>47</v>
      </c>
      <c r="B997">
        <v>7328.02</v>
      </c>
      <c r="C997">
        <v>7327.8</v>
      </c>
      <c r="D997">
        <v>7327.32</v>
      </c>
      <c r="E997">
        <v>7320.71</v>
      </c>
      <c r="F997">
        <v>321.27199999999999</v>
      </c>
      <c r="G997">
        <v>0</v>
      </c>
      <c r="H997">
        <v>314.46100000000001</v>
      </c>
      <c r="I997">
        <v>0</v>
      </c>
      <c r="J997">
        <v>1.11875E-2</v>
      </c>
      <c r="K997">
        <v>0.98101899999999997</v>
      </c>
      <c r="L997">
        <v>0</v>
      </c>
      <c r="M997" t="s">
        <v>43</v>
      </c>
    </row>
    <row r="998" spans="1:25" x14ac:dyDescent="0.25">
      <c r="A998" t="s">
        <v>47</v>
      </c>
      <c r="B998">
        <v>7354.27</v>
      </c>
      <c r="C998">
        <v>7353.99</v>
      </c>
      <c r="D998">
        <v>7353.5</v>
      </c>
      <c r="E998">
        <v>7346.88</v>
      </c>
      <c r="F998">
        <v>321.70999999999998</v>
      </c>
      <c r="G998">
        <v>0</v>
      </c>
      <c r="H998">
        <v>314.97500000000002</v>
      </c>
      <c r="I998">
        <v>0</v>
      </c>
      <c r="J998">
        <v>1.7883900000000001E-2</v>
      </c>
      <c r="K998">
        <v>0.98101899999999997</v>
      </c>
      <c r="L998">
        <v>0</v>
      </c>
      <c r="M998" t="s">
        <v>43</v>
      </c>
    </row>
    <row r="999" spans="1:25" x14ac:dyDescent="0.25">
      <c r="A999" t="s">
        <v>47</v>
      </c>
      <c r="B999">
        <v>6905.76</v>
      </c>
      <c r="C999">
        <v>6905.53</v>
      </c>
      <c r="D999">
        <v>6905.06</v>
      </c>
      <c r="E999">
        <v>6898.8</v>
      </c>
      <c r="F999">
        <v>304.62900000000002</v>
      </c>
      <c r="G999">
        <v>0</v>
      </c>
      <c r="H999">
        <v>297.29000000000002</v>
      </c>
      <c r="I999">
        <v>0</v>
      </c>
      <c r="J999">
        <v>1.08976E-2</v>
      </c>
      <c r="K999">
        <v>0.98101899999999997</v>
      </c>
      <c r="L999">
        <v>0</v>
      </c>
      <c r="M999" t="s">
        <v>43</v>
      </c>
    </row>
    <row r="1000" spans="1:25" x14ac:dyDescent="0.25">
      <c r="A1000" t="s">
        <v>47</v>
      </c>
      <c r="B1000">
        <v>7607.55</v>
      </c>
      <c r="C1000">
        <v>7607.31</v>
      </c>
      <c r="D1000">
        <v>7606.81</v>
      </c>
      <c r="E1000">
        <v>7599.94</v>
      </c>
      <c r="F1000">
        <v>333.47699999999998</v>
      </c>
      <c r="G1000">
        <v>0</v>
      </c>
      <c r="H1000">
        <v>325.76100000000002</v>
      </c>
      <c r="I1000">
        <v>0</v>
      </c>
      <c r="J1000">
        <v>1.2227999999999999E-2</v>
      </c>
      <c r="K1000">
        <v>0.98082899999999995</v>
      </c>
      <c r="L1000">
        <v>0</v>
      </c>
      <c r="M1000" t="s">
        <v>43</v>
      </c>
    </row>
    <row r="1001" spans="1:25" x14ac:dyDescent="0.25">
      <c r="A1001" t="s">
        <v>47</v>
      </c>
      <c r="B1001">
        <v>7210.7</v>
      </c>
      <c r="C1001">
        <v>7210.49</v>
      </c>
      <c r="D1001">
        <v>7210.01</v>
      </c>
      <c r="E1001">
        <v>7203.52</v>
      </c>
      <c r="F1001">
        <v>315.82600000000002</v>
      </c>
      <c r="G1001">
        <v>0</v>
      </c>
      <c r="H1001">
        <v>309.69</v>
      </c>
      <c r="I1001">
        <v>0</v>
      </c>
      <c r="J1001">
        <v>1.0862E-2</v>
      </c>
      <c r="K1001">
        <v>0.98101400000000005</v>
      </c>
      <c r="L1001">
        <v>0</v>
      </c>
      <c r="M1001" t="s">
        <v>43</v>
      </c>
    </row>
    <row r="1002" spans="1:25" x14ac:dyDescent="0.25">
      <c r="A1002" t="s">
        <v>47</v>
      </c>
      <c r="B1002">
        <v>7005.91</v>
      </c>
      <c r="C1002">
        <v>7005.69</v>
      </c>
      <c r="D1002">
        <v>7005.21</v>
      </c>
      <c r="E1002">
        <v>6998.91</v>
      </c>
      <c r="F1002">
        <v>308.45600000000002</v>
      </c>
      <c r="G1002">
        <v>0</v>
      </c>
      <c r="H1002">
        <v>301.00900000000001</v>
      </c>
      <c r="I1002">
        <v>0</v>
      </c>
      <c r="J1002">
        <v>1.6542899999999999E-2</v>
      </c>
      <c r="K1002">
        <v>0.98101899999999997</v>
      </c>
      <c r="L1002">
        <v>0</v>
      </c>
      <c r="M1002" t="s">
        <v>43</v>
      </c>
    </row>
    <row r="1003" spans="1:25" x14ac:dyDescent="0.25">
      <c r="A1003" t="s">
        <v>47</v>
      </c>
      <c r="B1003">
        <v>7478.61</v>
      </c>
      <c r="C1003">
        <v>7478.37</v>
      </c>
      <c r="D1003">
        <v>7477.88</v>
      </c>
      <c r="E1003">
        <v>7471.14</v>
      </c>
      <c r="F1003">
        <v>335.31599999999997</v>
      </c>
      <c r="G1003">
        <v>0</v>
      </c>
      <c r="H1003">
        <v>320.53500000000003</v>
      </c>
      <c r="I1003">
        <v>0</v>
      </c>
      <c r="J1003">
        <v>1.1246900000000001E-2</v>
      </c>
      <c r="K1003">
        <v>0.99510500000000002</v>
      </c>
      <c r="L1003">
        <v>0</v>
      </c>
      <c r="M1003" t="s">
        <v>43</v>
      </c>
    </row>
    <row r="1004" spans="1:25" x14ac:dyDescent="0.25">
      <c r="A1004" t="s">
        <v>47</v>
      </c>
      <c r="B1004">
        <v>7150.5</v>
      </c>
      <c r="C1004">
        <v>7150.27</v>
      </c>
      <c r="D1004">
        <v>7149.8</v>
      </c>
      <c r="E1004">
        <v>7143.31</v>
      </c>
      <c r="F1004">
        <v>313.57900000000001</v>
      </c>
      <c r="G1004">
        <v>0</v>
      </c>
      <c r="H1004">
        <v>307.02699999999999</v>
      </c>
      <c r="I1004">
        <v>0</v>
      </c>
      <c r="J1004">
        <v>1.08872E-2</v>
      </c>
      <c r="K1004">
        <v>0.98099700000000001</v>
      </c>
      <c r="L1004">
        <v>0</v>
      </c>
      <c r="M1004" t="s">
        <v>43</v>
      </c>
    </row>
    <row r="1005" spans="1:25" x14ac:dyDescent="0.25">
      <c r="A1005" t="s">
        <v>47</v>
      </c>
      <c r="B1005">
        <v>7156.28</v>
      </c>
      <c r="C1005">
        <v>7156.06</v>
      </c>
      <c r="D1005">
        <v>7155.58</v>
      </c>
      <c r="E1005">
        <v>7149.12</v>
      </c>
      <c r="F1005">
        <v>313.14699999999999</v>
      </c>
      <c r="G1005">
        <v>0</v>
      </c>
      <c r="H1005">
        <v>314.60199999999998</v>
      </c>
      <c r="I1005">
        <v>0</v>
      </c>
      <c r="J1005">
        <v>1.08576E-2</v>
      </c>
      <c r="K1005">
        <v>0.98100500000000002</v>
      </c>
      <c r="L1005">
        <v>0</v>
      </c>
      <c r="M1005" t="s">
        <v>43</v>
      </c>
    </row>
    <row r="1006" spans="1:25" x14ac:dyDescent="0.25">
      <c r="A1006" t="s">
        <v>47</v>
      </c>
      <c r="B1006">
        <v>7463.85</v>
      </c>
      <c r="C1006">
        <v>7463.61</v>
      </c>
      <c r="D1006">
        <v>7463.12</v>
      </c>
      <c r="E1006">
        <v>7456.37</v>
      </c>
      <c r="F1006">
        <v>328.202</v>
      </c>
      <c r="G1006">
        <v>0</v>
      </c>
      <c r="H1006">
        <v>336.142</v>
      </c>
      <c r="I1006">
        <v>0</v>
      </c>
      <c r="J1006">
        <v>1.0857500000000001E-2</v>
      </c>
      <c r="K1006">
        <v>0.98101300000000002</v>
      </c>
      <c r="L1006">
        <v>0</v>
      </c>
      <c r="M1006" t="s">
        <v>43</v>
      </c>
    </row>
    <row r="1007" spans="1:25" x14ac:dyDescent="0.25">
      <c r="A1007" t="s">
        <v>47</v>
      </c>
      <c r="B1007">
        <v>7421.65</v>
      </c>
      <c r="C1007">
        <v>7421.41</v>
      </c>
      <c r="D1007">
        <v>7420.91</v>
      </c>
      <c r="E1007">
        <v>7414.24</v>
      </c>
      <c r="F1007">
        <v>324.96899999999999</v>
      </c>
      <c r="G1007">
        <v>0</v>
      </c>
      <c r="H1007">
        <v>318.00700000000001</v>
      </c>
      <c r="I1007">
        <v>0</v>
      </c>
      <c r="J1007">
        <v>1.1320800000000001E-2</v>
      </c>
      <c r="K1007">
        <v>0.98781300000000005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7349.65</v>
      </c>
      <c r="C1008">
        <v>7349.42</v>
      </c>
      <c r="D1008">
        <v>7348.93</v>
      </c>
      <c r="E1008">
        <v>7342.3</v>
      </c>
      <c r="F1008">
        <v>323.64499999999998</v>
      </c>
      <c r="G1008">
        <v>0</v>
      </c>
      <c r="H1008">
        <v>315.125</v>
      </c>
      <c r="I1008">
        <v>0</v>
      </c>
      <c r="J1008">
        <v>1.19547E-2</v>
      </c>
      <c r="K1008">
        <v>0.98101799999999995</v>
      </c>
      <c r="L1008">
        <v>0</v>
      </c>
      <c r="M1008" t="s">
        <v>43</v>
      </c>
      <c r="R1008">
        <f>AVERAGE(B959:B1008)</f>
        <v>7185.2750000000024</v>
      </c>
      <c r="S1008">
        <f>AVERAGE(C959:C1008)</f>
        <v>7185.0459999999985</v>
      </c>
      <c r="U1008">
        <f>_xlfn.VAR.P(B959:B1008)</f>
        <v>43725.621965000035</v>
      </c>
      <c r="V1008">
        <f>_xlfn.VAR.P(C959:C1008)</f>
        <v>43723.497339999973</v>
      </c>
      <c r="X1008">
        <f>1.96*SQRT(U1008)/50</f>
        <v>8.1969835754561355</v>
      </c>
      <c r="Y1008">
        <f>1.96*SQRT(V1008)/50</f>
        <v>8.1967844275994928</v>
      </c>
    </row>
    <row r="1009" spans="1:12" x14ac:dyDescent="0.25">
      <c r="A1009" t="s">
        <v>47</v>
      </c>
      <c r="B1009">
        <v>359266.47997300001</v>
      </c>
      <c r="C1009" t="s">
        <v>37</v>
      </c>
    </row>
    <row r="1010" spans="1:12" x14ac:dyDescent="0.25">
      <c r="A1010" t="s">
        <v>48</v>
      </c>
      <c r="B1010">
        <v>17802.5</v>
      </c>
      <c r="C1010">
        <v>15181.9</v>
      </c>
      <c r="D1010">
        <v>15169.7</v>
      </c>
      <c r="E1010">
        <v>15157.4</v>
      </c>
      <c r="F1010">
        <v>738.41600000000005</v>
      </c>
      <c r="G1010">
        <v>2022.82</v>
      </c>
      <c r="H1010">
        <v>661.56</v>
      </c>
      <c r="I1010">
        <v>1.18545E-2</v>
      </c>
      <c r="J1010">
        <v>0.99050400000000005</v>
      </c>
      <c r="K1010">
        <v>0</v>
      </c>
      <c r="L1010" t="s">
        <v>43</v>
      </c>
    </row>
    <row r="1011" spans="1:12" x14ac:dyDescent="0.25">
      <c r="A1011" t="s">
        <v>48</v>
      </c>
      <c r="B1011">
        <v>17873.900000000001</v>
      </c>
      <c r="C1011">
        <v>15236.7</v>
      </c>
      <c r="D1011">
        <v>15224.4</v>
      </c>
      <c r="E1011">
        <v>15212.3</v>
      </c>
      <c r="F1011">
        <v>744.28499999999997</v>
      </c>
      <c r="G1011">
        <v>2005.52</v>
      </c>
      <c r="H1011">
        <v>665.77599999999995</v>
      </c>
      <c r="I1011">
        <v>1.10802E-2</v>
      </c>
      <c r="J1011">
        <v>0.98485400000000001</v>
      </c>
      <c r="K1011">
        <v>0</v>
      </c>
      <c r="L1011" t="s">
        <v>43</v>
      </c>
    </row>
    <row r="1012" spans="1:12" x14ac:dyDescent="0.25">
      <c r="A1012" t="s">
        <v>48</v>
      </c>
      <c r="B1012">
        <v>17974.599999999999</v>
      </c>
      <c r="C1012">
        <v>15533.7</v>
      </c>
      <c r="D1012">
        <v>15521.2</v>
      </c>
      <c r="E1012">
        <v>15508.6</v>
      </c>
      <c r="F1012">
        <v>757.54899999999998</v>
      </c>
      <c r="G1012">
        <v>2058.11</v>
      </c>
      <c r="H1012">
        <v>689.95799999999997</v>
      </c>
      <c r="I1012">
        <v>1.15163E-2</v>
      </c>
      <c r="J1012">
        <v>0.98101899999999997</v>
      </c>
      <c r="K1012">
        <v>0</v>
      </c>
      <c r="L1012" t="s">
        <v>43</v>
      </c>
    </row>
    <row r="1013" spans="1:12" x14ac:dyDescent="0.25">
      <c r="A1013" t="s">
        <v>48</v>
      </c>
      <c r="B1013">
        <v>17930.400000000001</v>
      </c>
      <c r="C1013">
        <v>15559.6</v>
      </c>
      <c r="D1013">
        <v>15547.1</v>
      </c>
      <c r="E1013">
        <v>15534.7</v>
      </c>
      <c r="F1013">
        <v>759.90800000000002</v>
      </c>
      <c r="G1013">
        <v>2059.34</v>
      </c>
      <c r="H1013">
        <v>679.96500000000003</v>
      </c>
      <c r="I1013">
        <v>1.1025E-2</v>
      </c>
      <c r="J1013">
        <v>0.98100500000000002</v>
      </c>
      <c r="K1013">
        <v>0</v>
      </c>
      <c r="L1013" t="s">
        <v>43</v>
      </c>
    </row>
    <row r="1014" spans="1:12" x14ac:dyDescent="0.25">
      <c r="A1014" t="s">
        <v>48</v>
      </c>
      <c r="B1014">
        <v>18084.599999999999</v>
      </c>
      <c r="C1014">
        <v>15673.4</v>
      </c>
      <c r="D1014">
        <v>15660.9</v>
      </c>
      <c r="E1014">
        <v>15648.3</v>
      </c>
      <c r="F1014">
        <v>772.07500000000005</v>
      </c>
      <c r="G1014">
        <v>2072.6</v>
      </c>
      <c r="H1014">
        <v>684.03</v>
      </c>
      <c r="I1014">
        <v>1.0982799999999999E-2</v>
      </c>
      <c r="J1014">
        <v>0.99505500000000002</v>
      </c>
      <c r="K1014">
        <v>0</v>
      </c>
      <c r="L1014" t="s">
        <v>43</v>
      </c>
    </row>
    <row r="1015" spans="1:12" x14ac:dyDescent="0.25">
      <c r="A1015" t="s">
        <v>48</v>
      </c>
      <c r="B1015">
        <v>17962.400000000001</v>
      </c>
      <c r="C1015">
        <v>15636.8</v>
      </c>
      <c r="D1015">
        <v>15624.3</v>
      </c>
      <c r="E1015">
        <v>15611.9</v>
      </c>
      <c r="F1015">
        <v>763.79700000000003</v>
      </c>
      <c r="G1015">
        <v>2049.8000000000002</v>
      </c>
      <c r="H1015">
        <v>682.33900000000006</v>
      </c>
      <c r="I1015">
        <v>1.1158899999999999E-2</v>
      </c>
      <c r="J1015">
        <v>0.99511499999999997</v>
      </c>
      <c r="K1015">
        <v>0</v>
      </c>
      <c r="L1015" t="s">
        <v>43</v>
      </c>
    </row>
    <row r="1016" spans="1:12" x14ac:dyDescent="0.25">
      <c r="A1016" t="s">
        <v>48</v>
      </c>
      <c r="B1016">
        <v>17726.900000000001</v>
      </c>
      <c r="C1016">
        <v>15335.3</v>
      </c>
      <c r="D1016">
        <v>15323</v>
      </c>
      <c r="E1016">
        <v>15310.9</v>
      </c>
      <c r="F1016">
        <v>748.32500000000005</v>
      </c>
      <c r="G1016">
        <v>2026.92</v>
      </c>
      <c r="H1016">
        <v>669.97299999999996</v>
      </c>
      <c r="I1016">
        <v>1.0905700000000001E-2</v>
      </c>
      <c r="J1016">
        <v>0.98101499999999997</v>
      </c>
      <c r="K1016">
        <v>0</v>
      </c>
      <c r="L1016" t="s">
        <v>43</v>
      </c>
    </row>
    <row r="1017" spans="1:12" x14ac:dyDescent="0.25">
      <c r="A1017" t="s">
        <v>48</v>
      </c>
      <c r="B1017">
        <v>17893.2</v>
      </c>
      <c r="C1017">
        <v>15390</v>
      </c>
      <c r="D1017">
        <v>15377.6</v>
      </c>
      <c r="E1017">
        <v>15365.3</v>
      </c>
      <c r="F1017">
        <v>757.37099999999998</v>
      </c>
      <c r="G1017">
        <v>2053.29</v>
      </c>
      <c r="H1017">
        <v>671.21100000000001</v>
      </c>
      <c r="I1017">
        <v>1.1372500000000001E-2</v>
      </c>
      <c r="J1017">
        <v>0.98094499999999996</v>
      </c>
      <c r="K1017">
        <v>0</v>
      </c>
      <c r="L1017" t="s">
        <v>43</v>
      </c>
    </row>
    <row r="1018" spans="1:12" x14ac:dyDescent="0.25">
      <c r="A1018" t="s">
        <v>48</v>
      </c>
      <c r="B1018">
        <v>18304.599999999999</v>
      </c>
      <c r="C1018">
        <v>15608.2</v>
      </c>
      <c r="D1018">
        <v>15595.8</v>
      </c>
      <c r="E1018">
        <v>15583.3</v>
      </c>
      <c r="F1018">
        <v>762.41899999999998</v>
      </c>
      <c r="G1018">
        <v>2055.0500000000002</v>
      </c>
      <c r="H1018">
        <v>681.73699999999997</v>
      </c>
      <c r="I1018">
        <v>1.17135E-2</v>
      </c>
      <c r="J1018">
        <v>0.98095600000000005</v>
      </c>
      <c r="K1018">
        <v>0</v>
      </c>
      <c r="L1018" t="s">
        <v>43</v>
      </c>
    </row>
    <row r="1019" spans="1:12" x14ac:dyDescent="0.25">
      <c r="A1019" t="s">
        <v>48</v>
      </c>
      <c r="B1019">
        <v>17535.5</v>
      </c>
      <c r="C1019">
        <v>15159.7</v>
      </c>
      <c r="D1019">
        <v>15147.5</v>
      </c>
      <c r="E1019">
        <v>15135.4</v>
      </c>
      <c r="F1019">
        <v>740.60400000000004</v>
      </c>
      <c r="G1019">
        <v>2002.85</v>
      </c>
      <c r="H1019">
        <v>662.60799999999995</v>
      </c>
      <c r="I1019">
        <v>1.15873E-2</v>
      </c>
      <c r="J1019">
        <v>0.98101899999999997</v>
      </c>
      <c r="K1019">
        <v>0</v>
      </c>
      <c r="L1019" t="s">
        <v>43</v>
      </c>
    </row>
    <row r="1020" spans="1:12" x14ac:dyDescent="0.25">
      <c r="A1020" t="s">
        <v>48</v>
      </c>
      <c r="B1020">
        <v>17991.400000000001</v>
      </c>
      <c r="C1020">
        <v>15129</v>
      </c>
      <c r="D1020">
        <v>15116.8</v>
      </c>
      <c r="E1020">
        <v>15104.9</v>
      </c>
      <c r="F1020">
        <v>737.38499999999999</v>
      </c>
      <c r="G1020">
        <v>2010.42</v>
      </c>
      <c r="H1020">
        <v>660.28</v>
      </c>
      <c r="I1020">
        <v>1.1996700000000001E-2</v>
      </c>
      <c r="J1020">
        <v>0.98100200000000004</v>
      </c>
      <c r="K1020">
        <v>0</v>
      </c>
      <c r="L1020" t="s">
        <v>43</v>
      </c>
    </row>
    <row r="1021" spans="1:12" x14ac:dyDescent="0.25">
      <c r="A1021" t="s">
        <v>48</v>
      </c>
      <c r="B1021">
        <v>17760.5</v>
      </c>
      <c r="C1021">
        <v>15340.9</v>
      </c>
      <c r="D1021">
        <v>15328.5</v>
      </c>
      <c r="E1021">
        <v>15316.4</v>
      </c>
      <c r="F1021">
        <v>749.09500000000003</v>
      </c>
      <c r="G1021">
        <v>2004.71</v>
      </c>
      <c r="H1021">
        <v>670.98500000000001</v>
      </c>
      <c r="I1021">
        <v>1.29243E-2</v>
      </c>
      <c r="J1021">
        <v>0.98096399999999995</v>
      </c>
      <c r="K1021">
        <v>0</v>
      </c>
      <c r="L1021" t="s">
        <v>43</v>
      </c>
    </row>
    <row r="1022" spans="1:12" x14ac:dyDescent="0.25">
      <c r="A1022" t="s">
        <v>48</v>
      </c>
      <c r="B1022">
        <v>20491</v>
      </c>
      <c r="C1022">
        <v>17894.900000000001</v>
      </c>
      <c r="D1022">
        <v>17882</v>
      </c>
      <c r="E1022">
        <v>17869.099999999999</v>
      </c>
      <c r="F1022">
        <v>777.47400000000005</v>
      </c>
      <c r="G1022">
        <v>4012.28</v>
      </c>
      <c r="H1022">
        <v>709.30799999999999</v>
      </c>
      <c r="I1022">
        <v>1.4455600000000001E-2</v>
      </c>
      <c r="J1022">
        <v>0.98101899999999997</v>
      </c>
      <c r="K1022">
        <v>0</v>
      </c>
      <c r="L1022" t="s">
        <v>43</v>
      </c>
    </row>
    <row r="1023" spans="1:12" x14ac:dyDescent="0.25">
      <c r="A1023" t="s">
        <v>48</v>
      </c>
      <c r="B1023">
        <v>18163.3</v>
      </c>
      <c r="C1023">
        <v>15613.1</v>
      </c>
      <c r="D1023">
        <v>15600.7</v>
      </c>
      <c r="E1023">
        <v>15588.3</v>
      </c>
      <c r="F1023">
        <v>752.68799999999999</v>
      </c>
      <c r="G1023">
        <v>2164.75</v>
      </c>
      <c r="H1023">
        <v>703.37699999999995</v>
      </c>
      <c r="I1023">
        <v>1.35239E-2</v>
      </c>
      <c r="J1023">
        <v>0.981016</v>
      </c>
      <c r="K1023">
        <v>0</v>
      </c>
      <c r="L1023" t="s">
        <v>43</v>
      </c>
    </row>
    <row r="1024" spans="1:12" x14ac:dyDescent="0.25">
      <c r="A1024" t="s">
        <v>48</v>
      </c>
      <c r="B1024">
        <v>17933.5</v>
      </c>
      <c r="C1024">
        <v>15530.6</v>
      </c>
      <c r="D1024">
        <v>15518.2</v>
      </c>
      <c r="E1024">
        <v>15505.6</v>
      </c>
      <c r="F1024">
        <v>764.51700000000005</v>
      </c>
      <c r="G1024">
        <v>2060.91</v>
      </c>
      <c r="H1024">
        <v>692.84100000000001</v>
      </c>
      <c r="I1024">
        <v>1.09833E-2</v>
      </c>
      <c r="J1024">
        <v>0.98101899999999997</v>
      </c>
      <c r="K1024">
        <v>0</v>
      </c>
      <c r="L1024" t="s">
        <v>43</v>
      </c>
    </row>
    <row r="1025" spans="1:12" x14ac:dyDescent="0.25">
      <c r="A1025" t="s">
        <v>48</v>
      </c>
      <c r="B1025">
        <v>18101.5</v>
      </c>
      <c r="C1025">
        <v>15709.3</v>
      </c>
      <c r="D1025">
        <v>15696.8</v>
      </c>
      <c r="E1025">
        <v>15684.2</v>
      </c>
      <c r="F1025">
        <v>765.68799999999999</v>
      </c>
      <c r="G1025">
        <v>2080.3200000000002</v>
      </c>
      <c r="H1025">
        <v>685.56700000000001</v>
      </c>
      <c r="I1025">
        <v>1.09043E-2</v>
      </c>
      <c r="J1025">
        <v>0.98100100000000001</v>
      </c>
      <c r="K1025">
        <v>0</v>
      </c>
      <c r="L1025" t="s">
        <v>43</v>
      </c>
    </row>
    <row r="1026" spans="1:12" x14ac:dyDescent="0.25">
      <c r="A1026" t="s">
        <v>48</v>
      </c>
      <c r="B1026">
        <v>17973.400000000001</v>
      </c>
      <c r="C1026">
        <v>15595.2</v>
      </c>
      <c r="D1026">
        <v>15582.6</v>
      </c>
      <c r="E1026">
        <v>15570.1</v>
      </c>
      <c r="F1026">
        <v>762.52700000000004</v>
      </c>
      <c r="G1026">
        <v>2038.13</v>
      </c>
      <c r="H1026">
        <v>681.54200000000003</v>
      </c>
      <c r="I1026">
        <v>1.2023000000000001E-2</v>
      </c>
      <c r="J1026">
        <v>0.99493900000000002</v>
      </c>
      <c r="K1026">
        <v>0</v>
      </c>
      <c r="L1026" t="s">
        <v>43</v>
      </c>
    </row>
    <row r="1027" spans="1:12" x14ac:dyDescent="0.25">
      <c r="A1027" t="s">
        <v>48</v>
      </c>
      <c r="B1027">
        <v>17774.2</v>
      </c>
      <c r="C1027">
        <v>15351.6</v>
      </c>
      <c r="D1027">
        <v>15339.3</v>
      </c>
      <c r="E1027">
        <v>15327.1</v>
      </c>
      <c r="F1027">
        <v>748.66099999999994</v>
      </c>
      <c r="G1027">
        <v>2022.91</v>
      </c>
      <c r="H1027">
        <v>672.22</v>
      </c>
      <c r="I1027">
        <v>1.11752E-2</v>
      </c>
      <c r="J1027">
        <v>0.98099999999999998</v>
      </c>
      <c r="K1027">
        <v>0</v>
      </c>
      <c r="L1027" t="s">
        <v>43</v>
      </c>
    </row>
    <row r="1028" spans="1:12" x14ac:dyDescent="0.25">
      <c r="A1028" t="s">
        <v>48</v>
      </c>
      <c r="B1028">
        <v>17356</v>
      </c>
      <c r="C1028">
        <v>14948.2</v>
      </c>
      <c r="D1028">
        <v>14936.3</v>
      </c>
      <c r="E1028">
        <v>14924.5</v>
      </c>
      <c r="F1028">
        <v>728.49300000000005</v>
      </c>
      <c r="G1028">
        <v>1980.14</v>
      </c>
      <c r="H1028">
        <v>653.42600000000004</v>
      </c>
      <c r="I1028">
        <v>1.08588E-2</v>
      </c>
      <c r="J1028">
        <v>0.98094300000000001</v>
      </c>
      <c r="K1028">
        <v>0</v>
      </c>
      <c r="L1028" t="s">
        <v>43</v>
      </c>
    </row>
    <row r="1029" spans="1:12" x14ac:dyDescent="0.25">
      <c r="A1029" t="s">
        <v>48</v>
      </c>
      <c r="B1029">
        <v>17518</v>
      </c>
      <c r="C1029">
        <v>15031.6</v>
      </c>
      <c r="D1029">
        <v>15019.6</v>
      </c>
      <c r="E1029">
        <v>15007.6</v>
      </c>
      <c r="F1029">
        <v>732.28300000000002</v>
      </c>
      <c r="G1029">
        <v>1996.87</v>
      </c>
      <c r="H1029">
        <v>656.56100000000004</v>
      </c>
      <c r="I1029">
        <v>1.09657E-2</v>
      </c>
      <c r="J1029">
        <v>0.98099499999999995</v>
      </c>
      <c r="K1029">
        <v>0</v>
      </c>
      <c r="L1029" t="s">
        <v>43</v>
      </c>
    </row>
    <row r="1030" spans="1:12" x14ac:dyDescent="0.25">
      <c r="A1030" t="s">
        <v>48</v>
      </c>
      <c r="B1030">
        <v>17384.400000000001</v>
      </c>
      <c r="C1030">
        <v>15080.5</v>
      </c>
      <c r="D1030">
        <v>15068.4</v>
      </c>
      <c r="E1030">
        <v>15056.5</v>
      </c>
      <c r="F1030">
        <v>737.29600000000005</v>
      </c>
      <c r="G1030">
        <v>1977.82</v>
      </c>
      <c r="H1030">
        <v>659.28800000000001</v>
      </c>
      <c r="I1030">
        <v>1.18231E-2</v>
      </c>
      <c r="J1030">
        <v>0.98101799999999995</v>
      </c>
      <c r="K1030">
        <v>0</v>
      </c>
      <c r="L1030" t="s">
        <v>43</v>
      </c>
    </row>
    <row r="1031" spans="1:12" x14ac:dyDescent="0.25">
      <c r="A1031" t="s">
        <v>48</v>
      </c>
      <c r="B1031">
        <v>17650.599999999999</v>
      </c>
      <c r="C1031">
        <v>15235.2</v>
      </c>
      <c r="D1031">
        <v>15223</v>
      </c>
      <c r="E1031">
        <v>15210.9</v>
      </c>
      <c r="F1031">
        <v>743.495</v>
      </c>
      <c r="G1031">
        <v>2021.67</v>
      </c>
      <c r="H1031">
        <v>666.4</v>
      </c>
      <c r="I1031">
        <v>1.64563E-2</v>
      </c>
      <c r="J1031">
        <v>0.98101899999999997</v>
      </c>
      <c r="K1031">
        <v>0</v>
      </c>
      <c r="L1031" t="s">
        <v>43</v>
      </c>
    </row>
    <row r="1032" spans="1:12" x14ac:dyDescent="0.25">
      <c r="A1032" t="s">
        <v>48</v>
      </c>
      <c r="B1032">
        <v>18027</v>
      </c>
      <c r="C1032">
        <v>15497.9</v>
      </c>
      <c r="D1032">
        <v>15485.5</v>
      </c>
      <c r="E1032">
        <v>15473</v>
      </c>
      <c r="F1032">
        <v>756.03399999999999</v>
      </c>
      <c r="G1032">
        <v>2065.86</v>
      </c>
      <c r="H1032">
        <v>684.702</v>
      </c>
      <c r="I1032">
        <v>1.1213799999999999E-2</v>
      </c>
      <c r="J1032">
        <v>0.98100799999999999</v>
      </c>
      <c r="K1032">
        <v>0</v>
      </c>
      <c r="L1032" t="s">
        <v>43</v>
      </c>
    </row>
    <row r="1033" spans="1:12" x14ac:dyDescent="0.25">
      <c r="A1033" t="s">
        <v>48</v>
      </c>
      <c r="B1033">
        <v>17406.900000000001</v>
      </c>
      <c r="C1033">
        <v>15000.3</v>
      </c>
      <c r="D1033">
        <v>14988.3</v>
      </c>
      <c r="E1033">
        <v>14976.3</v>
      </c>
      <c r="F1033">
        <v>732.625</v>
      </c>
      <c r="G1033">
        <v>1960.4</v>
      </c>
      <c r="H1033">
        <v>656.25</v>
      </c>
      <c r="I1033">
        <v>2.9039599999999999E-2</v>
      </c>
      <c r="J1033">
        <v>0.981012</v>
      </c>
      <c r="K1033">
        <v>0</v>
      </c>
      <c r="L1033" t="s">
        <v>43</v>
      </c>
    </row>
    <row r="1034" spans="1:12" x14ac:dyDescent="0.25">
      <c r="A1034" t="s">
        <v>48</v>
      </c>
      <c r="B1034">
        <v>17519.900000000001</v>
      </c>
      <c r="C1034">
        <v>15153.5</v>
      </c>
      <c r="D1034">
        <v>15141.4</v>
      </c>
      <c r="E1034">
        <v>15129.1</v>
      </c>
      <c r="F1034">
        <v>755.02800000000002</v>
      </c>
      <c r="G1034">
        <v>2003.31</v>
      </c>
      <c r="H1034">
        <v>662.45899999999995</v>
      </c>
      <c r="I1034">
        <v>1.32322E-2</v>
      </c>
      <c r="J1034">
        <v>0.98101300000000002</v>
      </c>
      <c r="K1034">
        <v>0</v>
      </c>
      <c r="L1034" t="s">
        <v>43</v>
      </c>
    </row>
    <row r="1035" spans="1:12" x14ac:dyDescent="0.25">
      <c r="A1035" t="s">
        <v>48</v>
      </c>
      <c r="B1035">
        <v>17950</v>
      </c>
      <c r="C1035">
        <v>15579.7</v>
      </c>
      <c r="D1035">
        <v>15567.2</v>
      </c>
      <c r="E1035">
        <v>15554.6</v>
      </c>
      <c r="F1035">
        <v>766.66899999999998</v>
      </c>
      <c r="G1035">
        <v>2088.39</v>
      </c>
      <c r="H1035">
        <v>680.87099999999998</v>
      </c>
      <c r="I1035">
        <v>1.60304E-2</v>
      </c>
      <c r="J1035">
        <v>0.98180400000000001</v>
      </c>
      <c r="K1035">
        <v>0</v>
      </c>
      <c r="L1035" t="s">
        <v>43</v>
      </c>
    </row>
    <row r="1036" spans="1:12" x14ac:dyDescent="0.25">
      <c r="A1036" t="s">
        <v>48</v>
      </c>
      <c r="B1036">
        <v>17443</v>
      </c>
      <c r="C1036">
        <v>14947.5</v>
      </c>
      <c r="D1036">
        <v>14935.5</v>
      </c>
      <c r="E1036">
        <v>14923.5</v>
      </c>
      <c r="F1036">
        <v>727.97199999999998</v>
      </c>
      <c r="G1036">
        <v>2004.82</v>
      </c>
      <c r="H1036">
        <v>668.75099999999998</v>
      </c>
      <c r="I1036">
        <v>1.3202200000000001E-2</v>
      </c>
      <c r="J1036">
        <v>0.98571600000000004</v>
      </c>
      <c r="K1036">
        <v>0</v>
      </c>
      <c r="L1036" t="s">
        <v>43</v>
      </c>
    </row>
    <row r="1037" spans="1:12" x14ac:dyDescent="0.25">
      <c r="A1037" t="s">
        <v>48</v>
      </c>
      <c r="B1037">
        <v>17753.8</v>
      </c>
      <c r="C1037">
        <v>15302.3</v>
      </c>
      <c r="D1037">
        <v>15290</v>
      </c>
      <c r="E1037">
        <v>15277.7</v>
      </c>
      <c r="F1037">
        <v>748.04499999999996</v>
      </c>
      <c r="G1037">
        <v>2009.56</v>
      </c>
      <c r="H1037">
        <v>670.48599999999999</v>
      </c>
      <c r="I1037">
        <v>1.15303E-2</v>
      </c>
      <c r="J1037">
        <v>0.98096099999999997</v>
      </c>
      <c r="K1037">
        <v>0</v>
      </c>
      <c r="L1037" t="s">
        <v>43</v>
      </c>
    </row>
    <row r="1038" spans="1:12" x14ac:dyDescent="0.25">
      <c r="A1038" t="s">
        <v>48</v>
      </c>
      <c r="B1038">
        <v>17516</v>
      </c>
      <c r="C1038">
        <v>15195.3</v>
      </c>
      <c r="D1038">
        <v>15183.2</v>
      </c>
      <c r="E1038">
        <v>15170.9</v>
      </c>
      <c r="F1038">
        <v>740.92899999999997</v>
      </c>
      <c r="G1038">
        <v>2008.84</v>
      </c>
      <c r="H1038">
        <v>664.45799999999997</v>
      </c>
      <c r="I1038">
        <v>1.2538799999999999E-2</v>
      </c>
      <c r="J1038">
        <v>0.98101300000000002</v>
      </c>
      <c r="K1038">
        <v>0</v>
      </c>
      <c r="L1038" t="s">
        <v>43</v>
      </c>
    </row>
    <row r="1039" spans="1:12" x14ac:dyDescent="0.25">
      <c r="A1039" t="s">
        <v>48</v>
      </c>
      <c r="B1039">
        <v>17435.8</v>
      </c>
      <c r="C1039">
        <v>15049.6</v>
      </c>
      <c r="D1039">
        <v>15037.6</v>
      </c>
      <c r="E1039">
        <v>15025.6</v>
      </c>
      <c r="F1039">
        <v>732.20100000000002</v>
      </c>
      <c r="G1039">
        <v>2019.16</v>
      </c>
      <c r="H1039">
        <v>657.28899999999999</v>
      </c>
      <c r="I1039">
        <v>1.08784E-2</v>
      </c>
      <c r="J1039">
        <v>0.98097999999999996</v>
      </c>
      <c r="K1039">
        <v>0</v>
      </c>
      <c r="L1039" t="s">
        <v>43</v>
      </c>
    </row>
    <row r="1040" spans="1:12" x14ac:dyDescent="0.25">
      <c r="A1040" t="s">
        <v>48</v>
      </c>
      <c r="B1040">
        <v>18022.2</v>
      </c>
      <c r="C1040">
        <v>15597.5</v>
      </c>
      <c r="D1040">
        <v>15585</v>
      </c>
      <c r="E1040">
        <v>15572.5</v>
      </c>
      <c r="F1040">
        <v>762.42100000000005</v>
      </c>
      <c r="G1040">
        <v>2040.03</v>
      </c>
      <c r="H1040">
        <v>684.45399999999995</v>
      </c>
      <c r="I1040">
        <v>1.09097E-2</v>
      </c>
      <c r="J1040">
        <v>0.98101899999999997</v>
      </c>
      <c r="K1040">
        <v>0</v>
      </c>
      <c r="L1040" t="s">
        <v>43</v>
      </c>
    </row>
    <row r="1041" spans="1:12" x14ac:dyDescent="0.25">
      <c r="A1041" t="s">
        <v>48</v>
      </c>
      <c r="B1041">
        <v>17471.599999999999</v>
      </c>
      <c r="C1041">
        <v>15106.3</v>
      </c>
      <c r="D1041">
        <v>15094.2</v>
      </c>
      <c r="E1041">
        <v>15082.2</v>
      </c>
      <c r="F1041">
        <v>752.86699999999996</v>
      </c>
      <c r="G1041">
        <v>1999.29</v>
      </c>
      <c r="H1041">
        <v>660.21400000000006</v>
      </c>
      <c r="I1041">
        <v>1.12292E-2</v>
      </c>
      <c r="J1041">
        <v>0.98101899999999997</v>
      </c>
      <c r="K1041">
        <v>0</v>
      </c>
      <c r="L1041" t="s">
        <v>43</v>
      </c>
    </row>
    <row r="1042" spans="1:12" x14ac:dyDescent="0.25">
      <c r="A1042" t="s">
        <v>48</v>
      </c>
      <c r="B1042">
        <v>18087.8</v>
      </c>
      <c r="C1042">
        <v>15706.4</v>
      </c>
      <c r="D1042">
        <v>15693.9</v>
      </c>
      <c r="E1042">
        <v>15681.7</v>
      </c>
      <c r="F1042">
        <v>766.1</v>
      </c>
      <c r="G1042">
        <v>2080.4699999999998</v>
      </c>
      <c r="H1042">
        <v>686.15899999999999</v>
      </c>
      <c r="I1042">
        <v>1.1585E-2</v>
      </c>
      <c r="J1042">
        <v>0.98101899999999997</v>
      </c>
      <c r="K1042">
        <v>0</v>
      </c>
      <c r="L1042" t="s">
        <v>43</v>
      </c>
    </row>
    <row r="1043" spans="1:12" x14ac:dyDescent="0.25">
      <c r="A1043" t="s">
        <v>48</v>
      </c>
      <c r="B1043">
        <v>17557.5</v>
      </c>
      <c r="C1043">
        <v>15143.3</v>
      </c>
      <c r="D1043">
        <v>15131.1</v>
      </c>
      <c r="E1043">
        <v>15118.9</v>
      </c>
      <c r="F1043">
        <v>748.95</v>
      </c>
      <c r="G1043">
        <v>1987.46</v>
      </c>
      <c r="H1043">
        <v>662.56799999999998</v>
      </c>
      <c r="I1043">
        <v>1.16574E-2</v>
      </c>
      <c r="J1043">
        <v>0.98098600000000002</v>
      </c>
      <c r="K1043">
        <v>0</v>
      </c>
      <c r="L1043" t="s">
        <v>43</v>
      </c>
    </row>
    <row r="1044" spans="1:12" x14ac:dyDescent="0.25">
      <c r="A1044" t="s">
        <v>48</v>
      </c>
      <c r="B1044">
        <v>17755.8</v>
      </c>
      <c r="C1044">
        <v>15328.1</v>
      </c>
      <c r="D1044">
        <v>15315.9</v>
      </c>
      <c r="E1044">
        <v>15303.6</v>
      </c>
      <c r="F1044">
        <v>748.33199999999999</v>
      </c>
      <c r="G1044">
        <v>2026.06</v>
      </c>
      <c r="H1044">
        <v>670.21299999999997</v>
      </c>
      <c r="I1044">
        <v>1.3799499999999999E-2</v>
      </c>
      <c r="J1044">
        <v>0.98101700000000003</v>
      </c>
      <c r="K1044">
        <v>0</v>
      </c>
      <c r="L1044" t="s">
        <v>43</v>
      </c>
    </row>
    <row r="1045" spans="1:12" x14ac:dyDescent="0.25">
      <c r="A1045" t="s">
        <v>48</v>
      </c>
      <c r="B1045">
        <v>17428.099999999999</v>
      </c>
      <c r="C1045">
        <v>15018.6</v>
      </c>
      <c r="D1045">
        <v>15006.6</v>
      </c>
      <c r="E1045">
        <v>14994.6</v>
      </c>
      <c r="F1045">
        <v>733.30100000000004</v>
      </c>
      <c r="G1045">
        <v>2003.41</v>
      </c>
      <c r="H1045">
        <v>656.52300000000002</v>
      </c>
      <c r="I1045">
        <v>1.0857199999999999E-2</v>
      </c>
      <c r="J1045">
        <v>0.98101899999999997</v>
      </c>
      <c r="K1045">
        <v>0</v>
      </c>
      <c r="L1045" t="s">
        <v>43</v>
      </c>
    </row>
    <row r="1046" spans="1:12" x14ac:dyDescent="0.25">
      <c r="A1046" t="s">
        <v>48</v>
      </c>
      <c r="B1046">
        <v>17870.400000000001</v>
      </c>
      <c r="C1046">
        <v>15344.6</v>
      </c>
      <c r="D1046">
        <v>15332.3</v>
      </c>
      <c r="E1046">
        <v>15320.2</v>
      </c>
      <c r="F1046">
        <v>747.7</v>
      </c>
      <c r="G1046">
        <v>2048.89</v>
      </c>
      <c r="H1046">
        <v>671.13</v>
      </c>
      <c r="I1046">
        <v>1.3429999999999999E-2</v>
      </c>
      <c r="J1046">
        <v>0.99187800000000004</v>
      </c>
      <c r="K1046">
        <v>0</v>
      </c>
      <c r="L1046" t="s">
        <v>43</v>
      </c>
    </row>
    <row r="1047" spans="1:12" x14ac:dyDescent="0.25">
      <c r="A1047" t="s">
        <v>48</v>
      </c>
      <c r="B1047">
        <v>17619.8</v>
      </c>
      <c r="C1047">
        <v>15161.1</v>
      </c>
      <c r="D1047">
        <v>15149</v>
      </c>
      <c r="E1047">
        <v>15137</v>
      </c>
      <c r="F1047">
        <v>741.11500000000001</v>
      </c>
      <c r="G1047">
        <v>1999.34</v>
      </c>
      <c r="H1047">
        <v>662.98900000000003</v>
      </c>
      <c r="I1047">
        <v>1.09137E-2</v>
      </c>
      <c r="J1047">
        <v>0.98085900000000004</v>
      </c>
      <c r="K1047">
        <v>0</v>
      </c>
      <c r="L1047" t="s">
        <v>43</v>
      </c>
    </row>
    <row r="1048" spans="1:12" x14ac:dyDescent="0.25">
      <c r="A1048" t="s">
        <v>48</v>
      </c>
      <c r="B1048">
        <v>17705.3</v>
      </c>
      <c r="C1048">
        <v>15061.9</v>
      </c>
      <c r="D1048">
        <v>15049.9</v>
      </c>
      <c r="E1048">
        <v>15038</v>
      </c>
      <c r="F1048">
        <v>734.726</v>
      </c>
      <c r="G1048">
        <v>1992.8</v>
      </c>
      <c r="H1048">
        <v>660.91099999999994</v>
      </c>
      <c r="I1048">
        <v>1.20085E-2</v>
      </c>
      <c r="J1048">
        <v>0.98094300000000001</v>
      </c>
      <c r="K1048">
        <v>0</v>
      </c>
      <c r="L1048" t="s">
        <v>43</v>
      </c>
    </row>
    <row r="1049" spans="1:12" x14ac:dyDescent="0.25">
      <c r="A1049" t="s">
        <v>48</v>
      </c>
      <c r="B1049">
        <v>18483.400000000001</v>
      </c>
      <c r="C1049">
        <v>15981.1</v>
      </c>
      <c r="D1049">
        <v>15968.3</v>
      </c>
      <c r="E1049">
        <v>15955.6</v>
      </c>
      <c r="F1049">
        <v>778.05399999999997</v>
      </c>
      <c r="G1049">
        <v>2147.1999999999998</v>
      </c>
      <c r="H1049">
        <v>713.93700000000001</v>
      </c>
      <c r="I1049">
        <v>1.8742399999999999E-2</v>
      </c>
      <c r="J1049">
        <v>0.98101700000000003</v>
      </c>
      <c r="K1049">
        <v>0</v>
      </c>
      <c r="L1049" t="s">
        <v>43</v>
      </c>
    </row>
    <row r="1050" spans="1:12" x14ac:dyDescent="0.25">
      <c r="A1050" t="s">
        <v>48</v>
      </c>
      <c r="B1050">
        <v>18356.2</v>
      </c>
      <c r="C1050">
        <v>15998.5</v>
      </c>
      <c r="D1050">
        <v>15985.8</v>
      </c>
      <c r="E1050">
        <v>15972.8</v>
      </c>
      <c r="F1050">
        <v>788.04700000000003</v>
      </c>
      <c r="G1050">
        <v>2092.06</v>
      </c>
      <c r="H1050">
        <v>699.04300000000001</v>
      </c>
      <c r="I1050">
        <v>1.08699E-2</v>
      </c>
      <c r="J1050">
        <v>0.98101000000000005</v>
      </c>
      <c r="K1050">
        <v>0</v>
      </c>
      <c r="L1050" t="s">
        <v>43</v>
      </c>
    </row>
    <row r="1051" spans="1:12" x14ac:dyDescent="0.25">
      <c r="A1051" t="s">
        <v>48</v>
      </c>
      <c r="B1051">
        <v>18557.3</v>
      </c>
      <c r="C1051">
        <v>16218.8</v>
      </c>
      <c r="D1051">
        <v>16205.9</v>
      </c>
      <c r="E1051">
        <v>16193</v>
      </c>
      <c r="F1051">
        <v>791.94600000000003</v>
      </c>
      <c r="G1051">
        <v>2156.7600000000002</v>
      </c>
      <c r="H1051">
        <v>725.40499999999997</v>
      </c>
      <c r="I1051">
        <v>1.11226E-2</v>
      </c>
      <c r="J1051">
        <v>0.981012</v>
      </c>
      <c r="K1051">
        <v>0</v>
      </c>
      <c r="L1051" t="s">
        <v>43</v>
      </c>
    </row>
    <row r="1052" spans="1:12" x14ac:dyDescent="0.25">
      <c r="A1052" t="s">
        <v>48</v>
      </c>
      <c r="B1052">
        <v>18609.3</v>
      </c>
      <c r="C1052">
        <v>15916.6</v>
      </c>
      <c r="D1052">
        <v>15903.9</v>
      </c>
      <c r="E1052">
        <v>15891.1</v>
      </c>
      <c r="F1052">
        <v>773.35400000000004</v>
      </c>
      <c r="G1052">
        <v>2141.29</v>
      </c>
      <c r="H1052">
        <v>695.327</v>
      </c>
      <c r="I1052">
        <v>1.29809E-2</v>
      </c>
      <c r="J1052">
        <v>0.98101899999999997</v>
      </c>
      <c r="K1052">
        <v>0</v>
      </c>
      <c r="L1052" t="s">
        <v>43</v>
      </c>
    </row>
    <row r="1053" spans="1:12" x14ac:dyDescent="0.25">
      <c r="A1053" t="s">
        <v>48</v>
      </c>
      <c r="B1053">
        <v>17716.5</v>
      </c>
      <c r="C1053">
        <v>15064.5</v>
      </c>
      <c r="D1053">
        <v>15052.4</v>
      </c>
      <c r="E1053">
        <v>15040.5</v>
      </c>
      <c r="F1053">
        <v>734.79499999999996</v>
      </c>
      <c r="G1053">
        <v>1980.34</v>
      </c>
      <c r="H1053">
        <v>659.35900000000004</v>
      </c>
      <c r="I1053">
        <v>1.14865E-2</v>
      </c>
      <c r="J1053">
        <v>0.99456100000000003</v>
      </c>
      <c r="K1053">
        <v>0</v>
      </c>
      <c r="L1053" t="s">
        <v>43</v>
      </c>
    </row>
    <row r="1054" spans="1:12" x14ac:dyDescent="0.25">
      <c r="A1054" t="s">
        <v>48</v>
      </c>
      <c r="B1054">
        <v>17704.7</v>
      </c>
      <c r="C1054">
        <v>15299.5</v>
      </c>
      <c r="D1054">
        <v>15287.2</v>
      </c>
      <c r="E1054">
        <v>15274.8</v>
      </c>
      <c r="F1054">
        <v>746.96100000000001</v>
      </c>
      <c r="G1054">
        <v>2032.45</v>
      </c>
      <c r="H1054">
        <v>676.78800000000001</v>
      </c>
      <c r="I1054">
        <v>1.0857199999999999E-2</v>
      </c>
      <c r="J1054">
        <v>0.98101899999999997</v>
      </c>
      <c r="K1054">
        <v>0</v>
      </c>
      <c r="L1054" t="s">
        <v>43</v>
      </c>
    </row>
    <row r="1055" spans="1:12" x14ac:dyDescent="0.25">
      <c r="A1055" t="s">
        <v>48</v>
      </c>
      <c r="B1055">
        <v>17932.7</v>
      </c>
      <c r="C1055">
        <v>15432.3</v>
      </c>
      <c r="D1055">
        <v>15419.9</v>
      </c>
      <c r="E1055">
        <v>15407.6</v>
      </c>
      <c r="F1055">
        <v>752.59900000000005</v>
      </c>
      <c r="G1055">
        <v>2055.8200000000002</v>
      </c>
      <c r="H1055">
        <v>674.45600000000002</v>
      </c>
      <c r="I1055">
        <v>1.7913399999999999E-2</v>
      </c>
      <c r="J1055">
        <v>0.98100900000000002</v>
      </c>
      <c r="K1055">
        <v>0</v>
      </c>
      <c r="L1055" t="s">
        <v>43</v>
      </c>
    </row>
    <row r="1056" spans="1:12" x14ac:dyDescent="0.25">
      <c r="A1056" t="s">
        <v>48</v>
      </c>
      <c r="B1056">
        <v>17726</v>
      </c>
      <c r="C1056">
        <v>15340.2</v>
      </c>
      <c r="D1056">
        <v>15327.9</v>
      </c>
      <c r="E1056">
        <v>15315.9</v>
      </c>
      <c r="F1056">
        <v>749.83299999999997</v>
      </c>
      <c r="G1056">
        <v>2008.84</v>
      </c>
      <c r="H1056">
        <v>671.46600000000001</v>
      </c>
      <c r="I1056">
        <v>2.5701499999999999E-2</v>
      </c>
      <c r="J1056">
        <v>0.98101700000000003</v>
      </c>
      <c r="K1056">
        <v>0</v>
      </c>
      <c r="L1056" t="s">
        <v>43</v>
      </c>
    </row>
    <row r="1057" spans="1:25" x14ac:dyDescent="0.25">
      <c r="A1057" t="s">
        <v>48</v>
      </c>
      <c r="B1057">
        <v>17429.599999999999</v>
      </c>
      <c r="C1057">
        <v>15083.7</v>
      </c>
      <c r="D1057">
        <v>15071.5</v>
      </c>
      <c r="E1057">
        <v>15059.4</v>
      </c>
      <c r="F1057">
        <v>736.15300000000002</v>
      </c>
      <c r="G1057">
        <v>1998.1</v>
      </c>
      <c r="H1057">
        <v>659.62900000000002</v>
      </c>
      <c r="I1057">
        <v>1.08571E-2</v>
      </c>
      <c r="J1057">
        <v>0.99206099999999997</v>
      </c>
      <c r="K1057">
        <v>0</v>
      </c>
      <c r="L1057" t="s">
        <v>43</v>
      </c>
    </row>
    <row r="1058" spans="1:25" x14ac:dyDescent="0.25">
      <c r="A1058" t="s">
        <v>48</v>
      </c>
      <c r="B1058">
        <v>18394.599999999999</v>
      </c>
      <c r="C1058">
        <v>15666.4</v>
      </c>
      <c r="D1058">
        <v>15653.9</v>
      </c>
      <c r="E1058">
        <v>15641.4</v>
      </c>
      <c r="F1058">
        <v>763.65</v>
      </c>
      <c r="G1058">
        <v>2078.75</v>
      </c>
      <c r="H1058">
        <v>684.62</v>
      </c>
      <c r="I1058">
        <v>1.09166E-2</v>
      </c>
      <c r="J1058">
        <v>0.981012</v>
      </c>
      <c r="K1058">
        <v>0</v>
      </c>
      <c r="L1058" t="s">
        <v>43</v>
      </c>
    </row>
    <row r="1059" spans="1:25" x14ac:dyDescent="0.25">
      <c r="A1059" t="s">
        <v>48</v>
      </c>
      <c r="B1059">
        <v>17904.400000000001</v>
      </c>
      <c r="C1059">
        <v>15378.3</v>
      </c>
      <c r="D1059">
        <v>15365.9</v>
      </c>
      <c r="E1059">
        <v>15353.6</v>
      </c>
      <c r="F1059">
        <v>753.28099999999995</v>
      </c>
      <c r="G1059">
        <v>2028.26</v>
      </c>
      <c r="H1059">
        <v>681.596</v>
      </c>
      <c r="I1059">
        <v>1.0900999999999999E-2</v>
      </c>
      <c r="J1059">
        <v>0.98089999999999999</v>
      </c>
      <c r="K1059">
        <v>0</v>
      </c>
      <c r="L1059" t="s">
        <v>43</v>
      </c>
    </row>
    <row r="1060" spans="1:25" x14ac:dyDescent="0.25">
      <c r="A1060" t="s">
        <v>48</v>
      </c>
      <c r="B1060">
        <v>17731.7</v>
      </c>
      <c r="C1060">
        <v>15351</v>
      </c>
      <c r="D1060">
        <v>15338.7</v>
      </c>
      <c r="E1060">
        <v>15326.5</v>
      </c>
      <c r="F1060">
        <v>748.28099999999995</v>
      </c>
      <c r="G1060">
        <v>2029.08</v>
      </c>
      <c r="H1060">
        <v>679.67100000000005</v>
      </c>
      <c r="I1060">
        <v>1.51109E-2</v>
      </c>
      <c r="J1060">
        <v>0.98090100000000002</v>
      </c>
      <c r="K1060">
        <v>0</v>
      </c>
      <c r="L1060" t="s">
        <v>43</v>
      </c>
    </row>
    <row r="1061" spans="1:25" x14ac:dyDescent="0.25">
      <c r="A1061" t="s">
        <v>48</v>
      </c>
      <c r="B1061">
        <v>17653.599999999999</v>
      </c>
      <c r="C1061">
        <v>15422.9</v>
      </c>
      <c r="D1061">
        <v>15410.6</v>
      </c>
      <c r="E1061">
        <v>15398.3</v>
      </c>
      <c r="F1061">
        <v>751.26900000000001</v>
      </c>
      <c r="G1061">
        <v>2053.62</v>
      </c>
      <c r="H1061">
        <v>674.53499999999997</v>
      </c>
      <c r="I1061">
        <v>2.30776E-2</v>
      </c>
      <c r="J1061">
        <v>0.98080199999999995</v>
      </c>
      <c r="K1061">
        <v>0</v>
      </c>
      <c r="L1061" t="s">
        <v>43</v>
      </c>
    </row>
    <row r="1062" spans="1:25" x14ac:dyDescent="0.25">
      <c r="A1062" t="s">
        <v>48</v>
      </c>
      <c r="B1062">
        <v>17937.900000000001</v>
      </c>
      <c r="C1062">
        <v>15518.3</v>
      </c>
      <c r="D1062">
        <v>15505.8</v>
      </c>
      <c r="E1062">
        <v>15493.5</v>
      </c>
      <c r="F1062">
        <v>757.10900000000004</v>
      </c>
      <c r="G1062">
        <v>2051.81</v>
      </c>
      <c r="H1062">
        <v>685.58100000000002</v>
      </c>
      <c r="I1062">
        <v>1.18884E-2</v>
      </c>
      <c r="J1062">
        <v>0.98101899999999997</v>
      </c>
      <c r="K1062">
        <v>0</v>
      </c>
      <c r="L1062" t="s">
        <v>43</v>
      </c>
    </row>
    <row r="1063" spans="1:25" x14ac:dyDescent="0.25">
      <c r="A1063" t="s">
        <v>48</v>
      </c>
      <c r="B1063">
        <v>17609.5</v>
      </c>
      <c r="C1063">
        <v>15231.8</v>
      </c>
      <c r="D1063">
        <v>15219.6</v>
      </c>
      <c r="E1063">
        <v>15207.6</v>
      </c>
      <c r="F1063">
        <v>751.56600000000003</v>
      </c>
      <c r="G1063">
        <v>2007.09</v>
      </c>
      <c r="H1063">
        <v>666.68499999999995</v>
      </c>
      <c r="I1063">
        <v>1.20486E-2</v>
      </c>
      <c r="J1063">
        <v>0.981016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18258.8</v>
      </c>
      <c r="C1064">
        <v>15842.3</v>
      </c>
      <c r="D1064">
        <v>15829.6</v>
      </c>
      <c r="E1064">
        <v>15816.9</v>
      </c>
      <c r="F1064">
        <v>773.53099999999995</v>
      </c>
      <c r="G1064">
        <v>2092.8200000000002</v>
      </c>
      <c r="H1064">
        <v>693.21299999999997</v>
      </c>
      <c r="I1064">
        <v>1.33448E-2</v>
      </c>
      <c r="J1064">
        <v>0.99507900000000005</v>
      </c>
      <c r="K1064">
        <v>0</v>
      </c>
      <c r="L1064" t="s">
        <v>43</v>
      </c>
      <c r="R1064">
        <f>AVERAGE(B1015:B1064)</f>
        <v>17881.95</v>
      </c>
      <c r="S1064">
        <f>AVERAGE(C1015:C1064)</f>
        <v>15430.604000000003</v>
      </c>
      <c r="U1064">
        <f>_xlfn.VAR.P(B1015:B1064)</f>
        <v>240499.52369999993</v>
      </c>
      <c r="V1064">
        <f>_xlfn.VAR.P(C1015:C1064)</f>
        <v>210161.02038400006</v>
      </c>
      <c r="X1064">
        <f>1.96*SQRT(U1064)/50</f>
        <v>19.223974305495933</v>
      </c>
      <c r="Y1064">
        <f>1.96*SQRT(V1064)/50</f>
        <v>17.970582360148207</v>
      </c>
    </row>
    <row r="1065" spans="1:25" x14ac:dyDescent="0.25">
      <c r="A1065" t="s">
        <v>49</v>
      </c>
      <c r="B1065">
        <v>894103.565359</v>
      </c>
      <c r="C1065" t="s">
        <v>37</v>
      </c>
    </row>
    <row r="1066" spans="1:25" x14ac:dyDescent="0.25">
      <c r="A1066" t="s">
        <v>50</v>
      </c>
      <c r="B1066">
        <v>13721.5</v>
      </c>
      <c r="C1066">
        <v>13720.9</v>
      </c>
      <c r="D1066">
        <v>13708.8</v>
      </c>
      <c r="E1066">
        <v>13698.4</v>
      </c>
      <c r="F1066">
        <v>624.54999999999995</v>
      </c>
      <c r="G1066">
        <v>0</v>
      </c>
      <c r="H1066">
        <v>675.38300000000004</v>
      </c>
      <c r="I1066">
        <v>1.9196399999999999E-2</v>
      </c>
      <c r="J1066">
        <v>0.98097100000000004</v>
      </c>
      <c r="K1066">
        <v>0</v>
      </c>
      <c r="L1066" t="s">
        <v>43</v>
      </c>
    </row>
    <row r="1067" spans="1:25" x14ac:dyDescent="0.25">
      <c r="A1067" t="s">
        <v>50</v>
      </c>
      <c r="B1067">
        <v>13484.9</v>
      </c>
      <c r="C1067">
        <v>13484.3</v>
      </c>
      <c r="D1067">
        <v>13472.4</v>
      </c>
      <c r="E1067">
        <v>13462.2</v>
      </c>
      <c r="F1067">
        <v>611.34199999999998</v>
      </c>
      <c r="G1067">
        <v>0</v>
      </c>
      <c r="H1067">
        <v>663.56299999999999</v>
      </c>
      <c r="I1067">
        <v>1.4641700000000001E-2</v>
      </c>
      <c r="J1067">
        <v>0.98101899999999997</v>
      </c>
      <c r="K1067">
        <v>0</v>
      </c>
      <c r="L1067" t="s">
        <v>43</v>
      </c>
    </row>
    <row r="1068" spans="1:25" x14ac:dyDescent="0.25">
      <c r="A1068" t="s">
        <v>50</v>
      </c>
      <c r="B1068">
        <v>13959.1</v>
      </c>
      <c r="C1068">
        <v>13958.5</v>
      </c>
      <c r="D1068">
        <v>13946.2</v>
      </c>
      <c r="E1068">
        <v>13935.8</v>
      </c>
      <c r="F1068">
        <v>647.83399999999995</v>
      </c>
      <c r="G1068">
        <v>0</v>
      </c>
      <c r="H1068">
        <v>678.85400000000004</v>
      </c>
      <c r="I1068">
        <v>1.79566E-2</v>
      </c>
      <c r="J1068">
        <v>0.98099099999999995</v>
      </c>
      <c r="K1068">
        <v>0</v>
      </c>
      <c r="L1068" t="s">
        <v>43</v>
      </c>
    </row>
    <row r="1069" spans="1:25" x14ac:dyDescent="0.25">
      <c r="A1069" t="s">
        <v>50</v>
      </c>
      <c r="B1069">
        <v>13469.3</v>
      </c>
      <c r="C1069">
        <v>13468.8</v>
      </c>
      <c r="D1069">
        <v>13456.8</v>
      </c>
      <c r="E1069">
        <v>13446.7</v>
      </c>
      <c r="F1069">
        <v>612.04399999999998</v>
      </c>
      <c r="G1069">
        <v>0</v>
      </c>
      <c r="H1069">
        <v>655.10799999999995</v>
      </c>
      <c r="I1069">
        <v>1.32097E-2</v>
      </c>
      <c r="J1069">
        <v>0.98101899999999997</v>
      </c>
      <c r="K1069">
        <v>0</v>
      </c>
      <c r="L1069" t="s">
        <v>43</v>
      </c>
    </row>
    <row r="1070" spans="1:25" x14ac:dyDescent="0.25">
      <c r="A1070" t="s">
        <v>50</v>
      </c>
      <c r="B1070">
        <v>14270.1</v>
      </c>
      <c r="C1070">
        <v>14269.5</v>
      </c>
      <c r="D1070">
        <v>14257</v>
      </c>
      <c r="E1070">
        <v>14246</v>
      </c>
      <c r="F1070">
        <v>647.64700000000005</v>
      </c>
      <c r="G1070">
        <v>0</v>
      </c>
      <c r="H1070">
        <v>695.73099999999999</v>
      </c>
      <c r="I1070">
        <v>1.1491400000000001E-2</v>
      </c>
      <c r="J1070">
        <v>0.98682099999999995</v>
      </c>
      <c r="K1070">
        <v>0</v>
      </c>
      <c r="L1070" t="s">
        <v>43</v>
      </c>
    </row>
    <row r="1071" spans="1:25" x14ac:dyDescent="0.25">
      <c r="A1071" t="s">
        <v>50</v>
      </c>
      <c r="B1071">
        <v>13967.7</v>
      </c>
      <c r="C1071">
        <v>13967.1</v>
      </c>
      <c r="D1071">
        <v>13954.8</v>
      </c>
      <c r="E1071">
        <v>13944.2</v>
      </c>
      <c r="F1071">
        <v>634.41800000000001</v>
      </c>
      <c r="G1071">
        <v>0</v>
      </c>
      <c r="H1071">
        <v>679.19600000000003</v>
      </c>
      <c r="I1071">
        <v>1.08594E-2</v>
      </c>
      <c r="J1071">
        <v>0.98100100000000001</v>
      </c>
      <c r="K1071">
        <v>0</v>
      </c>
      <c r="L1071" t="s">
        <v>43</v>
      </c>
    </row>
    <row r="1072" spans="1:25" x14ac:dyDescent="0.25">
      <c r="A1072" t="s">
        <v>50</v>
      </c>
      <c r="B1072">
        <v>13603.3</v>
      </c>
      <c r="C1072">
        <v>13602.7</v>
      </c>
      <c r="D1072">
        <v>13590.7</v>
      </c>
      <c r="E1072">
        <v>13580.2</v>
      </c>
      <c r="F1072">
        <v>616.95299999999997</v>
      </c>
      <c r="G1072">
        <v>0</v>
      </c>
      <c r="H1072">
        <v>672.84299999999996</v>
      </c>
      <c r="I1072">
        <v>2.0458500000000001E-2</v>
      </c>
      <c r="J1072">
        <v>0.99089799999999995</v>
      </c>
      <c r="K1072">
        <v>0</v>
      </c>
      <c r="L1072" t="s">
        <v>43</v>
      </c>
    </row>
    <row r="1073" spans="1:12" x14ac:dyDescent="0.25">
      <c r="A1073" t="s">
        <v>50</v>
      </c>
      <c r="B1073">
        <v>13327.6</v>
      </c>
      <c r="C1073">
        <v>13327</v>
      </c>
      <c r="D1073">
        <v>13315.3</v>
      </c>
      <c r="E1073">
        <v>13305.2</v>
      </c>
      <c r="F1073">
        <v>604.03200000000004</v>
      </c>
      <c r="G1073">
        <v>0</v>
      </c>
      <c r="H1073">
        <v>648.23400000000004</v>
      </c>
      <c r="I1073">
        <v>1.10183E-2</v>
      </c>
      <c r="J1073">
        <v>0.99420900000000001</v>
      </c>
      <c r="K1073">
        <v>0</v>
      </c>
      <c r="L1073" t="s">
        <v>43</v>
      </c>
    </row>
    <row r="1074" spans="1:12" x14ac:dyDescent="0.25">
      <c r="A1074" t="s">
        <v>50</v>
      </c>
      <c r="B1074">
        <v>14519.6</v>
      </c>
      <c r="C1074">
        <v>14519.1</v>
      </c>
      <c r="D1074">
        <v>14506.3</v>
      </c>
      <c r="E1074">
        <v>14495.4</v>
      </c>
      <c r="F1074">
        <v>658.71100000000001</v>
      </c>
      <c r="G1074">
        <v>0</v>
      </c>
      <c r="H1074">
        <v>713.40300000000002</v>
      </c>
      <c r="I1074">
        <v>1.0857E-2</v>
      </c>
      <c r="J1074">
        <v>0.98101700000000003</v>
      </c>
      <c r="K1074">
        <v>0</v>
      </c>
      <c r="L1074" t="s">
        <v>43</v>
      </c>
    </row>
    <row r="1075" spans="1:12" x14ac:dyDescent="0.25">
      <c r="A1075" t="s">
        <v>50</v>
      </c>
      <c r="B1075">
        <v>14026.9</v>
      </c>
      <c r="C1075">
        <v>14026.3</v>
      </c>
      <c r="D1075">
        <v>14013.9</v>
      </c>
      <c r="E1075">
        <v>14003.3</v>
      </c>
      <c r="F1075">
        <v>636.29899999999998</v>
      </c>
      <c r="G1075">
        <v>0</v>
      </c>
      <c r="H1075">
        <v>689.745</v>
      </c>
      <c r="I1075">
        <v>1.13851E-2</v>
      </c>
      <c r="J1075">
        <v>0.98101499999999997</v>
      </c>
      <c r="K1075">
        <v>0</v>
      </c>
      <c r="L1075" t="s">
        <v>43</v>
      </c>
    </row>
    <row r="1076" spans="1:12" x14ac:dyDescent="0.25">
      <c r="A1076" t="s">
        <v>50</v>
      </c>
      <c r="B1076">
        <v>13908.4</v>
      </c>
      <c r="C1076">
        <v>13907.9</v>
      </c>
      <c r="D1076">
        <v>13895.6</v>
      </c>
      <c r="E1076">
        <v>13885.3</v>
      </c>
      <c r="F1076">
        <v>630.95399999999995</v>
      </c>
      <c r="G1076">
        <v>0</v>
      </c>
      <c r="H1076">
        <v>675.90200000000004</v>
      </c>
      <c r="I1076">
        <v>1.4763099999999999E-2</v>
      </c>
      <c r="J1076">
        <v>0.98101799999999995</v>
      </c>
      <c r="K1076">
        <v>0</v>
      </c>
      <c r="L1076" t="s">
        <v>43</v>
      </c>
    </row>
    <row r="1077" spans="1:12" x14ac:dyDescent="0.25">
      <c r="A1077" t="s">
        <v>50</v>
      </c>
      <c r="B1077">
        <v>13523.9</v>
      </c>
      <c r="C1077">
        <v>13523.4</v>
      </c>
      <c r="D1077">
        <v>13511.4</v>
      </c>
      <c r="E1077">
        <v>13501.2</v>
      </c>
      <c r="F1077">
        <v>625.18499999999995</v>
      </c>
      <c r="G1077">
        <v>0</v>
      </c>
      <c r="H1077">
        <v>658.04300000000001</v>
      </c>
      <c r="I1077">
        <v>1.4005099999999999E-2</v>
      </c>
      <c r="J1077">
        <v>0.98090299999999997</v>
      </c>
      <c r="K1077">
        <v>0</v>
      </c>
      <c r="L1077" t="s">
        <v>43</v>
      </c>
    </row>
    <row r="1078" spans="1:12" x14ac:dyDescent="0.25">
      <c r="A1078" t="s">
        <v>50</v>
      </c>
      <c r="B1078">
        <v>13151.2</v>
      </c>
      <c r="C1078">
        <v>13150.7</v>
      </c>
      <c r="D1078">
        <v>13139.1</v>
      </c>
      <c r="E1078">
        <v>13129.2</v>
      </c>
      <c r="F1078">
        <v>597.00300000000004</v>
      </c>
      <c r="G1078">
        <v>0</v>
      </c>
      <c r="H1078">
        <v>640.34900000000005</v>
      </c>
      <c r="I1078">
        <v>1.42784E-2</v>
      </c>
      <c r="J1078">
        <v>0.98101400000000005</v>
      </c>
      <c r="K1078">
        <v>0</v>
      </c>
      <c r="L1078" t="s">
        <v>43</v>
      </c>
    </row>
    <row r="1079" spans="1:12" x14ac:dyDescent="0.25">
      <c r="A1079" t="s">
        <v>50</v>
      </c>
      <c r="B1079">
        <v>13319.9</v>
      </c>
      <c r="C1079">
        <v>13319.4</v>
      </c>
      <c r="D1079">
        <v>13307.7</v>
      </c>
      <c r="E1079">
        <v>13297.6</v>
      </c>
      <c r="F1079">
        <v>615.553</v>
      </c>
      <c r="G1079">
        <v>0</v>
      </c>
      <c r="H1079">
        <v>648.00699999999995</v>
      </c>
      <c r="I1079">
        <v>1.10116E-2</v>
      </c>
      <c r="J1079">
        <v>0.98100399999999999</v>
      </c>
      <c r="K1079">
        <v>0</v>
      </c>
      <c r="L1079" t="s">
        <v>43</v>
      </c>
    </row>
    <row r="1080" spans="1:12" x14ac:dyDescent="0.25">
      <c r="A1080" t="s">
        <v>50</v>
      </c>
      <c r="B1080">
        <v>13567.2</v>
      </c>
      <c r="C1080">
        <v>13566.6</v>
      </c>
      <c r="D1080">
        <v>13554.7</v>
      </c>
      <c r="E1080">
        <v>13544.4</v>
      </c>
      <c r="F1080">
        <v>615.26300000000003</v>
      </c>
      <c r="G1080">
        <v>0</v>
      </c>
      <c r="H1080">
        <v>660.43899999999996</v>
      </c>
      <c r="I1080">
        <v>1.6422900000000001E-2</v>
      </c>
      <c r="J1080">
        <v>0.98094499999999996</v>
      </c>
      <c r="K1080">
        <v>0</v>
      </c>
      <c r="L1080" t="s">
        <v>43</v>
      </c>
    </row>
    <row r="1081" spans="1:12" x14ac:dyDescent="0.25">
      <c r="A1081" t="s">
        <v>50</v>
      </c>
      <c r="B1081">
        <v>13717.8</v>
      </c>
      <c r="C1081">
        <v>13717.3</v>
      </c>
      <c r="D1081">
        <v>13705.1</v>
      </c>
      <c r="E1081">
        <v>13694.8</v>
      </c>
      <c r="F1081">
        <v>621.63300000000004</v>
      </c>
      <c r="G1081">
        <v>0</v>
      </c>
      <c r="H1081">
        <v>666.62800000000004</v>
      </c>
      <c r="I1081">
        <v>1.0877700000000001E-2</v>
      </c>
      <c r="J1081">
        <v>0.98101899999999997</v>
      </c>
      <c r="K1081">
        <v>0</v>
      </c>
      <c r="L1081" t="s">
        <v>43</v>
      </c>
    </row>
    <row r="1082" spans="1:12" x14ac:dyDescent="0.25">
      <c r="A1082" t="s">
        <v>50</v>
      </c>
      <c r="B1082">
        <v>14012.9</v>
      </c>
      <c r="C1082">
        <v>14012.3</v>
      </c>
      <c r="D1082">
        <v>14000</v>
      </c>
      <c r="E1082">
        <v>13989.2</v>
      </c>
      <c r="F1082">
        <v>648.995</v>
      </c>
      <c r="G1082">
        <v>0</v>
      </c>
      <c r="H1082">
        <v>694.93399999999997</v>
      </c>
      <c r="I1082">
        <v>1.19928E-2</v>
      </c>
      <c r="J1082">
        <v>0.98101899999999997</v>
      </c>
      <c r="K1082">
        <v>0</v>
      </c>
      <c r="L1082" t="s">
        <v>43</v>
      </c>
    </row>
    <row r="1083" spans="1:12" x14ac:dyDescent="0.25">
      <c r="A1083" t="s">
        <v>50</v>
      </c>
      <c r="B1083">
        <v>13832.2</v>
      </c>
      <c r="C1083">
        <v>13831.6</v>
      </c>
      <c r="D1083">
        <v>13819.4</v>
      </c>
      <c r="E1083">
        <v>13809</v>
      </c>
      <c r="F1083">
        <v>629.15700000000004</v>
      </c>
      <c r="G1083">
        <v>0</v>
      </c>
      <c r="H1083">
        <v>672.99900000000002</v>
      </c>
      <c r="I1083">
        <v>1.2398899999999999E-2</v>
      </c>
      <c r="J1083">
        <v>0.98101000000000005</v>
      </c>
      <c r="K1083">
        <v>0</v>
      </c>
      <c r="L1083" t="s">
        <v>43</v>
      </c>
    </row>
    <row r="1084" spans="1:12" x14ac:dyDescent="0.25">
      <c r="A1084" t="s">
        <v>50</v>
      </c>
      <c r="B1084">
        <v>13905</v>
      </c>
      <c r="C1084">
        <v>13904.5</v>
      </c>
      <c r="D1084">
        <v>13892.1</v>
      </c>
      <c r="E1084">
        <v>13881.5</v>
      </c>
      <c r="F1084">
        <v>641.995</v>
      </c>
      <c r="G1084">
        <v>0</v>
      </c>
      <c r="H1084">
        <v>676.71500000000003</v>
      </c>
      <c r="I1084">
        <v>1.22906E-2</v>
      </c>
      <c r="J1084">
        <v>0.98087100000000005</v>
      </c>
      <c r="K1084">
        <v>0</v>
      </c>
      <c r="L1084" t="s">
        <v>43</v>
      </c>
    </row>
    <row r="1085" spans="1:12" x14ac:dyDescent="0.25">
      <c r="A1085" t="s">
        <v>50</v>
      </c>
      <c r="B1085">
        <v>13341.9</v>
      </c>
      <c r="C1085">
        <v>13341.4</v>
      </c>
      <c r="D1085">
        <v>13329.6</v>
      </c>
      <c r="E1085">
        <v>13319.5</v>
      </c>
      <c r="F1085">
        <v>605.07799999999997</v>
      </c>
      <c r="G1085">
        <v>0</v>
      </c>
      <c r="H1085">
        <v>648.58100000000002</v>
      </c>
      <c r="I1085">
        <v>1.0891400000000001E-2</v>
      </c>
      <c r="J1085">
        <v>0.98094899999999996</v>
      </c>
      <c r="K1085">
        <v>0</v>
      </c>
      <c r="L1085" t="s">
        <v>43</v>
      </c>
    </row>
    <row r="1086" spans="1:12" x14ac:dyDescent="0.25">
      <c r="A1086" t="s">
        <v>50</v>
      </c>
      <c r="B1086">
        <v>14289.4</v>
      </c>
      <c r="C1086">
        <v>14288.9</v>
      </c>
      <c r="D1086">
        <v>14276.3</v>
      </c>
      <c r="E1086">
        <v>14265.4</v>
      </c>
      <c r="F1086">
        <v>648.00300000000004</v>
      </c>
      <c r="G1086">
        <v>0</v>
      </c>
      <c r="H1086">
        <v>694.05700000000002</v>
      </c>
      <c r="I1086">
        <v>1.10881E-2</v>
      </c>
      <c r="J1086">
        <v>0.988896</v>
      </c>
      <c r="K1086">
        <v>0</v>
      </c>
      <c r="L1086" t="s">
        <v>43</v>
      </c>
    </row>
    <row r="1087" spans="1:12" x14ac:dyDescent="0.25">
      <c r="A1087" t="s">
        <v>50</v>
      </c>
      <c r="B1087">
        <v>13235.6</v>
      </c>
      <c r="C1087">
        <v>13235.1</v>
      </c>
      <c r="D1087">
        <v>13223.4</v>
      </c>
      <c r="E1087">
        <v>13213.4</v>
      </c>
      <c r="F1087">
        <v>600.53200000000004</v>
      </c>
      <c r="G1087">
        <v>0</v>
      </c>
      <c r="H1087">
        <v>645.851</v>
      </c>
      <c r="I1087">
        <v>1.2522500000000001E-2</v>
      </c>
      <c r="J1087">
        <v>0.98101300000000002</v>
      </c>
      <c r="K1087">
        <v>0</v>
      </c>
      <c r="L1087" t="s">
        <v>43</v>
      </c>
    </row>
    <row r="1088" spans="1:12" x14ac:dyDescent="0.25">
      <c r="A1088" t="s">
        <v>50</v>
      </c>
      <c r="B1088">
        <v>13906.1</v>
      </c>
      <c r="C1088">
        <v>13905.6</v>
      </c>
      <c r="D1088">
        <v>13893.1</v>
      </c>
      <c r="E1088">
        <v>13882.6</v>
      </c>
      <c r="F1088">
        <v>639.80799999999999</v>
      </c>
      <c r="G1088">
        <v>0</v>
      </c>
      <c r="H1088">
        <v>676.74900000000002</v>
      </c>
      <c r="I1088">
        <v>1.0866300000000001E-2</v>
      </c>
      <c r="J1088">
        <v>0.98087400000000002</v>
      </c>
      <c r="K1088">
        <v>0</v>
      </c>
      <c r="L1088" t="s">
        <v>43</v>
      </c>
    </row>
    <row r="1089" spans="1:12" x14ac:dyDescent="0.25">
      <c r="A1089" t="s">
        <v>50</v>
      </c>
      <c r="B1089">
        <v>13452</v>
      </c>
      <c r="C1089">
        <v>13451.5</v>
      </c>
      <c r="D1089">
        <v>13439.6</v>
      </c>
      <c r="E1089">
        <v>13429.5</v>
      </c>
      <c r="F1089">
        <v>609.96400000000006</v>
      </c>
      <c r="G1089">
        <v>0</v>
      </c>
      <c r="H1089">
        <v>669.303</v>
      </c>
      <c r="I1089">
        <v>1.30869E-2</v>
      </c>
      <c r="J1089">
        <v>0.98099899999999995</v>
      </c>
      <c r="K1089">
        <v>0</v>
      </c>
      <c r="L1089" t="s">
        <v>43</v>
      </c>
    </row>
    <row r="1090" spans="1:12" x14ac:dyDescent="0.25">
      <c r="A1090" t="s">
        <v>50</v>
      </c>
      <c r="B1090">
        <v>13441.9</v>
      </c>
      <c r="C1090">
        <v>13441.4</v>
      </c>
      <c r="D1090">
        <v>13429.5</v>
      </c>
      <c r="E1090">
        <v>13419.2</v>
      </c>
      <c r="F1090">
        <v>609.28300000000002</v>
      </c>
      <c r="G1090">
        <v>0</v>
      </c>
      <c r="H1090">
        <v>653.64499999999998</v>
      </c>
      <c r="I1090">
        <v>1.0877E-2</v>
      </c>
      <c r="J1090">
        <v>0.98101499999999997</v>
      </c>
      <c r="K1090">
        <v>0</v>
      </c>
      <c r="L1090" t="s">
        <v>43</v>
      </c>
    </row>
    <row r="1091" spans="1:12" x14ac:dyDescent="0.25">
      <c r="A1091" t="s">
        <v>50</v>
      </c>
      <c r="B1091">
        <v>14357</v>
      </c>
      <c r="C1091">
        <v>14356.5</v>
      </c>
      <c r="D1091">
        <v>14343.8</v>
      </c>
      <c r="E1091">
        <v>14332.9</v>
      </c>
      <c r="F1091">
        <v>651.50400000000002</v>
      </c>
      <c r="G1091">
        <v>0</v>
      </c>
      <c r="H1091">
        <v>697.75199999999995</v>
      </c>
      <c r="I1091">
        <v>1.8698800000000002E-2</v>
      </c>
      <c r="J1091">
        <v>0.98100900000000002</v>
      </c>
      <c r="K1091">
        <v>0</v>
      </c>
      <c r="L1091" t="s">
        <v>43</v>
      </c>
    </row>
    <row r="1092" spans="1:12" x14ac:dyDescent="0.25">
      <c r="A1092" t="s">
        <v>50</v>
      </c>
      <c r="B1092">
        <v>14726.1</v>
      </c>
      <c r="C1092">
        <v>14725.5</v>
      </c>
      <c r="D1092">
        <v>14712.5</v>
      </c>
      <c r="E1092">
        <v>14701.5</v>
      </c>
      <c r="F1092">
        <v>667.42600000000004</v>
      </c>
      <c r="G1092">
        <v>0</v>
      </c>
      <c r="H1092">
        <v>715.59100000000001</v>
      </c>
      <c r="I1092">
        <v>1.1231700000000001E-2</v>
      </c>
      <c r="J1092">
        <v>0.98101899999999997</v>
      </c>
      <c r="K1092">
        <v>0</v>
      </c>
      <c r="L1092" t="s">
        <v>43</v>
      </c>
    </row>
    <row r="1093" spans="1:12" x14ac:dyDescent="0.25">
      <c r="A1093" t="s">
        <v>50</v>
      </c>
      <c r="B1093">
        <v>14149.1</v>
      </c>
      <c r="C1093">
        <v>14148.5</v>
      </c>
      <c r="D1093">
        <v>14136</v>
      </c>
      <c r="E1093">
        <v>14125.2</v>
      </c>
      <c r="F1093">
        <v>641.58100000000002</v>
      </c>
      <c r="G1093">
        <v>0</v>
      </c>
      <c r="H1093">
        <v>695.61400000000003</v>
      </c>
      <c r="I1093">
        <v>1.1124500000000001E-2</v>
      </c>
      <c r="J1093">
        <v>0.98737600000000003</v>
      </c>
      <c r="K1093">
        <v>0</v>
      </c>
      <c r="L1093" t="s">
        <v>43</v>
      </c>
    </row>
    <row r="1094" spans="1:12" x14ac:dyDescent="0.25">
      <c r="A1094" t="s">
        <v>50</v>
      </c>
      <c r="B1094">
        <v>14294.2</v>
      </c>
      <c r="C1094">
        <v>14293.6</v>
      </c>
      <c r="D1094">
        <v>14281</v>
      </c>
      <c r="E1094">
        <v>14270.2</v>
      </c>
      <c r="F1094">
        <v>648.19600000000003</v>
      </c>
      <c r="G1094">
        <v>0</v>
      </c>
      <c r="H1094">
        <v>694.65800000000002</v>
      </c>
      <c r="I1094">
        <v>1.10017E-2</v>
      </c>
      <c r="J1094">
        <v>0.98101300000000002</v>
      </c>
      <c r="K1094">
        <v>0</v>
      </c>
      <c r="L1094" t="s">
        <v>43</v>
      </c>
    </row>
    <row r="1095" spans="1:12" x14ac:dyDescent="0.25">
      <c r="A1095" t="s">
        <v>50</v>
      </c>
      <c r="B1095">
        <v>13601.3</v>
      </c>
      <c r="C1095">
        <v>13600.8</v>
      </c>
      <c r="D1095">
        <v>13588.8</v>
      </c>
      <c r="E1095">
        <v>13578.5</v>
      </c>
      <c r="F1095">
        <v>617.03399999999999</v>
      </c>
      <c r="G1095">
        <v>0</v>
      </c>
      <c r="H1095">
        <v>661.49599999999998</v>
      </c>
      <c r="I1095">
        <v>1.0911499999999999E-2</v>
      </c>
      <c r="J1095">
        <v>0.98100799999999999</v>
      </c>
      <c r="K1095">
        <v>0</v>
      </c>
      <c r="L1095" t="s">
        <v>43</v>
      </c>
    </row>
    <row r="1096" spans="1:12" x14ac:dyDescent="0.25">
      <c r="A1096" t="s">
        <v>50</v>
      </c>
      <c r="B1096">
        <v>13680.5</v>
      </c>
      <c r="C1096">
        <v>13680</v>
      </c>
      <c r="D1096">
        <v>13667.8</v>
      </c>
      <c r="E1096">
        <v>13657.2</v>
      </c>
      <c r="F1096">
        <v>628.96600000000001</v>
      </c>
      <c r="G1096">
        <v>0</v>
      </c>
      <c r="H1096">
        <v>665.17600000000004</v>
      </c>
      <c r="I1096">
        <v>1.1681499999999999E-2</v>
      </c>
      <c r="J1096">
        <v>0.981016</v>
      </c>
      <c r="K1096">
        <v>0</v>
      </c>
      <c r="L1096" t="s">
        <v>43</v>
      </c>
    </row>
    <row r="1097" spans="1:12" x14ac:dyDescent="0.25">
      <c r="A1097" t="s">
        <v>50</v>
      </c>
      <c r="B1097">
        <v>13909.8</v>
      </c>
      <c r="C1097">
        <v>13909.3</v>
      </c>
      <c r="D1097">
        <v>13897.1</v>
      </c>
      <c r="E1097">
        <v>13886.8</v>
      </c>
      <c r="F1097">
        <v>631.15</v>
      </c>
      <c r="G1097">
        <v>0</v>
      </c>
      <c r="H1097">
        <v>676.83299999999997</v>
      </c>
      <c r="I1097">
        <v>2.89845E-2</v>
      </c>
      <c r="J1097">
        <v>0.98098399999999997</v>
      </c>
      <c r="K1097">
        <v>0</v>
      </c>
      <c r="L1097" t="s">
        <v>43</v>
      </c>
    </row>
    <row r="1098" spans="1:12" x14ac:dyDescent="0.25">
      <c r="A1098" t="s">
        <v>50</v>
      </c>
      <c r="B1098">
        <v>14332.7</v>
      </c>
      <c r="C1098">
        <v>14332.2</v>
      </c>
      <c r="D1098">
        <v>14319.5</v>
      </c>
      <c r="E1098">
        <v>14308.6</v>
      </c>
      <c r="F1098">
        <v>652.25800000000004</v>
      </c>
      <c r="G1098">
        <v>0</v>
      </c>
      <c r="H1098">
        <v>695.99800000000005</v>
      </c>
      <c r="I1098">
        <v>1.79577E-2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50</v>
      </c>
      <c r="B1099">
        <v>13745.3</v>
      </c>
      <c r="C1099">
        <v>13744.7</v>
      </c>
      <c r="D1099">
        <v>13732.5</v>
      </c>
      <c r="E1099">
        <v>13722.2</v>
      </c>
      <c r="F1099">
        <v>623.64200000000005</v>
      </c>
      <c r="G1099">
        <v>0</v>
      </c>
      <c r="H1099">
        <v>669.29100000000005</v>
      </c>
      <c r="I1099">
        <v>1.1366599999999999E-2</v>
      </c>
      <c r="J1099">
        <v>0.98093399999999997</v>
      </c>
      <c r="K1099">
        <v>0</v>
      </c>
      <c r="L1099" t="s">
        <v>43</v>
      </c>
    </row>
    <row r="1100" spans="1:12" x14ac:dyDescent="0.25">
      <c r="A1100" t="s">
        <v>50</v>
      </c>
      <c r="B1100">
        <v>13462.5</v>
      </c>
      <c r="C1100">
        <v>13461.9</v>
      </c>
      <c r="D1100">
        <v>13450.1</v>
      </c>
      <c r="E1100">
        <v>13439.8</v>
      </c>
      <c r="F1100">
        <v>609.80200000000002</v>
      </c>
      <c r="G1100">
        <v>0</v>
      </c>
      <c r="H1100">
        <v>654.54100000000005</v>
      </c>
      <c r="I1100">
        <v>1.1457999999999999E-2</v>
      </c>
      <c r="J1100">
        <v>0.981016</v>
      </c>
      <c r="K1100">
        <v>0</v>
      </c>
      <c r="L1100" t="s">
        <v>43</v>
      </c>
    </row>
    <row r="1101" spans="1:12" x14ac:dyDescent="0.25">
      <c r="A1101" t="s">
        <v>50</v>
      </c>
      <c r="B1101">
        <v>13440.8</v>
      </c>
      <c r="C1101">
        <v>13440.3</v>
      </c>
      <c r="D1101">
        <v>13428.5</v>
      </c>
      <c r="E1101">
        <v>13418.3</v>
      </c>
      <c r="F1101">
        <v>608.59400000000005</v>
      </c>
      <c r="G1101">
        <v>0</v>
      </c>
      <c r="H1101">
        <v>661.60199999999998</v>
      </c>
      <c r="I1101">
        <v>1.2268100000000001E-2</v>
      </c>
      <c r="J1101">
        <v>0.98101700000000003</v>
      </c>
      <c r="K1101">
        <v>0</v>
      </c>
      <c r="L1101" t="s">
        <v>43</v>
      </c>
    </row>
    <row r="1102" spans="1:12" x14ac:dyDescent="0.25">
      <c r="A1102" t="s">
        <v>50</v>
      </c>
      <c r="B1102">
        <v>13290.5</v>
      </c>
      <c r="C1102">
        <v>13290</v>
      </c>
      <c r="D1102">
        <v>13278.2</v>
      </c>
      <c r="E1102">
        <v>13268.3</v>
      </c>
      <c r="F1102">
        <v>605.31100000000004</v>
      </c>
      <c r="G1102">
        <v>0</v>
      </c>
      <c r="H1102">
        <v>647.38199999999995</v>
      </c>
      <c r="I1102">
        <v>1.08751E-2</v>
      </c>
      <c r="J1102">
        <v>0.98101700000000003</v>
      </c>
      <c r="K1102">
        <v>0</v>
      </c>
      <c r="L1102" t="s">
        <v>43</v>
      </c>
    </row>
    <row r="1103" spans="1:12" x14ac:dyDescent="0.25">
      <c r="A1103" t="s">
        <v>50</v>
      </c>
      <c r="B1103">
        <v>13831.9</v>
      </c>
      <c r="C1103">
        <v>13831.4</v>
      </c>
      <c r="D1103">
        <v>13819.2</v>
      </c>
      <c r="E1103">
        <v>13808.7</v>
      </c>
      <c r="F1103">
        <v>638.68700000000001</v>
      </c>
      <c r="G1103">
        <v>0</v>
      </c>
      <c r="H1103">
        <v>672.26400000000001</v>
      </c>
      <c r="I1103">
        <v>1.1478500000000001E-2</v>
      </c>
      <c r="J1103">
        <v>0.980993</v>
      </c>
      <c r="K1103">
        <v>0</v>
      </c>
      <c r="L1103" t="s">
        <v>43</v>
      </c>
    </row>
    <row r="1104" spans="1:12" x14ac:dyDescent="0.25">
      <c r="A1104" t="s">
        <v>50</v>
      </c>
      <c r="B1104">
        <v>13972.1</v>
      </c>
      <c r="C1104">
        <v>13971.6</v>
      </c>
      <c r="D1104">
        <v>13959.2</v>
      </c>
      <c r="E1104">
        <v>13948.5</v>
      </c>
      <c r="F1104">
        <v>653.923</v>
      </c>
      <c r="G1104">
        <v>0</v>
      </c>
      <c r="H1104">
        <v>693.625</v>
      </c>
      <c r="I1104">
        <v>1.08723E-2</v>
      </c>
      <c r="J1104">
        <v>0.98101899999999997</v>
      </c>
      <c r="K1104">
        <v>0</v>
      </c>
      <c r="L1104" t="s">
        <v>43</v>
      </c>
    </row>
    <row r="1105" spans="1:25" x14ac:dyDescent="0.25">
      <c r="A1105" t="s">
        <v>50</v>
      </c>
      <c r="B1105">
        <v>13932.7</v>
      </c>
      <c r="C1105">
        <v>13932.2</v>
      </c>
      <c r="D1105">
        <v>13919.8</v>
      </c>
      <c r="E1105">
        <v>13909.3</v>
      </c>
      <c r="F1105">
        <v>633.36199999999997</v>
      </c>
      <c r="G1105">
        <v>0</v>
      </c>
      <c r="H1105">
        <v>678.25099999999998</v>
      </c>
      <c r="I1105">
        <v>1.1226099999999999E-2</v>
      </c>
      <c r="J1105">
        <v>0.98081399999999996</v>
      </c>
      <c r="K1105">
        <v>0</v>
      </c>
      <c r="L1105" t="s">
        <v>43</v>
      </c>
    </row>
    <row r="1106" spans="1:25" x14ac:dyDescent="0.25">
      <c r="A1106" t="s">
        <v>50</v>
      </c>
      <c r="B1106">
        <v>14059.7</v>
      </c>
      <c r="C1106">
        <v>14059.2</v>
      </c>
      <c r="D1106">
        <v>14046.8</v>
      </c>
      <c r="E1106">
        <v>14036.2</v>
      </c>
      <c r="F1106">
        <v>645.68799999999999</v>
      </c>
      <c r="G1106">
        <v>0</v>
      </c>
      <c r="H1106">
        <v>683.55399999999997</v>
      </c>
      <c r="I1106">
        <v>1.09333E-2</v>
      </c>
      <c r="J1106">
        <v>0.980966</v>
      </c>
      <c r="K1106">
        <v>0</v>
      </c>
      <c r="L1106" t="s">
        <v>43</v>
      </c>
    </row>
    <row r="1107" spans="1:25" x14ac:dyDescent="0.25">
      <c r="A1107" t="s">
        <v>50</v>
      </c>
      <c r="B1107">
        <v>13937.5</v>
      </c>
      <c r="C1107">
        <v>13937</v>
      </c>
      <c r="D1107">
        <v>13924.6</v>
      </c>
      <c r="E1107">
        <v>13914</v>
      </c>
      <c r="F1107">
        <v>634.221</v>
      </c>
      <c r="G1107">
        <v>0</v>
      </c>
      <c r="H1107">
        <v>684.97900000000004</v>
      </c>
      <c r="I1107">
        <v>2.90377E-2</v>
      </c>
      <c r="J1107">
        <v>0.98100500000000002</v>
      </c>
      <c r="K1107">
        <v>0</v>
      </c>
      <c r="L1107" t="s">
        <v>43</v>
      </c>
    </row>
    <row r="1108" spans="1:25" x14ac:dyDescent="0.25">
      <c r="A1108" t="s">
        <v>50</v>
      </c>
      <c r="B1108">
        <v>13269.5</v>
      </c>
      <c r="C1108">
        <v>13269</v>
      </c>
      <c r="D1108">
        <v>13257.2</v>
      </c>
      <c r="E1108">
        <v>13247.1</v>
      </c>
      <c r="F1108">
        <v>613.66700000000003</v>
      </c>
      <c r="G1108">
        <v>0</v>
      </c>
      <c r="H1108">
        <v>646.09900000000005</v>
      </c>
      <c r="I1108">
        <v>1.6727499999999999E-2</v>
      </c>
      <c r="J1108">
        <v>0.98088699999999995</v>
      </c>
      <c r="K1108">
        <v>0</v>
      </c>
      <c r="L1108" t="s">
        <v>43</v>
      </c>
    </row>
    <row r="1109" spans="1:25" x14ac:dyDescent="0.25">
      <c r="A1109" t="s">
        <v>50</v>
      </c>
      <c r="B1109">
        <v>13554.5</v>
      </c>
      <c r="C1109">
        <v>13554</v>
      </c>
      <c r="D1109">
        <v>13541.9</v>
      </c>
      <c r="E1109">
        <v>13531.7</v>
      </c>
      <c r="F1109">
        <v>614.74699999999996</v>
      </c>
      <c r="G1109">
        <v>0</v>
      </c>
      <c r="H1109">
        <v>667.05600000000004</v>
      </c>
      <c r="I1109">
        <v>1.08615E-2</v>
      </c>
      <c r="J1109">
        <v>0.981016</v>
      </c>
      <c r="K1109">
        <v>0</v>
      </c>
      <c r="L1109" t="s">
        <v>43</v>
      </c>
    </row>
    <row r="1110" spans="1:25" x14ac:dyDescent="0.25">
      <c r="A1110" t="s">
        <v>50</v>
      </c>
      <c r="B1110">
        <v>13456.6</v>
      </c>
      <c r="C1110">
        <v>13456.1</v>
      </c>
      <c r="D1110">
        <v>13444.2</v>
      </c>
      <c r="E1110">
        <v>13434.1</v>
      </c>
      <c r="F1110">
        <v>617.56899999999996</v>
      </c>
      <c r="G1110">
        <v>0</v>
      </c>
      <c r="H1110">
        <v>654.84699999999998</v>
      </c>
      <c r="I1110">
        <v>1.24577E-2</v>
      </c>
      <c r="J1110">
        <v>0.98101000000000005</v>
      </c>
      <c r="K1110">
        <v>0</v>
      </c>
      <c r="L1110" t="s">
        <v>43</v>
      </c>
    </row>
    <row r="1111" spans="1:25" x14ac:dyDescent="0.25">
      <c r="A1111" t="s">
        <v>50</v>
      </c>
      <c r="B1111">
        <v>13349</v>
      </c>
      <c r="C1111">
        <v>13348.5</v>
      </c>
      <c r="D1111">
        <v>13336.6</v>
      </c>
      <c r="E1111">
        <v>13326.6</v>
      </c>
      <c r="F1111">
        <v>605.91399999999999</v>
      </c>
      <c r="G1111">
        <v>0</v>
      </c>
      <c r="H1111">
        <v>650.17100000000005</v>
      </c>
      <c r="I1111">
        <v>1.12087E-2</v>
      </c>
      <c r="J1111">
        <v>0.99268500000000004</v>
      </c>
      <c r="K1111">
        <v>0</v>
      </c>
      <c r="L1111" t="s">
        <v>43</v>
      </c>
    </row>
    <row r="1112" spans="1:25" x14ac:dyDescent="0.25">
      <c r="A1112" t="s">
        <v>50</v>
      </c>
      <c r="B1112">
        <v>13455.8</v>
      </c>
      <c r="C1112">
        <v>13455.3</v>
      </c>
      <c r="D1112">
        <v>13443.4</v>
      </c>
      <c r="E1112">
        <v>13433.4</v>
      </c>
      <c r="F1112">
        <v>610.06899999999996</v>
      </c>
      <c r="G1112">
        <v>0</v>
      </c>
      <c r="H1112">
        <v>653.88300000000004</v>
      </c>
      <c r="I1112">
        <v>1.1090600000000001E-2</v>
      </c>
      <c r="J1112">
        <v>0.99405100000000002</v>
      </c>
      <c r="K1112">
        <v>0</v>
      </c>
      <c r="L1112" t="s">
        <v>43</v>
      </c>
    </row>
    <row r="1113" spans="1:25" x14ac:dyDescent="0.25">
      <c r="A1113" t="s">
        <v>50</v>
      </c>
      <c r="B1113">
        <v>13714.4</v>
      </c>
      <c r="C1113">
        <v>13713.9</v>
      </c>
      <c r="D1113">
        <v>13701.8</v>
      </c>
      <c r="E1113">
        <v>13691.3</v>
      </c>
      <c r="F1113">
        <v>622.76</v>
      </c>
      <c r="G1113">
        <v>0</v>
      </c>
      <c r="H1113">
        <v>669.02599999999995</v>
      </c>
      <c r="I1113">
        <v>1.0886E-2</v>
      </c>
      <c r="J1113">
        <v>0.98101799999999995</v>
      </c>
      <c r="K1113">
        <v>0</v>
      </c>
      <c r="L1113" t="s">
        <v>43</v>
      </c>
    </row>
    <row r="1114" spans="1:25" x14ac:dyDescent="0.25">
      <c r="A1114" t="s">
        <v>50</v>
      </c>
      <c r="B1114">
        <v>13511.7</v>
      </c>
      <c r="C1114">
        <v>13511.2</v>
      </c>
      <c r="D1114">
        <v>13499.3</v>
      </c>
      <c r="E1114">
        <v>13488.9</v>
      </c>
      <c r="F1114">
        <v>614.12900000000002</v>
      </c>
      <c r="G1114">
        <v>0</v>
      </c>
      <c r="H1114">
        <v>668.69500000000005</v>
      </c>
      <c r="I1114">
        <v>1.0858100000000001E-2</v>
      </c>
      <c r="J1114">
        <v>0.981016</v>
      </c>
      <c r="K1114">
        <v>0</v>
      </c>
      <c r="L1114" t="s">
        <v>43</v>
      </c>
    </row>
    <row r="1115" spans="1:25" x14ac:dyDescent="0.25">
      <c r="A1115" t="s">
        <v>50</v>
      </c>
      <c r="B1115">
        <v>13473.4</v>
      </c>
      <c r="C1115">
        <v>13472.9</v>
      </c>
      <c r="D1115">
        <v>13461</v>
      </c>
      <c r="E1115">
        <v>13450.9</v>
      </c>
      <c r="F1115">
        <v>611.32500000000005</v>
      </c>
      <c r="G1115">
        <v>0</v>
      </c>
      <c r="H1115">
        <v>669.44600000000003</v>
      </c>
      <c r="I1115">
        <v>1.1808000000000001E-2</v>
      </c>
      <c r="J1115">
        <v>0.980827</v>
      </c>
      <c r="K1115">
        <v>0</v>
      </c>
      <c r="L1115" t="s">
        <v>43</v>
      </c>
    </row>
    <row r="1116" spans="1:25" x14ac:dyDescent="0.25">
      <c r="A1116" t="s">
        <v>50</v>
      </c>
      <c r="B1116">
        <v>13829.3</v>
      </c>
      <c r="C1116">
        <v>13828.7</v>
      </c>
      <c r="D1116">
        <v>13816.5</v>
      </c>
      <c r="E1116">
        <v>13805.8</v>
      </c>
      <c r="F1116">
        <v>634.68700000000001</v>
      </c>
      <c r="G1116">
        <v>0</v>
      </c>
      <c r="H1116">
        <v>672.18399999999997</v>
      </c>
      <c r="I1116">
        <v>2.9037899999999998E-2</v>
      </c>
      <c r="J1116">
        <v>0.98101400000000005</v>
      </c>
      <c r="K1116">
        <v>0</v>
      </c>
      <c r="L1116" t="s">
        <v>43</v>
      </c>
    </row>
    <row r="1117" spans="1:25" x14ac:dyDescent="0.25">
      <c r="A1117" t="s">
        <v>50</v>
      </c>
      <c r="B1117">
        <v>13400.6</v>
      </c>
      <c r="C1117">
        <v>13400</v>
      </c>
      <c r="D1117">
        <v>13388.1</v>
      </c>
      <c r="E1117">
        <v>13378.1</v>
      </c>
      <c r="F1117">
        <v>608.09400000000005</v>
      </c>
      <c r="G1117">
        <v>0</v>
      </c>
      <c r="H1117">
        <v>651.904</v>
      </c>
      <c r="I1117">
        <v>1.25662E-2</v>
      </c>
      <c r="J1117">
        <v>0.98096000000000005</v>
      </c>
      <c r="K1117">
        <v>0</v>
      </c>
      <c r="L1117" t="s">
        <v>43</v>
      </c>
    </row>
    <row r="1118" spans="1:25" x14ac:dyDescent="0.25">
      <c r="A1118" t="s">
        <v>50</v>
      </c>
      <c r="B1118">
        <v>13705.5</v>
      </c>
      <c r="C1118">
        <v>13705</v>
      </c>
      <c r="D1118">
        <v>13692.9</v>
      </c>
      <c r="E1118">
        <v>13682.6</v>
      </c>
      <c r="F1118">
        <v>628.68399999999997</v>
      </c>
      <c r="G1118">
        <v>0</v>
      </c>
      <c r="H1118">
        <v>666.22900000000004</v>
      </c>
      <c r="I1118">
        <v>1.4592300000000001E-2</v>
      </c>
      <c r="J1118">
        <v>0.99417199999999994</v>
      </c>
      <c r="K1118">
        <v>0</v>
      </c>
      <c r="L1118" t="s">
        <v>43</v>
      </c>
    </row>
    <row r="1119" spans="1:25" x14ac:dyDescent="0.25">
      <c r="A1119" t="s">
        <v>50</v>
      </c>
      <c r="B1119">
        <v>13325.2</v>
      </c>
      <c r="C1119">
        <v>13324.7</v>
      </c>
      <c r="D1119">
        <v>13313</v>
      </c>
      <c r="E1119">
        <v>13302.9</v>
      </c>
      <c r="F1119">
        <v>603.81200000000001</v>
      </c>
      <c r="G1119">
        <v>0</v>
      </c>
      <c r="H1119">
        <v>650.97299999999996</v>
      </c>
      <c r="I1119">
        <v>1.11021E-2</v>
      </c>
      <c r="J1119">
        <v>0.98101899999999997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13970</v>
      </c>
      <c r="C1120">
        <v>13969.5</v>
      </c>
      <c r="D1120">
        <v>13957.1</v>
      </c>
      <c r="E1120">
        <v>13946.6</v>
      </c>
      <c r="F1120">
        <v>633.90499999999997</v>
      </c>
      <c r="G1120">
        <v>0</v>
      </c>
      <c r="H1120">
        <v>679.20600000000002</v>
      </c>
      <c r="I1120">
        <v>1.09266E-2</v>
      </c>
      <c r="J1120">
        <v>0.98066399999999998</v>
      </c>
      <c r="K1120">
        <v>0</v>
      </c>
      <c r="L1120" t="s">
        <v>43</v>
      </c>
      <c r="R1120">
        <f>AVERAGE(B1071:B1120)</f>
        <v>13735.794</v>
      </c>
      <c r="S1120">
        <f>AVERAGE(C1071:C1120)</f>
        <v>13735.265999999998</v>
      </c>
      <c r="U1120">
        <f>_xlfn.VAR.P(B1071:B1120)</f>
        <v>129308.01896400003</v>
      </c>
      <c r="V1120">
        <f>_xlfn.VAR.P(C1071:C1120)</f>
        <v>129301.44584400002</v>
      </c>
      <c r="X1120">
        <f>1.96*SQRT(U1120)/50</f>
        <v>14.096094291002773</v>
      </c>
      <c r="Y1120">
        <f>1.96*SQRT(V1120)/50</f>
        <v>14.09573601277082</v>
      </c>
    </row>
    <row r="1121" spans="1:12" x14ac:dyDescent="0.25">
      <c r="A1121" t="s">
        <v>51</v>
      </c>
      <c r="B1121">
        <v>686794.05392199999</v>
      </c>
      <c r="C1121" t="s">
        <v>37</v>
      </c>
    </row>
    <row r="1122" spans="1:12" x14ac:dyDescent="0.25">
      <c r="A1122" t="s">
        <v>52</v>
      </c>
      <c r="B1122">
        <v>8204.66</v>
      </c>
      <c r="C1122">
        <v>8071.43</v>
      </c>
      <c r="D1122">
        <v>8070.93</v>
      </c>
      <c r="E1122">
        <v>8064.23</v>
      </c>
      <c r="F1122">
        <v>334.41500000000002</v>
      </c>
      <c r="G1122">
        <v>971.68299999999999</v>
      </c>
      <c r="H1122">
        <v>312.10300000000001</v>
      </c>
      <c r="I1122">
        <v>1.09172E-2</v>
      </c>
      <c r="J1122">
        <v>0.98097699999999999</v>
      </c>
      <c r="K1122">
        <v>0</v>
      </c>
      <c r="L1122" t="s">
        <v>43</v>
      </c>
    </row>
    <row r="1123" spans="1:12" x14ac:dyDescent="0.25">
      <c r="A1123" t="s">
        <v>52</v>
      </c>
      <c r="B1123">
        <v>7571.32</v>
      </c>
      <c r="C1123">
        <v>7455.56</v>
      </c>
      <c r="D1123">
        <v>7455.09</v>
      </c>
      <c r="E1123">
        <v>7448.87</v>
      </c>
      <c r="F1123">
        <v>305.05399999999997</v>
      </c>
      <c r="G1123">
        <v>893.08</v>
      </c>
      <c r="H1123">
        <v>287.25299999999999</v>
      </c>
      <c r="I1123">
        <v>1.35776E-2</v>
      </c>
      <c r="J1123">
        <v>0.98566799999999999</v>
      </c>
      <c r="K1123">
        <v>0</v>
      </c>
      <c r="L1123" t="s">
        <v>43</v>
      </c>
    </row>
    <row r="1124" spans="1:12" x14ac:dyDescent="0.25">
      <c r="A1124" t="s">
        <v>52</v>
      </c>
      <c r="B1124">
        <v>8180.02</v>
      </c>
      <c r="C1124">
        <v>8064.18</v>
      </c>
      <c r="D1124">
        <v>8063.7</v>
      </c>
      <c r="E1124">
        <v>8056.99</v>
      </c>
      <c r="F1124">
        <v>333.32600000000002</v>
      </c>
      <c r="G1124">
        <v>1006.22</v>
      </c>
      <c r="H1124">
        <v>308.226</v>
      </c>
      <c r="I1124">
        <v>1.5425899999999999E-2</v>
      </c>
      <c r="J1124">
        <v>0.98101099999999997</v>
      </c>
      <c r="K1124">
        <v>0</v>
      </c>
      <c r="L1124" t="s">
        <v>43</v>
      </c>
    </row>
    <row r="1125" spans="1:12" x14ac:dyDescent="0.25">
      <c r="A1125" t="s">
        <v>52</v>
      </c>
      <c r="B1125">
        <v>7704.54</v>
      </c>
      <c r="C1125">
        <v>7594.09</v>
      </c>
      <c r="D1125">
        <v>7593.62</v>
      </c>
      <c r="E1125">
        <v>7587.3</v>
      </c>
      <c r="F1125">
        <v>310.45699999999999</v>
      </c>
      <c r="G1125">
        <v>923.47500000000002</v>
      </c>
      <c r="H1125">
        <v>294.01400000000001</v>
      </c>
      <c r="I1125">
        <v>1.09497E-2</v>
      </c>
      <c r="J1125">
        <v>0.98101799999999995</v>
      </c>
      <c r="K1125">
        <v>0</v>
      </c>
      <c r="L1125" t="s">
        <v>43</v>
      </c>
    </row>
    <row r="1126" spans="1:12" x14ac:dyDescent="0.25">
      <c r="A1126" t="s">
        <v>52</v>
      </c>
      <c r="B1126">
        <v>7803.79</v>
      </c>
      <c r="C1126">
        <v>7689.65</v>
      </c>
      <c r="D1126">
        <v>7689.16</v>
      </c>
      <c r="E1126">
        <v>7682.78</v>
      </c>
      <c r="F1126">
        <v>325.39600000000002</v>
      </c>
      <c r="G1126">
        <v>922.85799999999995</v>
      </c>
      <c r="H1126">
        <v>297.31400000000002</v>
      </c>
      <c r="I1126">
        <v>1.1605300000000001E-2</v>
      </c>
      <c r="J1126">
        <v>0.981016</v>
      </c>
      <c r="K1126">
        <v>0</v>
      </c>
      <c r="L1126" t="s">
        <v>43</v>
      </c>
    </row>
    <row r="1127" spans="1:12" x14ac:dyDescent="0.25">
      <c r="A1127" t="s">
        <v>52</v>
      </c>
      <c r="B1127">
        <v>7669.04</v>
      </c>
      <c r="C1127">
        <v>7552.42</v>
      </c>
      <c r="D1127">
        <v>7551.94</v>
      </c>
      <c r="E1127">
        <v>7545.65</v>
      </c>
      <c r="F1127">
        <v>308.40600000000001</v>
      </c>
      <c r="G1127">
        <v>955.16399999999999</v>
      </c>
      <c r="H1127">
        <v>293.19400000000002</v>
      </c>
      <c r="I1127">
        <v>1.12899E-2</v>
      </c>
      <c r="J1127">
        <v>0.99465000000000003</v>
      </c>
      <c r="K1127">
        <v>0</v>
      </c>
      <c r="L1127" t="s">
        <v>43</v>
      </c>
    </row>
    <row r="1128" spans="1:12" x14ac:dyDescent="0.25">
      <c r="A1128" t="s">
        <v>52</v>
      </c>
      <c r="B1128">
        <v>8269.84</v>
      </c>
      <c r="C1128">
        <v>8153.69</v>
      </c>
      <c r="D1128">
        <v>8153.19</v>
      </c>
      <c r="E1128">
        <v>8146.4</v>
      </c>
      <c r="F1128">
        <v>336.63400000000001</v>
      </c>
      <c r="G1128">
        <v>997.88</v>
      </c>
      <c r="H1128">
        <v>314.69600000000003</v>
      </c>
      <c r="I1128">
        <v>1.19813E-2</v>
      </c>
      <c r="J1128">
        <v>0.981012</v>
      </c>
      <c r="K1128">
        <v>0</v>
      </c>
      <c r="L1128" t="s">
        <v>43</v>
      </c>
    </row>
    <row r="1129" spans="1:12" x14ac:dyDescent="0.25">
      <c r="A1129" t="s">
        <v>52</v>
      </c>
      <c r="B1129">
        <v>8092.79</v>
      </c>
      <c r="C1129">
        <v>7978.02</v>
      </c>
      <c r="D1129">
        <v>7977.52</v>
      </c>
      <c r="E1129">
        <v>7970.86</v>
      </c>
      <c r="F1129">
        <v>332.23</v>
      </c>
      <c r="G1129">
        <v>971.154</v>
      </c>
      <c r="H1129">
        <v>308.399</v>
      </c>
      <c r="I1129">
        <v>1.1061400000000001E-2</v>
      </c>
      <c r="J1129">
        <v>0.98084300000000002</v>
      </c>
      <c r="K1129">
        <v>0</v>
      </c>
      <c r="L1129" t="s">
        <v>43</v>
      </c>
    </row>
    <row r="1130" spans="1:12" x14ac:dyDescent="0.25">
      <c r="A1130" t="s">
        <v>52</v>
      </c>
      <c r="B1130">
        <v>8369.74</v>
      </c>
      <c r="C1130">
        <v>8255.48</v>
      </c>
      <c r="D1130">
        <v>8255</v>
      </c>
      <c r="E1130">
        <v>8248.1299999999992</v>
      </c>
      <c r="F1130">
        <v>348.56900000000002</v>
      </c>
      <c r="G1130">
        <v>1027.8399999999999</v>
      </c>
      <c r="H1130">
        <v>320.25200000000001</v>
      </c>
      <c r="I1130">
        <v>1.0883E-2</v>
      </c>
      <c r="J1130">
        <v>0.98086300000000004</v>
      </c>
      <c r="K1130">
        <v>0</v>
      </c>
      <c r="L1130" t="s">
        <v>43</v>
      </c>
    </row>
    <row r="1131" spans="1:12" x14ac:dyDescent="0.25">
      <c r="A1131" t="s">
        <v>52</v>
      </c>
      <c r="B1131">
        <v>7714.3</v>
      </c>
      <c r="C1131">
        <v>7603.58</v>
      </c>
      <c r="D1131">
        <v>7603.1</v>
      </c>
      <c r="E1131">
        <v>7596.74</v>
      </c>
      <c r="F1131">
        <v>310.76600000000002</v>
      </c>
      <c r="G1131">
        <v>944.37900000000002</v>
      </c>
      <c r="H1131">
        <v>294.97300000000001</v>
      </c>
      <c r="I1131">
        <v>1.08796E-2</v>
      </c>
      <c r="J1131">
        <v>0.98088200000000003</v>
      </c>
      <c r="K1131">
        <v>0</v>
      </c>
      <c r="L1131" t="s">
        <v>43</v>
      </c>
    </row>
    <row r="1132" spans="1:12" x14ac:dyDescent="0.25">
      <c r="A1132" t="s">
        <v>52</v>
      </c>
      <c r="B1132">
        <v>8534.89</v>
      </c>
      <c r="C1132">
        <v>8409.68</v>
      </c>
      <c r="D1132">
        <v>8409.17</v>
      </c>
      <c r="E1132">
        <v>8402.17</v>
      </c>
      <c r="F1132">
        <v>347.07100000000003</v>
      </c>
      <c r="G1132">
        <v>1018.07</v>
      </c>
      <c r="H1132">
        <v>325.57299999999998</v>
      </c>
      <c r="I1132">
        <v>1.0941599999999999E-2</v>
      </c>
      <c r="J1132">
        <v>0.99504400000000004</v>
      </c>
      <c r="K1132">
        <v>0</v>
      </c>
      <c r="L1132" t="s">
        <v>43</v>
      </c>
    </row>
    <row r="1133" spans="1:12" x14ac:dyDescent="0.25">
      <c r="A1133" t="s">
        <v>52</v>
      </c>
      <c r="B1133">
        <v>7565.77</v>
      </c>
      <c r="C1133">
        <v>7449.06</v>
      </c>
      <c r="D1133">
        <v>7448.59</v>
      </c>
      <c r="E1133">
        <v>7442.42</v>
      </c>
      <c r="F1133">
        <v>304.447</v>
      </c>
      <c r="G1133">
        <v>933.75300000000004</v>
      </c>
      <c r="H1133">
        <v>288.92700000000002</v>
      </c>
      <c r="I1133">
        <v>1.08611E-2</v>
      </c>
      <c r="J1133">
        <v>0.99499599999999999</v>
      </c>
      <c r="K1133">
        <v>0</v>
      </c>
      <c r="L1133" t="s">
        <v>43</v>
      </c>
    </row>
    <row r="1134" spans="1:12" x14ac:dyDescent="0.25">
      <c r="A1134" t="s">
        <v>52</v>
      </c>
      <c r="B1134">
        <v>8225.35</v>
      </c>
      <c r="C1134">
        <v>8098.16</v>
      </c>
      <c r="D1134">
        <v>8097.65</v>
      </c>
      <c r="E1134">
        <v>8090.93</v>
      </c>
      <c r="F1134">
        <v>334.67599999999999</v>
      </c>
      <c r="G1134">
        <v>1006.81</v>
      </c>
      <c r="H1134">
        <v>312.10399999999998</v>
      </c>
      <c r="I1134">
        <v>2.51627E-2</v>
      </c>
      <c r="J1134">
        <v>0.98101400000000005</v>
      </c>
      <c r="K1134">
        <v>0</v>
      </c>
      <c r="L1134" t="s">
        <v>43</v>
      </c>
    </row>
    <row r="1135" spans="1:12" x14ac:dyDescent="0.25">
      <c r="A1135" t="s">
        <v>52</v>
      </c>
      <c r="B1135">
        <v>7677.39</v>
      </c>
      <c r="C1135">
        <v>7565.58</v>
      </c>
      <c r="D1135">
        <v>7565.12</v>
      </c>
      <c r="E1135">
        <v>7558.8</v>
      </c>
      <c r="F1135">
        <v>309.57600000000002</v>
      </c>
      <c r="G1135">
        <v>911.44799999999998</v>
      </c>
      <c r="H1135">
        <v>294.38600000000002</v>
      </c>
      <c r="I1135">
        <v>1.1607299999999999E-2</v>
      </c>
      <c r="J1135">
        <v>0.98096899999999998</v>
      </c>
      <c r="K1135">
        <v>0</v>
      </c>
      <c r="L1135" t="s">
        <v>43</v>
      </c>
    </row>
    <row r="1136" spans="1:12" x14ac:dyDescent="0.25">
      <c r="A1136" t="s">
        <v>52</v>
      </c>
      <c r="B1136">
        <v>7818.25</v>
      </c>
      <c r="C1136">
        <v>7704.18</v>
      </c>
      <c r="D1136">
        <v>7703.71</v>
      </c>
      <c r="E1136">
        <v>7697.33</v>
      </c>
      <c r="F1136">
        <v>320.27999999999997</v>
      </c>
      <c r="G1136">
        <v>961.54200000000003</v>
      </c>
      <c r="H1136">
        <v>297.01499999999999</v>
      </c>
      <c r="I1136">
        <v>1.08571E-2</v>
      </c>
      <c r="J1136">
        <v>0.98101700000000003</v>
      </c>
      <c r="K1136">
        <v>0</v>
      </c>
      <c r="L1136" t="s">
        <v>43</v>
      </c>
    </row>
    <row r="1137" spans="1:12" x14ac:dyDescent="0.25">
      <c r="A1137" t="s">
        <v>52</v>
      </c>
      <c r="B1137">
        <v>8149.87</v>
      </c>
      <c r="C1137">
        <v>8033.63</v>
      </c>
      <c r="D1137">
        <v>8033.13</v>
      </c>
      <c r="E1137">
        <v>8026.42</v>
      </c>
      <c r="F1137">
        <v>327.334</v>
      </c>
      <c r="G1137">
        <v>1013.79</v>
      </c>
      <c r="H1137">
        <v>309.84899999999999</v>
      </c>
      <c r="I1137">
        <v>2.2635200000000001E-2</v>
      </c>
      <c r="J1137">
        <v>0.98101899999999997</v>
      </c>
      <c r="K1137">
        <v>0</v>
      </c>
      <c r="L1137" t="s">
        <v>43</v>
      </c>
    </row>
    <row r="1138" spans="1:12" x14ac:dyDescent="0.25">
      <c r="A1138" t="s">
        <v>52</v>
      </c>
      <c r="B1138">
        <v>7540.47</v>
      </c>
      <c r="C1138">
        <v>7425.17</v>
      </c>
      <c r="D1138">
        <v>7424.7</v>
      </c>
      <c r="E1138">
        <v>7418.52</v>
      </c>
      <c r="F1138">
        <v>310.13299999999998</v>
      </c>
      <c r="G1138">
        <v>903.84799999999996</v>
      </c>
      <c r="H1138">
        <v>287.46300000000002</v>
      </c>
      <c r="I1138">
        <v>1.36454E-2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52</v>
      </c>
      <c r="B1139">
        <v>7785.18</v>
      </c>
      <c r="C1139">
        <v>7674.42</v>
      </c>
      <c r="D1139">
        <v>7673.95</v>
      </c>
      <c r="E1139">
        <v>7667.52</v>
      </c>
      <c r="F1139">
        <v>313.15800000000002</v>
      </c>
      <c r="G1139">
        <v>965.63599999999997</v>
      </c>
      <c r="H1139">
        <v>294.52999999999997</v>
      </c>
      <c r="I1139">
        <v>1.8560299999999998E-2</v>
      </c>
      <c r="J1139">
        <v>0.98098700000000005</v>
      </c>
      <c r="K1139">
        <v>0</v>
      </c>
      <c r="L1139" t="s">
        <v>43</v>
      </c>
    </row>
    <row r="1140" spans="1:12" x14ac:dyDescent="0.25">
      <c r="A1140" t="s">
        <v>52</v>
      </c>
      <c r="B1140">
        <v>7836.76</v>
      </c>
      <c r="C1140">
        <v>7722.44</v>
      </c>
      <c r="D1140">
        <v>7721.96</v>
      </c>
      <c r="E1140">
        <v>7715.55</v>
      </c>
      <c r="F1140">
        <v>319.209</v>
      </c>
      <c r="G1140">
        <v>961.30399999999997</v>
      </c>
      <c r="H1140">
        <v>297.11500000000001</v>
      </c>
      <c r="I1140">
        <v>1.1660800000000001E-2</v>
      </c>
      <c r="J1140">
        <v>0.98100100000000001</v>
      </c>
      <c r="K1140">
        <v>0</v>
      </c>
      <c r="L1140" t="s">
        <v>43</v>
      </c>
    </row>
    <row r="1141" spans="1:12" x14ac:dyDescent="0.25">
      <c r="A1141" t="s">
        <v>52</v>
      </c>
      <c r="B1141">
        <v>7629.07</v>
      </c>
      <c r="C1141">
        <v>7519.08</v>
      </c>
      <c r="D1141">
        <v>7518.61</v>
      </c>
      <c r="E1141">
        <v>7512.34</v>
      </c>
      <c r="F1141">
        <v>307.29000000000002</v>
      </c>
      <c r="G1141">
        <v>904.54399999999998</v>
      </c>
      <c r="H1141">
        <v>290.59300000000002</v>
      </c>
      <c r="I1141">
        <v>1.14816E-2</v>
      </c>
      <c r="J1141">
        <v>0.99141199999999996</v>
      </c>
      <c r="K1141">
        <v>0</v>
      </c>
      <c r="L1141" t="s">
        <v>43</v>
      </c>
    </row>
    <row r="1142" spans="1:12" x14ac:dyDescent="0.25">
      <c r="A1142" t="s">
        <v>52</v>
      </c>
      <c r="B1142">
        <v>8037.31</v>
      </c>
      <c r="C1142">
        <v>7926.68</v>
      </c>
      <c r="D1142">
        <v>7926.19</v>
      </c>
      <c r="E1142">
        <v>7919.61</v>
      </c>
      <c r="F1142">
        <v>326.43400000000003</v>
      </c>
      <c r="G1142">
        <v>993.43899999999996</v>
      </c>
      <c r="H1142">
        <v>306.67200000000003</v>
      </c>
      <c r="I1142">
        <v>2.30834E-2</v>
      </c>
      <c r="J1142">
        <v>0.98099199999999998</v>
      </c>
      <c r="K1142">
        <v>0</v>
      </c>
      <c r="L1142" t="s">
        <v>43</v>
      </c>
    </row>
    <row r="1143" spans="1:12" x14ac:dyDescent="0.25">
      <c r="A1143" t="s">
        <v>52</v>
      </c>
      <c r="B1143">
        <v>8277.9</v>
      </c>
      <c r="C1143">
        <v>8163.29</v>
      </c>
      <c r="D1143">
        <v>8162.79</v>
      </c>
      <c r="E1143">
        <v>8155.97</v>
      </c>
      <c r="F1143">
        <v>339.00099999999998</v>
      </c>
      <c r="G1143">
        <v>1034.3499999999999</v>
      </c>
      <c r="H1143">
        <v>317.11099999999999</v>
      </c>
      <c r="I1143">
        <v>1.09715E-2</v>
      </c>
      <c r="J1143">
        <v>0.98101899999999997</v>
      </c>
      <c r="K1143">
        <v>0</v>
      </c>
      <c r="L1143" t="s">
        <v>43</v>
      </c>
    </row>
    <row r="1144" spans="1:12" x14ac:dyDescent="0.25">
      <c r="A1144" t="s">
        <v>52</v>
      </c>
      <c r="B1144">
        <v>7527.53</v>
      </c>
      <c r="C1144">
        <v>7412.61</v>
      </c>
      <c r="D1144">
        <v>7412.13</v>
      </c>
      <c r="E1144">
        <v>7405.97</v>
      </c>
      <c r="F1144">
        <v>307.58199999999999</v>
      </c>
      <c r="G1144">
        <v>892.048</v>
      </c>
      <c r="H1144">
        <v>287.09699999999998</v>
      </c>
      <c r="I1144">
        <v>1.09537E-2</v>
      </c>
      <c r="J1144">
        <v>0.98101899999999997</v>
      </c>
      <c r="K1144">
        <v>0</v>
      </c>
      <c r="L1144" t="s">
        <v>43</v>
      </c>
    </row>
    <row r="1145" spans="1:12" x14ac:dyDescent="0.25">
      <c r="A1145" t="s">
        <v>52</v>
      </c>
      <c r="B1145">
        <v>8171.23</v>
      </c>
      <c r="C1145">
        <v>8054.57</v>
      </c>
      <c r="D1145">
        <v>8054.08</v>
      </c>
      <c r="E1145">
        <v>8047.4</v>
      </c>
      <c r="F1145">
        <v>326.96100000000001</v>
      </c>
      <c r="G1145">
        <v>1003.63</v>
      </c>
      <c r="H1145">
        <v>309.83100000000002</v>
      </c>
      <c r="I1145">
        <v>1.10493E-2</v>
      </c>
      <c r="J1145">
        <v>0.99385999999999997</v>
      </c>
      <c r="K1145">
        <v>121</v>
      </c>
      <c r="L1145" t="s">
        <v>43</v>
      </c>
    </row>
    <row r="1146" spans="1:12" x14ac:dyDescent="0.25">
      <c r="A1146" t="s">
        <v>52</v>
      </c>
      <c r="B1146">
        <v>7821.46</v>
      </c>
      <c r="C1146">
        <v>7689.33</v>
      </c>
      <c r="D1146">
        <v>7688.86</v>
      </c>
      <c r="E1146">
        <v>7682.47</v>
      </c>
      <c r="F1146">
        <v>325.09199999999998</v>
      </c>
      <c r="G1146">
        <v>961.59100000000001</v>
      </c>
      <c r="H1146">
        <v>296.93599999999998</v>
      </c>
      <c r="I1146">
        <v>1.3029499999999999E-2</v>
      </c>
      <c r="J1146">
        <v>0.98095699999999997</v>
      </c>
      <c r="K1146">
        <v>0</v>
      </c>
      <c r="L1146" t="s">
        <v>43</v>
      </c>
    </row>
    <row r="1147" spans="1:12" x14ac:dyDescent="0.25">
      <c r="A1147" t="s">
        <v>52</v>
      </c>
      <c r="B1147">
        <v>8054.62</v>
      </c>
      <c r="C1147">
        <v>7939.26</v>
      </c>
      <c r="D1147">
        <v>7938.77</v>
      </c>
      <c r="E1147">
        <v>7932.11</v>
      </c>
      <c r="F1147">
        <v>323.83800000000002</v>
      </c>
      <c r="G1147">
        <v>980.67200000000003</v>
      </c>
      <c r="H1147">
        <v>307.07600000000002</v>
      </c>
      <c r="I1147">
        <v>1.1104899999999999E-2</v>
      </c>
      <c r="J1147">
        <v>0.98101799999999995</v>
      </c>
      <c r="K1147">
        <v>0</v>
      </c>
      <c r="L1147" t="s">
        <v>43</v>
      </c>
    </row>
    <row r="1148" spans="1:12" x14ac:dyDescent="0.25">
      <c r="A1148" t="s">
        <v>52</v>
      </c>
      <c r="B1148">
        <v>7794.16</v>
      </c>
      <c r="C1148">
        <v>7670.32</v>
      </c>
      <c r="D1148">
        <v>7669.85</v>
      </c>
      <c r="E1148">
        <v>7663.46</v>
      </c>
      <c r="F1148">
        <v>317.20100000000002</v>
      </c>
      <c r="G1148">
        <v>920.43</v>
      </c>
      <c r="H1148">
        <v>296.63799999999998</v>
      </c>
      <c r="I1148">
        <v>1.45165E-2</v>
      </c>
      <c r="J1148">
        <v>0.98101400000000005</v>
      </c>
      <c r="K1148">
        <v>0</v>
      </c>
      <c r="L1148" t="s">
        <v>43</v>
      </c>
    </row>
    <row r="1149" spans="1:12" x14ac:dyDescent="0.25">
      <c r="A1149" t="s">
        <v>52</v>
      </c>
      <c r="B1149">
        <v>8235.0499999999993</v>
      </c>
      <c r="C1149">
        <v>8124.19</v>
      </c>
      <c r="D1149">
        <v>8123.68</v>
      </c>
      <c r="E1149">
        <v>8116.91</v>
      </c>
      <c r="F1149">
        <v>331.589</v>
      </c>
      <c r="G1149">
        <v>1014.4</v>
      </c>
      <c r="H1149">
        <v>313.46499999999997</v>
      </c>
      <c r="I1149">
        <v>1.15461E-2</v>
      </c>
      <c r="J1149">
        <v>0.98101899999999997</v>
      </c>
      <c r="K1149">
        <v>0</v>
      </c>
      <c r="L1149" t="s">
        <v>43</v>
      </c>
    </row>
    <row r="1150" spans="1:12" x14ac:dyDescent="0.25">
      <c r="A1150" t="s">
        <v>52</v>
      </c>
      <c r="B1150">
        <v>7921.67</v>
      </c>
      <c r="C1150">
        <v>7807.54</v>
      </c>
      <c r="D1150">
        <v>7807.05</v>
      </c>
      <c r="E1150">
        <v>7800.57</v>
      </c>
      <c r="F1150">
        <v>323.024</v>
      </c>
      <c r="G1150">
        <v>961.58699999999999</v>
      </c>
      <c r="H1150">
        <v>301.197</v>
      </c>
      <c r="I1150">
        <v>1.27361E-2</v>
      </c>
      <c r="J1150">
        <v>0.98093799999999998</v>
      </c>
      <c r="K1150">
        <v>0</v>
      </c>
      <c r="L1150" t="s">
        <v>43</v>
      </c>
    </row>
    <row r="1151" spans="1:12" x14ac:dyDescent="0.25">
      <c r="A1151" t="s">
        <v>52</v>
      </c>
      <c r="B1151">
        <v>7744.62</v>
      </c>
      <c r="C1151">
        <v>7634.17</v>
      </c>
      <c r="D1151">
        <v>7633.71</v>
      </c>
      <c r="E1151">
        <v>7627.35</v>
      </c>
      <c r="F1151">
        <v>312.06</v>
      </c>
      <c r="G1151">
        <v>924.56500000000005</v>
      </c>
      <c r="H1151">
        <v>302.88799999999998</v>
      </c>
      <c r="I1151">
        <v>1.0860399999999999E-2</v>
      </c>
      <c r="J1151">
        <v>0.98868900000000004</v>
      </c>
      <c r="K1151">
        <v>0</v>
      </c>
      <c r="L1151" t="s">
        <v>43</v>
      </c>
    </row>
    <row r="1152" spans="1:12" x14ac:dyDescent="0.25">
      <c r="A1152" t="s">
        <v>52</v>
      </c>
      <c r="B1152">
        <v>8216.06</v>
      </c>
      <c r="C1152">
        <v>8099.78</v>
      </c>
      <c r="D1152">
        <v>8099.28</v>
      </c>
      <c r="E1152">
        <v>8092.56</v>
      </c>
      <c r="F1152">
        <v>334.54399999999998</v>
      </c>
      <c r="G1152">
        <v>1013.22</v>
      </c>
      <c r="H1152">
        <v>312.62799999999999</v>
      </c>
      <c r="I1152">
        <v>1.0880300000000001E-2</v>
      </c>
      <c r="J1152">
        <v>0.99080699999999999</v>
      </c>
      <c r="K1152">
        <v>0</v>
      </c>
      <c r="L1152" t="s">
        <v>43</v>
      </c>
    </row>
    <row r="1153" spans="1:12" x14ac:dyDescent="0.25">
      <c r="A1153" t="s">
        <v>52</v>
      </c>
      <c r="B1153">
        <v>7633.95</v>
      </c>
      <c r="C1153">
        <v>7508.4</v>
      </c>
      <c r="D1153">
        <v>7507.94</v>
      </c>
      <c r="E1153">
        <v>7501.67</v>
      </c>
      <c r="F1153">
        <v>306.91899999999998</v>
      </c>
      <c r="G1153">
        <v>931.64</v>
      </c>
      <c r="H1153">
        <v>290.48200000000003</v>
      </c>
      <c r="I1153">
        <v>1.09817E-2</v>
      </c>
      <c r="J1153">
        <v>0.98101099999999997</v>
      </c>
      <c r="K1153">
        <v>0</v>
      </c>
      <c r="L1153" t="s">
        <v>43</v>
      </c>
    </row>
    <row r="1154" spans="1:12" x14ac:dyDescent="0.25">
      <c r="A1154" t="s">
        <v>52</v>
      </c>
      <c r="B1154">
        <v>7695.19</v>
      </c>
      <c r="C1154">
        <v>7585.1</v>
      </c>
      <c r="D1154">
        <v>7584.63</v>
      </c>
      <c r="E1154">
        <v>7578.35</v>
      </c>
      <c r="F1154">
        <v>314.52100000000002</v>
      </c>
      <c r="G1154">
        <v>923.08100000000002</v>
      </c>
      <c r="H1154">
        <v>304.83699999999999</v>
      </c>
      <c r="I1154">
        <v>1.09306E-2</v>
      </c>
      <c r="J1154">
        <v>0.98099599999999998</v>
      </c>
      <c r="K1154">
        <v>0</v>
      </c>
      <c r="L1154" t="s">
        <v>43</v>
      </c>
    </row>
    <row r="1155" spans="1:12" x14ac:dyDescent="0.25">
      <c r="A1155" t="s">
        <v>52</v>
      </c>
      <c r="B1155">
        <v>7703.2</v>
      </c>
      <c r="C1155">
        <v>7592.76</v>
      </c>
      <c r="D1155">
        <v>7592.29</v>
      </c>
      <c r="E1155">
        <v>7585.94</v>
      </c>
      <c r="F1155">
        <v>310.28300000000002</v>
      </c>
      <c r="G1155">
        <v>950.30200000000002</v>
      </c>
      <c r="H1155">
        <v>293.47699999999998</v>
      </c>
      <c r="I1155">
        <v>1.24402E-2</v>
      </c>
      <c r="J1155">
        <v>0.98668900000000004</v>
      </c>
      <c r="K1155">
        <v>0</v>
      </c>
      <c r="L1155" t="s">
        <v>43</v>
      </c>
    </row>
    <row r="1156" spans="1:12" x14ac:dyDescent="0.25">
      <c r="A1156" t="s">
        <v>52</v>
      </c>
      <c r="B1156">
        <v>7779.53</v>
      </c>
      <c r="C1156">
        <v>7663.11</v>
      </c>
      <c r="D1156">
        <v>7662.64</v>
      </c>
      <c r="E1156">
        <v>7656.26</v>
      </c>
      <c r="F1156">
        <v>316.35700000000003</v>
      </c>
      <c r="G1156">
        <v>948.09699999999998</v>
      </c>
      <c r="H1156">
        <v>296.11</v>
      </c>
      <c r="I1156">
        <v>1.10846E-2</v>
      </c>
      <c r="J1156">
        <v>0.98079799999999995</v>
      </c>
      <c r="K1156">
        <v>0</v>
      </c>
      <c r="L1156" t="s">
        <v>43</v>
      </c>
    </row>
    <row r="1157" spans="1:12" x14ac:dyDescent="0.25">
      <c r="A1157" t="s">
        <v>52</v>
      </c>
      <c r="B1157">
        <v>8205.3799999999992</v>
      </c>
      <c r="C1157">
        <v>8089.36</v>
      </c>
      <c r="D1157">
        <v>8088.85</v>
      </c>
      <c r="E1157">
        <v>8082.11</v>
      </c>
      <c r="F1157">
        <v>329.83699999999999</v>
      </c>
      <c r="G1157">
        <v>969.08900000000006</v>
      </c>
      <c r="H1157">
        <v>312.60500000000002</v>
      </c>
      <c r="I1157">
        <v>1.14679E-2</v>
      </c>
      <c r="J1157">
        <v>0.99371299999999996</v>
      </c>
      <c r="K1157">
        <v>0</v>
      </c>
      <c r="L1157" t="s">
        <v>43</v>
      </c>
    </row>
    <row r="1158" spans="1:12" x14ac:dyDescent="0.25">
      <c r="A1158" t="s">
        <v>52</v>
      </c>
      <c r="B1158">
        <v>7800.76</v>
      </c>
      <c r="C1158">
        <v>7689.74</v>
      </c>
      <c r="D1158">
        <v>7689.27</v>
      </c>
      <c r="E1158">
        <v>7682.91</v>
      </c>
      <c r="F1158">
        <v>319.89299999999997</v>
      </c>
      <c r="G1158">
        <v>960.16200000000003</v>
      </c>
      <c r="H1158">
        <v>296.29899999999998</v>
      </c>
      <c r="I1158">
        <v>1.0863899999999999E-2</v>
      </c>
      <c r="J1158">
        <v>0.98087400000000002</v>
      </c>
      <c r="K1158">
        <v>0</v>
      </c>
      <c r="L1158" t="s">
        <v>43</v>
      </c>
    </row>
    <row r="1159" spans="1:12" x14ac:dyDescent="0.25">
      <c r="A1159" t="s">
        <v>52</v>
      </c>
      <c r="B1159">
        <v>7794.1</v>
      </c>
      <c r="C1159">
        <v>7679.6</v>
      </c>
      <c r="D1159">
        <v>7679.13</v>
      </c>
      <c r="E1159">
        <v>7672.72</v>
      </c>
      <c r="F1159">
        <v>313.36700000000002</v>
      </c>
      <c r="G1159">
        <v>953.27599999999995</v>
      </c>
      <c r="H1159">
        <v>296.52699999999999</v>
      </c>
      <c r="I1159">
        <v>2.0274799999999999E-2</v>
      </c>
      <c r="J1159">
        <v>0.98101899999999997</v>
      </c>
      <c r="K1159">
        <v>0</v>
      </c>
      <c r="L1159" t="s">
        <v>43</v>
      </c>
    </row>
    <row r="1160" spans="1:12" x14ac:dyDescent="0.25">
      <c r="A1160" t="s">
        <v>52</v>
      </c>
      <c r="B1160">
        <v>7737.74</v>
      </c>
      <c r="C1160">
        <v>7627.47</v>
      </c>
      <c r="D1160">
        <v>7627.01</v>
      </c>
      <c r="E1160">
        <v>7620.59</v>
      </c>
      <c r="F1160">
        <v>316.48500000000001</v>
      </c>
      <c r="G1160">
        <v>924.851</v>
      </c>
      <c r="H1160">
        <v>302.99200000000002</v>
      </c>
      <c r="I1160">
        <v>1.19963E-2</v>
      </c>
      <c r="J1160">
        <v>0.98091399999999995</v>
      </c>
      <c r="K1160">
        <v>0</v>
      </c>
      <c r="L1160" t="s">
        <v>43</v>
      </c>
    </row>
    <row r="1161" spans="1:12" x14ac:dyDescent="0.25">
      <c r="A1161" t="s">
        <v>52</v>
      </c>
      <c r="B1161">
        <v>7664.88</v>
      </c>
      <c r="C1161">
        <v>7546.71</v>
      </c>
      <c r="D1161">
        <v>7546.24</v>
      </c>
      <c r="E1161">
        <v>7539.98</v>
      </c>
      <c r="F1161">
        <v>307.55700000000002</v>
      </c>
      <c r="G1161">
        <v>943.83299999999997</v>
      </c>
      <c r="H1161">
        <v>291.512</v>
      </c>
      <c r="I1161">
        <v>1.0857E-2</v>
      </c>
      <c r="J1161">
        <v>0.99017999999999995</v>
      </c>
      <c r="K1161">
        <v>0</v>
      </c>
      <c r="L1161" t="s">
        <v>43</v>
      </c>
    </row>
    <row r="1162" spans="1:12" x14ac:dyDescent="0.25">
      <c r="A1162" t="s">
        <v>52</v>
      </c>
      <c r="B1162">
        <v>7570.61</v>
      </c>
      <c r="C1162">
        <v>7459.91</v>
      </c>
      <c r="D1162">
        <v>7459.44</v>
      </c>
      <c r="E1162">
        <v>7453.21</v>
      </c>
      <c r="F1162">
        <v>309.95999999999998</v>
      </c>
      <c r="G1162">
        <v>898.88099999999997</v>
      </c>
      <c r="H1162">
        <v>288.94099999999997</v>
      </c>
      <c r="I1162">
        <v>1.08611E-2</v>
      </c>
      <c r="J1162">
        <v>0.980993</v>
      </c>
      <c r="K1162">
        <v>0</v>
      </c>
      <c r="L1162" t="s">
        <v>43</v>
      </c>
    </row>
    <row r="1163" spans="1:12" x14ac:dyDescent="0.25">
      <c r="A1163" t="s">
        <v>52</v>
      </c>
      <c r="B1163">
        <v>7831.2</v>
      </c>
      <c r="C1163">
        <v>7716.89</v>
      </c>
      <c r="D1163">
        <v>7716.41</v>
      </c>
      <c r="E1163">
        <v>7710</v>
      </c>
      <c r="F1163">
        <v>314.72500000000002</v>
      </c>
      <c r="G1163">
        <v>968.79499999999996</v>
      </c>
      <c r="H1163">
        <v>297.20400000000001</v>
      </c>
      <c r="I1163">
        <v>1.11004E-2</v>
      </c>
      <c r="J1163">
        <v>0.99168299999999998</v>
      </c>
      <c r="K1163">
        <v>277</v>
      </c>
      <c r="L1163" t="s">
        <v>43</v>
      </c>
    </row>
    <row r="1164" spans="1:12" x14ac:dyDescent="0.25">
      <c r="A1164" t="s">
        <v>52</v>
      </c>
      <c r="B1164">
        <v>7889.63</v>
      </c>
      <c r="C1164">
        <v>7764.01</v>
      </c>
      <c r="D1164">
        <v>7763.54</v>
      </c>
      <c r="E1164">
        <v>7757.09</v>
      </c>
      <c r="F1164">
        <v>321.262</v>
      </c>
      <c r="G1164">
        <v>969.36500000000001</v>
      </c>
      <c r="H1164">
        <v>299.82400000000001</v>
      </c>
      <c r="I1164">
        <v>1.43781E-2</v>
      </c>
      <c r="J1164">
        <v>0.98101700000000003</v>
      </c>
      <c r="K1164">
        <v>0</v>
      </c>
      <c r="L1164" t="s">
        <v>43</v>
      </c>
    </row>
    <row r="1165" spans="1:12" x14ac:dyDescent="0.25">
      <c r="A1165" t="s">
        <v>52</v>
      </c>
      <c r="B1165">
        <v>7480.11</v>
      </c>
      <c r="C1165">
        <v>7363.74</v>
      </c>
      <c r="D1165">
        <v>7363.28</v>
      </c>
      <c r="E1165">
        <v>7357.1</v>
      </c>
      <c r="F1165">
        <v>302.54199999999997</v>
      </c>
      <c r="G1165">
        <v>887.44</v>
      </c>
      <c r="H1165">
        <v>285.65600000000001</v>
      </c>
      <c r="I1165">
        <v>1.23404E-2</v>
      </c>
      <c r="J1165">
        <v>0.98101000000000005</v>
      </c>
      <c r="K1165">
        <v>0</v>
      </c>
      <c r="L1165" t="s">
        <v>43</v>
      </c>
    </row>
    <row r="1166" spans="1:12" x14ac:dyDescent="0.25">
      <c r="A1166" t="s">
        <v>52</v>
      </c>
      <c r="B1166">
        <v>7761.2</v>
      </c>
      <c r="C1166">
        <v>7646.33</v>
      </c>
      <c r="D1166">
        <v>7645.84</v>
      </c>
      <c r="E1166">
        <v>7639.5</v>
      </c>
      <c r="F1166">
        <v>327.79</v>
      </c>
      <c r="G1166">
        <v>955.02300000000002</v>
      </c>
      <c r="H1166">
        <v>294.73899999999998</v>
      </c>
      <c r="I1166">
        <v>1.1278099999999999E-2</v>
      </c>
      <c r="J1166">
        <v>0.98508600000000002</v>
      </c>
      <c r="K1166">
        <v>0</v>
      </c>
      <c r="L1166" t="s">
        <v>43</v>
      </c>
    </row>
    <row r="1167" spans="1:12" x14ac:dyDescent="0.25">
      <c r="A1167" t="s">
        <v>52</v>
      </c>
      <c r="B1167">
        <v>8051.01</v>
      </c>
      <c r="C1167">
        <v>7936.26</v>
      </c>
      <c r="D1167">
        <v>7935.76</v>
      </c>
      <c r="E1167">
        <v>7929.15</v>
      </c>
      <c r="F1167">
        <v>323.33999999999997</v>
      </c>
      <c r="G1167">
        <v>997.59500000000003</v>
      </c>
      <c r="H1167">
        <v>305.76299999999998</v>
      </c>
      <c r="I1167">
        <v>1.08912E-2</v>
      </c>
      <c r="J1167">
        <v>0.98099899999999995</v>
      </c>
      <c r="K1167">
        <v>0</v>
      </c>
      <c r="L1167" t="s">
        <v>43</v>
      </c>
    </row>
    <row r="1168" spans="1:12" x14ac:dyDescent="0.25">
      <c r="A1168" t="s">
        <v>52</v>
      </c>
      <c r="B1168">
        <v>8169.73</v>
      </c>
      <c r="C1168">
        <v>8052.91</v>
      </c>
      <c r="D1168">
        <v>8052.41</v>
      </c>
      <c r="E1168">
        <v>8045.69</v>
      </c>
      <c r="F1168">
        <v>334.85599999999999</v>
      </c>
      <c r="G1168">
        <v>976.99300000000005</v>
      </c>
      <c r="H1168">
        <v>310.91800000000001</v>
      </c>
      <c r="I1168">
        <v>1.3984999999999999E-2</v>
      </c>
      <c r="J1168">
        <v>0.98101300000000002</v>
      </c>
      <c r="K1168">
        <v>0</v>
      </c>
      <c r="L1168" t="s">
        <v>43</v>
      </c>
    </row>
    <row r="1169" spans="1:25" x14ac:dyDescent="0.25">
      <c r="A1169" t="s">
        <v>52</v>
      </c>
      <c r="B1169">
        <v>8015.28</v>
      </c>
      <c r="C1169">
        <v>7882.68</v>
      </c>
      <c r="D1169">
        <v>7882.2</v>
      </c>
      <c r="E1169">
        <v>7875.64</v>
      </c>
      <c r="F1169">
        <v>329.51900000000001</v>
      </c>
      <c r="G1169">
        <v>961.05399999999997</v>
      </c>
      <c r="H1169">
        <v>319.72000000000003</v>
      </c>
      <c r="I1169">
        <v>1.1021400000000001E-2</v>
      </c>
      <c r="J1169">
        <v>0.98100200000000004</v>
      </c>
      <c r="K1169">
        <v>0</v>
      </c>
      <c r="L1169" t="s">
        <v>43</v>
      </c>
    </row>
    <row r="1170" spans="1:25" x14ac:dyDescent="0.25">
      <c r="A1170" t="s">
        <v>52</v>
      </c>
      <c r="B1170">
        <v>7551.24</v>
      </c>
      <c r="C1170">
        <v>7434.45</v>
      </c>
      <c r="D1170">
        <v>7433.99</v>
      </c>
      <c r="E1170">
        <v>7427.83</v>
      </c>
      <c r="F1170">
        <v>307.72800000000001</v>
      </c>
      <c r="G1170">
        <v>932.06</v>
      </c>
      <c r="H1170">
        <v>289.17899999999997</v>
      </c>
      <c r="I1170">
        <v>1.2119899999999999E-2</v>
      </c>
      <c r="J1170">
        <v>0.98101499999999997</v>
      </c>
      <c r="K1170">
        <v>0</v>
      </c>
      <c r="L1170" t="s">
        <v>43</v>
      </c>
    </row>
    <row r="1171" spans="1:25" x14ac:dyDescent="0.25">
      <c r="A1171" t="s">
        <v>52</v>
      </c>
      <c r="B1171">
        <v>7683.7</v>
      </c>
      <c r="C1171">
        <v>7567.49</v>
      </c>
      <c r="D1171">
        <v>7567.01</v>
      </c>
      <c r="E1171">
        <v>7560.67</v>
      </c>
      <c r="F1171">
        <v>309.56900000000002</v>
      </c>
      <c r="G1171">
        <v>922.20699999999999</v>
      </c>
      <c r="H1171">
        <v>292.74599999999998</v>
      </c>
      <c r="I1171">
        <v>1.13919E-2</v>
      </c>
      <c r="J1171">
        <v>0.99443499999999996</v>
      </c>
      <c r="K1171">
        <v>0</v>
      </c>
      <c r="L1171" t="s">
        <v>43</v>
      </c>
    </row>
    <row r="1172" spans="1:25" x14ac:dyDescent="0.25">
      <c r="A1172" t="s">
        <v>52</v>
      </c>
      <c r="B1172">
        <v>8196.6200000000008</v>
      </c>
      <c r="C1172">
        <v>8082.32</v>
      </c>
      <c r="D1172">
        <v>8081.83</v>
      </c>
      <c r="E1172">
        <v>8075.1</v>
      </c>
      <c r="F1172">
        <v>334.49400000000003</v>
      </c>
      <c r="G1172">
        <v>967.22799999999995</v>
      </c>
      <c r="H1172">
        <v>312.22699999999998</v>
      </c>
      <c r="I1172">
        <v>1.40962E-2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52</v>
      </c>
      <c r="B1173">
        <v>7756.12</v>
      </c>
      <c r="C1173">
        <v>7646.04</v>
      </c>
      <c r="D1173">
        <v>7645.57</v>
      </c>
      <c r="E1173">
        <v>7639.2</v>
      </c>
      <c r="F1173">
        <v>312.05399999999997</v>
      </c>
      <c r="G1173">
        <v>955.35400000000004</v>
      </c>
      <c r="H1173">
        <v>294.137</v>
      </c>
      <c r="I1173">
        <v>1.0893999999999999E-2</v>
      </c>
      <c r="J1173">
        <v>0.99499199999999999</v>
      </c>
      <c r="K1173">
        <v>0</v>
      </c>
      <c r="L1173" t="s">
        <v>43</v>
      </c>
    </row>
    <row r="1174" spans="1:25" x14ac:dyDescent="0.25">
      <c r="A1174" t="s">
        <v>52</v>
      </c>
      <c r="B1174">
        <v>7627.81</v>
      </c>
      <c r="C1174">
        <v>7517.68</v>
      </c>
      <c r="D1174">
        <v>7517.22</v>
      </c>
      <c r="E1174">
        <v>7510.95</v>
      </c>
      <c r="F1174">
        <v>311.57400000000001</v>
      </c>
      <c r="G1174">
        <v>919.27300000000002</v>
      </c>
      <c r="H1174">
        <v>287.79700000000003</v>
      </c>
      <c r="I1174">
        <v>1.14243E-2</v>
      </c>
      <c r="J1174">
        <v>0.98100900000000002</v>
      </c>
      <c r="K1174">
        <v>0</v>
      </c>
      <c r="L1174" t="s">
        <v>43</v>
      </c>
    </row>
    <row r="1175" spans="1:25" x14ac:dyDescent="0.25">
      <c r="A1175" t="s">
        <v>52</v>
      </c>
      <c r="B1175">
        <v>8090.18</v>
      </c>
      <c r="C1175">
        <v>7973.69</v>
      </c>
      <c r="D1175">
        <v>7973.19</v>
      </c>
      <c r="E1175">
        <v>7966.58</v>
      </c>
      <c r="F1175">
        <v>325.471</v>
      </c>
      <c r="G1175">
        <v>955.64800000000002</v>
      </c>
      <c r="H1175">
        <v>307.45499999999998</v>
      </c>
      <c r="I1175">
        <v>1.1017600000000001E-2</v>
      </c>
      <c r="J1175">
        <v>0.99271399999999999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7802.83</v>
      </c>
      <c r="C1176">
        <v>7687.99</v>
      </c>
      <c r="D1176">
        <v>7687.51</v>
      </c>
      <c r="E1176">
        <v>7681.13</v>
      </c>
      <c r="F1176">
        <v>318.24299999999999</v>
      </c>
      <c r="G1176">
        <v>965.21100000000001</v>
      </c>
      <c r="H1176">
        <v>294.15199999999999</v>
      </c>
      <c r="I1176">
        <v>1.0862999999999999E-2</v>
      </c>
      <c r="J1176">
        <v>0.98101899999999997</v>
      </c>
      <c r="K1176">
        <v>0</v>
      </c>
      <c r="L1176" t="s">
        <v>43</v>
      </c>
      <c r="R1176">
        <f>AVERAGE(B1127:B1176)</f>
        <v>7883.4464000000016</v>
      </c>
      <c r="S1176">
        <f>AVERAGE(C1127:C1176)</f>
        <v>7767.6193999999996</v>
      </c>
      <c r="U1176">
        <f>_xlfn.VAR.P(B1127:B1176)</f>
        <v>65127.390215039981</v>
      </c>
      <c r="V1176">
        <f>_xlfn.VAR.P(C1127:C1176)</f>
        <v>64543.183377639958</v>
      </c>
      <c r="X1176">
        <f>1.96*SQRT(U1176)/50</f>
        <v>10.003866897357193</v>
      </c>
      <c r="Y1176">
        <f>1.96*SQRT(V1176)/50</f>
        <v>9.9588973940600809</v>
      </c>
    </row>
    <row r="1177" spans="1:25" x14ac:dyDescent="0.25">
      <c r="A1177" t="s">
        <v>52</v>
      </c>
      <c r="B1177">
        <v>394175.67360400001</v>
      </c>
      <c r="C1177" t="s">
        <v>37</v>
      </c>
    </row>
    <row r="1178" spans="1:25" x14ac:dyDescent="0.25">
      <c r="A1178" t="s">
        <v>76</v>
      </c>
      <c r="B1178">
        <v>7271.11</v>
      </c>
      <c r="C1178">
        <v>7270.88</v>
      </c>
      <c r="D1178">
        <v>7270.4</v>
      </c>
      <c r="E1178">
        <v>7263.74</v>
      </c>
      <c r="F1178">
        <v>321.517</v>
      </c>
      <c r="G1178">
        <v>0</v>
      </c>
      <c r="H1178">
        <v>311.17200000000003</v>
      </c>
      <c r="I1178">
        <v>1.12595E-2</v>
      </c>
      <c r="J1178">
        <v>0.99405100000000002</v>
      </c>
      <c r="K1178">
        <v>0</v>
      </c>
      <c r="L1178" t="s">
        <v>43</v>
      </c>
    </row>
    <row r="1179" spans="1:25" x14ac:dyDescent="0.25">
      <c r="A1179" t="s">
        <v>76</v>
      </c>
      <c r="B1179">
        <v>7132.45</v>
      </c>
      <c r="C1179">
        <v>7132.18</v>
      </c>
      <c r="D1179">
        <v>7131.71</v>
      </c>
      <c r="E1179">
        <v>7125.18</v>
      </c>
      <c r="F1179">
        <v>315.96300000000002</v>
      </c>
      <c r="G1179">
        <v>0</v>
      </c>
      <c r="H1179">
        <v>304.755</v>
      </c>
      <c r="I1179">
        <v>1.2229500000000001E-2</v>
      </c>
      <c r="J1179">
        <v>0.98100900000000002</v>
      </c>
      <c r="K1179">
        <v>0</v>
      </c>
      <c r="L1179" t="s">
        <v>43</v>
      </c>
    </row>
    <row r="1180" spans="1:25" x14ac:dyDescent="0.25">
      <c r="A1180" t="s">
        <v>76</v>
      </c>
      <c r="B1180">
        <v>6934.99</v>
      </c>
      <c r="C1180">
        <v>6934.74</v>
      </c>
      <c r="D1180">
        <v>6934.27</v>
      </c>
      <c r="E1180">
        <v>6927.91</v>
      </c>
      <c r="F1180">
        <v>306.916</v>
      </c>
      <c r="G1180">
        <v>0</v>
      </c>
      <c r="H1180">
        <v>297.32400000000001</v>
      </c>
      <c r="I1180">
        <v>1.47314E-2</v>
      </c>
      <c r="J1180">
        <v>0.98098300000000005</v>
      </c>
      <c r="K1180">
        <v>0</v>
      </c>
      <c r="L1180" t="s">
        <v>43</v>
      </c>
    </row>
    <row r="1181" spans="1:25" x14ac:dyDescent="0.25">
      <c r="A1181" t="s">
        <v>76</v>
      </c>
      <c r="B1181">
        <v>7028.38</v>
      </c>
      <c r="C1181">
        <v>7028.13</v>
      </c>
      <c r="D1181">
        <v>7027.67</v>
      </c>
      <c r="E1181">
        <v>7021.28</v>
      </c>
      <c r="F1181">
        <v>311.21600000000001</v>
      </c>
      <c r="G1181">
        <v>0</v>
      </c>
      <c r="H1181">
        <v>301.80599999999998</v>
      </c>
      <c r="I1181">
        <v>1.1193399999999999E-2</v>
      </c>
      <c r="J1181">
        <v>0.99428700000000003</v>
      </c>
      <c r="K1181">
        <v>0</v>
      </c>
      <c r="L1181" t="s">
        <v>43</v>
      </c>
    </row>
    <row r="1182" spans="1:25" x14ac:dyDescent="0.25">
      <c r="A1182" t="s">
        <v>76</v>
      </c>
      <c r="B1182">
        <v>7120.03</v>
      </c>
      <c r="C1182">
        <v>7119.8</v>
      </c>
      <c r="D1182">
        <v>7119.33</v>
      </c>
      <c r="E1182">
        <v>7112.81</v>
      </c>
      <c r="F1182">
        <v>322.56400000000002</v>
      </c>
      <c r="G1182">
        <v>0</v>
      </c>
      <c r="H1182">
        <v>303.66899999999998</v>
      </c>
      <c r="I1182">
        <v>1.09202E-2</v>
      </c>
      <c r="J1182">
        <v>0.98101899999999997</v>
      </c>
      <c r="K1182">
        <v>0</v>
      </c>
      <c r="L1182" t="s">
        <v>43</v>
      </c>
    </row>
    <row r="1183" spans="1:25" x14ac:dyDescent="0.25">
      <c r="A1183" t="s">
        <v>76</v>
      </c>
      <c r="B1183">
        <v>7258.39</v>
      </c>
      <c r="C1183">
        <v>7258.15</v>
      </c>
      <c r="D1183">
        <v>7257.67</v>
      </c>
      <c r="E1183">
        <v>7251.05</v>
      </c>
      <c r="F1183">
        <v>321.26400000000001</v>
      </c>
      <c r="G1183">
        <v>0</v>
      </c>
      <c r="H1183">
        <v>310.55700000000002</v>
      </c>
      <c r="I1183">
        <v>1.18817E-2</v>
      </c>
      <c r="J1183">
        <v>0.98100799999999999</v>
      </c>
      <c r="K1183">
        <v>0</v>
      </c>
      <c r="L1183" t="s">
        <v>43</v>
      </c>
    </row>
    <row r="1184" spans="1:25" x14ac:dyDescent="0.25">
      <c r="A1184" t="s">
        <v>76</v>
      </c>
      <c r="B1184">
        <v>6934.75</v>
      </c>
      <c r="C1184">
        <v>6934.52</v>
      </c>
      <c r="D1184">
        <v>6934.05</v>
      </c>
      <c r="E1184">
        <v>6927.71</v>
      </c>
      <c r="F1184">
        <v>307.46699999999998</v>
      </c>
      <c r="G1184">
        <v>0</v>
      </c>
      <c r="H1184">
        <v>293.988</v>
      </c>
      <c r="I1184">
        <v>1.1356099999999999E-2</v>
      </c>
      <c r="J1184">
        <v>0.981016</v>
      </c>
      <c r="K1184">
        <v>0</v>
      </c>
      <c r="L1184" t="s">
        <v>43</v>
      </c>
    </row>
    <row r="1185" spans="1:12" x14ac:dyDescent="0.25">
      <c r="A1185" t="s">
        <v>76</v>
      </c>
      <c r="B1185">
        <v>6922.92</v>
      </c>
      <c r="C1185">
        <v>6922.69</v>
      </c>
      <c r="D1185">
        <v>6922.23</v>
      </c>
      <c r="E1185">
        <v>6915.92</v>
      </c>
      <c r="F1185">
        <v>306.572</v>
      </c>
      <c r="G1185">
        <v>0</v>
      </c>
      <c r="H1185">
        <v>293.50400000000002</v>
      </c>
      <c r="I1185">
        <v>1.1473799999999999E-2</v>
      </c>
      <c r="J1185">
        <v>0.98101899999999997</v>
      </c>
      <c r="K1185">
        <v>0</v>
      </c>
      <c r="L1185" t="s">
        <v>43</v>
      </c>
    </row>
    <row r="1186" spans="1:12" x14ac:dyDescent="0.25">
      <c r="A1186" t="s">
        <v>76</v>
      </c>
      <c r="B1186">
        <v>6901.24</v>
      </c>
      <c r="C1186">
        <v>6901.01</v>
      </c>
      <c r="D1186">
        <v>6900.54</v>
      </c>
      <c r="E1186">
        <v>6894.25</v>
      </c>
      <c r="F1186">
        <v>306.52300000000002</v>
      </c>
      <c r="G1186">
        <v>0</v>
      </c>
      <c r="H1186">
        <v>292.84800000000001</v>
      </c>
      <c r="I1186">
        <v>1.08726E-2</v>
      </c>
      <c r="J1186">
        <v>0.98101700000000003</v>
      </c>
      <c r="K1186">
        <v>0</v>
      </c>
      <c r="L1186" t="s">
        <v>43</v>
      </c>
    </row>
    <row r="1187" spans="1:12" x14ac:dyDescent="0.25">
      <c r="A1187" t="s">
        <v>76</v>
      </c>
      <c r="B1187">
        <v>6917.11</v>
      </c>
      <c r="C1187">
        <v>6916.88</v>
      </c>
      <c r="D1187">
        <v>6916.41</v>
      </c>
      <c r="E1187">
        <v>6910.11</v>
      </c>
      <c r="F1187">
        <v>306.35899999999998</v>
      </c>
      <c r="G1187">
        <v>0</v>
      </c>
      <c r="H1187">
        <v>295.43900000000002</v>
      </c>
      <c r="I1187">
        <v>1.43956E-2</v>
      </c>
      <c r="J1187">
        <v>0.98728700000000003</v>
      </c>
      <c r="K1187">
        <v>0</v>
      </c>
      <c r="L1187" t="s">
        <v>43</v>
      </c>
    </row>
    <row r="1188" spans="1:12" x14ac:dyDescent="0.25">
      <c r="A1188" t="s">
        <v>76</v>
      </c>
      <c r="B1188">
        <v>6761.59</v>
      </c>
      <c r="C1188">
        <v>6761.38</v>
      </c>
      <c r="D1188">
        <v>6760.93</v>
      </c>
      <c r="E1188">
        <v>6754.75</v>
      </c>
      <c r="F1188">
        <v>300.30399999999997</v>
      </c>
      <c r="G1188">
        <v>0</v>
      </c>
      <c r="H1188">
        <v>290.34300000000002</v>
      </c>
      <c r="I1188">
        <v>1.08681E-2</v>
      </c>
      <c r="J1188">
        <v>0.99494199999999999</v>
      </c>
      <c r="K1188">
        <v>0</v>
      </c>
      <c r="L1188" t="s">
        <v>43</v>
      </c>
    </row>
    <row r="1189" spans="1:12" x14ac:dyDescent="0.25">
      <c r="A1189" t="s">
        <v>76</v>
      </c>
      <c r="B1189">
        <v>7037.64</v>
      </c>
      <c r="C1189">
        <v>7037.43</v>
      </c>
      <c r="D1189">
        <v>7036.96</v>
      </c>
      <c r="E1189">
        <v>7030.53</v>
      </c>
      <c r="F1189">
        <v>311.447</v>
      </c>
      <c r="G1189">
        <v>0</v>
      </c>
      <c r="H1189">
        <v>300.327</v>
      </c>
      <c r="I1189">
        <v>1.09225E-2</v>
      </c>
      <c r="J1189">
        <v>0.98096799999999995</v>
      </c>
      <c r="K1189">
        <v>0</v>
      </c>
      <c r="L1189" t="s">
        <v>43</v>
      </c>
    </row>
    <row r="1190" spans="1:12" x14ac:dyDescent="0.25">
      <c r="A1190" t="s">
        <v>76</v>
      </c>
      <c r="B1190">
        <v>7372.81</v>
      </c>
      <c r="C1190">
        <v>7372.57</v>
      </c>
      <c r="D1190">
        <v>7372.08</v>
      </c>
      <c r="E1190">
        <v>7365.35</v>
      </c>
      <c r="F1190">
        <v>327.69600000000003</v>
      </c>
      <c r="G1190">
        <v>0</v>
      </c>
      <c r="H1190">
        <v>318.06799999999998</v>
      </c>
      <c r="I1190">
        <v>1.22798E-2</v>
      </c>
      <c r="J1190">
        <v>0.99510399999999999</v>
      </c>
      <c r="K1190">
        <v>0</v>
      </c>
      <c r="L1190" t="s">
        <v>43</v>
      </c>
    </row>
    <row r="1191" spans="1:12" x14ac:dyDescent="0.25">
      <c r="A1191" t="s">
        <v>76</v>
      </c>
      <c r="B1191">
        <v>7040.31</v>
      </c>
      <c r="C1191">
        <v>7040.08</v>
      </c>
      <c r="D1191">
        <v>7039.61</v>
      </c>
      <c r="E1191">
        <v>7033.2</v>
      </c>
      <c r="F1191">
        <v>322.95</v>
      </c>
      <c r="G1191">
        <v>0</v>
      </c>
      <c r="H1191">
        <v>301.55500000000001</v>
      </c>
      <c r="I1191">
        <v>1.38315E-2</v>
      </c>
      <c r="J1191">
        <v>0.98091899999999999</v>
      </c>
      <c r="K1191">
        <v>0</v>
      </c>
      <c r="L1191" t="s">
        <v>43</v>
      </c>
    </row>
    <row r="1192" spans="1:12" x14ac:dyDescent="0.25">
      <c r="A1192" t="s">
        <v>76</v>
      </c>
      <c r="B1192">
        <v>6957.81</v>
      </c>
      <c r="C1192">
        <v>6957.59</v>
      </c>
      <c r="D1192">
        <v>6957.12</v>
      </c>
      <c r="E1192">
        <v>6950.78</v>
      </c>
      <c r="F1192">
        <v>308.971</v>
      </c>
      <c r="G1192">
        <v>0</v>
      </c>
      <c r="H1192">
        <v>297.33800000000002</v>
      </c>
      <c r="I1192">
        <v>1.0858700000000001E-2</v>
      </c>
      <c r="J1192">
        <v>0.99422100000000002</v>
      </c>
      <c r="K1192">
        <v>0</v>
      </c>
      <c r="L1192" t="s">
        <v>43</v>
      </c>
    </row>
    <row r="1193" spans="1:12" x14ac:dyDescent="0.25">
      <c r="A1193" t="s">
        <v>76</v>
      </c>
      <c r="B1193">
        <v>6839.64</v>
      </c>
      <c r="C1193">
        <v>6839.4</v>
      </c>
      <c r="D1193">
        <v>6838.94</v>
      </c>
      <c r="E1193">
        <v>6832.69</v>
      </c>
      <c r="F1193">
        <v>303.63099999999997</v>
      </c>
      <c r="G1193">
        <v>0</v>
      </c>
      <c r="H1193">
        <v>291.12299999999999</v>
      </c>
      <c r="I1193">
        <v>1.1198700000000001E-2</v>
      </c>
      <c r="J1193">
        <v>0.98101700000000003</v>
      </c>
      <c r="K1193">
        <v>0</v>
      </c>
      <c r="L1193" t="s">
        <v>43</v>
      </c>
    </row>
    <row r="1194" spans="1:12" x14ac:dyDescent="0.25">
      <c r="A1194" t="s">
        <v>76</v>
      </c>
      <c r="B1194">
        <v>6848.6</v>
      </c>
      <c r="C1194">
        <v>6848.36</v>
      </c>
      <c r="D1194">
        <v>6847.9</v>
      </c>
      <c r="E1194">
        <v>6841.63</v>
      </c>
      <c r="F1194">
        <v>303.80200000000002</v>
      </c>
      <c r="G1194">
        <v>0</v>
      </c>
      <c r="H1194">
        <v>291.23399999999998</v>
      </c>
      <c r="I1194">
        <v>1.08635E-2</v>
      </c>
      <c r="J1194">
        <v>0.98095699999999997</v>
      </c>
      <c r="K1194">
        <v>0</v>
      </c>
      <c r="L1194" t="s">
        <v>43</v>
      </c>
    </row>
    <row r="1195" spans="1:12" x14ac:dyDescent="0.25">
      <c r="A1195" t="s">
        <v>76</v>
      </c>
      <c r="B1195">
        <v>6958.06</v>
      </c>
      <c r="C1195">
        <v>6957.83</v>
      </c>
      <c r="D1195">
        <v>6957.37</v>
      </c>
      <c r="E1195">
        <v>6950.99</v>
      </c>
      <c r="F1195">
        <v>308.20600000000002</v>
      </c>
      <c r="G1195">
        <v>0</v>
      </c>
      <c r="H1195">
        <v>296.99900000000002</v>
      </c>
      <c r="I1195">
        <v>1.6941700000000001E-2</v>
      </c>
      <c r="J1195">
        <v>0.98099400000000003</v>
      </c>
      <c r="K1195">
        <v>0</v>
      </c>
      <c r="L1195" t="s">
        <v>43</v>
      </c>
    </row>
    <row r="1196" spans="1:12" x14ac:dyDescent="0.25">
      <c r="A1196" t="s">
        <v>76</v>
      </c>
      <c r="B1196">
        <v>6956.07</v>
      </c>
      <c r="C1196">
        <v>6955.86</v>
      </c>
      <c r="D1196">
        <v>6955.41</v>
      </c>
      <c r="E1196">
        <v>6949.03</v>
      </c>
      <c r="F1196">
        <v>308.48500000000001</v>
      </c>
      <c r="G1196">
        <v>0</v>
      </c>
      <c r="H1196">
        <v>297.74</v>
      </c>
      <c r="I1196">
        <v>1.7741300000000002E-2</v>
      </c>
      <c r="J1196">
        <v>0.98099800000000004</v>
      </c>
      <c r="K1196">
        <v>0</v>
      </c>
      <c r="L1196" t="s">
        <v>43</v>
      </c>
    </row>
    <row r="1197" spans="1:12" x14ac:dyDescent="0.25">
      <c r="A1197" t="s">
        <v>76</v>
      </c>
      <c r="B1197">
        <v>6834.33</v>
      </c>
      <c r="C1197">
        <v>6834.08</v>
      </c>
      <c r="D1197">
        <v>6833.62</v>
      </c>
      <c r="E1197">
        <v>6827.36</v>
      </c>
      <c r="F1197">
        <v>302.72800000000001</v>
      </c>
      <c r="G1197">
        <v>0</v>
      </c>
      <c r="H1197">
        <v>293.38600000000002</v>
      </c>
      <c r="I1197">
        <v>2.90382E-2</v>
      </c>
      <c r="J1197">
        <v>0.98101899999999997</v>
      </c>
      <c r="K1197">
        <v>0</v>
      </c>
      <c r="L1197" t="s">
        <v>43</v>
      </c>
    </row>
    <row r="1198" spans="1:12" x14ac:dyDescent="0.25">
      <c r="A1198" t="s">
        <v>76</v>
      </c>
      <c r="B1198">
        <v>7077.72</v>
      </c>
      <c r="C1198">
        <v>7077.5</v>
      </c>
      <c r="D1198">
        <v>7077.03</v>
      </c>
      <c r="E1198">
        <v>7070.58</v>
      </c>
      <c r="F1198">
        <v>313.101</v>
      </c>
      <c r="G1198">
        <v>0</v>
      </c>
      <c r="H1198">
        <v>304.47699999999998</v>
      </c>
      <c r="I1198">
        <v>1.09111E-2</v>
      </c>
      <c r="J1198">
        <v>0.99354699999999996</v>
      </c>
      <c r="K1198">
        <v>0</v>
      </c>
      <c r="L1198" t="s">
        <v>43</v>
      </c>
    </row>
    <row r="1199" spans="1:12" x14ac:dyDescent="0.25">
      <c r="A1199" t="s">
        <v>76</v>
      </c>
      <c r="B1199">
        <v>6787.97</v>
      </c>
      <c r="C1199">
        <v>6787.76</v>
      </c>
      <c r="D1199">
        <v>6787.3</v>
      </c>
      <c r="E1199">
        <v>6781.12</v>
      </c>
      <c r="F1199">
        <v>301.51100000000002</v>
      </c>
      <c r="G1199">
        <v>0</v>
      </c>
      <c r="H1199">
        <v>290.745</v>
      </c>
      <c r="I1199">
        <v>1.13279E-2</v>
      </c>
      <c r="J1199">
        <v>0.981016</v>
      </c>
      <c r="K1199">
        <v>0</v>
      </c>
      <c r="L1199" t="s">
        <v>43</v>
      </c>
    </row>
    <row r="1200" spans="1:12" x14ac:dyDescent="0.25">
      <c r="A1200" t="s">
        <v>76</v>
      </c>
      <c r="B1200">
        <v>6798.1</v>
      </c>
      <c r="C1200">
        <v>6797.88</v>
      </c>
      <c r="D1200">
        <v>6797.43</v>
      </c>
      <c r="E1200">
        <v>6791.2</v>
      </c>
      <c r="F1200">
        <v>301.15499999999997</v>
      </c>
      <c r="G1200">
        <v>0</v>
      </c>
      <c r="H1200">
        <v>291.96199999999999</v>
      </c>
      <c r="I1200">
        <v>1.08591E-2</v>
      </c>
      <c r="J1200">
        <v>0.99135499999999999</v>
      </c>
      <c r="K1200">
        <v>0</v>
      </c>
      <c r="L1200" t="s">
        <v>43</v>
      </c>
    </row>
    <row r="1201" spans="1:12" x14ac:dyDescent="0.25">
      <c r="A1201" t="s">
        <v>76</v>
      </c>
      <c r="B1201">
        <v>7423.17</v>
      </c>
      <c r="C1201">
        <v>7422.95</v>
      </c>
      <c r="D1201">
        <v>7422.46</v>
      </c>
      <c r="E1201">
        <v>7415.67</v>
      </c>
      <c r="F1201">
        <v>327.66800000000001</v>
      </c>
      <c r="G1201">
        <v>0</v>
      </c>
      <c r="H1201">
        <v>317.928</v>
      </c>
      <c r="I1201">
        <v>1.7705200000000001E-2</v>
      </c>
      <c r="J1201">
        <v>0.98099700000000001</v>
      </c>
      <c r="K1201">
        <v>0</v>
      </c>
      <c r="L1201" t="s">
        <v>43</v>
      </c>
    </row>
    <row r="1202" spans="1:12" x14ac:dyDescent="0.25">
      <c r="A1202" t="s">
        <v>76</v>
      </c>
      <c r="B1202">
        <v>7038.12</v>
      </c>
      <c r="C1202">
        <v>7037.89</v>
      </c>
      <c r="D1202">
        <v>7037.42</v>
      </c>
      <c r="E1202">
        <v>7030.97</v>
      </c>
      <c r="F1202">
        <v>311.38600000000002</v>
      </c>
      <c r="G1202">
        <v>0</v>
      </c>
      <c r="H1202">
        <v>300.91199999999998</v>
      </c>
      <c r="I1202">
        <v>1.19965E-2</v>
      </c>
      <c r="J1202">
        <v>0.994722</v>
      </c>
      <c r="K1202">
        <v>0</v>
      </c>
      <c r="L1202" t="s">
        <v>43</v>
      </c>
    </row>
    <row r="1203" spans="1:12" x14ac:dyDescent="0.25">
      <c r="A1203" t="s">
        <v>76</v>
      </c>
      <c r="B1203">
        <v>6916.5</v>
      </c>
      <c r="C1203">
        <v>6916.28</v>
      </c>
      <c r="D1203">
        <v>6915.81</v>
      </c>
      <c r="E1203">
        <v>6909.51</v>
      </c>
      <c r="F1203">
        <v>306.41800000000001</v>
      </c>
      <c r="G1203">
        <v>0</v>
      </c>
      <c r="H1203">
        <v>296.23599999999999</v>
      </c>
      <c r="I1203">
        <v>1.0928E-2</v>
      </c>
      <c r="J1203">
        <v>0.98098399999999997</v>
      </c>
      <c r="K1203">
        <v>0</v>
      </c>
      <c r="L1203" t="s">
        <v>43</v>
      </c>
    </row>
    <row r="1204" spans="1:12" x14ac:dyDescent="0.25">
      <c r="A1204" t="s">
        <v>76</v>
      </c>
      <c r="B1204">
        <v>6897.28</v>
      </c>
      <c r="C1204">
        <v>6897.05</v>
      </c>
      <c r="D1204">
        <v>6896.59</v>
      </c>
      <c r="E1204">
        <v>6890.28</v>
      </c>
      <c r="F1204">
        <v>319.83199999999999</v>
      </c>
      <c r="G1204">
        <v>0</v>
      </c>
      <c r="H1204">
        <v>296.02300000000002</v>
      </c>
      <c r="I1204">
        <v>1.16363E-2</v>
      </c>
      <c r="J1204">
        <v>0.98101799999999995</v>
      </c>
      <c r="K1204">
        <v>0</v>
      </c>
      <c r="L1204" t="s">
        <v>43</v>
      </c>
    </row>
    <row r="1205" spans="1:12" x14ac:dyDescent="0.25">
      <c r="A1205" t="s">
        <v>76</v>
      </c>
      <c r="B1205">
        <v>6932.22</v>
      </c>
      <c r="C1205">
        <v>6932</v>
      </c>
      <c r="D1205">
        <v>6931.53</v>
      </c>
      <c r="E1205">
        <v>6925.23</v>
      </c>
      <c r="F1205">
        <v>307.14699999999999</v>
      </c>
      <c r="G1205">
        <v>0</v>
      </c>
      <c r="H1205">
        <v>295.80900000000003</v>
      </c>
      <c r="I1205">
        <v>1.2307999999999999E-2</v>
      </c>
      <c r="J1205">
        <v>0.981016</v>
      </c>
      <c r="K1205">
        <v>0</v>
      </c>
      <c r="L1205" t="s">
        <v>43</v>
      </c>
    </row>
    <row r="1206" spans="1:12" x14ac:dyDescent="0.25">
      <c r="A1206" t="s">
        <v>76</v>
      </c>
      <c r="B1206">
        <v>7464.08</v>
      </c>
      <c r="C1206">
        <v>7463.84</v>
      </c>
      <c r="D1206">
        <v>7463.34</v>
      </c>
      <c r="E1206">
        <v>7456.53</v>
      </c>
      <c r="F1206">
        <v>330.13499999999999</v>
      </c>
      <c r="G1206">
        <v>0</v>
      </c>
      <c r="H1206">
        <v>319.53399999999999</v>
      </c>
      <c r="I1206">
        <v>2.0944299999999999E-2</v>
      </c>
      <c r="J1206">
        <v>0.99496600000000002</v>
      </c>
      <c r="K1206">
        <v>0</v>
      </c>
      <c r="L1206" t="s">
        <v>43</v>
      </c>
    </row>
    <row r="1207" spans="1:12" x14ac:dyDescent="0.25">
      <c r="A1207" t="s">
        <v>76</v>
      </c>
      <c r="B1207">
        <v>7004.33</v>
      </c>
      <c r="C1207">
        <v>7004.1</v>
      </c>
      <c r="D1207">
        <v>7003.63</v>
      </c>
      <c r="E1207">
        <v>6997.25</v>
      </c>
      <c r="F1207">
        <v>309.62799999999999</v>
      </c>
      <c r="G1207">
        <v>0</v>
      </c>
      <c r="H1207">
        <v>299.64</v>
      </c>
      <c r="I1207">
        <v>2.3439499999999999E-2</v>
      </c>
      <c r="J1207">
        <v>0.98101400000000005</v>
      </c>
      <c r="K1207">
        <v>0</v>
      </c>
      <c r="L1207" t="s">
        <v>43</v>
      </c>
    </row>
    <row r="1208" spans="1:12" x14ac:dyDescent="0.25">
      <c r="A1208" t="s">
        <v>76</v>
      </c>
      <c r="B1208">
        <v>6936.11</v>
      </c>
      <c r="C1208">
        <v>6935.89</v>
      </c>
      <c r="D1208">
        <v>6935.42</v>
      </c>
      <c r="E1208">
        <v>6929.1</v>
      </c>
      <c r="F1208">
        <v>307.18299999999999</v>
      </c>
      <c r="G1208">
        <v>0</v>
      </c>
      <c r="H1208">
        <v>297.57400000000001</v>
      </c>
      <c r="I1208">
        <v>1.3051399999999999E-2</v>
      </c>
      <c r="J1208">
        <v>0.98089199999999999</v>
      </c>
      <c r="K1208">
        <v>0</v>
      </c>
      <c r="L1208" t="s">
        <v>43</v>
      </c>
    </row>
    <row r="1209" spans="1:12" x14ac:dyDescent="0.25">
      <c r="A1209" t="s">
        <v>76</v>
      </c>
      <c r="B1209">
        <v>6975.37</v>
      </c>
      <c r="C1209">
        <v>6975.15</v>
      </c>
      <c r="D1209">
        <v>6974.69</v>
      </c>
      <c r="E1209">
        <v>6968.33</v>
      </c>
      <c r="F1209">
        <v>309.84800000000001</v>
      </c>
      <c r="G1209">
        <v>0</v>
      </c>
      <c r="H1209">
        <v>298.404</v>
      </c>
      <c r="I1209">
        <v>1.2427000000000001E-2</v>
      </c>
      <c r="J1209">
        <v>0.98100200000000004</v>
      </c>
      <c r="K1209">
        <v>0</v>
      </c>
      <c r="L1209" t="s">
        <v>43</v>
      </c>
    </row>
    <row r="1210" spans="1:12" x14ac:dyDescent="0.25">
      <c r="A1210" t="s">
        <v>76</v>
      </c>
      <c r="B1210">
        <v>6986.76</v>
      </c>
      <c r="C1210">
        <v>6986.51</v>
      </c>
      <c r="D1210">
        <v>6986.05</v>
      </c>
      <c r="E1210">
        <v>6979.65</v>
      </c>
      <c r="F1210">
        <v>309.97899999999998</v>
      </c>
      <c r="G1210">
        <v>0</v>
      </c>
      <c r="H1210">
        <v>299.40800000000002</v>
      </c>
      <c r="I1210">
        <v>1.43441E-2</v>
      </c>
      <c r="J1210">
        <v>0.981016</v>
      </c>
      <c r="K1210">
        <v>0</v>
      </c>
      <c r="L1210" t="s">
        <v>43</v>
      </c>
    </row>
    <row r="1211" spans="1:12" x14ac:dyDescent="0.25">
      <c r="A1211" t="s">
        <v>76</v>
      </c>
      <c r="B1211">
        <v>7038.5</v>
      </c>
      <c r="C1211">
        <v>7038.27</v>
      </c>
      <c r="D1211">
        <v>7037.8</v>
      </c>
      <c r="E1211">
        <v>7031.39</v>
      </c>
      <c r="F1211">
        <v>311.56599999999997</v>
      </c>
      <c r="G1211">
        <v>0</v>
      </c>
      <c r="H1211">
        <v>301.512</v>
      </c>
      <c r="I1211">
        <v>1.1096999999999999E-2</v>
      </c>
      <c r="J1211">
        <v>0.98093399999999997</v>
      </c>
      <c r="K1211">
        <v>0</v>
      </c>
      <c r="L1211" t="s">
        <v>43</v>
      </c>
    </row>
    <row r="1212" spans="1:12" x14ac:dyDescent="0.25">
      <c r="A1212" t="s">
        <v>76</v>
      </c>
      <c r="B1212">
        <v>7088.58</v>
      </c>
      <c r="C1212">
        <v>7088.34</v>
      </c>
      <c r="D1212">
        <v>7087.86</v>
      </c>
      <c r="E1212">
        <v>7081.4</v>
      </c>
      <c r="F1212">
        <v>313.44600000000003</v>
      </c>
      <c r="G1212">
        <v>0</v>
      </c>
      <c r="H1212">
        <v>302.48599999999999</v>
      </c>
      <c r="I1212">
        <v>1.1386200000000001E-2</v>
      </c>
      <c r="J1212">
        <v>0.98101899999999997</v>
      </c>
      <c r="K1212">
        <v>0</v>
      </c>
      <c r="L1212" t="s">
        <v>43</v>
      </c>
    </row>
    <row r="1213" spans="1:12" x14ac:dyDescent="0.25">
      <c r="A1213" t="s">
        <v>76</v>
      </c>
      <c r="B1213">
        <v>7289.5</v>
      </c>
      <c r="C1213">
        <v>7289.26</v>
      </c>
      <c r="D1213">
        <v>7288.77</v>
      </c>
      <c r="E1213">
        <v>7282.08</v>
      </c>
      <c r="F1213">
        <v>322.82100000000003</v>
      </c>
      <c r="G1213">
        <v>0</v>
      </c>
      <c r="H1213">
        <v>311.46800000000002</v>
      </c>
      <c r="I1213">
        <v>1.09239E-2</v>
      </c>
      <c r="J1213">
        <v>0.98100799999999999</v>
      </c>
      <c r="K1213">
        <v>0</v>
      </c>
      <c r="L1213" t="s">
        <v>43</v>
      </c>
    </row>
    <row r="1214" spans="1:12" x14ac:dyDescent="0.25">
      <c r="A1214" t="s">
        <v>76</v>
      </c>
      <c r="B1214">
        <v>6978.95</v>
      </c>
      <c r="C1214">
        <v>6978.73</v>
      </c>
      <c r="D1214">
        <v>6978.27</v>
      </c>
      <c r="E1214">
        <v>6971.9</v>
      </c>
      <c r="F1214">
        <v>308.80200000000002</v>
      </c>
      <c r="G1214">
        <v>0</v>
      </c>
      <c r="H1214">
        <v>299.10700000000003</v>
      </c>
      <c r="I1214">
        <v>1.12274E-2</v>
      </c>
      <c r="J1214">
        <v>0.980877</v>
      </c>
      <c r="K1214">
        <v>0</v>
      </c>
      <c r="L1214" t="s">
        <v>43</v>
      </c>
    </row>
    <row r="1215" spans="1:12" x14ac:dyDescent="0.25">
      <c r="A1215" t="s">
        <v>76</v>
      </c>
      <c r="B1215">
        <v>7354.94</v>
      </c>
      <c r="C1215">
        <v>7354.69</v>
      </c>
      <c r="D1215">
        <v>7354.21</v>
      </c>
      <c r="E1215">
        <v>7347.45</v>
      </c>
      <c r="F1215">
        <v>325.32</v>
      </c>
      <c r="G1215">
        <v>0</v>
      </c>
      <c r="H1215">
        <v>312.85599999999999</v>
      </c>
      <c r="I1215">
        <v>1.0913300000000001E-2</v>
      </c>
      <c r="J1215">
        <v>0.98101300000000002</v>
      </c>
      <c r="K1215">
        <v>0</v>
      </c>
      <c r="L1215" t="s">
        <v>43</v>
      </c>
    </row>
    <row r="1216" spans="1:12" x14ac:dyDescent="0.25">
      <c r="A1216" t="s">
        <v>76</v>
      </c>
      <c r="B1216">
        <v>7277.44</v>
      </c>
      <c r="C1216">
        <v>7277.17</v>
      </c>
      <c r="D1216">
        <v>7276.68</v>
      </c>
      <c r="E1216">
        <v>7270.02</v>
      </c>
      <c r="F1216">
        <v>322.274</v>
      </c>
      <c r="G1216">
        <v>0</v>
      </c>
      <c r="H1216">
        <v>311.33</v>
      </c>
      <c r="I1216">
        <v>1.0972600000000001E-2</v>
      </c>
      <c r="J1216">
        <v>0.98080000000000001</v>
      </c>
      <c r="K1216">
        <v>0</v>
      </c>
      <c r="L1216" t="s">
        <v>43</v>
      </c>
    </row>
    <row r="1217" spans="1:25" x14ac:dyDescent="0.25">
      <c r="A1217" t="s">
        <v>76</v>
      </c>
      <c r="B1217">
        <v>6955.77</v>
      </c>
      <c r="C1217">
        <v>6955.52</v>
      </c>
      <c r="D1217">
        <v>6955.06</v>
      </c>
      <c r="E1217">
        <v>6948.7</v>
      </c>
      <c r="F1217">
        <v>307.904</v>
      </c>
      <c r="G1217">
        <v>0</v>
      </c>
      <c r="H1217">
        <v>298.404</v>
      </c>
      <c r="I1217">
        <v>1.0977300000000001E-2</v>
      </c>
      <c r="J1217">
        <v>0.98099800000000004</v>
      </c>
      <c r="K1217">
        <v>0</v>
      </c>
      <c r="L1217" t="s">
        <v>43</v>
      </c>
    </row>
    <row r="1218" spans="1:25" x14ac:dyDescent="0.25">
      <c r="A1218" t="s">
        <v>76</v>
      </c>
      <c r="B1218">
        <v>7453.43</v>
      </c>
      <c r="C1218">
        <v>7453.19</v>
      </c>
      <c r="D1218">
        <v>7452.7</v>
      </c>
      <c r="E1218">
        <v>7445.91</v>
      </c>
      <c r="F1218">
        <v>329.11799999999999</v>
      </c>
      <c r="G1218">
        <v>0</v>
      </c>
      <c r="H1218">
        <v>318.97899999999998</v>
      </c>
      <c r="I1218">
        <v>1.1906E-2</v>
      </c>
      <c r="J1218">
        <v>0.980985</v>
      </c>
      <c r="K1218">
        <v>0</v>
      </c>
      <c r="L1218" t="s">
        <v>43</v>
      </c>
    </row>
    <row r="1219" spans="1:25" x14ac:dyDescent="0.25">
      <c r="A1219" t="s">
        <v>76</v>
      </c>
      <c r="B1219">
        <v>6864.44</v>
      </c>
      <c r="C1219">
        <v>6864.22</v>
      </c>
      <c r="D1219">
        <v>6863.76</v>
      </c>
      <c r="E1219">
        <v>6857.48</v>
      </c>
      <c r="F1219">
        <v>303.98399999999998</v>
      </c>
      <c r="G1219">
        <v>0</v>
      </c>
      <c r="H1219">
        <v>295.041</v>
      </c>
      <c r="I1219">
        <v>1.59124E-2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76</v>
      </c>
      <c r="B1220">
        <v>6722.4</v>
      </c>
      <c r="C1220">
        <v>6722.17</v>
      </c>
      <c r="D1220">
        <v>6721.72</v>
      </c>
      <c r="E1220">
        <v>6715.58</v>
      </c>
      <c r="F1220">
        <v>297.76</v>
      </c>
      <c r="G1220">
        <v>0</v>
      </c>
      <c r="H1220">
        <v>290.00099999999998</v>
      </c>
      <c r="I1220">
        <v>1.0892000000000001E-2</v>
      </c>
      <c r="J1220">
        <v>0.99289700000000003</v>
      </c>
      <c r="K1220">
        <v>0</v>
      </c>
      <c r="L1220" t="s">
        <v>43</v>
      </c>
    </row>
    <row r="1221" spans="1:25" x14ac:dyDescent="0.25">
      <c r="A1221" t="s">
        <v>76</v>
      </c>
      <c r="B1221">
        <v>6788.9</v>
      </c>
      <c r="C1221">
        <v>6788.67</v>
      </c>
      <c r="D1221">
        <v>6788.2</v>
      </c>
      <c r="E1221">
        <v>6781.99</v>
      </c>
      <c r="F1221">
        <v>300.39699999999999</v>
      </c>
      <c r="G1221">
        <v>0</v>
      </c>
      <c r="H1221">
        <v>292.67399999999998</v>
      </c>
      <c r="I1221">
        <v>1.09707E-2</v>
      </c>
      <c r="J1221">
        <v>0.981012</v>
      </c>
      <c r="K1221">
        <v>0</v>
      </c>
      <c r="L1221" t="s">
        <v>43</v>
      </c>
    </row>
    <row r="1222" spans="1:25" x14ac:dyDescent="0.25">
      <c r="A1222" t="s">
        <v>76</v>
      </c>
      <c r="B1222">
        <v>6985.32</v>
      </c>
      <c r="C1222">
        <v>6985.1</v>
      </c>
      <c r="D1222">
        <v>6984.62</v>
      </c>
      <c r="E1222">
        <v>6978.23</v>
      </c>
      <c r="F1222">
        <v>310.11700000000002</v>
      </c>
      <c r="G1222">
        <v>0</v>
      </c>
      <c r="H1222">
        <v>306.08199999999999</v>
      </c>
      <c r="I1222">
        <v>1.12821E-2</v>
      </c>
      <c r="J1222">
        <v>0.99457200000000001</v>
      </c>
      <c r="K1222">
        <v>0</v>
      </c>
      <c r="L1222" t="s">
        <v>43</v>
      </c>
    </row>
    <row r="1223" spans="1:25" x14ac:dyDescent="0.25">
      <c r="A1223" t="s">
        <v>76</v>
      </c>
      <c r="B1223">
        <v>6944.94</v>
      </c>
      <c r="C1223">
        <v>6944.71</v>
      </c>
      <c r="D1223">
        <v>6944.24</v>
      </c>
      <c r="E1223">
        <v>6937.89</v>
      </c>
      <c r="F1223">
        <v>308.66699999999997</v>
      </c>
      <c r="G1223">
        <v>0</v>
      </c>
      <c r="H1223">
        <v>297.28500000000003</v>
      </c>
      <c r="I1223">
        <v>1.1054700000000001E-2</v>
      </c>
      <c r="J1223">
        <v>0.98098300000000005</v>
      </c>
      <c r="K1223">
        <v>0</v>
      </c>
      <c r="L1223" t="s">
        <v>43</v>
      </c>
    </row>
    <row r="1224" spans="1:25" x14ac:dyDescent="0.25">
      <c r="A1224" t="s">
        <v>76</v>
      </c>
      <c r="B1224">
        <v>7514.25</v>
      </c>
      <c r="C1224">
        <v>7514.03</v>
      </c>
      <c r="D1224">
        <v>7513.54</v>
      </c>
      <c r="E1224">
        <v>7506.68</v>
      </c>
      <c r="F1224">
        <v>332.13900000000001</v>
      </c>
      <c r="G1224">
        <v>0</v>
      </c>
      <c r="H1224">
        <v>320.71100000000001</v>
      </c>
      <c r="I1224">
        <v>1.1037399999999999E-2</v>
      </c>
      <c r="J1224">
        <v>0.98101799999999995</v>
      </c>
      <c r="K1224">
        <v>0</v>
      </c>
      <c r="L1224" t="s">
        <v>43</v>
      </c>
    </row>
    <row r="1225" spans="1:25" x14ac:dyDescent="0.25">
      <c r="A1225" t="s">
        <v>76</v>
      </c>
      <c r="B1225">
        <v>7062.27</v>
      </c>
      <c r="C1225">
        <v>7062.03</v>
      </c>
      <c r="D1225">
        <v>7061.56</v>
      </c>
      <c r="E1225">
        <v>7055.1</v>
      </c>
      <c r="F1225">
        <v>313.26799999999997</v>
      </c>
      <c r="G1225">
        <v>0</v>
      </c>
      <c r="H1225">
        <v>301.94600000000003</v>
      </c>
      <c r="I1225">
        <v>1.1603E-2</v>
      </c>
      <c r="J1225">
        <v>0.98101400000000005</v>
      </c>
      <c r="K1225">
        <v>0</v>
      </c>
      <c r="L1225" t="s">
        <v>43</v>
      </c>
    </row>
    <row r="1226" spans="1:25" x14ac:dyDescent="0.25">
      <c r="A1226" t="s">
        <v>76</v>
      </c>
      <c r="B1226">
        <v>6859.67</v>
      </c>
      <c r="C1226">
        <v>6859.43</v>
      </c>
      <c r="D1226">
        <v>6858.97</v>
      </c>
      <c r="E1226">
        <v>6852.74</v>
      </c>
      <c r="F1226">
        <v>303.81599999999997</v>
      </c>
      <c r="G1226">
        <v>0</v>
      </c>
      <c r="H1226">
        <v>293.07600000000002</v>
      </c>
      <c r="I1226">
        <v>1.2961800000000001E-2</v>
      </c>
      <c r="J1226">
        <v>0.99492700000000001</v>
      </c>
      <c r="K1226">
        <v>0</v>
      </c>
      <c r="L1226" t="s">
        <v>43</v>
      </c>
    </row>
    <row r="1227" spans="1:25" x14ac:dyDescent="0.25">
      <c r="A1227" t="s">
        <v>76</v>
      </c>
      <c r="B1227">
        <v>6809.93</v>
      </c>
      <c r="C1227">
        <v>6809.71</v>
      </c>
      <c r="D1227">
        <v>6809.25</v>
      </c>
      <c r="E1227">
        <v>6803</v>
      </c>
      <c r="F1227">
        <v>301.26900000000001</v>
      </c>
      <c r="G1227">
        <v>0</v>
      </c>
      <c r="H1227">
        <v>291.87</v>
      </c>
      <c r="I1227">
        <v>1.1053500000000001E-2</v>
      </c>
      <c r="J1227">
        <v>0.99285900000000005</v>
      </c>
      <c r="K1227">
        <v>0</v>
      </c>
      <c r="L1227" t="s">
        <v>43</v>
      </c>
    </row>
    <row r="1228" spans="1:25" x14ac:dyDescent="0.25">
      <c r="A1228" t="s">
        <v>76</v>
      </c>
      <c r="B1228">
        <v>6942.45</v>
      </c>
      <c r="C1228">
        <v>6942.23</v>
      </c>
      <c r="D1228">
        <v>6941.77</v>
      </c>
      <c r="E1228">
        <v>6935.41</v>
      </c>
      <c r="F1228">
        <v>308.25900000000001</v>
      </c>
      <c r="G1228">
        <v>0</v>
      </c>
      <c r="H1228">
        <v>298.44499999999999</v>
      </c>
      <c r="I1228">
        <v>1.0873600000000001E-2</v>
      </c>
      <c r="J1228">
        <v>0.98099899999999995</v>
      </c>
      <c r="K1228">
        <v>0</v>
      </c>
      <c r="L1228" t="s">
        <v>43</v>
      </c>
    </row>
    <row r="1229" spans="1:25" x14ac:dyDescent="0.25">
      <c r="A1229" t="s">
        <v>76</v>
      </c>
      <c r="B1229">
        <v>6987.7</v>
      </c>
      <c r="C1229">
        <v>6987.47</v>
      </c>
      <c r="D1229">
        <v>6987</v>
      </c>
      <c r="E1229">
        <v>6980.62</v>
      </c>
      <c r="F1229">
        <v>309.85599999999999</v>
      </c>
      <c r="G1229">
        <v>0</v>
      </c>
      <c r="H1229">
        <v>298.71699999999998</v>
      </c>
      <c r="I1229">
        <v>1.13747E-2</v>
      </c>
      <c r="J1229">
        <v>0.98099999999999998</v>
      </c>
      <c r="K1229">
        <v>0</v>
      </c>
      <c r="L1229" t="s">
        <v>43</v>
      </c>
    </row>
    <row r="1230" spans="1:25" x14ac:dyDescent="0.25">
      <c r="A1230" t="s">
        <v>76</v>
      </c>
      <c r="B1230">
        <v>8185.74</v>
      </c>
      <c r="C1230">
        <v>8185.5</v>
      </c>
      <c r="D1230">
        <v>8184.96</v>
      </c>
      <c r="E1230">
        <v>8177.49</v>
      </c>
      <c r="F1230">
        <v>360.86799999999999</v>
      </c>
      <c r="G1230">
        <v>0</v>
      </c>
      <c r="H1230">
        <v>348.88299999999998</v>
      </c>
      <c r="I1230">
        <v>1.08856E-2</v>
      </c>
      <c r="J1230">
        <v>0.99428099999999997</v>
      </c>
      <c r="K1230">
        <v>0</v>
      </c>
      <c r="L1230" t="s">
        <v>43</v>
      </c>
    </row>
    <row r="1231" spans="1:25" x14ac:dyDescent="0.25">
      <c r="A1231" t="s">
        <v>76</v>
      </c>
      <c r="B1231">
        <v>6959.46</v>
      </c>
      <c r="C1231">
        <v>6959.22</v>
      </c>
      <c r="D1231">
        <v>6958.76</v>
      </c>
      <c r="E1231">
        <v>6952.39</v>
      </c>
      <c r="F1231">
        <v>307.44499999999999</v>
      </c>
      <c r="G1231">
        <v>0</v>
      </c>
      <c r="H1231">
        <v>299.27100000000002</v>
      </c>
      <c r="I1231">
        <v>1.4000200000000001E-2</v>
      </c>
      <c r="J1231">
        <v>0.98101099999999997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7389.49</v>
      </c>
      <c r="C1232">
        <v>7389.26</v>
      </c>
      <c r="D1232">
        <v>7388.78</v>
      </c>
      <c r="E1232">
        <v>7382.01</v>
      </c>
      <c r="F1232">
        <v>327.06299999999999</v>
      </c>
      <c r="G1232">
        <v>0</v>
      </c>
      <c r="H1232">
        <v>317.08199999999999</v>
      </c>
      <c r="I1232">
        <v>1.33387E-2</v>
      </c>
      <c r="J1232">
        <v>0.98101499999999997</v>
      </c>
      <c r="K1232">
        <v>0</v>
      </c>
      <c r="L1232" t="s">
        <v>43</v>
      </c>
      <c r="R1232">
        <f>AVERAGE(B1183:B1232)</f>
        <v>7044.6614</v>
      </c>
      <c r="S1232">
        <f>AVERAGE(C1183:C1232)</f>
        <v>7044.4310000000005</v>
      </c>
      <c r="U1232">
        <f>_xlfn.VAR.P(B1183:B1232)</f>
        <v>66464.283340039998</v>
      </c>
      <c r="V1232">
        <f>_xlfn.VAR.P(C1183:C1232)</f>
        <v>66462.376556999967</v>
      </c>
      <c r="X1232">
        <f>1.96*SQRT(U1232)/50</f>
        <v>10.106021786620047</v>
      </c>
      <c r="Y1232">
        <f>1.96*SQRT(V1232)/50</f>
        <v>10.105876820570714</v>
      </c>
    </row>
    <row r="1233" spans="1:15" x14ac:dyDescent="0.25">
      <c r="A1233" t="s">
        <v>76</v>
      </c>
      <c r="B1233">
        <v>352235.96042800002</v>
      </c>
      <c r="C1233" t="s">
        <v>37</v>
      </c>
    </row>
    <row r="1234" spans="1:15" x14ac:dyDescent="0.25">
      <c r="A1234" t="s">
        <v>148</v>
      </c>
      <c r="B1234">
        <v>8667.1200000000008</v>
      </c>
      <c r="C1234">
        <v>8534.73</v>
      </c>
      <c r="D1234">
        <v>8534.23</v>
      </c>
      <c r="E1234">
        <v>8527.02</v>
      </c>
      <c r="F1234">
        <v>277.79599999999999</v>
      </c>
      <c r="G1234">
        <v>1495.76</v>
      </c>
      <c r="H1234">
        <v>298.315</v>
      </c>
      <c r="I1234">
        <v>289.70999999999998</v>
      </c>
      <c r="J1234">
        <v>357.911</v>
      </c>
      <c r="K1234">
        <v>6398.5</v>
      </c>
      <c r="L1234">
        <v>1.2857199999999999E-2</v>
      </c>
      <c r="M1234">
        <v>0.98101899999999997</v>
      </c>
      <c r="N1234">
        <v>220</v>
      </c>
      <c r="O1234" t="s">
        <v>43</v>
      </c>
    </row>
    <row r="1235" spans="1:15" x14ac:dyDescent="0.25">
      <c r="A1235" t="s">
        <v>148</v>
      </c>
      <c r="B1235">
        <v>8577.23</v>
      </c>
      <c r="C1235">
        <v>8467.1</v>
      </c>
      <c r="D1235">
        <v>8466.61</v>
      </c>
      <c r="E1235">
        <v>8459.49</v>
      </c>
      <c r="F1235">
        <v>271.04500000000002</v>
      </c>
      <c r="G1235">
        <v>1458.36</v>
      </c>
      <c r="H1235">
        <v>296.66199999999998</v>
      </c>
      <c r="I1235">
        <v>288.56299999999999</v>
      </c>
      <c r="J1235">
        <v>337.07400000000001</v>
      </c>
      <c r="K1235">
        <v>6376.63</v>
      </c>
      <c r="L1235">
        <v>2.9037799999999999E-2</v>
      </c>
      <c r="M1235">
        <v>0.98077099999999995</v>
      </c>
      <c r="N1235">
        <v>96</v>
      </c>
      <c r="O1235" t="s">
        <v>43</v>
      </c>
    </row>
    <row r="1236" spans="1:15" x14ac:dyDescent="0.25">
      <c r="A1236" t="s">
        <v>148</v>
      </c>
      <c r="B1236">
        <v>9134.7900000000009</v>
      </c>
      <c r="C1236">
        <v>9018.48</v>
      </c>
      <c r="D1236">
        <v>9017.9699999999993</v>
      </c>
      <c r="E1236">
        <v>9010.4599999999991</v>
      </c>
      <c r="F1236">
        <v>295.322</v>
      </c>
      <c r="G1236">
        <v>1527.44</v>
      </c>
      <c r="H1236">
        <v>315.60599999999999</v>
      </c>
      <c r="I1236">
        <v>307.089</v>
      </c>
      <c r="J1236">
        <v>337.762</v>
      </c>
      <c r="K1236">
        <v>6806.19</v>
      </c>
      <c r="L1236">
        <v>1.44412E-2</v>
      </c>
      <c r="M1236">
        <v>0.99255300000000002</v>
      </c>
      <c r="N1236">
        <v>0</v>
      </c>
      <c r="O1236" t="s">
        <v>43</v>
      </c>
    </row>
    <row r="1237" spans="1:15" x14ac:dyDescent="0.25">
      <c r="A1237" t="s">
        <v>148</v>
      </c>
      <c r="B1237">
        <v>8582.34</v>
      </c>
      <c r="C1237">
        <v>8467.49</v>
      </c>
      <c r="D1237">
        <v>8466.99</v>
      </c>
      <c r="E1237">
        <v>8459.89</v>
      </c>
      <c r="F1237">
        <v>277.14</v>
      </c>
      <c r="G1237">
        <v>1475.46</v>
      </c>
      <c r="H1237">
        <v>296.38499999999999</v>
      </c>
      <c r="I1237">
        <v>288.10300000000001</v>
      </c>
      <c r="J1237">
        <v>357.25799999999998</v>
      </c>
      <c r="K1237">
        <v>6345.72</v>
      </c>
      <c r="L1237">
        <v>1.08723E-2</v>
      </c>
      <c r="M1237">
        <v>0.99488699999999997</v>
      </c>
      <c r="N1237">
        <v>0</v>
      </c>
      <c r="O1237" t="s">
        <v>43</v>
      </c>
    </row>
    <row r="1238" spans="1:15" x14ac:dyDescent="0.25">
      <c r="A1238" t="s">
        <v>148</v>
      </c>
      <c r="B1238">
        <v>8863.58</v>
      </c>
      <c r="C1238">
        <v>8747.8700000000008</v>
      </c>
      <c r="D1238">
        <v>8747.36</v>
      </c>
      <c r="E1238">
        <v>8740.0300000000007</v>
      </c>
      <c r="F1238">
        <v>285.34699999999998</v>
      </c>
      <c r="G1238">
        <v>1518.68</v>
      </c>
      <c r="H1238">
        <v>305.47800000000001</v>
      </c>
      <c r="I1238">
        <v>297.202</v>
      </c>
      <c r="J1238">
        <v>366.59800000000001</v>
      </c>
      <c r="K1238">
        <v>6569.14</v>
      </c>
      <c r="L1238">
        <v>2.1031899999999999E-2</v>
      </c>
      <c r="M1238">
        <v>0.981016</v>
      </c>
      <c r="N1238">
        <v>0</v>
      </c>
      <c r="O1238" t="s">
        <v>43</v>
      </c>
    </row>
    <row r="1239" spans="1:15" x14ac:dyDescent="0.25">
      <c r="A1239" t="s">
        <v>148</v>
      </c>
      <c r="B1239">
        <v>8877.0300000000007</v>
      </c>
      <c r="C1239">
        <v>8753.09</v>
      </c>
      <c r="D1239">
        <v>8752.58</v>
      </c>
      <c r="E1239">
        <v>8745.2900000000009</v>
      </c>
      <c r="F1239">
        <v>280.16699999999997</v>
      </c>
      <c r="G1239">
        <v>1505.79</v>
      </c>
      <c r="H1239">
        <v>306.75200000000001</v>
      </c>
      <c r="I1239">
        <v>298.23</v>
      </c>
      <c r="J1239">
        <v>350.072</v>
      </c>
      <c r="K1239">
        <v>6585.67</v>
      </c>
      <c r="L1239">
        <v>1.10232E-2</v>
      </c>
      <c r="M1239">
        <v>0.98098399999999997</v>
      </c>
      <c r="N1239">
        <v>0</v>
      </c>
      <c r="O1239" t="s">
        <v>43</v>
      </c>
    </row>
    <row r="1240" spans="1:15" x14ac:dyDescent="0.25">
      <c r="A1240" t="s">
        <v>148</v>
      </c>
      <c r="B1240">
        <v>9211.7999999999993</v>
      </c>
      <c r="C1240">
        <v>9095.32</v>
      </c>
      <c r="D1240">
        <v>9094.7999999999993</v>
      </c>
      <c r="E1240">
        <v>9087.19</v>
      </c>
      <c r="F1240">
        <v>297.06099999999998</v>
      </c>
      <c r="G1240">
        <v>1539.3</v>
      </c>
      <c r="H1240">
        <v>318.28800000000001</v>
      </c>
      <c r="I1240">
        <v>309.65800000000002</v>
      </c>
      <c r="J1240">
        <v>340.036</v>
      </c>
      <c r="K1240">
        <v>6853.37</v>
      </c>
      <c r="L1240">
        <v>1.0872700000000001E-2</v>
      </c>
      <c r="M1240">
        <v>0.98092199999999996</v>
      </c>
      <c r="N1240">
        <v>0</v>
      </c>
      <c r="O1240" t="s">
        <v>43</v>
      </c>
    </row>
    <row r="1241" spans="1:15" x14ac:dyDescent="0.25">
      <c r="A1241" t="s">
        <v>148</v>
      </c>
      <c r="B1241">
        <v>8356.16</v>
      </c>
      <c r="C1241">
        <v>8240.9500000000007</v>
      </c>
      <c r="D1241">
        <v>8240.4599999999991</v>
      </c>
      <c r="E1241">
        <v>8233.56</v>
      </c>
      <c r="F1241">
        <v>262.89</v>
      </c>
      <c r="G1241">
        <v>1438.63</v>
      </c>
      <c r="H1241">
        <v>288.44299999999998</v>
      </c>
      <c r="I1241">
        <v>280.46199999999999</v>
      </c>
      <c r="J1241">
        <v>349.58</v>
      </c>
      <c r="K1241">
        <v>6173.08</v>
      </c>
      <c r="L1241">
        <v>1.1941800000000001E-2</v>
      </c>
      <c r="M1241">
        <v>0.98101899999999997</v>
      </c>
      <c r="N1241">
        <v>0</v>
      </c>
      <c r="O1241" t="s">
        <v>43</v>
      </c>
    </row>
    <row r="1242" spans="1:15" x14ac:dyDescent="0.25">
      <c r="A1242" t="s">
        <v>148</v>
      </c>
      <c r="B1242">
        <v>8943.82</v>
      </c>
      <c r="C1242">
        <v>8826.73</v>
      </c>
      <c r="D1242">
        <v>8826.2199999999993</v>
      </c>
      <c r="E1242">
        <v>8818.81</v>
      </c>
      <c r="F1242">
        <v>287.68700000000001</v>
      </c>
      <c r="G1242">
        <v>1531.97</v>
      </c>
      <c r="H1242">
        <v>308.60899999999998</v>
      </c>
      <c r="I1242">
        <v>299.54500000000002</v>
      </c>
      <c r="J1242">
        <v>369.81299999999999</v>
      </c>
      <c r="K1242">
        <v>6620.99</v>
      </c>
      <c r="L1242">
        <v>1.09525E-2</v>
      </c>
      <c r="M1242">
        <v>0.98101899999999997</v>
      </c>
      <c r="N1242">
        <v>0</v>
      </c>
      <c r="O1242" t="s">
        <v>43</v>
      </c>
    </row>
    <row r="1243" spans="1:15" x14ac:dyDescent="0.25">
      <c r="A1243" t="s">
        <v>148</v>
      </c>
      <c r="B1243">
        <v>8911.6</v>
      </c>
      <c r="C1243">
        <v>8779.39</v>
      </c>
      <c r="D1243">
        <v>8778.86</v>
      </c>
      <c r="E1243">
        <v>8771.4599999999991</v>
      </c>
      <c r="F1243">
        <v>292.25599999999997</v>
      </c>
      <c r="G1243">
        <v>1515.91</v>
      </c>
      <c r="H1243">
        <v>307.47300000000001</v>
      </c>
      <c r="I1243">
        <v>298.63799999999998</v>
      </c>
      <c r="J1243">
        <v>357.18599999999998</v>
      </c>
      <c r="K1243">
        <v>6593.91</v>
      </c>
      <c r="L1243">
        <v>1.1962800000000001E-2</v>
      </c>
      <c r="M1243">
        <v>0.98098799999999997</v>
      </c>
      <c r="N1243">
        <v>0</v>
      </c>
      <c r="O1243" t="s">
        <v>43</v>
      </c>
    </row>
    <row r="1244" spans="1:15" x14ac:dyDescent="0.25">
      <c r="A1244" t="s">
        <v>148</v>
      </c>
      <c r="B1244">
        <v>8461.98</v>
      </c>
      <c r="C1244">
        <v>8345.74</v>
      </c>
      <c r="D1244">
        <v>8345.25</v>
      </c>
      <c r="E1244">
        <v>8338.25</v>
      </c>
      <c r="F1244">
        <v>273.19499999999999</v>
      </c>
      <c r="G1244">
        <v>1440.96</v>
      </c>
      <c r="H1244">
        <v>307.29199999999997</v>
      </c>
      <c r="I1244">
        <v>284.63799999999998</v>
      </c>
      <c r="J1244">
        <v>314.80500000000001</v>
      </c>
      <c r="K1244">
        <v>6268.57</v>
      </c>
      <c r="L1244">
        <v>1.20327E-2</v>
      </c>
      <c r="M1244">
        <v>0.99441999999999997</v>
      </c>
      <c r="N1244">
        <v>0</v>
      </c>
      <c r="O1244" t="s">
        <v>43</v>
      </c>
    </row>
    <row r="1245" spans="1:15" x14ac:dyDescent="0.25">
      <c r="A1245" t="s">
        <v>148</v>
      </c>
      <c r="B1245">
        <v>8994.73</v>
      </c>
      <c r="C1245">
        <v>8879.58</v>
      </c>
      <c r="D1245">
        <v>8879.06</v>
      </c>
      <c r="E1245">
        <v>8871.56</v>
      </c>
      <c r="F1245">
        <v>283.42399999999998</v>
      </c>
      <c r="G1245">
        <v>1550.13</v>
      </c>
      <c r="H1245">
        <v>310.33</v>
      </c>
      <c r="I1245">
        <v>301.35199999999998</v>
      </c>
      <c r="J1245">
        <v>378.61900000000003</v>
      </c>
      <c r="K1245">
        <v>6666.68</v>
      </c>
      <c r="L1245">
        <v>1.12903E-2</v>
      </c>
      <c r="M1245">
        <v>0.98101700000000003</v>
      </c>
      <c r="N1245">
        <v>129</v>
      </c>
      <c r="O1245" t="s">
        <v>43</v>
      </c>
    </row>
    <row r="1246" spans="1:15" x14ac:dyDescent="0.25">
      <c r="A1246" t="s">
        <v>148</v>
      </c>
      <c r="B1246">
        <v>8447.42</v>
      </c>
      <c r="C1246">
        <v>8331.7800000000007</v>
      </c>
      <c r="D1246">
        <v>8331.2900000000009</v>
      </c>
      <c r="E1246">
        <v>8324.31</v>
      </c>
      <c r="F1246">
        <v>272.47899999999998</v>
      </c>
      <c r="G1246">
        <v>1458.03</v>
      </c>
      <c r="H1246">
        <v>291.452</v>
      </c>
      <c r="I1246">
        <v>283.202</v>
      </c>
      <c r="J1246">
        <v>351.54700000000003</v>
      </c>
      <c r="K1246">
        <v>6239.24</v>
      </c>
      <c r="L1246">
        <v>1.0929700000000001E-2</v>
      </c>
      <c r="M1246">
        <v>0.98101899999999997</v>
      </c>
      <c r="N1246">
        <v>0</v>
      </c>
      <c r="O1246" t="s">
        <v>43</v>
      </c>
    </row>
    <row r="1247" spans="1:15" x14ac:dyDescent="0.25">
      <c r="A1247" t="s">
        <v>148</v>
      </c>
      <c r="B1247">
        <v>8508.06</v>
      </c>
      <c r="C1247">
        <v>8397.93</v>
      </c>
      <c r="D1247">
        <v>8397.44</v>
      </c>
      <c r="E1247">
        <v>8390.33</v>
      </c>
      <c r="F1247">
        <v>270.185</v>
      </c>
      <c r="G1247">
        <v>1449.74</v>
      </c>
      <c r="H1247">
        <v>294.642</v>
      </c>
      <c r="I1247">
        <v>286.18599999999998</v>
      </c>
      <c r="J1247">
        <v>338.613</v>
      </c>
      <c r="K1247">
        <v>6311.9</v>
      </c>
      <c r="L1247">
        <v>1.172E-2</v>
      </c>
      <c r="M1247">
        <v>0.98098399999999997</v>
      </c>
      <c r="N1247">
        <v>0</v>
      </c>
      <c r="O1247" t="s">
        <v>43</v>
      </c>
    </row>
    <row r="1248" spans="1:15" x14ac:dyDescent="0.25">
      <c r="A1248" t="s">
        <v>148</v>
      </c>
      <c r="B1248">
        <v>8464.0499999999993</v>
      </c>
      <c r="C1248">
        <v>8353.84</v>
      </c>
      <c r="D1248">
        <v>8353.35</v>
      </c>
      <c r="E1248">
        <v>8346.2999999999993</v>
      </c>
      <c r="F1248">
        <v>272.56299999999999</v>
      </c>
      <c r="G1248">
        <v>1420.79</v>
      </c>
      <c r="H1248">
        <v>292.666</v>
      </c>
      <c r="I1248">
        <v>285.02800000000002</v>
      </c>
      <c r="J1248">
        <v>314.43200000000002</v>
      </c>
      <c r="K1248">
        <v>6296.14</v>
      </c>
      <c r="L1248">
        <v>1.08941E-2</v>
      </c>
      <c r="M1248">
        <v>0.98093399999999997</v>
      </c>
      <c r="N1248">
        <v>0</v>
      </c>
      <c r="O1248" t="s">
        <v>43</v>
      </c>
    </row>
    <row r="1249" spans="1:15" x14ac:dyDescent="0.25">
      <c r="A1249" t="s">
        <v>148</v>
      </c>
      <c r="B1249">
        <v>9004.56</v>
      </c>
      <c r="C1249">
        <v>8891.99</v>
      </c>
      <c r="D1249">
        <v>8891.4699999999993</v>
      </c>
      <c r="E1249">
        <v>8883.9500000000007</v>
      </c>
      <c r="F1249">
        <v>284.19900000000001</v>
      </c>
      <c r="G1249">
        <v>1550.01</v>
      </c>
      <c r="H1249">
        <v>311.017</v>
      </c>
      <c r="I1249">
        <v>301.85199999999998</v>
      </c>
      <c r="J1249">
        <v>371.66399999999999</v>
      </c>
      <c r="K1249">
        <v>6673.1</v>
      </c>
      <c r="L1249">
        <v>2.3841600000000001E-2</v>
      </c>
      <c r="M1249">
        <v>0.98101899999999997</v>
      </c>
      <c r="N1249">
        <v>0</v>
      </c>
      <c r="O1249" t="s">
        <v>43</v>
      </c>
    </row>
    <row r="1250" spans="1:15" x14ac:dyDescent="0.25">
      <c r="A1250" t="s">
        <v>148</v>
      </c>
      <c r="B1250">
        <v>8581</v>
      </c>
      <c r="C1250">
        <v>8449.4500000000007</v>
      </c>
      <c r="D1250">
        <v>8448.9599999999991</v>
      </c>
      <c r="E1250">
        <v>8441.85</v>
      </c>
      <c r="F1250">
        <v>277.72899999999998</v>
      </c>
      <c r="G1250">
        <v>1475.43</v>
      </c>
      <c r="H1250">
        <v>295.45999999999998</v>
      </c>
      <c r="I1250">
        <v>286.83800000000002</v>
      </c>
      <c r="J1250">
        <v>354.80799999999999</v>
      </c>
      <c r="K1250">
        <v>6330.79</v>
      </c>
      <c r="L1250">
        <v>1.09865E-2</v>
      </c>
      <c r="M1250">
        <v>0.98101899999999997</v>
      </c>
      <c r="N1250">
        <v>0</v>
      </c>
      <c r="O1250" t="s">
        <v>43</v>
      </c>
    </row>
    <row r="1251" spans="1:15" x14ac:dyDescent="0.25">
      <c r="A1251" t="s">
        <v>148</v>
      </c>
      <c r="B1251">
        <v>8386.2099999999991</v>
      </c>
      <c r="C1251">
        <v>8275.99</v>
      </c>
      <c r="D1251">
        <v>8275.5</v>
      </c>
      <c r="E1251">
        <v>8268.5</v>
      </c>
      <c r="F1251">
        <v>265.28199999999998</v>
      </c>
      <c r="G1251">
        <v>1423.21</v>
      </c>
      <c r="H1251">
        <v>290.50200000000001</v>
      </c>
      <c r="I1251">
        <v>282.22199999999998</v>
      </c>
      <c r="J1251">
        <v>328.28399999999999</v>
      </c>
      <c r="K1251">
        <v>6227.46</v>
      </c>
      <c r="L1251">
        <v>1.2258099999999999E-2</v>
      </c>
      <c r="M1251">
        <v>0.98101700000000003</v>
      </c>
      <c r="N1251">
        <v>0</v>
      </c>
      <c r="O1251" t="s">
        <v>43</v>
      </c>
    </row>
    <row r="1252" spans="1:15" x14ac:dyDescent="0.25">
      <c r="A1252" t="s">
        <v>148</v>
      </c>
      <c r="B1252">
        <v>8518.11</v>
      </c>
      <c r="C1252">
        <v>8401.66</v>
      </c>
      <c r="D1252">
        <v>8401.17</v>
      </c>
      <c r="E1252">
        <v>8394.11</v>
      </c>
      <c r="F1252">
        <v>274.46899999999999</v>
      </c>
      <c r="G1252">
        <v>1427.37</v>
      </c>
      <c r="H1252">
        <v>294.32499999999999</v>
      </c>
      <c r="I1252">
        <v>286.32299999999998</v>
      </c>
      <c r="J1252">
        <v>316.35899999999998</v>
      </c>
      <c r="K1252">
        <v>6319.42</v>
      </c>
      <c r="L1252">
        <v>1.24835E-2</v>
      </c>
      <c r="M1252">
        <v>0.99228700000000003</v>
      </c>
      <c r="N1252">
        <v>0</v>
      </c>
      <c r="O1252" t="s">
        <v>43</v>
      </c>
    </row>
    <row r="1253" spans="1:15" x14ac:dyDescent="0.25">
      <c r="A1253" t="s">
        <v>148</v>
      </c>
      <c r="B1253">
        <v>8420.01</v>
      </c>
      <c r="C1253">
        <v>8309.41</v>
      </c>
      <c r="D1253">
        <v>8308.92</v>
      </c>
      <c r="E1253">
        <v>8301.89</v>
      </c>
      <c r="F1253">
        <v>265.40899999999999</v>
      </c>
      <c r="G1253">
        <v>1462.69</v>
      </c>
      <c r="H1253">
        <v>291.13299999999998</v>
      </c>
      <c r="I1253">
        <v>289.39999999999998</v>
      </c>
      <c r="J1253">
        <v>359.66899999999998</v>
      </c>
      <c r="K1253">
        <v>6222.95</v>
      </c>
      <c r="L1253">
        <v>1.0982199999999999E-2</v>
      </c>
      <c r="M1253">
        <v>0.98091600000000001</v>
      </c>
      <c r="N1253">
        <v>0</v>
      </c>
      <c r="O1253" t="s">
        <v>43</v>
      </c>
    </row>
    <row r="1254" spans="1:15" x14ac:dyDescent="0.25">
      <c r="A1254" t="s">
        <v>148</v>
      </c>
      <c r="B1254">
        <v>8650.08</v>
      </c>
      <c r="C1254">
        <v>8536.0300000000007</v>
      </c>
      <c r="D1254">
        <v>8535.52</v>
      </c>
      <c r="E1254">
        <v>8528.26</v>
      </c>
      <c r="F1254">
        <v>279.47800000000001</v>
      </c>
      <c r="G1254">
        <v>1497.2</v>
      </c>
      <c r="H1254">
        <v>298.90800000000002</v>
      </c>
      <c r="I1254">
        <v>304.76900000000001</v>
      </c>
      <c r="J1254">
        <v>356.62200000000001</v>
      </c>
      <c r="K1254">
        <v>6391.92</v>
      </c>
      <c r="L1254">
        <v>1.08976E-2</v>
      </c>
      <c r="M1254">
        <v>0.98099599999999998</v>
      </c>
      <c r="N1254">
        <v>0</v>
      </c>
      <c r="O1254" t="s">
        <v>43</v>
      </c>
    </row>
    <row r="1255" spans="1:15" x14ac:dyDescent="0.25">
      <c r="A1255" t="s">
        <v>148</v>
      </c>
      <c r="B1255">
        <v>8632.33</v>
      </c>
      <c r="C1255">
        <v>8516.1200000000008</v>
      </c>
      <c r="D1255">
        <v>8515.61</v>
      </c>
      <c r="E1255">
        <v>8506.65</v>
      </c>
      <c r="F1255">
        <v>272.70600000000002</v>
      </c>
      <c r="G1255">
        <v>1457.52</v>
      </c>
      <c r="H1255">
        <v>298.98500000000001</v>
      </c>
      <c r="I1255">
        <v>290.714</v>
      </c>
      <c r="J1255">
        <v>322.00099999999998</v>
      </c>
      <c r="K1255">
        <v>6398.09</v>
      </c>
      <c r="L1255">
        <v>1.09663E-2</v>
      </c>
      <c r="M1255">
        <v>0.98101899999999997</v>
      </c>
      <c r="N1255">
        <v>0</v>
      </c>
      <c r="O1255" t="s">
        <v>43</v>
      </c>
    </row>
    <row r="1256" spans="1:15" x14ac:dyDescent="0.25">
      <c r="A1256" t="s">
        <v>148</v>
      </c>
      <c r="B1256">
        <v>8905.4</v>
      </c>
      <c r="C1256">
        <v>8788.59</v>
      </c>
      <c r="D1256">
        <v>8788.08</v>
      </c>
      <c r="E1256">
        <v>8780.7099999999991</v>
      </c>
      <c r="F1256">
        <v>287.08800000000002</v>
      </c>
      <c r="G1256">
        <v>1502.04</v>
      </c>
      <c r="H1256">
        <v>308.02</v>
      </c>
      <c r="I1256">
        <v>310.78199999999998</v>
      </c>
      <c r="J1256">
        <v>329.34</v>
      </c>
      <c r="K1256">
        <v>6617.34</v>
      </c>
      <c r="L1256">
        <v>1.1074199999999999E-2</v>
      </c>
      <c r="M1256">
        <v>0.98734699999999997</v>
      </c>
      <c r="N1256">
        <v>0</v>
      </c>
      <c r="O1256" t="s">
        <v>43</v>
      </c>
    </row>
    <row r="1257" spans="1:15" x14ac:dyDescent="0.25">
      <c r="A1257" t="s">
        <v>148</v>
      </c>
      <c r="B1257">
        <v>8783.58</v>
      </c>
      <c r="C1257">
        <v>8651.8700000000008</v>
      </c>
      <c r="D1257">
        <v>8651.36</v>
      </c>
      <c r="E1257">
        <v>8644.1</v>
      </c>
      <c r="F1257">
        <v>276.45299999999997</v>
      </c>
      <c r="G1257">
        <v>1522.56</v>
      </c>
      <c r="H1257">
        <v>302.31700000000001</v>
      </c>
      <c r="I1257">
        <v>301.05099999999999</v>
      </c>
      <c r="J1257">
        <v>365.39499999999998</v>
      </c>
      <c r="K1257">
        <v>6491.99</v>
      </c>
      <c r="L1257">
        <v>1.0859499999999999E-2</v>
      </c>
      <c r="M1257">
        <v>0.98097000000000001</v>
      </c>
      <c r="N1257">
        <v>388</v>
      </c>
      <c r="O1257" t="s">
        <v>43</v>
      </c>
    </row>
    <row r="1258" spans="1:15" x14ac:dyDescent="0.25">
      <c r="A1258" t="s">
        <v>148</v>
      </c>
      <c r="B1258">
        <v>8538.16</v>
      </c>
      <c r="C1258">
        <v>8428.07</v>
      </c>
      <c r="D1258">
        <v>8427.58</v>
      </c>
      <c r="E1258">
        <v>8420.44</v>
      </c>
      <c r="F1258">
        <v>275.06099999999998</v>
      </c>
      <c r="G1258">
        <v>1465.12</v>
      </c>
      <c r="H1258">
        <v>295.07799999999997</v>
      </c>
      <c r="I1258">
        <v>286.52199999999999</v>
      </c>
      <c r="J1258">
        <v>353.48500000000001</v>
      </c>
      <c r="K1258">
        <v>6324.42</v>
      </c>
      <c r="L1258">
        <v>1.10902E-2</v>
      </c>
      <c r="M1258">
        <v>0.98101899999999997</v>
      </c>
      <c r="N1258">
        <v>0</v>
      </c>
      <c r="O1258" t="s">
        <v>43</v>
      </c>
    </row>
    <row r="1259" spans="1:15" x14ac:dyDescent="0.25">
      <c r="A1259" t="s">
        <v>148</v>
      </c>
      <c r="B1259">
        <v>8427.2199999999993</v>
      </c>
      <c r="C1259">
        <v>8310.6</v>
      </c>
      <c r="D1259">
        <v>8310.11</v>
      </c>
      <c r="E1259">
        <v>8303.0400000000009</v>
      </c>
      <c r="F1259">
        <v>266.714</v>
      </c>
      <c r="G1259">
        <v>1415.42</v>
      </c>
      <c r="H1259">
        <v>292.27600000000001</v>
      </c>
      <c r="I1259">
        <v>283.72300000000001</v>
      </c>
      <c r="J1259">
        <v>314.32299999999998</v>
      </c>
      <c r="K1259">
        <v>6265.72</v>
      </c>
      <c r="L1259">
        <v>1.10177E-2</v>
      </c>
      <c r="M1259">
        <v>0.98086899999999999</v>
      </c>
      <c r="N1259">
        <v>0</v>
      </c>
      <c r="O1259" t="s">
        <v>43</v>
      </c>
    </row>
    <row r="1260" spans="1:15" x14ac:dyDescent="0.25">
      <c r="A1260" t="s">
        <v>148</v>
      </c>
      <c r="B1260">
        <v>8475.5</v>
      </c>
      <c r="C1260">
        <v>8360.58</v>
      </c>
      <c r="D1260">
        <v>8360.07</v>
      </c>
      <c r="E1260">
        <v>8353</v>
      </c>
      <c r="F1260">
        <v>272.24799999999999</v>
      </c>
      <c r="G1260">
        <v>1454.37</v>
      </c>
      <c r="H1260">
        <v>292.03399999999999</v>
      </c>
      <c r="I1260">
        <v>283.53199999999998</v>
      </c>
      <c r="J1260">
        <v>354.25599999999997</v>
      </c>
      <c r="K1260">
        <v>6269.99</v>
      </c>
      <c r="L1260">
        <v>1.4161E-2</v>
      </c>
      <c r="M1260">
        <v>0.98097100000000004</v>
      </c>
      <c r="N1260">
        <v>0</v>
      </c>
      <c r="O1260" t="s">
        <v>43</v>
      </c>
    </row>
    <row r="1261" spans="1:15" x14ac:dyDescent="0.25">
      <c r="A1261" t="s">
        <v>148</v>
      </c>
      <c r="B1261">
        <v>8325.01</v>
      </c>
      <c r="C1261">
        <v>8210.02</v>
      </c>
      <c r="D1261">
        <v>8209.5300000000007</v>
      </c>
      <c r="E1261">
        <v>8202.6200000000008</v>
      </c>
      <c r="F1261">
        <v>262.41500000000002</v>
      </c>
      <c r="G1261">
        <v>1436.11</v>
      </c>
      <c r="H1261">
        <v>289.81</v>
      </c>
      <c r="I1261">
        <v>279.66199999999998</v>
      </c>
      <c r="J1261">
        <v>347.73</v>
      </c>
      <c r="K1261">
        <v>6147.32</v>
      </c>
      <c r="L1261">
        <v>1.5690599999999999E-2</v>
      </c>
      <c r="M1261">
        <v>0.98099700000000001</v>
      </c>
      <c r="N1261">
        <v>0</v>
      </c>
      <c r="O1261" t="s">
        <v>43</v>
      </c>
    </row>
    <row r="1262" spans="1:15" x14ac:dyDescent="0.25">
      <c r="A1262" t="s">
        <v>148</v>
      </c>
      <c r="B1262">
        <v>8528.49</v>
      </c>
      <c r="C1262">
        <v>8418.42</v>
      </c>
      <c r="D1262">
        <v>8417.91</v>
      </c>
      <c r="E1262">
        <v>8410.82</v>
      </c>
      <c r="F1262">
        <v>274.58600000000001</v>
      </c>
      <c r="G1262">
        <v>1457.26</v>
      </c>
      <c r="H1262">
        <v>294.59500000000003</v>
      </c>
      <c r="I1262">
        <v>286.15499999999997</v>
      </c>
      <c r="J1262">
        <v>346.30099999999999</v>
      </c>
      <c r="K1262">
        <v>6321.49</v>
      </c>
      <c r="L1262">
        <v>1.8531300000000001E-2</v>
      </c>
      <c r="M1262">
        <v>0.98099800000000004</v>
      </c>
      <c r="N1262">
        <v>0</v>
      </c>
      <c r="O1262" t="s">
        <v>43</v>
      </c>
    </row>
    <row r="1263" spans="1:15" x14ac:dyDescent="0.25">
      <c r="A1263" t="s">
        <v>148</v>
      </c>
      <c r="B1263">
        <v>8561.35</v>
      </c>
      <c r="C1263">
        <v>8447.8700000000008</v>
      </c>
      <c r="D1263">
        <v>8447.3700000000008</v>
      </c>
      <c r="E1263">
        <v>8440.24</v>
      </c>
      <c r="F1263">
        <v>270.33499999999998</v>
      </c>
      <c r="G1263">
        <v>1449.58</v>
      </c>
      <c r="H1263">
        <v>296.65899999999999</v>
      </c>
      <c r="I1263">
        <v>288.59300000000002</v>
      </c>
      <c r="J1263">
        <v>318.63600000000002</v>
      </c>
      <c r="K1263">
        <v>6359.7</v>
      </c>
      <c r="L1263">
        <v>1.0964700000000001E-2</v>
      </c>
      <c r="M1263">
        <v>0.98100399999999999</v>
      </c>
      <c r="N1263">
        <v>0</v>
      </c>
      <c r="O1263" t="s">
        <v>43</v>
      </c>
    </row>
    <row r="1264" spans="1:15" x14ac:dyDescent="0.25">
      <c r="A1264" t="s">
        <v>148</v>
      </c>
      <c r="B1264">
        <v>8710.56</v>
      </c>
      <c r="C1264">
        <v>8600.89</v>
      </c>
      <c r="D1264">
        <v>8600.39</v>
      </c>
      <c r="E1264">
        <v>8593.1299999999992</v>
      </c>
      <c r="F1264">
        <v>280.75200000000001</v>
      </c>
      <c r="G1264">
        <v>1506.64</v>
      </c>
      <c r="H1264">
        <v>300.79599999999999</v>
      </c>
      <c r="I1264">
        <v>292.04599999999999</v>
      </c>
      <c r="J1264">
        <v>363.08199999999999</v>
      </c>
      <c r="K1264">
        <v>6437.34</v>
      </c>
      <c r="L1264">
        <v>1.1445500000000001E-2</v>
      </c>
      <c r="M1264">
        <v>0.98101899999999997</v>
      </c>
      <c r="N1264">
        <v>0</v>
      </c>
      <c r="O1264" t="s">
        <v>43</v>
      </c>
    </row>
    <row r="1265" spans="1:15" x14ac:dyDescent="0.25">
      <c r="A1265" t="s">
        <v>148</v>
      </c>
      <c r="B1265">
        <v>8567.32</v>
      </c>
      <c r="C1265">
        <v>8457.41</v>
      </c>
      <c r="D1265">
        <v>8456.92</v>
      </c>
      <c r="E1265">
        <v>8449.7999999999993</v>
      </c>
      <c r="F1265">
        <v>270.178</v>
      </c>
      <c r="G1265">
        <v>1471.44</v>
      </c>
      <c r="H1265">
        <v>295.99599999999998</v>
      </c>
      <c r="I1265">
        <v>287.39800000000002</v>
      </c>
      <c r="J1265">
        <v>356.21300000000002</v>
      </c>
      <c r="K1265">
        <v>6350.32</v>
      </c>
      <c r="L1265">
        <v>1.14889E-2</v>
      </c>
      <c r="M1265">
        <v>0.98670500000000005</v>
      </c>
      <c r="N1265">
        <v>0</v>
      </c>
      <c r="O1265" t="s">
        <v>43</v>
      </c>
    </row>
    <row r="1266" spans="1:15" x14ac:dyDescent="0.25">
      <c r="A1266" t="s">
        <v>148</v>
      </c>
      <c r="B1266">
        <v>8592.4500000000007</v>
      </c>
      <c r="C1266">
        <v>8477.52</v>
      </c>
      <c r="D1266">
        <v>8477.02</v>
      </c>
      <c r="E1266">
        <v>8469.9500000000007</v>
      </c>
      <c r="F1266">
        <v>276.238</v>
      </c>
      <c r="G1266">
        <v>1477.36</v>
      </c>
      <c r="H1266">
        <v>296.95600000000002</v>
      </c>
      <c r="I1266">
        <v>288.75299999999999</v>
      </c>
      <c r="J1266">
        <v>345.34699999999998</v>
      </c>
      <c r="K1266">
        <v>6356.25</v>
      </c>
      <c r="L1266">
        <v>1.0969400000000001E-2</v>
      </c>
      <c r="M1266">
        <v>0.98101799999999995</v>
      </c>
      <c r="N1266">
        <v>0</v>
      </c>
      <c r="O1266" t="s">
        <v>43</v>
      </c>
    </row>
    <row r="1267" spans="1:15" x14ac:dyDescent="0.25">
      <c r="A1267" t="s">
        <v>148</v>
      </c>
      <c r="B1267">
        <v>8599.0400000000009</v>
      </c>
      <c r="C1267">
        <v>8482.83</v>
      </c>
      <c r="D1267">
        <v>8482.32</v>
      </c>
      <c r="E1267">
        <v>8475.2199999999993</v>
      </c>
      <c r="F1267">
        <v>271.86099999999999</v>
      </c>
      <c r="G1267">
        <v>1441.67</v>
      </c>
      <c r="H1267">
        <v>297.52499999999998</v>
      </c>
      <c r="I1267">
        <v>289.37400000000002</v>
      </c>
      <c r="J1267">
        <v>319.37299999999999</v>
      </c>
      <c r="K1267">
        <v>6399.73</v>
      </c>
      <c r="L1267">
        <v>1.14637E-2</v>
      </c>
      <c r="M1267">
        <v>0.98098799999999997</v>
      </c>
      <c r="N1267">
        <v>0</v>
      </c>
      <c r="O1267" t="s">
        <v>43</v>
      </c>
    </row>
    <row r="1268" spans="1:15" x14ac:dyDescent="0.25">
      <c r="A1268" t="s">
        <v>148</v>
      </c>
      <c r="B1268">
        <v>8996.56</v>
      </c>
      <c r="C1268">
        <v>8880.9699999999993</v>
      </c>
      <c r="D1268">
        <v>8880.4599999999991</v>
      </c>
      <c r="E1268">
        <v>8873.02</v>
      </c>
      <c r="F1268">
        <v>288.93900000000002</v>
      </c>
      <c r="G1268">
        <v>1543.56</v>
      </c>
      <c r="H1268">
        <v>310.38099999999997</v>
      </c>
      <c r="I1268">
        <v>301.74799999999999</v>
      </c>
      <c r="J1268">
        <v>373.71699999999998</v>
      </c>
      <c r="K1268">
        <v>6663.72</v>
      </c>
      <c r="L1268">
        <v>1.1358999999999999E-2</v>
      </c>
      <c r="M1268">
        <v>0.98089400000000004</v>
      </c>
      <c r="N1268">
        <v>0</v>
      </c>
      <c r="O1268" t="s">
        <v>43</v>
      </c>
    </row>
    <row r="1269" spans="1:15" x14ac:dyDescent="0.25">
      <c r="A1269" t="s">
        <v>148</v>
      </c>
      <c r="B1269">
        <v>8698.02</v>
      </c>
      <c r="C1269">
        <v>8583.2099999999991</v>
      </c>
      <c r="D1269">
        <v>8582.7099999999991</v>
      </c>
      <c r="E1269">
        <v>8575.5499999999993</v>
      </c>
      <c r="F1269">
        <v>273.85500000000002</v>
      </c>
      <c r="G1269">
        <v>1493.03</v>
      </c>
      <c r="H1269">
        <v>300.12799999999999</v>
      </c>
      <c r="I1269">
        <v>291.86700000000002</v>
      </c>
      <c r="J1269">
        <v>361.30500000000001</v>
      </c>
      <c r="K1269">
        <v>6446.39</v>
      </c>
      <c r="L1269">
        <v>1.0859300000000001E-2</v>
      </c>
      <c r="M1269">
        <v>0.98101899999999997</v>
      </c>
      <c r="N1269">
        <v>0</v>
      </c>
      <c r="O1269" t="s">
        <v>43</v>
      </c>
    </row>
    <row r="1270" spans="1:15" x14ac:dyDescent="0.25">
      <c r="A1270" t="s">
        <v>148</v>
      </c>
      <c r="B1270">
        <v>9055.65</v>
      </c>
      <c r="C1270">
        <v>8939.2999999999993</v>
      </c>
      <c r="D1270">
        <v>8938.7800000000007</v>
      </c>
      <c r="E1270">
        <v>8931.33</v>
      </c>
      <c r="F1270">
        <v>292.10300000000001</v>
      </c>
      <c r="G1270">
        <v>1560.53</v>
      </c>
      <c r="H1270">
        <v>312.226</v>
      </c>
      <c r="I1270">
        <v>305.01499999999999</v>
      </c>
      <c r="J1270">
        <v>367.44099999999997</v>
      </c>
      <c r="K1270">
        <v>6701.69</v>
      </c>
      <c r="L1270">
        <v>1.11851E-2</v>
      </c>
      <c r="M1270">
        <v>0.98101899999999997</v>
      </c>
      <c r="N1270">
        <v>0</v>
      </c>
      <c r="O1270" t="s">
        <v>43</v>
      </c>
    </row>
    <row r="1271" spans="1:15" x14ac:dyDescent="0.25">
      <c r="A1271" t="s">
        <v>148</v>
      </c>
      <c r="B1271">
        <v>8698.7099999999991</v>
      </c>
      <c r="C1271">
        <v>8583.01</v>
      </c>
      <c r="D1271">
        <v>8582.52</v>
      </c>
      <c r="E1271">
        <v>8575.32</v>
      </c>
      <c r="F1271">
        <v>274.66800000000001</v>
      </c>
      <c r="G1271">
        <v>1467.97</v>
      </c>
      <c r="H1271">
        <v>301.14</v>
      </c>
      <c r="I1271">
        <v>301.05900000000003</v>
      </c>
      <c r="J1271">
        <v>323.24700000000001</v>
      </c>
      <c r="K1271">
        <v>6467.15</v>
      </c>
      <c r="L1271">
        <v>1.38666E-2</v>
      </c>
      <c r="M1271">
        <v>0.98831199999999997</v>
      </c>
      <c r="N1271">
        <v>0</v>
      </c>
      <c r="O1271" t="s">
        <v>43</v>
      </c>
    </row>
    <row r="1272" spans="1:15" x14ac:dyDescent="0.25">
      <c r="A1272" t="s">
        <v>148</v>
      </c>
      <c r="B1272">
        <v>8852.68</v>
      </c>
      <c r="C1272">
        <v>8740.77</v>
      </c>
      <c r="D1272">
        <v>8740.26</v>
      </c>
      <c r="E1272">
        <v>8732.9599999999991</v>
      </c>
      <c r="F1272">
        <v>284.697</v>
      </c>
      <c r="G1272">
        <v>1524.63</v>
      </c>
      <c r="H1272">
        <v>304.96699999999998</v>
      </c>
      <c r="I1272">
        <v>304.14400000000001</v>
      </c>
      <c r="J1272">
        <v>368.63200000000001</v>
      </c>
      <c r="K1272">
        <v>6543.38</v>
      </c>
      <c r="L1272">
        <v>1.0888500000000001E-2</v>
      </c>
      <c r="M1272">
        <v>0.99005500000000002</v>
      </c>
      <c r="N1272">
        <v>0</v>
      </c>
      <c r="O1272" t="s">
        <v>43</v>
      </c>
    </row>
    <row r="1273" spans="1:15" x14ac:dyDescent="0.25">
      <c r="A1273" t="s">
        <v>148</v>
      </c>
      <c r="B1273">
        <v>8886.8700000000008</v>
      </c>
      <c r="C1273">
        <v>8754.86</v>
      </c>
      <c r="D1273">
        <v>8754.35</v>
      </c>
      <c r="E1273">
        <v>8747</v>
      </c>
      <c r="F1273">
        <v>279.96699999999998</v>
      </c>
      <c r="G1273">
        <v>1523.85</v>
      </c>
      <c r="H1273">
        <v>306.803</v>
      </c>
      <c r="I1273">
        <v>298.05500000000001</v>
      </c>
      <c r="J1273">
        <v>367.06</v>
      </c>
      <c r="K1273">
        <v>6564.63</v>
      </c>
      <c r="L1273">
        <v>1.1094400000000001E-2</v>
      </c>
      <c r="M1273">
        <v>0.98093600000000003</v>
      </c>
      <c r="N1273">
        <v>0</v>
      </c>
      <c r="O1273" t="s">
        <v>43</v>
      </c>
    </row>
    <row r="1274" spans="1:15" x14ac:dyDescent="0.25">
      <c r="A1274" t="s">
        <v>148</v>
      </c>
      <c r="B1274">
        <v>8721.81</v>
      </c>
      <c r="C1274">
        <v>8607.9</v>
      </c>
      <c r="D1274">
        <v>8607.39</v>
      </c>
      <c r="E1274">
        <v>8600.2000000000007</v>
      </c>
      <c r="F1274">
        <v>279.827</v>
      </c>
      <c r="G1274">
        <v>1514.79</v>
      </c>
      <c r="H1274">
        <v>301.04500000000002</v>
      </c>
      <c r="I1274">
        <v>292.45</v>
      </c>
      <c r="J1274">
        <v>369.04199999999997</v>
      </c>
      <c r="K1274">
        <v>6444.27</v>
      </c>
      <c r="L1274">
        <v>1.1021100000000001E-2</v>
      </c>
      <c r="M1274">
        <v>0.98101099999999997</v>
      </c>
      <c r="N1274">
        <v>0</v>
      </c>
      <c r="O1274" t="s">
        <v>43</v>
      </c>
    </row>
    <row r="1275" spans="1:15" x14ac:dyDescent="0.25">
      <c r="A1275" t="s">
        <v>148</v>
      </c>
      <c r="B1275">
        <v>8991.68</v>
      </c>
      <c r="C1275">
        <v>8875.43</v>
      </c>
      <c r="D1275">
        <v>8874.92</v>
      </c>
      <c r="E1275">
        <v>8867.49</v>
      </c>
      <c r="F1275">
        <v>284.35300000000001</v>
      </c>
      <c r="G1275">
        <v>1508.19</v>
      </c>
      <c r="H1275">
        <v>311.18700000000001</v>
      </c>
      <c r="I1275">
        <v>302.61799999999999</v>
      </c>
      <c r="J1275">
        <v>331.86900000000003</v>
      </c>
      <c r="K1275">
        <v>6697.61</v>
      </c>
      <c r="L1275">
        <v>1.10134E-2</v>
      </c>
      <c r="M1275">
        <v>0.98101899999999997</v>
      </c>
      <c r="N1275">
        <v>0</v>
      </c>
      <c r="O1275" t="s">
        <v>43</v>
      </c>
    </row>
    <row r="1276" spans="1:15" x14ac:dyDescent="0.25">
      <c r="A1276" t="s">
        <v>148</v>
      </c>
      <c r="B1276">
        <v>8744.81</v>
      </c>
      <c r="C1276">
        <v>8629.6299999999992</v>
      </c>
      <c r="D1276">
        <v>8629.1200000000008</v>
      </c>
      <c r="E1276">
        <v>8621.84</v>
      </c>
      <c r="F1276">
        <v>279.70800000000003</v>
      </c>
      <c r="G1276">
        <v>1506.69</v>
      </c>
      <c r="H1276">
        <v>301.38499999999999</v>
      </c>
      <c r="I1276">
        <v>292.84300000000002</v>
      </c>
      <c r="J1276">
        <v>364.04599999999999</v>
      </c>
      <c r="K1276">
        <v>6472.28</v>
      </c>
      <c r="L1276">
        <v>1.1421600000000001E-2</v>
      </c>
      <c r="M1276">
        <v>0.98111000000000004</v>
      </c>
      <c r="N1276">
        <v>0</v>
      </c>
      <c r="O1276" t="s">
        <v>43</v>
      </c>
    </row>
    <row r="1277" spans="1:15" x14ac:dyDescent="0.25">
      <c r="A1277" t="s">
        <v>148</v>
      </c>
      <c r="B1277">
        <v>8724.6299999999992</v>
      </c>
      <c r="C1277">
        <v>8607.49</v>
      </c>
      <c r="D1277">
        <v>8606.98</v>
      </c>
      <c r="E1277">
        <v>8599.74</v>
      </c>
      <c r="F1277">
        <v>275.12</v>
      </c>
      <c r="G1277">
        <v>1498.73</v>
      </c>
      <c r="H1277">
        <v>301.72399999999999</v>
      </c>
      <c r="I1277">
        <v>293.08199999999999</v>
      </c>
      <c r="J1277">
        <v>361.99900000000002</v>
      </c>
      <c r="K1277">
        <v>6463.3</v>
      </c>
      <c r="L1277">
        <v>1.08571E-2</v>
      </c>
      <c r="M1277">
        <v>0.98094199999999998</v>
      </c>
      <c r="N1277">
        <v>0</v>
      </c>
      <c r="O1277" t="s">
        <v>43</v>
      </c>
    </row>
    <row r="1278" spans="1:15" x14ac:dyDescent="0.25">
      <c r="A1278" t="s">
        <v>148</v>
      </c>
      <c r="B1278">
        <v>8873.61</v>
      </c>
      <c r="C1278">
        <v>8757.2999999999993</v>
      </c>
      <c r="D1278">
        <v>8756.7800000000007</v>
      </c>
      <c r="E1278">
        <v>8749.4699999999993</v>
      </c>
      <c r="F1278">
        <v>286.17399999999998</v>
      </c>
      <c r="G1278">
        <v>1526.02</v>
      </c>
      <c r="H1278">
        <v>305.92899999999997</v>
      </c>
      <c r="I1278">
        <v>297.41699999999997</v>
      </c>
      <c r="J1278">
        <v>360.71699999999998</v>
      </c>
      <c r="K1278">
        <v>6566.86</v>
      </c>
      <c r="L1278">
        <v>1.54824E-2</v>
      </c>
      <c r="M1278">
        <v>0.981012</v>
      </c>
      <c r="N1278">
        <v>0</v>
      </c>
      <c r="O1278" t="s">
        <v>43</v>
      </c>
    </row>
    <row r="1279" spans="1:15" x14ac:dyDescent="0.25">
      <c r="A1279" t="s">
        <v>148</v>
      </c>
      <c r="B1279">
        <v>8711.1299999999992</v>
      </c>
      <c r="C1279">
        <v>8595.44</v>
      </c>
      <c r="D1279">
        <v>8594.93</v>
      </c>
      <c r="E1279">
        <v>8587.7199999999993</v>
      </c>
      <c r="F1279">
        <v>275.45299999999997</v>
      </c>
      <c r="G1279">
        <v>1473.78</v>
      </c>
      <c r="H1279">
        <v>301.279</v>
      </c>
      <c r="I1279">
        <v>293.01499999999999</v>
      </c>
      <c r="J1279">
        <v>322.18799999999999</v>
      </c>
      <c r="K1279">
        <v>6480.14</v>
      </c>
      <c r="L1279">
        <v>1.3094700000000001E-2</v>
      </c>
      <c r="M1279">
        <v>0.98101799999999995</v>
      </c>
      <c r="N1279">
        <v>257</v>
      </c>
      <c r="O1279" t="s">
        <v>43</v>
      </c>
    </row>
    <row r="1280" spans="1:15" x14ac:dyDescent="0.25">
      <c r="A1280" t="s">
        <v>148</v>
      </c>
      <c r="B1280">
        <v>8655.4699999999993</v>
      </c>
      <c r="C1280">
        <v>8544.35</v>
      </c>
      <c r="D1280">
        <v>8543.85</v>
      </c>
      <c r="E1280">
        <v>8536.6299999999992</v>
      </c>
      <c r="F1280">
        <v>276.96899999999999</v>
      </c>
      <c r="G1280">
        <v>1489.7</v>
      </c>
      <c r="H1280">
        <v>298.12200000000001</v>
      </c>
      <c r="I1280">
        <v>289.661</v>
      </c>
      <c r="J1280">
        <v>360.01600000000002</v>
      </c>
      <c r="K1280">
        <v>6412.25</v>
      </c>
      <c r="L1280">
        <v>1.1959900000000001E-2</v>
      </c>
      <c r="M1280">
        <v>0.98101700000000003</v>
      </c>
      <c r="N1280">
        <v>193</v>
      </c>
      <c r="O1280" t="s">
        <v>43</v>
      </c>
    </row>
    <row r="1281" spans="1:25" x14ac:dyDescent="0.25">
      <c r="A1281" t="s">
        <v>148</v>
      </c>
      <c r="B1281">
        <v>8632.7999999999993</v>
      </c>
      <c r="C1281">
        <v>8523.31</v>
      </c>
      <c r="D1281">
        <v>8522.81</v>
      </c>
      <c r="E1281">
        <v>8515.68</v>
      </c>
      <c r="F1281">
        <v>272.298</v>
      </c>
      <c r="G1281">
        <v>1485.99</v>
      </c>
      <c r="H1281">
        <v>298.87200000000001</v>
      </c>
      <c r="I1281">
        <v>290.01</v>
      </c>
      <c r="J1281">
        <v>360.262</v>
      </c>
      <c r="K1281">
        <v>6394.85</v>
      </c>
      <c r="L1281">
        <v>1.30457E-2</v>
      </c>
      <c r="M1281">
        <v>0.98097900000000005</v>
      </c>
      <c r="N1281">
        <v>0</v>
      </c>
      <c r="O1281" t="s">
        <v>43</v>
      </c>
    </row>
    <row r="1282" spans="1:25" x14ac:dyDescent="0.25">
      <c r="A1282" t="s">
        <v>148</v>
      </c>
      <c r="B1282">
        <v>8665.67</v>
      </c>
      <c r="C1282">
        <v>8555.1</v>
      </c>
      <c r="D1282">
        <v>8554.6</v>
      </c>
      <c r="E1282">
        <v>8547.4599999999991</v>
      </c>
      <c r="F1282">
        <v>277.94099999999997</v>
      </c>
      <c r="G1282">
        <v>1483.78</v>
      </c>
      <c r="H1282">
        <v>299.16000000000003</v>
      </c>
      <c r="I1282">
        <v>290.17099999999999</v>
      </c>
      <c r="J1282">
        <v>355.74900000000002</v>
      </c>
      <c r="K1282">
        <v>6426.7</v>
      </c>
      <c r="L1282">
        <v>1.11059E-2</v>
      </c>
      <c r="M1282">
        <v>0.99432200000000004</v>
      </c>
      <c r="N1282">
        <v>0</v>
      </c>
      <c r="O1282" t="s">
        <v>43</v>
      </c>
    </row>
    <row r="1283" spans="1:25" x14ac:dyDescent="0.25">
      <c r="A1283" t="s">
        <v>148</v>
      </c>
      <c r="B1283">
        <v>8715.75</v>
      </c>
      <c r="C1283">
        <v>8599.5300000000007</v>
      </c>
      <c r="D1283">
        <v>8599.0300000000007</v>
      </c>
      <c r="E1283">
        <v>8591.8799999999992</v>
      </c>
      <c r="F1283">
        <v>275.58</v>
      </c>
      <c r="G1283">
        <v>1467.68</v>
      </c>
      <c r="H1283">
        <v>309.48099999999999</v>
      </c>
      <c r="I1283">
        <v>293.42099999999999</v>
      </c>
      <c r="J1283">
        <v>322.56</v>
      </c>
      <c r="K1283">
        <v>6486.72</v>
      </c>
      <c r="L1283">
        <v>1.12128E-2</v>
      </c>
      <c r="M1283">
        <v>0.98098399999999997</v>
      </c>
      <c r="N1283">
        <v>0</v>
      </c>
      <c r="O1283" t="s">
        <v>43</v>
      </c>
    </row>
    <row r="1284" spans="1:25" x14ac:dyDescent="0.25">
      <c r="A1284" t="s">
        <v>148</v>
      </c>
      <c r="B1284">
        <v>8665.06</v>
      </c>
      <c r="C1284">
        <v>8550.02</v>
      </c>
      <c r="D1284">
        <v>8549.51</v>
      </c>
      <c r="E1284">
        <v>8542.34</v>
      </c>
      <c r="F1284">
        <v>279.66899999999998</v>
      </c>
      <c r="G1284">
        <v>1483.64</v>
      </c>
      <c r="H1284">
        <v>298.48200000000003</v>
      </c>
      <c r="I1284">
        <v>289.85599999999999</v>
      </c>
      <c r="J1284">
        <v>360.01299999999998</v>
      </c>
      <c r="K1284">
        <v>6416.65</v>
      </c>
      <c r="L1284">
        <v>1.10075E-2</v>
      </c>
      <c r="M1284">
        <v>0.99500299999999997</v>
      </c>
      <c r="N1284">
        <v>0</v>
      </c>
      <c r="O1284" t="s">
        <v>43</v>
      </c>
    </row>
    <row r="1285" spans="1:25" x14ac:dyDescent="0.25">
      <c r="A1285" t="s">
        <v>148</v>
      </c>
      <c r="B1285">
        <v>8580.6200000000008</v>
      </c>
      <c r="C1285">
        <v>8465.5</v>
      </c>
      <c r="D1285">
        <v>8465</v>
      </c>
      <c r="E1285">
        <v>8457.89</v>
      </c>
      <c r="F1285">
        <v>270.50099999999998</v>
      </c>
      <c r="G1285">
        <v>1485.27</v>
      </c>
      <c r="H1285">
        <v>298.66899999999998</v>
      </c>
      <c r="I1285">
        <v>288.30900000000003</v>
      </c>
      <c r="J1285">
        <v>363.16399999999999</v>
      </c>
      <c r="K1285">
        <v>6343.01</v>
      </c>
      <c r="L1285">
        <v>1.0895500000000001E-2</v>
      </c>
      <c r="M1285">
        <v>0.981016</v>
      </c>
      <c r="N1285">
        <v>58</v>
      </c>
      <c r="O1285" t="s">
        <v>43</v>
      </c>
    </row>
    <row r="1286" spans="1:25" x14ac:dyDescent="0.25">
      <c r="A1286" t="s">
        <v>148</v>
      </c>
      <c r="B1286">
        <v>8651.83</v>
      </c>
      <c r="C1286">
        <v>8537.1</v>
      </c>
      <c r="D1286">
        <v>8536.59</v>
      </c>
      <c r="E1286">
        <v>8529.44</v>
      </c>
      <c r="F1286">
        <v>278.29599999999999</v>
      </c>
      <c r="G1286">
        <v>1475.69</v>
      </c>
      <c r="H1286">
        <v>298.51799999999997</v>
      </c>
      <c r="I1286">
        <v>289.99799999999999</v>
      </c>
      <c r="J1286">
        <v>350.33100000000002</v>
      </c>
      <c r="K1286">
        <v>6413.83</v>
      </c>
      <c r="L1286">
        <v>1.09744E-2</v>
      </c>
      <c r="M1286">
        <v>0.980935</v>
      </c>
      <c r="N1286">
        <v>0</v>
      </c>
      <c r="O1286" t="s">
        <v>43</v>
      </c>
    </row>
    <row r="1287" spans="1:25" x14ac:dyDescent="0.25">
      <c r="A1287" t="s">
        <v>148</v>
      </c>
      <c r="B1287">
        <v>8579.35</v>
      </c>
      <c r="C1287">
        <v>8464.99</v>
      </c>
      <c r="D1287">
        <v>8464.49</v>
      </c>
      <c r="E1287">
        <v>8457.26</v>
      </c>
      <c r="F1287">
        <v>271.35700000000003</v>
      </c>
      <c r="G1287">
        <v>1439.07</v>
      </c>
      <c r="H1287">
        <v>297.06599999999997</v>
      </c>
      <c r="I1287">
        <v>289.03300000000002</v>
      </c>
      <c r="J1287">
        <v>317.87799999999999</v>
      </c>
      <c r="K1287">
        <v>6376.11</v>
      </c>
      <c r="L1287">
        <v>1.22022E-2</v>
      </c>
      <c r="M1287">
        <v>0.98101899999999997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8548.49</v>
      </c>
      <c r="C1288">
        <v>8439</v>
      </c>
      <c r="D1288">
        <v>8438.5</v>
      </c>
      <c r="E1288">
        <v>8431.42</v>
      </c>
      <c r="F1288">
        <v>274.86799999999999</v>
      </c>
      <c r="G1288">
        <v>1470.38</v>
      </c>
      <c r="H1288">
        <v>294.86399999999998</v>
      </c>
      <c r="I1288">
        <v>286.68099999999998</v>
      </c>
      <c r="J1288">
        <v>357.02300000000002</v>
      </c>
      <c r="K1288">
        <v>6326.75</v>
      </c>
      <c r="L1288">
        <v>1.0958900000000001E-2</v>
      </c>
      <c r="M1288">
        <v>0.981012</v>
      </c>
      <c r="N1288">
        <v>0</v>
      </c>
      <c r="O1288" t="s">
        <v>43</v>
      </c>
      <c r="R1288">
        <f>AVERAGE(B1239:B1288)</f>
        <v>8680.6845999999987</v>
      </c>
      <c r="S1288">
        <f>AVERAGE(C1239:C1288)</f>
        <v>8565.0776000000005</v>
      </c>
      <c r="U1288">
        <f>_xlfn.VAR.P(B1239:B1288)</f>
        <v>40081.525628839998</v>
      </c>
      <c r="V1288">
        <f>_xlfn.VAR.P(C1239:C1288)</f>
        <v>39404.027882239927</v>
      </c>
      <c r="X1288">
        <f>1.96*SQRT(U1288)/50</f>
        <v>7.8479854448323669</v>
      </c>
      <c r="Y1288">
        <f>1.96*SQRT(V1288)/50</f>
        <v>7.7813755470973867</v>
      </c>
    </row>
    <row r="1289" spans="1:25" x14ac:dyDescent="0.25">
      <c r="A1289" t="s">
        <v>149</v>
      </c>
      <c r="B1289">
        <v>434037.85110799997</v>
      </c>
      <c r="C1289" t="s">
        <v>37</v>
      </c>
    </row>
    <row r="1290" spans="1:25" x14ac:dyDescent="0.25">
      <c r="A1290" t="s">
        <v>150</v>
      </c>
      <c r="B1290">
        <v>7578.68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1.13218E-2</v>
      </c>
      <c r="L1290">
        <v>0.98101899999999997</v>
      </c>
      <c r="M1290">
        <v>0</v>
      </c>
      <c r="N1290" t="s">
        <v>43</v>
      </c>
    </row>
    <row r="1291" spans="1:25" x14ac:dyDescent="0.25">
      <c r="A1291" t="s">
        <v>150</v>
      </c>
      <c r="B1291">
        <v>7015.89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1.10466E-2</v>
      </c>
      <c r="L1291">
        <v>0.98095699999999997</v>
      </c>
      <c r="M1291">
        <v>0</v>
      </c>
      <c r="N1291" t="s">
        <v>43</v>
      </c>
    </row>
    <row r="1292" spans="1:25" x14ac:dyDescent="0.25">
      <c r="A1292" t="s">
        <v>150</v>
      </c>
      <c r="B1292">
        <v>7071.16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1.20421E-2</v>
      </c>
      <c r="L1292">
        <v>0.98101899999999997</v>
      </c>
      <c r="M1292">
        <v>0</v>
      </c>
      <c r="N1292" t="s">
        <v>43</v>
      </c>
    </row>
    <row r="1293" spans="1:25" x14ac:dyDescent="0.25">
      <c r="A1293" t="s">
        <v>150</v>
      </c>
      <c r="B1293">
        <v>7070.93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1.3728300000000001E-2</v>
      </c>
      <c r="L1293">
        <v>0.98101899999999997</v>
      </c>
      <c r="M1293">
        <v>0</v>
      </c>
      <c r="N1293" t="s">
        <v>43</v>
      </c>
    </row>
    <row r="1294" spans="1:25" x14ac:dyDescent="0.25">
      <c r="A1294" t="s">
        <v>150</v>
      </c>
      <c r="B1294">
        <v>6946.17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1.1296499999999999E-2</v>
      </c>
      <c r="L1294">
        <v>0.98099199999999998</v>
      </c>
      <c r="M1294">
        <v>0</v>
      </c>
      <c r="N1294" t="s">
        <v>43</v>
      </c>
    </row>
    <row r="1295" spans="1:25" x14ac:dyDescent="0.25">
      <c r="A1295" t="s">
        <v>150</v>
      </c>
      <c r="B1295">
        <v>6997.21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1.12672E-2</v>
      </c>
      <c r="L1295">
        <v>0.98101300000000002</v>
      </c>
      <c r="M1295">
        <v>0</v>
      </c>
      <c r="N1295" t="s">
        <v>43</v>
      </c>
    </row>
    <row r="1296" spans="1:25" x14ac:dyDescent="0.25">
      <c r="A1296" t="s">
        <v>150</v>
      </c>
      <c r="B1296">
        <v>7121.77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1.4513E-2</v>
      </c>
      <c r="L1296">
        <v>0.98079400000000005</v>
      </c>
      <c r="M1296">
        <v>0</v>
      </c>
      <c r="N1296" t="s">
        <v>43</v>
      </c>
    </row>
    <row r="1297" spans="1:14" x14ac:dyDescent="0.25">
      <c r="A1297" t="s">
        <v>150</v>
      </c>
      <c r="B1297">
        <v>7064.16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1.09601E-2</v>
      </c>
      <c r="L1297">
        <v>0.98085800000000001</v>
      </c>
      <c r="M1297">
        <v>0</v>
      </c>
      <c r="N1297" t="s">
        <v>43</v>
      </c>
    </row>
    <row r="1298" spans="1:14" x14ac:dyDescent="0.25">
      <c r="A1298" t="s">
        <v>150</v>
      </c>
      <c r="B1298">
        <v>6999.56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1.15969E-2</v>
      </c>
      <c r="L1298">
        <v>0.98100100000000001</v>
      </c>
      <c r="M1298">
        <v>0</v>
      </c>
      <c r="N1298" t="s">
        <v>43</v>
      </c>
    </row>
    <row r="1299" spans="1:14" x14ac:dyDescent="0.25">
      <c r="A1299" t="s">
        <v>150</v>
      </c>
      <c r="B1299">
        <v>7038.1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1.3171499999999999E-2</v>
      </c>
      <c r="L1299">
        <v>0.98101799999999995</v>
      </c>
      <c r="M1299">
        <v>0</v>
      </c>
      <c r="N1299" t="s">
        <v>43</v>
      </c>
    </row>
    <row r="1300" spans="1:14" x14ac:dyDescent="0.25">
      <c r="A1300" t="s">
        <v>150</v>
      </c>
      <c r="B1300">
        <v>7006.59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1.0860399999999999E-2</v>
      </c>
      <c r="L1300">
        <v>0.98099199999999998</v>
      </c>
      <c r="M1300">
        <v>80</v>
      </c>
      <c r="N1300" t="s">
        <v>43</v>
      </c>
    </row>
    <row r="1301" spans="1:14" x14ac:dyDescent="0.25">
      <c r="A1301" t="s">
        <v>150</v>
      </c>
      <c r="B1301">
        <v>6989.42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1.4200600000000001E-2</v>
      </c>
      <c r="L1301">
        <v>0.98101899999999997</v>
      </c>
      <c r="M1301">
        <v>0</v>
      </c>
      <c r="N1301" t="s">
        <v>43</v>
      </c>
    </row>
    <row r="1302" spans="1:14" x14ac:dyDescent="0.25">
      <c r="A1302" t="s">
        <v>150</v>
      </c>
      <c r="B1302">
        <v>7070.18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1.49175E-2</v>
      </c>
      <c r="L1302">
        <v>0.98101400000000005</v>
      </c>
      <c r="M1302">
        <v>0</v>
      </c>
      <c r="N1302" t="s">
        <v>43</v>
      </c>
    </row>
    <row r="1303" spans="1:14" x14ac:dyDescent="0.25">
      <c r="A1303" t="s">
        <v>150</v>
      </c>
      <c r="B1303">
        <v>7065.82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1.5755399999999999E-2</v>
      </c>
      <c r="L1303">
        <v>0.98099700000000001</v>
      </c>
      <c r="M1303">
        <v>0</v>
      </c>
      <c r="N1303" t="s">
        <v>43</v>
      </c>
    </row>
    <row r="1304" spans="1:14" x14ac:dyDescent="0.25">
      <c r="A1304" t="s">
        <v>150</v>
      </c>
      <c r="B1304">
        <v>7264.9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1.34243E-2</v>
      </c>
      <c r="L1304">
        <v>0.98100500000000002</v>
      </c>
      <c r="M1304">
        <v>0</v>
      </c>
      <c r="N1304" t="s">
        <v>43</v>
      </c>
    </row>
    <row r="1305" spans="1:14" x14ac:dyDescent="0.25">
      <c r="A1305" t="s">
        <v>150</v>
      </c>
      <c r="B1305">
        <v>7169.55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1.0859499999999999E-2</v>
      </c>
      <c r="L1305">
        <v>0.98099899999999995</v>
      </c>
      <c r="M1305">
        <v>241</v>
      </c>
      <c r="N1305" t="s">
        <v>43</v>
      </c>
    </row>
    <row r="1306" spans="1:14" x14ac:dyDescent="0.25">
      <c r="A1306" t="s">
        <v>150</v>
      </c>
      <c r="B1306">
        <v>7211.63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1.10087E-2</v>
      </c>
      <c r="L1306">
        <v>0.98101700000000003</v>
      </c>
      <c r="M1306">
        <v>0</v>
      </c>
      <c r="N1306" t="s">
        <v>43</v>
      </c>
    </row>
    <row r="1307" spans="1:14" x14ac:dyDescent="0.25">
      <c r="A1307" t="s">
        <v>150</v>
      </c>
      <c r="B1307">
        <v>6942.64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1.0913000000000001E-2</v>
      </c>
      <c r="L1307">
        <v>0.98101000000000005</v>
      </c>
      <c r="M1307">
        <v>0</v>
      </c>
      <c r="N1307" t="s">
        <v>43</v>
      </c>
    </row>
    <row r="1308" spans="1:14" x14ac:dyDescent="0.25">
      <c r="A1308" t="s">
        <v>150</v>
      </c>
      <c r="B1308">
        <v>7072.28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1.0932799999999999E-2</v>
      </c>
      <c r="L1308">
        <v>0.98099599999999998</v>
      </c>
      <c r="M1308">
        <v>0</v>
      </c>
      <c r="N1308" t="s">
        <v>43</v>
      </c>
    </row>
    <row r="1309" spans="1:14" x14ac:dyDescent="0.25">
      <c r="A1309" t="s">
        <v>150</v>
      </c>
      <c r="B1309">
        <v>7453.39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1.4666200000000001E-2</v>
      </c>
      <c r="L1309">
        <v>0.98101400000000005</v>
      </c>
      <c r="M1309">
        <v>0</v>
      </c>
      <c r="N1309" t="s">
        <v>43</v>
      </c>
    </row>
    <row r="1310" spans="1:14" x14ac:dyDescent="0.25">
      <c r="A1310" t="s">
        <v>150</v>
      </c>
      <c r="B1310">
        <v>7172.17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1.1221E-2</v>
      </c>
      <c r="L1310">
        <v>0.98101300000000002</v>
      </c>
      <c r="M1310">
        <v>0</v>
      </c>
      <c r="N1310" t="s">
        <v>43</v>
      </c>
    </row>
    <row r="1311" spans="1:14" x14ac:dyDescent="0.25">
      <c r="A1311" t="s">
        <v>150</v>
      </c>
      <c r="B1311">
        <v>7028.14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1.1172700000000001E-2</v>
      </c>
      <c r="L1311">
        <v>0.98101799999999995</v>
      </c>
      <c r="M1311">
        <v>0</v>
      </c>
      <c r="N1311" t="s">
        <v>43</v>
      </c>
    </row>
    <row r="1312" spans="1:14" x14ac:dyDescent="0.25">
      <c r="A1312" t="s">
        <v>150</v>
      </c>
      <c r="B1312">
        <v>7423.88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1.96087E-2</v>
      </c>
      <c r="L1312">
        <v>0.98096300000000003</v>
      </c>
      <c r="M1312">
        <v>0</v>
      </c>
      <c r="N1312" t="s">
        <v>43</v>
      </c>
    </row>
    <row r="1313" spans="1:14" x14ac:dyDescent="0.25">
      <c r="A1313" t="s">
        <v>150</v>
      </c>
      <c r="B1313">
        <v>7106.46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1.09464E-2</v>
      </c>
      <c r="L1313">
        <v>0.980827</v>
      </c>
      <c r="M1313">
        <v>0</v>
      </c>
      <c r="N1313" t="s">
        <v>43</v>
      </c>
    </row>
    <row r="1314" spans="1:14" x14ac:dyDescent="0.25">
      <c r="A1314" t="s">
        <v>150</v>
      </c>
      <c r="B1314">
        <v>6800.81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1.8055700000000001E-2</v>
      </c>
      <c r="L1314">
        <v>0.98016199999999998</v>
      </c>
      <c r="M1314">
        <v>0</v>
      </c>
      <c r="N1314" t="s">
        <v>43</v>
      </c>
    </row>
    <row r="1315" spans="1:14" x14ac:dyDescent="0.25">
      <c r="A1315" t="s">
        <v>150</v>
      </c>
      <c r="B1315">
        <v>6876.4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1.24145E-2</v>
      </c>
      <c r="L1315">
        <v>0.98101899999999997</v>
      </c>
      <c r="M1315">
        <v>0</v>
      </c>
      <c r="N1315" t="s">
        <v>43</v>
      </c>
    </row>
    <row r="1316" spans="1:14" x14ac:dyDescent="0.25">
      <c r="A1316" t="s">
        <v>150</v>
      </c>
      <c r="B1316">
        <v>7132.88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1.3952000000000001E-2</v>
      </c>
      <c r="L1316">
        <v>0.98100100000000001</v>
      </c>
      <c r="M1316">
        <v>0</v>
      </c>
      <c r="N1316" t="s">
        <v>43</v>
      </c>
    </row>
    <row r="1317" spans="1:14" x14ac:dyDescent="0.25">
      <c r="A1317" t="s">
        <v>150</v>
      </c>
      <c r="B1317">
        <v>7070.97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1.08941E-2</v>
      </c>
      <c r="L1317">
        <v>0.98687599999999998</v>
      </c>
      <c r="M1317">
        <v>0</v>
      </c>
      <c r="N1317" t="s">
        <v>43</v>
      </c>
    </row>
    <row r="1318" spans="1:14" x14ac:dyDescent="0.25">
      <c r="A1318" t="s">
        <v>150</v>
      </c>
      <c r="B1318">
        <v>7567.63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1.08653E-2</v>
      </c>
      <c r="L1318">
        <v>0.98087500000000005</v>
      </c>
      <c r="M1318">
        <v>0</v>
      </c>
      <c r="N1318" t="s">
        <v>43</v>
      </c>
    </row>
    <row r="1319" spans="1:14" x14ac:dyDescent="0.25">
      <c r="A1319" t="s">
        <v>150</v>
      </c>
      <c r="B1319">
        <v>6941.19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1.34009E-2</v>
      </c>
      <c r="L1319">
        <v>0.99503699999999995</v>
      </c>
      <c r="M1319">
        <v>0</v>
      </c>
      <c r="N1319" t="s">
        <v>43</v>
      </c>
    </row>
    <row r="1320" spans="1:14" x14ac:dyDescent="0.25">
      <c r="A1320" t="s">
        <v>150</v>
      </c>
      <c r="B1320">
        <v>7220.68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1.1427700000000001E-2</v>
      </c>
      <c r="L1320">
        <v>0.98101899999999997</v>
      </c>
      <c r="M1320">
        <v>0</v>
      </c>
      <c r="N1320" t="s">
        <v>43</v>
      </c>
    </row>
    <row r="1321" spans="1:14" x14ac:dyDescent="0.25">
      <c r="A1321" t="s">
        <v>150</v>
      </c>
      <c r="B1321">
        <v>7376.89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1.1917499999999999E-2</v>
      </c>
      <c r="L1321">
        <v>0.99510799999999999</v>
      </c>
      <c r="M1321">
        <v>0</v>
      </c>
      <c r="N1321" t="s">
        <v>43</v>
      </c>
    </row>
    <row r="1322" spans="1:14" x14ac:dyDescent="0.25">
      <c r="A1322" t="s">
        <v>150</v>
      </c>
      <c r="B1322">
        <v>7126.64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1.20134E-2</v>
      </c>
      <c r="L1322">
        <v>0.98101899999999997</v>
      </c>
      <c r="M1322">
        <v>0</v>
      </c>
      <c r="N1322" t="s">
        <v>43</v>
      </c>
    </row>
    <row r="1323" spans="1:14" x14ac:dyDescent="0.25">
      <c r="A1323" t="s">
        <v>150</v>
      </c>
      <c r="B1323">
        <v>7605.39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1.0875599999999999E-2</v>
      </c>
      <c r="L1323">
        <v>0.98101700000000003</v>
      </c>
      <c r="M1323">
        <v>306</v>
      </c>
      <c r="N1323" t="s">
        <v>43</v>
      </c>
    </row>
    <row r="1324" spans="1:14" x14ac:dyDescent="0.25">
      <c r="A1324" t="s">
        <v>150</v>
      </c>
      <c r="B1324">
        <v>7188.66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1.2112100000000001E-2</v>
      </c>
      <c r="L1324">
        <v>0.98101300000000002</v>
      </c>
      <c r="M1324">
        <v>0</v>
      </c>
      <c r="N1324" t="s">
        <v>43</v>
      </c>
    </row>
    <row r="1325" spans="1:14" x14ac:dyDescent="0.25">
      <c r="A1325" t="s">
        <v>150</v>
      </c>
      <c r="B1325">
        <v>6966.69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1.08935E-2</v>
      </c>
      <c r="L1325">
        <v>0.98100799999999999</v>
      </c>
      <c r="M1325">
        <v>198</v>
      </c>
      <c r="N1325" t="s">
        <v>43</v>
      </c>
    </row>
    <row r="1326" spans="1:14" x14ac:dyDescent="0.25">
      <c r="A1326" t="s">
        <v>150</v>
      </c>
      <c r="B1326">
        <v>7063.59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2.9038499999999998E-2</v>
      </c>
      <c r="L1326">
        <v>0.98297900000000005</v>
      </c>
      <c r="M1326">
        <v>356</v>
      </c>
      <c r="N1326" t="s">
        <v>43</v>
      </c>
    </row>
    <row r="1327" spans="1:14" x14ac:dyDescent="0.25">
      <c r="A1327" t="s">
        <v>150</v>
      </c>
      <c r="B1327">
        <v>6891.74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1.2179199999999999E-2</v>
      </c>
      <c r="L1327">
        <v>0.98100799999999999</v>
      </c>
      <c r="M1327">
        <v>0</v>
      </c>
      <c r="N1327" t="s">
        <v>43</v>
      </c>
    </row>
    <row r="1328" spans="1:14" x14ac:dyDescent="0.25">
      <c r="A1328" t="s">
        <v>150</v>
      </c>
      <c r="B1328">
        <v>7076.58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2.1978399999999999E-2</v>
      </c>
      <c r="L1328">
        <v>0.98101899999999997</v>
      </c>
      <c r="M1328">
        <v>0</v>
      </c>
      <c r="N1328" t="s">
        <v>43</v>
      </c>
    </row>
    <row r="1329" spans="1:25" x14ac:dyDescent="0.25">
      <c r="A1329" t="s">
        <v>150</v>
      </c>
      <c r="B1329">
        <v>7462.64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2.6924199999999999E-2</v>
      </c>
      <c r="L1329">
        <v>0.98801300000000003</v>
      </c>
      <c r="M1329">
        <v>0</v>
      </c>
      <c r="N1329" t="s">
        <v>43</v>
      </c>
    </row>
    <row r="1330" spans="1:25" x14ac:dyDescent="0.25">
      <c r="A1330" t="s">
        <v>150</v>
      </c>
      <c r="B1330">
        <v>6976.05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2.57919E-2</v>
      </c>
      <c r="L1330">
        <v>0.98101799999999995</v>
      </c>
      <c r="M1330">
        <v>0</v>
      </c>
      <c r="N1330" t="s">
        <v>43</v>
      </c>
    </row>
    <row r="1331" spans="1:25" x14ac:dyDescent="0.25">
      <c r="A1331" t="s">
        <v>150</v>
      </c>
      <c r="B1331">
        <v>7001.01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1.0857E-2</v>
      </c>
      <c r="L1331">
        <v>0.98101899999999997</v>
      </c>
      <c r="M1331">
        <v>0</v>
      </c>
      <c r="N1331" t="s">
        <v>43</v>
      </c>
    </row>
    <row r="1332" spans="1:25" x14ac:dyDescent="0.25">
      <c r="A1332" t="s">
        <v>150</v>
      </c>
      <c r="B1332">
        <v>7471.82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1.3129E-2</v>
      </c>
      <c r="L1332">
        <v>0.981016</v>
      </c>
      <c r="M1332">
        <v>0</v>
      </c>
      <c r="N1332" t="s">
        <v>43</v>
      </c>
    </row>
    <row r="1333" spans="1:25" x14ac:dyDescent="0.25">
      <c r="A1333" t="s">
        <v>150</v>
      </c>
      <c r="B1333">
        <v>6972.02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1.5155E-2</v>
      </c>
      <c r="L1333">
        <v>0.98101799999999995</v>
      </c>
      <c r="M1333">
        <v>0</v>
      </c>
      <c r="N1333" t="s">
        <v>43</v>
      </c>
    </row>
    <row r="1334" spans="1:25" x14ac:dyDescent="0.25">
      <c r="A1334" t="s">
        <v>150</v>
      </c>
      <c r="B1334">
        <v>7016.5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1.3933900000000001E-2</v>
      </c>
      <c r="L1334">
        <v>0.99393299999999996</v>
      </c>
      <c r="M1334">
        <v>0</v>
      </c>
      <c r="N1334" t="s">
        <v>43</v>
      </c>
    </row>
    <row r="1335" spans="1:25" x14ac:dyDescent="0.25">
      <c r="A1335" t="s">
        <v>150</v>
      </c>
      <c r="B1335">
        <v>7065.42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1.17102E-2</v>
      </c>
      <c r="L1335">
        <v>0.98099499999999995</v>
      </c>
      <c r="M1335">
        <v>0</v>
      </c>
      <c r="N1335" t="s">
        <v>43</v>
      </c>
    </row>
    <row r="1336" spans="1:25" x14ac:dyDescent="0.25">
      <c r="A1336" t="s">
        <v>150</v>
      </c>
      <c r="B1336">
        <v>7011.32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2.1344999999999999E-2</v>
      </c>
      <c r="L1336">
        <v>0.981012</v>
      </c>
      <c r="M1336">
        <v>0</v>
      </c>
      <c r="N1336" t="s">
        <v>43</v>
      </c>
    </row>
    <row r="1337" spans="1:25" x14ac:dyDescent="0.25">
      <c r="A1337" t="s">
        <v>150</v>
      </c>
      <c r="B1337">
        <v>7027.58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1.24533E-2</v>
      </c>
      <c r="L1337">
        <v>0.98100299999999996</v>
      </c>
      <c r="M1337">
        <v>0</v>
      </c>
      <c r="N1337" t="s">
        <v>43</v>
      </c>
    </row>
    <row r="1338" spans="1:25" x14ac:dyDescent="0.25">
      <c r="A1338" t="s">
        <v>150</v>
      </c>
      <c r="B1338">
        <v>7027.16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1.11307E-2</v>
      </c>
      <c r="L1338">
        <v>0.980989</v>
      </c>
      <c r="M1338">
        <v>0</v>
      </c>
      <c r="N1338" t="s">
        <v>43</v>
      </c>
    </row>
    <row r="1339" spans="1:25" x14ac:dyDescent="0.25">
      <c r="A1339" t="s">
        <v>150</v>
      </c>
      <c r="B1339">
        <v>7174.29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1.1313699999999999E-2</v>
      </c>
      <c r="L1339">
        <v>0.98094999999999999</v>
      </c>
      <c r="M1339">
        <v>0</v>
      </c>
      <c r="N1339" t="s">
        <v>43</v>
      </c>
    </row>
    <row r="1340" spans="1:25" x14ac:dyDescent="0.25">
      <c r="A1340" t="s">
        <v>150</v>
      </c>
      <c r="B1340">
        <v>7509.6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1.34742E-2</v>
      </c>
      <c r="L1340">
        <v>0.986182</v>
      </c>
      <c r="M1340">
        <v>0</v>
      </c>
      <c r="N1340" t="s">
        <v>43</v>
      </c>
    </row>
    <row r="1341" spans="1:25" x14ac:dyDescent="0.25">
      <c r="A1341" t="s">
        <v>150</v>
      </c>
      <c r="B1341">
        <v>7352.71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1.08766E-2</v>
      </c>
      <c r="L1341">
        <v>0.98101300000000002</v>
      </c>
      <c r="M1341">
        <v>0</v>
      </c>
      <c r="N1341" t="s">
        <v>43</v>
      </c>
    </row>
    <row r="1342" spans="1:25" x14ac:dyDescent="0.25">
      <c r="A1342" t="s">
        <v>150</v>
      </c>
      <c r="B1342">
        <v>7492.07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1.1095000000000001E-2</v>
      </c>
      <c r="L1342">
        <v>0.99477300000000002</v>
      </c>
      <c r="M1342">
        <v>0</v>
      </c>
      <c r="N1342" t="s">
        <v>43</v>
      </c>
    </row>
    <row r="1343" spans="1:25" x14ac:dyDescent="0.25">
      <c r="A1343" t="s">
        <v>150</v>
      </c>
      <c r="B1343">
        <v>7469.91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1.08573E-2</v>
      </c>
      <c r="L1343">
        <v>0.98101899999999997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7000.24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1.28992E-2</v>
      </c>
      <c r="L1344">
        <v>0.98097900000000005</v>
      </c>
      <c r="M1344">
        <v>0</v>
      </c>
      <c r="N1344" t="s">
        <v>43</v>
      </c>
      <c r="R1344">
        <f>AVERAGE(B1295:B1344)</f>
        <v>7142.6985999999997</v>
      </c>
      <c r="S1344">
        <f>AVERAGE(C1295:C1344)</f>
        <v>0</v>
      </c>
      <c r="U1344">
        <f>_xlfn.VAR.P(B1295:B1344)</f>
        <v>38948.538328040006</v>
      </c>
      <c r="V1344">
        <f>_xlfn.VAR.P(C1295:C1344)</f>
        <v>0</v>
      </c>
      <c r="X1344">
        <f>1.96*SQRT(U1344)/50</f>
        <v>7.7362705444160493</v>
      </c>
      <c r="Y1344">
        <f>1.96*SQRT(V1344)/50</f>
        <v>0</v>
      </c>
    </row>
    <row r="1345" spans="1:13" x14ac:dyDescent="0.25">
      <c r="A1345" t="s">
        <v>151</v>
      </c>
      <c r="B1345">
        <v>357138.13054799999</v>
      </c>
      <c r="C1345" t="s">
        <v>37</v>
      </c>
    </row>
    <row r="1346" spans="1:13" x14ac:dyDescent="0.25">
      <c r="A1346" t="s">
        <v>152</v>
      </c>
      <c r="B1346">
        <v>7144.12</v>
      </c>
      <c r="C1346">
        <v>7143.9</v>
      </c>
      <c r="D1346">
        <v>7143.4</v>
      </c>
      <c r="E1346">
        <v>7136.21</v>
      </c>
      <c r="F1346">
        <v>282.49299999999999</v>
      </c>
      <c r="G1346">
        <v>0</v>
      </c>
      <c r="H1346">
        <v>311.154</v>
      </c>
      <c r="I1346">
        <v>0</v>
      </c>
      <c r="J1346">
        <v>1.0857800000000001E-2</v>
      </c>
      <c r="K1346">
        <v>0.98099899999999995</v>
      </c>
      <c r="L1346">
        <v>0</v>
      </c>
      <c r="M1346" t="s">
        <v>43</v>
      </c>
    </row>
    <row r="1347" spans="1:13" x14ac:dyDescent="0.25">
      <c r="A1347" t="s">
        <v>152</v>
      </c>
      <c r="B1347">
        <v>6962.23</v>
      </c>
      <c r="C1347">
        <v>6962.01</v>
      </c>
      <c r="D1347">
        <v>6961.53</v>
      </c>
      <c r="E1347">
        <v>6954.51</v>
      </c>
      <c r="F1347">
        <v>274.01600000000002</v>
      </c>
      <c r="G1347">
        <v>0</v>
      </c>
      <c r="H1347">
        <v>303.57499999999999</v>
      </c>
      <c r="I1347">
        <v>0</v>
      </c>
      <c r="J1347">
        <v>1.12543E-2</v>
      </c>
      <c r="K1347">
        <v>0.99465199999999998</v>
      </c>
      <c r="L1347">
        <v>0</v>
      </c>
      <c r="M1347" t="s">
        <v>43</v>
      </c>
    </row>
    <row r="1348" spans="1:13" x14ac:dyDescent="0.25">
      <c r="A1348" t="s">
        <v>152</v>
      </c>
      <c r="B1348">
        <v>6983.4</v>
      </c>
      <c r="C1348">
        <v>6983.17</v>
      </c>
      <c r="D1348">
        <v>6982.69</v>
      </c>
      <c r="E1348">
        <v>6975.63</v>
      </c>
      <c r="F1348">
        <v>275.63200000000001</v>
      </c>
      <c r="G1348">
        <v>0</v>
      </c>
      <c r="H1348">
        <v>305.85899999999998</v>
      </c>
      <c r="I1348">
        <v>0</v>
      </c>
      <c r="J1348">
        <v>1.1005300000000001E-2</v>
      </c>
      <c r="K1348">
        <v>0.98097500000000004</v>
      </c>
      <c r="L1348">
        <v>0</v>
      </c>
      <c r="M1348" t="s">
        <v>43</v>
      </c>
    </row>
    <row r="1349" spans="1:13" x14ac:dyDescent="0.25">
      <c r="A1349" t="s">
        <v>152</v>
      </c>
      <c r="B1349">
        <v>7271.47</v>
      </c>
      <c r="C1349">
        <v>7271.24</v>
      </c>
      <c r="D1349">
        <v>7270.74</v>
      </c>
      <c r="E1349">
        <v>7263.36</v>
      </c>
      <c r="F1349">
        <v>291.06700000000001</v>
      </c>
      <c r="G1349">
        <v>0</v>
      </c>
      <c r="H1349">
        <v>316.02999999999997</v>
      </c>
      <c r="I1349">
        <v>0</v>
      </c>
      <c r="J1349">
        <v>1.14679E-2</v>
      </c>
      <c r="K1349">
        <v>0.98101899999999997</v>
      </c>
      <c r="L1349">
        <v>0</v>
      </c>
      <c r="M1349" t="s">
        <v>43</v>
      </c>
    </row>
    <row r="1350" spans="1:13" x14ac:dyDescent="0.25">
      <c r="A1350" t="s">
        <v>152</v>
      </c>
      <c r="B1350">
        <v>7317.3</v>
      </c>
      <c r="C1350">
        <v>7317.04</v>
      </c>
      <c r="D1350">
        <v>7316.54</v>
      </c>
      <c r="E1350">
        <v>7309.13</v>
      </c>
      <c r="F1350">
        <v>303.64100000000002</v>
      </c>
      <c r="G1350">
        <v>0</v>
      </c>
      <c r="H1350">
        <v>316.57400000000001</v>
      </c>
      <c r="I1350">
        <v>0</v>
      </c>
      <c r="J1350">
        <v>1.6507899999999999E-2</v>
      </c>
      <c r="K1350">
        <v>0.98101899999999997</v>
      </c>
      <c r="L1350">
        <v>0</v>
      </c>
      <c r="M1350" t="s">
        <v>43</v>
      </c>
    </row>
    <row r="1351" spans="1:13" x14ac:dyDescent="0.25">
      <c r="A1351" t="s">
        <v>152</v>
      </c>
      <c r="B1351">
        <v>6993.1</v>
      </c>
      <c r="C1351">
        <v>6992.88</v>
      </c>
      <c r="D1351">
        <v>6992.4</v>
      </c>
      <c r="E1351">
        <v>6985.33</v>
      </c>
      <c r="F1351">
        <v>276.53399999999999</v>
      </c>
      <c r="G1351">
        <v>0</v>
      </c>
      <c r="H1351">
        <v>305.09199999999998</v>
      </c>
      <c r="I1351">
        <v>0</v>
      </c>
      <c r="J1351">
        <v>1.7564900000000001E-2</v>
      </c>
      <c r="K1351">
        <v>0.98100399999999999</v>
      </c>
      <c r="L1351">
        <v>0</v>
      </c>
      <c r="M1351" t="s">
        <v>43</v>
      </c>
    </row>
    <row r="1352" spans="1:13" x14ac:dyDescent="0.25">
      <c r="A1352" t="s">
        <v>152</v>
      </c>
      <c r="B1352">
        <v>7175.24</v>
      </c>
      <c r="C1352">
        <v>7175</v>
      </c>
      <c r="D1352">
        <v>7174.5</v>
      </c>
      <c r="E1352">
        <v>7167.23</v>
      </c>
      <c r="F1352">
        <v>283.92099999999999</v>
      </c>
      <c r="G1352">
        <v>0</v>
      </c>
      <c r="H1352">
        <v>312.51499999999999</v>
      </c>
      <c r="I1352">
        <v>0</v>
      </c>
      <c r="J1352">
        <v>1.3879600000000001E-2</v>
      </c>
      <c r="K1352">
        <v>0.98101799999999995</v>
      </c>
      <c r="L1352">
        <v>0</v>
      </c>
      <c r="M1352" t="s">
        <v>43</v>
      </c>
    </row>
    <row r="1353" spans="1:13" x14ac:dyDescent="0.25">
      <c r="A1353" t="s">
        <v>152</v>
      </c>
      <c r="B1353">
        <v>7163.65</v>
      </c>
      <c r="C1353">
        <v>7163.43</v>
      </c>
      <c r="D1353">
        <v>7162.94</v>
      </c>
      <c r="E1353">
        <v>7155.7</v>
      </c>
      <c r="F1353">
        <v>283.30599999999998</v>
      </c>
      <c r="G1353">
        <v>0</v>
      </c>
      <c r="H1353">
        <v>313.16699999999997</v>
      </c>
      <c r="I1353">
        <v>0</v>
      </c>
      <c r="J1353">
        <v>1.08997E-2</v>
      </c>
      <c r="K1353">
        <v>0.98101700000000003</v>
      </c>
      <c r="L1353">
        <v>0</v>
      </c>
      <c r="M1353" t="s">
        <v>43</v>
      </c>
    </row>
    <row r="1354" spans="1:13" x14ac:dyDescent="0.25">
      <c r="A1354" t="s">
        <v>152</v>
      </c>
      <c r="B1354">
        <v>7450.34</v>
      </c>
      <c r="C1354">
        <v>7450.1</v>
      </c>
      <c r="D1354">
        <v>7449.58</v>
      </c>
      <c r="E1354">
        <v>7442.05</v>
      </c>
      <c r="F1354">
        <v>315.25799999999998</v>
      </c>
      <c r="G1354">
        <v>0</v>
      </c>
      <c r="H1354">
        <v>332.96699999999998</v>
      </c>
      <c r="I1354">
        <v>0</v>
      </c>
      <c r="J1354">
        <v>1.0951499999999999E-2</v>
      </c>
      <c r="K1354">
        <v>0.98101300000000002</v>
      </c>
      <c r="L1354">
        <v>0</v>
      </c>
      <c r="M1354" t="s">
        <v>43</v>
      </c>
    </row>
    <row r="1355" spans="1:13" x14ac:dyDescent="0.25">
      <c r="A1355" t="s">
        <v>152</v>
      </c>
      <c r="B1355">
        <v>6945.59</v>
      </c>
      <c r="C1355">
        <v>6945.37</v>
      </c>
      <c r="D1355">
        <v>6944.89</v>
      </c>
      <c r="E1355">
        <v>6937.81</v>
      </c>
      <c r="F1355">
        <v>274.34500000000003</v>
      </c>
      <c r="G1355">
        <v>0</v>
      </c>
      <c r="H1355">
        <v>305.30200000000002</v>
      </c>
      <c r="I1355">
        <v>0</v>
      </c>
      <c r="J1355">
        <v>1.1012900000000001E-2</v>
      </c>
      <c r="K1355">
        <v>0.98101799999999995</v>
      </c>
      <c r="L1355">
        <v>0</v>
      </c>
      <c r="M1355" t="s">
        <v>43</v>
      </c>
    </row>
    <row r="1356" spans="1:13" x14ac:dyDescent="0.25">
      <c r="A1356" t="s">
        <v>152</v>
      </c>
      <c r="B1356">
        <v>6993.1</v>
      </c>
      <c r="C1356">
        <v>6992.88</v>
      </c>
      <c r="D1356">
        <v>6992.39</v>
      </c>
      <c r="E1356">
        <v>6985.27</v>
      </c>
      <c r="F1356">
        <v>276.31799999999998</v>
      </c>
      <c r="G1356">
        <v>0</v>
      </c>
      <c r="H1356">
        <v>313.52600000000001</v>
      </c>
      <c r="I1356">
        <v>0</v>
      </c>
      <c r="J1356">
        <v>1.28635E-2</v>
      </c>
      <c r="K1356">
        <v>0.98101400000000005</v>
      </c>
      <c r="L1356">
        <v>0</v>
      </c>
      <c r="M1356" t="s">
        <v>43</v>
      </c>
    </row>
    <row r="1357" spans="1:13" x14ac:dyDescent="0.25">
      <c r="A1357" t="s">
        <v>152</v>
      </c>
      <c r="B1357">
        <v>6974.32</v>
      </c>
      <c r="C1357">
        <v>6974.11</v>
      </c>
      <c r="D1357">
        <v>6973.64</v>
      </c>
      <c r="E1357">
        <v>6966.61</v>
      </c>
      <c r="F1357">
        <v>275.71199999999999</v>
      </c>
      <c r="G1357">
        <v>0</v>
      </c>
      <c r="H1357">
        <v>303.613</v>
      </c>
      <c r="I1357">
        <v>0</v>
      </c>
      <c r="J1357">
        <v>1.35012E-2</v>
      </c>
      <c r="K1357">
        <v>0.99485199999999996</v>
      </c>
      <c r="L1357">
        <v>0</v>
      </c>
      <c r="M1357" t="s">
        <v>43</v>
      </c>
    </row>
    <row r="1358" spans="1:13" x14ac:dyDescent="0.25">
      <c r="A1358" t="s">
        <v>152</v>
      </c>
      <c r="B1358">
        <v>7290.13</v>
      </c>
      <c r="C1358">
        <v>7289.92</v>
      </c>
      <c r="D1358">
        <v>7289.42</v>
      </c>
      <c r="E1358">
        <v>7282.04</v>
      </c>
      <c r="F1358">
        <v>287.86900000000003</v>
      </c>
      <c r="G1358">
        <v>0</v>
      </c>
      <c r="H1358">
        <v>317.00099999999998</v>
      </c>
      <c r="I1358">
        <v>0</v>
      </c>
      <c r="J1358">
        <v>1.3164E-2</v>
      </c>
      <c r="K1358">
        <v>0.98098600000000002</v>
      </c>
      <c r="L1358">
        <v>0</v>
      </c>
      <c r="M1358" t="s">
        <v>43</v>
      </c>
    </row>
    <row r="1359" spans="1:13" x14ac:dyDescent="0.25">
      <c r="A1359" t="s">
        <v>152</v>
      </c>
      <c r="B1359">
        <v>6945.5</v>
      </c>
      <c r="C1359">
        <v>6945.27</v>
      </c>
      <c r="D1359">
        <v>6944.79</v>
      </c>
      <c r="E1359">
        <v>6937.76</v>
      </c>
      <c r="F1359">
        <v>274.84899999999999</v>
      </c>
      <c r="G1359">
        <v>0</v>
      </c>
      <c r="H1359">
        <v>309.959</v>
      </c>
      <c r="I1359">
        <v>0</v>
      </c>
      <c r="J1359">
        <v>1.09833E-2</v>
      </c>
      <c r="K1359">
        <v>0.98101899999999997</v>
      </c>
      <c r="L1359">
        <v>0</v>
      </c>
      <c r="M1359" t="s">
        <v>43</v>
      </c>
    </row>
    <row r="1360" spans="1:13" x14ac:dyDescent="0.25">
      <c r="A1360" t="s">
        <v>152</v>
      </c>
      <c r="B1360">
        <v>7153.22</v>
      </c>
      <c r="C1360">
        <v>7153</v>
      </c>
      <c r="D1360">
        <v>7152.51</v>
      </c>
      <c r="E1360">
        <v>7145.26</v>
      </c>
      <c r="F1360">
        <v>281.94099999999997</v>
      </c>
      <c r="G1360">
        <v>0</v>
      </c>
      <c r="H1360">
        <v>313.161</v>
      </c>
      <c r="I1360">
        <v>0</v>
      </c>
      <c r="J1360">
        <v>1.0859000000000001E-2</v>
      </c>
      <c r="K1360">
        <v>0.98095100000000002</v>
      </c>
      <c r="L1360">
        <v>0</v>
      </c>
      <c r="M1360" t="s">
        <v>43</v>
      </c>
    </row>
    <row r="1361" spans="1:13" x14ac:dyDescent="0.25">
      <c r="A1361" t="s">
        <v>152</v>
      </c>
      <c r="B1361">
        <v>7567.14</v>
      </c>
      <c r="C1361">
        <v>7566.92</v>
      </c>
      <c r="D1361">
        <v>7566.41</v>
      </c>
      <c r="E1361">
        <v>7558.72</v>
      </c>
      <c r="F1361">
        <v>298.87700000000001</v>
      </c>
      <c r="G1361">
        <v>0</v>
      </c>
      <c r="H1361">
        <v>330.90699999999998</v>
      </c>
      <c r="I1361">
        <v>0</v>
      </c>
      <c r="J1361">
        <v>1.09325E-2</v>
      </c>
      <c r="K1361">
        <v>0.99398600000000004</v>
      </c>
      <c r="L1361">
        <v>0</v>
      </c>
      <c r="M1361" t="s">
        <v>43</v>
      </c>
    </row>
    <row r="1362" spans="1:13" x14ac:dyDescent="0.25">
      <c r="A1362" t="s">
        <v>152</v>
      </c>
      <c r="B1362">
        <v>6944.15</v>
      </c>
      <c r="C1362">
        <v>6943.93</v>
      </c>
      <c r="D1362">
        <v>6943.45</v>
      </c>
      <c r="E1362">
        <v>6936.39</v>
      </c>
      <c r="F1362">
        <v>274.04700000000003</v>
      </c>
      <c r="G1362">
        <v>0</v>
      </c>
      <c r="H1362">
        <v>303.09500000000003</v>
      </c>
      <c r="I1362">
        <v>0</v>
      </c>
      <c r="J1362">
        <v>1.11305E-2</v>
      </c>
      <c r="K1362">
        <v>0.98101799999999995</v>
      </c>
      <c r="L1362">
        <v>0</v>
      </c>
      <c r="M1362" t="s">
        <v>43</v>
      </c>
    </row>
    <row r="1363" spans="1:13" x14ac:dyDescent="0.25">
      <c r="A1363" t="s">
        <v>152</v>
      </c>
      <c r="B1363">
        <v>7391.59</v>
      </c>
      <c r="C1363">
        <v>7391.35</v>
      </c>
      <c r="D1363">
        <v>7390.85</v>
      </c>
      <c r="E1363">
        <v>7383.35</v>
      </c>
      <c r="F1363">
        <v>291.5</v>
      </c>
      <c r="G1363">
        <v>0</v>
      </c>
      <c r="H1363">
        <v>321.72300000000001</v>
      </c>
      <c r="I1363">
        <v>0</v>
      </c>
      <c r="J1363">
        <v>1.08825E-2</v>
      </c>
      <c r="K1363">
        <v>0.98100100000000001</v>
      </c>
      <c r="L1363">
        <v>0</v>
      </c>
      <c r="M1363" t="s">
        <v>43</v>
      </c>
    </row>
    <row r="1364" spans="1:13" x14ac:dyDescent="0.25">
      <c r="A1364" t="s">
        <v>152</v>
      </c>
      <c r="B1364">
        <v>7242.39</v>
      </c>
      <c r="C1364">
        <v>7242.13</v>
      </c>
      <c r="D1364">
        <v>7241.63</v>
      </c>
      <c r="E1364">
        <v>7234.32</v>
      </c>
      <c r="F1364">
        <v>285.39</v>
      </c>
      <c r="G1364">
        <v>0</v>
      </c>
      <c r="H1364">
        <v>325.31400000000002</v>
      </c>
      <c r="I1364">
        <v>0</v>
      </c>
      <c r="J1364">
        <v>1.08571E-2</v>
      </c>
      <c r="K1364">
        <v>0.98101799999999995</v>
      </c>
      <c r="L1364">
        <v>0</v>
      </c>
      <c r="M1364" t="s">
        <v>43</v>
      </c>
    </row>
    <row r="1365" spans="1:13" x14ac:dyDescent="0.25">
      <c r="A1365" t="s">
        <v>152</v>
      </c>
      <c r="B1365">
        <v>6982.06</v>
      </c>
      <c r="C1365">
        <v>6981.82</v>
      </c>
      <c r="D1365">
        <v>6981.34</v>
      </c>
      <c r="E1365">
        <v>6974.2</v>
      </c>
      <c r="F1365">
        <v>275.89800000000002</v>
      </c>
      <c r="G1365">
        <v>0</v>
      </c>
      <c r="H1365">
        <v>306.28899999999999</v>
      </c>
      <c r="I1365">
        <v>0</v>
      </c>
      <c r="J1365">
        <v>1.32266E-2</v>
      </c>
      <c r="K1365">
        <v>0.98101799999999995</v>
      </c>
      <c r="L1365">
        <v>0</v>
      </c>
      <c r="M1365" t="s">
        <v>43</v>
      </c>
    </row>
    <row r="1366" spans="1:13" x14ac:dyDescent="0.25">
      <c r="A1366" t="s">
        <v>152</v>
      </c>
      <c r="B1366">
        <v>7022.74</v>
      </c>
      <c r="C1366">
        <v>7022.52</v>
      </c>
      <c r="D1366">
        <v>7022.02</v>
      </c>
      <c r="E1366">
        <v>7014.9</v>
      </c>
      <c r="F1366">
        <v>277.964</v>
      </c>
      <c r="G1366">
        <v>0</v>
      </c>
      <c r="H1366">
        <v>308.49700000000001</v>
      </c>
      <c r="I1366">
        <v>0</v>
      </c>
      <c r="J1366">
        <v>1.13404E-2</v>
      </c>
      <c r="K1366">
        <v>0.981016</v>
      </c>
      <c r="L1366">
        <v>0</v>
      </c>
      <c r="M1366" t="s">
        <v>43</v>
      </c>
    </row>
    <row r="1367" spans="1:13" x14ac:dyDescent="0.25">
      <c r="A1367" t="s">
        <v>152</v>
      </c>
      <c r="B1367">
        <v>7129.02</v>
      </c>
      <c r="C1367">
        <v>7128.79</v>
      </c>
      <c r="D1367">
        <v>7128.31</v>
      </c>
      <c r="E1367">
        <v>7121.1</v>
      </c>
      <c r="F1367">
        <v>289.44</v>
      </c>
      <c r="G1367">
        <v>0</v>
      </c>
      <c r="H1367">
        <v>310.589</v>
      </c>
      <c r="I1367">
        <v>0</v>
      </c>
      <c r="J1367">
        <v>1.1421300000000001E-2</v>
      </c>
      <c r="K1367">
        <v>0.99272300000000002</v>
      </c>
      <c r="L1367">
        <v>0</v>
      </c>
      <c r="M1367" t="s">
        <v>43</v>
      </c>
    </row>
    <row r="1368" spans="1:13" x14ac:dyDescent="0.25">
      <c r="A1368" t="s">
        <v>152</v>
      </c>
      <c r="B1368">
        <v>6944.59</v>
      </c>
      <c r="C1368">
        <v>6944.36</v>
      </c>
      <c r="D1368">
        <v>6943.89</v>
      </c>
      <c r="E1368">
        <v>6936.88</v>
      </c>
      <c r="F1368">
        <v>274.89699999999999</v>
      </c>
      <c r="G1368">
        <v>0</v>
      </c>
      <c r="H1368">
        <v>302.99099999999999</v>
      </c>
      <c r="I1368">
        <v>0</v>
      </c>
      <c r="J1368">
        <v>1.1006800000000001E-2</v>
      </c>
      <c r="K1368">
        <v>0.98101799999999995</v>
      </c>
      <c r="L1368">
        <v>0</v>
      </c>
      <c r="M1368" t="s">
        <v>43</v>
      </c>
    </row>
    <row r="1369" spans="1:13" x14ac:dyDescent="0.25">
      <c r="A1369" t="s">
        <v>152</v>
      </c>
      <c r="B1369">
        <v>6929.35</v>
      </c>
      <c r="C1369">
        <v>6929.13</v>
      </c>
      <c r="D1369">
        <v>6928.64</v>
      </c>
      <c r="E1369">
        <v>6921.57</v>
      </c>
      <c r="F1369">
        <v>273.67099999999999</v>
      </c>
      <c r="G1369">
        <v>0</v>
      </c>
      <c r="H1369">
        <v>302.34800000000001</v>
      </c>
      <c r="I1369">
        <v>0</v>
      </c>
      <c r="J1369">
        <v>1.1121499999999999E-2</v>
      </c>
      <c r="K1369">
        <v>0.98101300000000002</v>
      </c>
      <c r="L1369">
        <v>0</v>
      </c>
      <c r="M1369" t="s">
        <v>43</v>
      </c>
    </row>
    <row r="1370" spans="1:13" x14ac:dyDescent="0.25">
      <c r="A1370" t="s">
        <v>152</v>
      </c>
      <c r="B1370">
        <v>7010.83</v>
      </c>
      <c r="C1370">
        <v>7010.6</v>
      </c>
      <c r="D1370">
        <v>7010.12</v>
      </c>
      <c r="E1370">
        <v>7003.03</v>
      </c>
      <c r="F1370">
        <v>291.43799999999999</v>
      </c>
      <c r="G1370">
        <v>0</v>
      </c>
      <c r="H1370">
        <v>306.16199999999998</v>
      </c>
      <c r="I1370">
        <v>0</v>
      </c>
      <c r="J1370">
        <v>1.4749200000000001E-2</v>
      </c>
      <c r="K1370">
        <v>0.98101899999999997</v>
      </c>
      <c r="L1370">
        <v>0</v>
      </c>
      <c r="M1370" t="s">
        <v>43</v>
      </c>
    </row>
    <row r="1371" spans="1:13" x14ac:dyDescent="0.25">
      <c r="A1371" t="s">
        <v>152</v>
      </c>
      <c r="B1371">
        <v>6964.28</v>
      </c>
      <c r="C1371">
        <v>6964.06</v>
      </c>
      <c r="D1371">
        <v>6963.58</v>
      </c>
      <c r="E1371">
        <v>6956.54</v>
      </c>
      <c r="F1371">
        <v>276.20499999999998</v>
      </c>
      <c r="G1371">
        <v>0</v>
      </c>
      <c r="H1371">
        <v>311.93099999999998</v>
      </c>
      <c r="I1371">
        <v>0</v>
      </c>
      <c r="J1371">
        <v>1.0951600000000001E-2</v>
      </c>
      <c r="K1371">
        <v>0.98100399999999999</v>
      </c>
      <c r="L1371">
        <v>0</v>
      </c>
      <c r="M1371" t="s">
        <v>43</v>
      </c>
    </row>
    <row r="1372" spans="1:13" x14ac:dyDescent="0.25">
      <c r="A1372" t="s">
        <v>152</v>
      </c>
      <c r="B1372">
        <v>7386.93</v>
      </c>
      <c r="C1372">
        <v>7386.71</v>
      </c>
      <c r="D1372">
        <v>7386.19</v>
      </c>
      <c r="E1372">
        <v>7378.73</v>
      </c>
      <c r="F1372">
        <v>292.08300000000003</v>
      </c>
      <c r="G1372">
        <v>0</v>
      </c>
      <c r="H1372">
        <v>321.827</v>
      </c>
      <c r="I1372">
        <v>0</v>
      </c>
      <c r="J1372">
        <v>1.1543400000000001E-2</v>
      </c>
      <c r="K1372">
        <v>0.98089300000000001</v>
      </c>
      <c r="L1372">
        <v>0</v>
      </c>
      <c r="M1372" t="s">
        <v>43</v>
      </c>
    </row>
    <row r="1373" spans="1:13" x14ac:dyDescent="0.25">
      <c r="A1373" t="s">
        <v>152</v>
      </c>
      <c r="B1373">
        <v>6960.25</v>
      </c>
      <c r="C1373">
        <v>6960.03</v>
      </c>
      <c r="D1373">
        <v>6959.54</v>
      </c>
      <c r="E1373">
        <v>6952.5</v>
      </c>
      <c r="F1373">
        <v>275.39299999999997</v>
      </c>
      <c r="G1373">
        <v>0</v>
      </c>
      <c r="H1373">
        <v>306.14999999999998</v>
      </c>
      <c r="I1373">
        <v>0</v>
      </c>
      <c r="J1373">
        <v>1.09287E-2</v>
      </c>
      <c r="K1373">
        <v>0.98087999999999997</v>
      </c>
      <c r="L1373">
        <v>0</v>
      </c>
      <c r="M1373" t="s">
        <v>43</v>
      </c>
    </row>
    <row r="1374" spans="1:13" x14ac:dyDescent="0.25">
      <c r="A1374" t="s">
        <v>152</v>
      </c>
      <c r="B1374">
        <v>7168.67</v>
      </c>
      <c r="C1374">
        <v>7168.47</v>
      </c>
      <c r="D1374">
        <v>7167.98</v>
      </c>
      <c r="E1374">
        <v>7160.72</v>
      </c>
      <c r="F1374">
        <v>282.238</v>
      </c>
      <c r="G1374">
        <v>0</v>
      </c>
      <c r="H1374">
        <v>314.50599999999997</v>
      </c>
      <c r="I1374">
        <v>0</v>
      </c>
      <c r="J1374">
        <v>1.1113700000000001E-2</v>
      </c>
      <c r="K1374">
        <v>0.98101499999999997</v>
      </c>
      <c r="L1374">
        <v>0</v>
      </c>
      <c r="M1374" t="s">
        <v>43</v>
      </c>
    </row>
    <row r="1375" spans="1:13" x14ac:dyDescent="0.25">
      <c r="A1375" t="s">
        <v>152</v>
      </c>
      <c r="B1375">
        <v>7523.78</v>
      </c>
      <c r="C1375">
        <v>7523.56</v>
      </c>
      <c r="D1375">
        <v>7523.05</v>
      </c>
      <c r="E1375">
        <v>7515.47</v>
      </c>
      <c r="F1375">
        <v>297.416</v>
      </c>
      <c r="G1375">
        <v>0</v>
      </c>
      <c r="H1375">
        <v>329.70699999999999</v>
      </c>
      <c r="I1375">
        <v>0</v>
      </c>
      <c r="J1375">
        <v>1.0874399999999999E-2</v>
      </c>
      <c r="K1375">
        <v>0.98101700000000003</v>
      </c>
      <c r="L1375">
        <v>0</v>
      </c>
      <c r="M1375" t="s">
        <v>43</v>
      </c>
    </row>
    <row r="1376" spans="1:13" x14ac:dyDescent="0.25">
      <c r="A1376" t="s">
        <v>152</v>
      </c>
      <c r="B1376">
        <v>6951.37</v>
      </c>
      <c r="C1376">
        <v>6951.14</v>
      </c>
      <c r="D1376">
        <v>6950.66</v>
      </c>
      <c r="E1376">
        <v>6943.63</v>
      </c>
      <c r="F1376">
        <v>274.89699999999999</v>
      </c>
      <c r="G1376">
        <v>0</v>
      </c>
      <c r="H1376">
        <v>304.815</v>
      </c>
      <c r="I1376">
        <v>0</v>
      </c>
      <c r="J1376">
        <v>2.6486300000000001E-2</v>
      </c>
      <c r="K1376">
        <v>0.98101099999999997</v>
      </c>
      <c r="L1376">
        <v>0</v>
      </c>
      <c r="M1376" t="s">
        <v>43</v>
      </c>
    </row>
    <row r="1377" spans="1:13" x14ac:dyDescent="0.25">
      <c r="A1377" t="s">
        <v>152</v>
      </c>
      <c r="B1377">
        <v>7023.32</v>
      </c>
      <c r="C1377">
        <v>7023.1</v>
      </c>
      <c r="D1377">
        <v>7022.62</v>
      </c>
      <c r="E1377">
        <v>7015.49</v>
      </c>
      <c r="F1377">
        <v>277.59500000000003</v>
      </c>
      <c r="G1377">
        <v>0</v>
      </c>
      <c r="H1377">
        <v>306.46499999999997</v>
      </c>
      <c r="I1377">
        <v>0</v>
      </c>
      <c r="J1377">
        <v>1.54451E-2</v>
      </c>
      <c r="K1377">
        <v>0.98668</v>
      </c>
      <c r="L1377">
        <v>0</v>
      </c>
      <c r="M1377" t="s">
        <v>43</v>
      </c>
    </row>
    <row r="1378" spans="1:13" x14ac:dyDescent="0.25">
      <c r="A1378" t="s">
        <v>152</v>
      </c>
      <c r="B1378">
        <v>7138.18</v>
      </c>
      <c r="C1378">
        <v>7137.96</v>
      </c>
      <c r="D1378">
        <v>7137.47</v>
      </c>
      <c r="E1378">
        <v>7130.25</v>
      </c>
      <c r="F1378">
        <v>282.178</v>
      </c>
      <c r="G1378">
        <v>0</v>
      </c>
      <c r="H1378">
        <v>310.97300000000001</v>
      </c>
      <c r="I1378">
        <v>0</v>
      </c>
      <c r="J1378">
        <v>1.0869E-2</v>
      </c>
      <c r="K1378">
        <v>0.98100799999999999</v>
      </c>
      <c r="L1378">
        <v>0</v>
      </c>
      <c r="M1378" t="s">
        <v>43</v>
      </c>
    </row>
    <row r="1379" spans="1:13" x14ac:dyDescent="0.25">
      <c r="A1379" t="s">
        <v>152</v>
      </c>
      <c r="B1379">
        <v>7483.62</v>
      </c>
      <c r="C1379">
        <v>7483.4</v>
      </c>
      <c r="D1379">
        <v>7482.88</v>
      </c>
      <c r="E1379">
        <v>7475.34</v>
      </c>
      <c r="F1379">
        <v>296.42700000000002</v>
      </c>
      <c r="G1379">
        <v>0</v>
      </c>
      <c r="H1379">
        <v>325.68299999999999</v>
      </c>
      <c r="I1379">
        <v>0</v>
      </c>
      <c r="J1379">
        <v>1.0951799999999999E-2</v>
      </c>
      <c r="K1379">
        <v>0.99149699999999996</v>
      </c>
      <c r="L1379">
        <v>0</v>
      </c>
      <c r="M1379" t="s">
        <v>43</v>
      </c>
    </row>
    <row r="1380" spans="1:13" x14ac:dyDescent="0.25">
      <c r="A1380" t="s">
        <v>152</v>
      </c>
      <c r="B1380">
        <v>7416.43</v>
      </c>
      <c r="C1380">
        <v>7416.21</v>
      </c>
      <c r="D1380">
        <v>7415.7</v>
      </c>
      <c r="E1380">
        <v>7408.23</v>
      </c>
      <c r="F1380">
        <v>293.488</v>
      </c>
      <c r="G1380">
        <v>0</v>
      </c>
      <c r="H1380">
        <v>322.98899999999998</v>
      </c>
      <c r="I1380">
        <v>0</v>
      </c>
      <c r="J1380">
        <v>1.5375399999999999E-2</v>
      </c>
      <c r="K1380">
        <v>0.98089499999999996</v>
      </c>
      <c r="L1380">
        <v>0</v>
      </c>
      <c r="M1380" t="s">
        <v>43</v>
      </c>
    </row>
    <row r="1381" spans="1:13" x14ac:dyDescent="0.25">
      <c r="A1381" t="s">
        <v>152</v>
      </c>
      <c r="B1381">
        <v>7045.08</v>
      </c>
      <c r="C1381">
        <v>7044.86</v>
      </c>
      <c r="D1381">
        <v>7044.37</v>
      </c>
      <c r="E1381">
        <v>7037.18</v>
      </c>
      <c r="F1381">
        <v>278.875</v>
      </c>
      <c r="G1381">
        <v>0</v>
      </c>
      <c r="H1381">
        <v>306.34199999999998</v>
      </c>
      <c r="I1381">
        <v>0</v>
      </c>
      <c r="J1381">
        <v>1.09353E-2</v>
      </c>
      <c r="K1381">
        <v>0.99488699999999997</v>
      </c>
      <c r="L1381">
        <v>0</v>
      </c>
      <c r="M1381" t="s">
        <v>43</v>
      </c>
    </row>
    <row r="1382" spans="1:13" x14ac:dyDescent="0.25">
      <c r="A1382" t="s">
        <v>152</v>
      </c>
      <c r="B1382">
        <v>6879.17</v>
      </c>
      <c r="C1382">
        <v>6878.93</v>
      </c>
      <c r="D1382">
        <v>6878.46</v>
      </c>
      <c r="E1382">
        <v>6871.51</v>
      </c>
      <c r="F1382">
        <v>271.93900000000002</v>
      </c>
      <c r="G1382">
        <v>0</v>
      </c>
      <c r="H1382">
        <v>300.55099999999999</v>
      </c>
      <c r="I1382">
        <v>0</v>
      </c>
      <c r="J1382">
        <v>1.10131E-2</v>
      </c>
      <c r="K1382">
        <v>0.981016</v>
      </c>
      <c r="L1382">
        <v>0</v>
      </c>
      <c r="M1382" t="s">
        <v>43</v>
      </c>
    </row>
    <row r="1383" spans="1:13" x14ac:dyDescent="0.25">
      <c r="A1383" t="s">
        <v>152</v>
      </c>
      <c r="B1383">
        <v>6927.28</v>
      </c>
      <c r="C1383">
        <v>6927.06</v>
      </c>
      <c r="D1383">
        <v>6926.58</v>
      </c>
      <c r="E1383">
        <v>6919.49</v>
      </c>
      <c r="F1383">
        <v>273.70400000000001</v>
      </c>
      <c r="G1383">
        <v>0</v>
      </c>
      <c r="H1383">
        <v>301.75</v>
      </c>
      <c r="I1383">
        <v>0</v>
      </c>
      <c r="J1383">
        <v>1.0877299999999999E-2</v>
      </c>
      <c r="K1383">
        <v>0.98100299999999996</v>
      </c>
      <c r="L1383">
        <v>0</v>
      </c>
      <c r="M1383" t="s">
        <v>43</v>
      </c>
    </row>
    <row r="1384" spans="1:13" x14ac:dyDescent="0.25">
      <c r="A1384" t="s">
        <v>152</v>
      </c>
      <c r="B1384">
        <v>7116.55</v>
      </c>
      <c r="C1384">
        <v>7116.34</v>
      </c>
      <c r="D1384">
        <v>7115.85</v>
      </c>
      <c r="E1384">
        <v>7108.66</v>
      </c>
      <c r="F1384">
        <v>281.09199999999998</v>
      </c>
      <c r="G1384">
        <v>0</v>
      </c>
      <c r="H1384">
        <v>309.99</v>
      </c>
      <c r="I1384">
        <v>0</v>
      </c>
      <c r="J1384">
        <v>1.0870400000000001E-2</v>
      </c>
      <c r="K1384">
        <v>0.98101000000000005</v>
      </c>
      <c r="L1384">
        <v>0</v>
      </c>
      <c r="M1384" t="s">
        <v>43</v>
      </c>
    </row>
    <row r="1385" spans="1:13" x14ac:dyDescent="0.25">
      <c r="A1385" t="s">
        <v>152</v>
      </c>
      <c r="B1385">
        <v>7341.15</v>
      </c>
      <c r="C1385">
        <v>7340.89</v>
      </c>
      <c r="D1385">
        <v>7340.39</v>
      </c>
      <c r="E1385">
        <v>7332.95</v>
      </c>
      <c r="F1385">
        <v>289.66000000000003</v>
      </c>
      <c r="G1385">
        <v>0</v>
      </c>
      <c r="H1385">
        <v>319.86399999999998</v>
      </c>
      <c r="I1385">
        <v>0</v>
      </c>
      <c r="J1385">
        <v>1.09398E-2</v>
      </c>
      <c r="K1385">
        <v>0.98101899999999997</v>
      </c>
      <c r="L1385">
        <v>0</v>
      </c>
      <c r="M1385" t="s">
        <v>43</v>
      </c>
    </row>
    <row r="1386" spans="1:13" x14ac:dyDescent="0.25">
      <c r="A1386" t="s">
        <v>152</v>
      </c>
      <c r="B1386">
        <v>7434.25</v>
      </c>
      <c r="C1386">
        <v>7434.01</v>
      </c>
      <c r="D1386">
        <v>7433.5</v>
      </c>
      <c r="E1386">
        <v>7426.01</v>
      </c>
      <c r="F1386">
        <v>294.31299999999999</v>
      </c>
      <c r="G1386">
        <v>0</v>
      </c>
      <c r="H1386">
        <v>323.84899999999999</v>
      </c>
      <c r="I1386">
        <v>0</v>
      </c>
      <c r="J1386">
        <v>1.0931700000000001E-2</v>
      </c>
      <c r="K1386">
        <v>0.98086899999999999</v>
      </c>
      <c r="L1386">
        <v>0</v>
      </c>
      <c r="M1386" t="s">
        <v>43</v>
      </c>
    </row>
    <row r="1387" spans="1:13" x14ac:dyDescent="0.25">
      <c r="A1387" t="s">
        <v>152</v>
      </c>
      <c r="B1387">
        <v>7001.17</v>
      </c>
      <c r="C1387">
        <v>7000.95</v>
      </c>
      <c r="D1387">
        <v>7000.47</v>
      </c>
      <c r="E1387">
        <v>6993.36</v>
      </c>
      <c r="F1387">
        <v>275.95699999999999</v>
      </c>
      <c r="G1387">
        <v>0</v>
      </c>
      <c r="H1387">
        <v>305.53399999999999</v>
      </c>
      <c r="I1387">
        <v>0</v>
      </c>
      <c r="J1387">
        <v>1.08577E-2</v>
      </c>
      <c r="K1387">
        <v>0.99087099999999995</v>
      </c>
      <c r="L1387">
        <v>0</v>
      </c>
      <c r="M1387" t="s">
        <v>43</v>
      </c>
    </row>
    <row r="1388" spans="1:13" x14ac:dyDescent="0.25">
      <c r="A1388" t="s">
        <v>152</v>
      </c>
      <c r="B1388">
        <v>7063.83</v>
      </c>
      <c r="C1388">
        <v>7063.61</v>
      </c>
      <c r="D1388">
        <v>7063.12</v>
      </c>
      <c r="E1388">
        <v>7055.95</v>
      </c>
      <c r="F1388">
        <v>278.85700000000003</v>
      </c>
      <c r="G1388">
        <v>0</v>
      </c>
      <c r="H1388">
        <v>307.84899999999999</v>
      </c>
      <c r="I1388">
        <v>0</v>
      </c>
      <c r="J1388">
        <v>2.45335E-2</v>
      </c>
      <c r="K1388">
        <v>0.98091600000000001</v>
      </c>
      <c r="L1388">
        <v>0</v>
      </c>
      <c r="M1388" t="s">
        <v>43</v>
      </c>
    </row>
    <row r="1389" spans="1:13" x14ac:dyDescent="0.25">
      <c r="A1389" t="s">
        <v>152</v>
      </c>
      <c r="B1389">
        <v>7263.48</v>
      </c>
      <c r="C1389">
        <v>7263.25</v>
      </c>
      <c r="D1389">
        <v>7262.75</v>
      </c>
      <c r="E1389">
        <v>7255.42</v>
      </c>
      <c r="F1389">
        <v>287.19900000000001</v>
      </c>
      <c r="G1389">
        <v>0</v>
      </c>
      <c r="H1389">
        <v>316.38400000000001</v>
      </c>
      <c r="I1389">
        <v>0</v>
      </c>
      <c r="J1389">
        <v>1.1403E-2</v>
      </c>
      <c r="K1389">
        <v>0.98089899999999997</v>
      </c>
      <c r="L1389">
        <v>0</v>
      </c>
      <c r="M1389" t="s">
        <v>43</v>
      </c>
    </row>
    <row r="1390" spans="1:13" x14ac:dyDescent="0.25">
      <c r="A1390" t="s">
        <v>152</v>
      </c>
      <c r="B1390">
        <v>7161.69</v>
      </c>
      <c r="C1390">
        <v>7161.47</v>
      </c>
      <c r="D1390">
        <v>7160.98</v>
      </c>
      <c r="E1390">
        <v>7153.73</v>
      </c>
      <c r="F1390">
        <v>297.59100000000001</v>
      </c>
      <c r="G1390">
        <v>0</v>
      </c>
      <c r="H1390">
        <v>311.89699999999999</v>
      </c>
      <c r="I1390">
        <v>0</v>
      </c>
      <c r="J1390">
        <v>1.09026E-2</v>
      </c>
      <c r="K1390">
        <v>0.99511400000000005</v>
      </c>
      <c r="L1390">
        <v>0</v>
      </c>
      <c r="M1390" t="s">
        <v>43</v>
      </c>
    </row>
    <row r="1391" spans="1:13" x14ac:dyDescent="0.25">
      <c r="A1391" t="s">
        <v>152</v>
      </c>
      <c r="B1391">
        <v>6972.36</v>
      </c>
      <c r="C1391">
        <v>6972.14</v>
      </c>
      <c r="D1391">
        <v>6971.66</v>
      </c>
      <c r="E1391">
        <v>6964.57</v>
      </c>
      <c r="F1391">
        <v>274.22199999999998</v>
      </c>
      <c r="G1391">
        <v>0</v>
      </c>
      <c r="H1391">
        <v>302.95600000000002</v>
      </c>
      <c r="I1391">
        <v>0</v>
      </c>
      <c r="J1391">
        <v>1.08582E-2</v>
      </c>
      <c r="K1391">
        <v>0.98101799999999995</v>
      </c>
      <c r="L1391">
        <v>0</v>
      </c>
      <c r="M1391" t="s">
        <v>43</v>
      </c>
    </row>
    <row r="1392" spans="1:13" x14ac:dyDescent="0.25">
      <c r="A1392" t="s">
        <v>152</v>
      </c>
      <c r="B1392">
        <v>7032.49</v>
      </c>
      <c r="C1392">
        <v>7032.26</v>
      </c>
      <c r="D1392">
        <v>7031.77</v>
      </c>
      <c r="E1392">
        <v>7024.65</v>
      </c>
      <c r="F1392">
        <v>278.375</v>
      </c>
      <c r="G1392">
        <v>0</v>
      </c>
      <c r="H1392">
        <v>307.12299999999999</v>
      </c>
      <c r="I1392">
        <v>0</v>
      </c>
      <c r="J1392">
        <v>1.35084E-2</v>
      </c>
      <c r="K1392">
        <v>0.98525700000000005</v>
      </c>
      <c r="L1392">
        <v>0</v>
      </c>
      <c r="M1392" t="s">
        <v>43</v>
      </c>
    </row>
    <row r="1393" spans="1:25" x14ac:dyDescent="0.25">
      <c r="A1393" t="s">
        <v>152</v>
      </c>
      <c r="B1393">
        <v>6910.54</v>
      </c>
      <c r="C1393">
        <v>6910.31</v>
      </c>
      <c r="D1393">
        <v>6909.83</v>
      </c>
      <c r="E1393">
        <v>6902.77</v>
      </c>
      <c r="F1393">
        <v>273.17399999999998</v>
      </c>
      <c r="G1393">
        <v>0</v>
      </c>
      <c r="H1393">
        <v>301.06</v>
      </c>
      <c r="I1393">
        <v>0</v>
      </c>
      <c r="J1393">
        <v>1.0934899999999999E-2</v>
      </c>
      <c r="K1393">
        <v>0.98101000000000005</v>
      </c>
      <c r="L1393">
        <v>0</v>
      </c>
      <c r="M1393" t="s">
        <v>43</v>
      </c>
    </row>
    <row r="1394" spans="1:25" x14ac:dyDescent="0.25">
      <c r="A1394" t="s">
        <v>152</v>
      </c>
      <c r="B1394">
        <v>7464.51</v>
      </c>
      <c r="C1394">
        <v>7464.29</v>
      </c>
      <c r="D1394">
        <v>7463.77</v>
      </c>
      <c r="E1394">
        <v>7456.21</v>
      </c>
      <c r="F1394">
        <v>296.52300000000002</v>
      </c>
      <c r="G1394">
        <v>0</v>
      </c>
      <c r="H1394">
        <v>324.452</v>
      </c>
      <c r="I1394">
        <v>0</v>
      </c>
      <c r="J1394">
        <v>1.09059E-2</v>
      </c>
      <c r="K1394">
        <v>0.98100399999999999</v>
      </c>
      <c r="L1394">
        <v>0</v>
      </c>
      <c r="M1394" t="s">
        <v>43</v>
      </c>
    </row>
    <row r="1395" spans="1:25" x14ac:dyDescent="0.25">
      <c r="A1395" t="s">
        <v>152</v>
      </c>
      <c r="B1395">
        <v>7129.45</v>
      </c>
      <c r="C1395">
        <v>7129.19</v>
      </c>
      <c r="D1395">
        <v>7128.7</v>
      </c>
      <c r="E1395">
        <v>7121.46</v>
      </c>
      <c r="F1395">
        <v>282.334</v>
      </c>
      <c r="G1395">
        <v>0</v>
      </c>
      <c r="H1395">
        <v>310.95</v>
      </c>
      <c r="I1395">
        <v>0</v>
      </c>
      <c r="J1395">
        <v>1.1526700000000001E-2</v>
      </c>
      <c r="K1395">
        <v>0.98101899999999997</v>
      </c>
      <c r="L1395">
        <v>0</v>
      </c>
      <c r="M1395" t="s">
        <v>43</v>
      </c>
    </row>
    <row r="1396" spans="1:25" x14ac:dyDescent="0.25">
      <c r="A1396" t="s">
        <v>152</v>
      </c>
      <c r="B1396">
        <v>6932.52</v>
      </c>
      <c r="C1396">
        <v>6932.31</v>
      </c>
      <c r="D1396">
        <v>6931.83</v>
      </c>
      <c r="E1396">
        <v>6924.8</v>
      </c>
      <c r="F1396">
        <v>274.262</v>
      </c>
      <c r="G1396">
        <v>0</v>
      </c>
      <c r="H1396">
        <v>302.59300000000002</v>
      </c>
      <c r="I1396">
        <v>0</v>
      </c>
      <c r="J1396">
        <v>1.1114600000000001E-2</v>
      </c>
      <c r="K1396">
        <v>0.98343800000000003</v>
      </c>
      <c r="L1396">
        <v>0</v>
      </c>
      <c r="M1396" t="s">
        <v>43</v>
      </c>
    </row>
    <row r="1397" spans="1:25" x14ac:dyDescent="0.25">
      <c r="A1397" t="s">
        <v>152</v>
      </c>
      <c r="B1397">
        <v>7461.68</v>
      </c>
      <c r="C1397">
        <v>7461.46</v>
      </c>
      <c r="D1397">
        <v>7460.95</v>
      </c>
      <c r="E1397">
        <v>7453.43</v>
      </c>
      <c r="F1397">
        <v>294.52</v>
      </c>
      <c r="G1397">
        <v>0</v>
      </c>
      <c r="H1397">
        <v>323.92599999999999</v>
      </c>
      <c r="I1397">
        <v>0</v>
      </c>
      <c r="J1397">
        <v>1.17053E-2</v>
      </c>
      <c r="K1397">
        <v>0.981016</v>
      </c>
      <c r="L1397">
        <v>0</v>
      </c>
      <c r="M1397" t="s">
        <v>43</v>
      </c>
    </row>
    <row r="1398" spans="1:25" x14ac:dyDescent="0.25">
      <c r="A1398" t="s">
        <v>152</v>
      </c>
      <c r="B1398">
        <v>7210.49</v>
      </c>
      <c r="C1398">
        <v>7210.26</v>
      </c>
      <c r="D1398">
        <v>7209.76</v>
      </c>
      <c r="E1398">
        <v>7202.4</v>
      </c>
      <c r="F1398">
        <v>285.24299999999999</v>
      </c>
      <c r="G1398">
        <v>0</v>
      </c>
      <c r="H1398">
        <v>314.072</v>
      </c>
      <c r="I1398">
        <v>0</v>
      </c>
      <c r="J1398">
        <v>1.3799199999999999E-2</v>
      </c>
      <c r="K1398">
        <v>0.98734500000000003</v>
      </c>
      <c r="L1398">
        <v>0</v>
      </c>
      <c r="M1398" t="s">
        <v>43</v>
      </c>
    </row>
    <row r="1399" spans="1:25" x14ac:dyDescent="0.25">
      <c r="A1399" t="s">
        <v>152</v>
      </c>
      <c r="B1399">
        <v>7261.69</v>
      </c>
      <c r="C1399">
        <v>7261.43</v>
      </c>
      <c r="D1399">
        <v>7260.93</v>
      </c>
      <c r="E1399">
        <v>7253.55</v>
      </c>
      <c r="F1399">
        <v>286.81299999999999</v>
      </c>
      <c r="G1399">
        <v>0</v>
      </c>
      <c r="H1399">
        <v>316.73200000000003</v>
      </c>
      <c r="I1399">
        <v>0</v>
      </c>
      <c r="J1399">
        <v>1.09333E-2</v>
      </c>
      <c r="K1399">
        <v>0.98098799999999997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7387.88</v>
      </c>
      <c r="C1400">
        <v>7387.66</v>
      </c>
      <c r="D1400">
        <v>7387.15</v>
      </c>
      <c r="E1400">
        <v>7379.65</v>
      </c>
      <c r="F1400">
        <v>292.42200000000003</v>
      </c>
      <c r="G1400">
        <v>0</v>
      </c>
      <c r="H1400">
        <v>323.49</v>
      </c>
      <c r="I1400">
        <v>0</v>
      </c>
      <c r="J1400">
        <v>2.90388E-2</v>
      </c>
      <c r="K1400">
        <v>0.98101799999999995</v>
      </c>
      <c r="L1400">
        <v>0</v>
      </c>
      <c r="M1400" t="s">
        <v>43</v>
      </c>
      <c r="R1400">
        <f>AVERAGE(B1351:B1400)</f>
        <v>7145.2427999999982</v>
      </c>
      <c r="S1400">
        <f>AVERAGE(C1351:C1400)</f>
        <v>7145.016599999999</v>
      </c>
      <c r="U1400">
        <f>_xlfn.VAR.P(B1351:B1400)</f>
        <v>38608.980484160005</v>
      </c>
      <c r="V1400">
        <f>_xlfn.VAR.P(C1351:C1400)</f>
        <v>38608.273078439997</v>
      </c>
      <c r="X1400">
        <f>1.96*SQRT(U1400)/50</f>
        <v>7.7024738734499856</v>
      </c>
      <c r="Y1400">
        <f>1.96*SQRT(V1400)/50</f>
        <v>7.7024033095686457</v>
      </c>
    </row>
    <row r="1401" spans="1:25" x14ac:dyDescent="0.25">
      <c r="A1401" t="s">
        <v>153</v>
      </c>
      <c r="B1401">
        <v>357264.93980499997</v>
      </c>
      <c r="C1401" t="s">
        <v>37</v>
      </c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81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-244.15132500000001</v>
      </c>
      <c r="F3">
        <f ca="1">OFFSET('168p stat'!$H$1,A3*20,0)-OFFSET('168p stat'!$K$1,A3*20,0)</f>
        <v>3.8561170000000118</v>
      </c>
      <c r="G3">
        <f ca="1">OFFSET('168p stat'!$K$1,A3*20,0)-OFFSET('168p stat'!$N$1,A3*20,0)</f>
        <v>112.909435</v>
      </c>
      <c r="H3">
        <f ca="1">OFFSET('168p stat'!$N$1,A3*20,0)</f>
        <v>127.385773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3.0876100000000002</v>
      </c>
      <c r="G4" s="5">
        <f ca="1">OFFSET('168p stat'!$K$1,A4*20,1)</f>
        <v>2.8599000000000001</v>
      </c>
      <c r="H4" s="5">
        <f ca="1">OFFSET('168p stat'!$N$1,A4*20,1)</f>
        <v>2.0734590000000002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-6179.8822559999999</v>
      </c>
      <c r="F7">
        <f ca="1">OFFSET('168p stat'!$H$1,A7*20,0)-OFFSET('168p stat'!$K$1,A7*20,0)</f>
        <v>4.2878909999999451</v>
      </c>
      <c r="G7">
        <f ca="1">OFFSET('168p stat'!$K$1,A7*20,0)-OFFSET('168p stat'!$N$1,A7*20,0)</f>
        <v>6025.339712</v>
      </c>
      <c r="H7">
        <f ca="1">OFFSET('168p stat'!$N$1,A7*20,0)</f>
        <v>150.25465299999999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211937.56026599999</v>
      </c>
      <c r="G8" s="5">
        <f ca="1">OFFSET('168p stat'!$K$1,A8*20,1)</f>
        <v>211928.505603</v>
      </c>
      <c r="H8" s="5">
        <f ca="1">OFFSET('168p stat'!$N$1,A8*20,1)</f>
        <v>1.8140000000000001E-3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-239.874008</v>
      </c>
      <c r="F9">
        <f ca="1">OFFSET('168p stat'!$H$1,A9*20,0)-OFFSET('168p stat'!$K$1,A9*20,0)</f>
        <v>3.4871709999999894</v>
      </c>
      <c r="G9">
        <f ca="1">OFFSET('168p stat'!$K$1,A9*20,0)-OFFSET('168p stat'!$N$1,A9*20,0)</f>
        <v>149.92403200000001</v>
      </c>
      <c r="H9">
        <f ca="1">OFFSET('168p stat'!$N$1,A9*20,0)</f>
        <v>86.462805000000003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34.783217</v>
      </c>
      <c r="G10" s="5">
        <f ca="1">OFFSET('168p stat'!$K$1,A10*20,1)</f>
        <v>33.415827999999998</v>
      </c>
      <c r="H10" s="5">
        <f ca="1">OFFSET('168p stat'!$N$1,A10*20,1)</f>
        <v>4.2610109999999999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-258.42146700000001</v>
      </c>
      <c r="F11">
        <f ca="1">OFFSET('168p stat'!$H$1,A11*20,0)-OFFSET('168p stat'!$K$1,A11*20,0)</f>
        <v>3.7680110000000013</v>
      </c>
      <c r="G11">
        <f ca="1">OFFSET('168p stat'!$K$1,A11*20,0)-OFFSET('168p stat'!$N$1,A11*20,0)</f>
        <v>149.374064</v>
      </c>
      <c r="H11">
        <f ca="1">OFFSET('168p stat'!$N$1,A11*20,0)</f>
        <v>105.279392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15.958193</v>
      </c>
      <c r="G12" s="5">
        <f ca="1">OFFSET('168p stat'!$K$1,A12*20,1)</f>
        <v>15.274583</v>
      </c>
      <c r="H12" s="5">
        <f ca="1">OFFSET('168p stat'!$N$1,A12*20,1)</f>
        <v>2.5008789999999999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-190.772524</v>
      </c>
      <c r="F13">
        <f ca="1">OFFSET('168p stat'!$H$1,A13*20,0)-OFFSET('168p stat'!$K$1,A13*20,0)</f>
        <v>3.4730550000000164</v>
      </c>
      <c r="G13">
        <f ca="1">OFFSET('168p stat'!$K$1,A13*20,0)-OFFSET('168p stat'!$N$1,A13*20,0)</f>
        <v>100.82068399999999</v>
      </c>
      <c r="H13">
        <f ca="1">OFFSET('168p stat'!$N$1,A13*20,0)</f>
        <v>86.478785000000002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15.122627</v>
      </c>
      <c r="G14" s="5">
        <f ca="1">OFFSET('168p stat'!$K$1,A14*20,1)</f>
        <v>14.392435000000001</v>
      </c>
      <c r="H14" s="5">
        <f ca="1">OFFSET('168p stat'!$N$1,A14*20,1)</f>
        <v>2.9604720000000002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-710.06385399999999</v>
      </c>
      <c r="F15">
        <f ca="1">OFFSET('168p stat'!$H$1,A15*20,0)-OFFSET('168p stat'!$K$1,A15*20,0)</f>
        <v>6.4035239999999476</v>
      </c>
      <c r="G15">
        <f ca="1">OFFSET('168p stat'!$K$1,A15*20,0)-OFFSET('168p stat'!$N$1,A15*20,0)</f>
        <v>257.12978100000004</v>
      </c>
      <c r="H15">
        <f ca="1">OFFSET('168p stat'!$N$1,A15*20,0)</f>
        <v>446.53054900000001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1401.4990929999999</v>
      </c>
      <c r="G16" s="5">
        <f ca="1">OFFSET('168p stat'!$K$1,A16*20,1)</f>
        <v>1351.63825</v>
      </c>
      <c r="H16" s="5">
        <f ca="1">OFFSET('168p stat'!$N$1,A16*20,1)</f>
        <v>1196.9544080000001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-659.57271100000003</v>
      </c>
      <c r="F19">
        <f ca="1">OFFSET('168p stat'!$H$1,A19*20,0)-OFFSET('168p stat'!$K$1,A19*20,0)</f>
        <v>6.4784920000000739</v>
      </c>
      <c r="G19">
        <f ca="1">OFFSET('168p stat'!$K$1,A19*20,0)-OFFSET('168p stat'!$N$1,A19*20,0)</f>
        <v>200.21694599999995</v>
      </c>
      <c r="H19">
        <f ca="1">OFFSET('168p stat'!$N$1,A19*20,0)</f>
        <v>452.877273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2043.594073</v>
      </c>
      <c r="G20" s="5">
        <f ca="1">OFFSET('168p stat'!$K$1,A20*20,1)</f>
        <v>1971.2758799999999</v>
      </c>
      <c r="H20" s="5">
        <f ca="1">OFFSET('168p stat'!$N$1,A20*20,1)</f>
        <v>1767.8945220000001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-7199.2694629999996</v>
      </c>
      <c r="F21">
        <f ca="1">OFFSET('168p stat'!$H$1,A21*20,0)-OFFSET('168p stat'!$K$1,A21*20,0)</f>
        <v>4.3075679999992644</v>
      </c>
      <c r="G21">
        <f ca="1">OFFSET('168p stat'!$K$1,A21*20,0)-OFFSET('168p stat'!$N$1,A21*20,0)</f>
        <v>7071.6707650000008</v>
      </c>
      <c r="H21">
        <f ca="1">OFFSET('168p stat'!$N$1,A21*20,0)</f>
        <v>123.29113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390151.46062099998</v>
      </c>
      <c r="G22" s="5">
        <f ca="1">OFFSET('168p stat'!$K$1,A22*20,1)</f>
        <v>390129.04659300001</v>
      </c>
      <c r="H22" s="5">
        <f ca="1">OFFSET('168p stat'!$N$1,A22*20,1)</f>
        <v>0.13136500000000001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-242.237033</v>
      </c>
      <c r="F25">
        <f ca="1">OFFSET('168p stat'!$H$1,A25*20,0)-OFFSET('168p stat'!$K$1,A25*20,0)</f>
        <v>129.332155</v>
      </c>
      <c r="G25">
        <f ca="1">OFFSET('168p stat'!$K$1,A25*20,0)-OFFSET('168p stat'!$N$1,A25*20,0)</f>
        <v>112.904878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0.90481999999999996</v>
      </c>
      <c r="G26" s="5">
        <f ca="1">OFFSET('168p stat'!$K$1,A26*20,1)</f>
        <v>0.14913399999999999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-229.21517800000001</v>
      </c>
      <c r="F27">
        <f ca="1">OFFSET('168p stat'!$H$1,A27*20,0)-OFFSET('168p stat'!$K$1,A27*20,0)</f>
        <v>132.85394000000002</v>
      </c>
      <c r="G27">
        <f ca="1">OFFSET('168p stat'!$K$1,A27*20,0)-OFFSET('168p stat'!$N$1,A27*20,0)</f>
        <v>96.361238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3.303372</v>
      </c>
      <c r="G28" s="5">
        <f ca="1">OFFSET('168p stat'!$K$1,A28*20,1)</f>
        <v>1.1676000000000001E-2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  <c r="N30" t="s">
        <v>155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631.35711999999967</v>
      </c>
      <c r="E31" s="5">
        <f ca="1">OFFSET('168p trace'!$S$56,(A31-1)*56,0)-OFFSET('168p stat'!$H$1,A31*20,0)</f>
        <v>21.779654999999906</v>
      </c>
      <c r="F31" s="5">
        <f ca="1">OFFSET('168p stat'!$H$1,A31*20,0)-OFFSET('168p stat'!$K$1,A31*20,0)</f>
        <v>3.8561170000000118</v>
      </c>
      <c r="G31" s="5">
        <f ca="1">OFFSET('168p stat'!$K$1,A31*20,0)-OFFSET('168p stat'!$N$1,A31*20,0)</f>
        <v>112.909435</v>
      </c>
      <c r="H31" s="5">
        <f ca="1">OFFSET('168p stat'!$N$1,A31*20,0)</f>
        <v>127.385773</v>
      </c>
      <c r="I31" s="5"/>
      <c r="J31" s="5">
        <f ca="1">SUM(E31:H31)</f>
        <v>265.93097999999992</v>
      </c>
      <c r="K31" s="10">
        <f ca="1">G31/J31</f>
        <v>0.42458172793557197</v>
      </c>
      <c r="L31">
        <f ca="1">$K$29*POWER(K31,2)*SQRT(G139/(POWER(G31,2)*$L$29)+J139/(POWER(J31,2)*$L$29))</f>
        <v>1.0490515899922331E-3</v>
      </c>
      <c r="N31" s="5">
        <f ca="1">SUM(E31:H31)</f>
        <v>265.93097999999992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1288.58302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3477.678200000003</v>
      </c>
      <c r="E33" s="5">
        <f ca="1">OFFSET('168p trace'!$S$56,(A33-1)*56,0)-OFFSET('168p stat'!$H$1,A33*20,0)</f>
        <v>22.912143999998079</v>
      </c>
      <c r="F33" s="5">
        <f ca="1">OFFSET('168p stat'!$H$1,A33*20,0)-OFFSET('168p stat'!$K$1,A33*20,0)</f>
        <v>4.2878909999999451</v>
      </c>
      <c r="G33" s="5">
        <f ca="1">OFFSET('168p stat'!$K$1,A33*20,0)-OFFSET('168p stat'!$N$1,A33*20,0)</f>
        <v>6025.339712</v>
      </c>
      <c r="H33" s="5">
        <f ca="1">OFFSET('168p stat'!$N$1,A33*20,0)</f>
        <v>150.25465299999999</v>
      </c>
      <c r="I33" s="5"/>
      <c r="J33" s="5">
        <f t="shared" ca="1" si="0"/>
        <v>6202.7943999999979</v>
      </c>
      <c r="K33" s="10">
        <f t="shared" ca="1" si="1"/>
        <v>0.97139117040539047</v>
      </c>
      <c r="L33">
        <f t="shared" ca="1" si="2"/>
        <v>3.9115583992516495E-2</v>
      </c>
      <c r="N33" s="5">
        <f t="shared" ca="1" si="3"/>
        <v>6202.7943999999979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949.15919999999994</v>
      </c>
      <c r="E34" s="5">
        <f ca="1">OFFSET('168p trace'!$S$56,(A34-1)*56,0)-OFFSET('168p stat'!$H$1,A34*20,0)</f>
        <v>21.227711999999997</v>
      </c>
      <c r="F34" s="5">
        <f ca="1">OFFSET('168p stat'!$H$1,A34*20,0)-OFFSET('168p stat'!$K$1,A34*20,0)</f>
        <v>3.4871709999999894</v>
      </c>
      <c r="G34" s="5">
        <f ca="1">OFFSET('168p stat'!$K$1,A34*20,0)-OFFSET('168p stat'!$N$1,A34*20,0)</f>
        <v>149.92403200000001</v>
      </c>
      <c r="H34" s="5">
        <f ca="1">OFFSET('168p stat'!$N$1,A34*20,0)</f>
        <v>86.462805000000003</v>
      </c>
      <c r="I34" s="5"/>
      <c r="J34" s="5">
        <f t="shared" ca="1" si="0"/>
        <v>261.10172</v>
      </c>
      <c r="K34" s="10">
        <f t="shared" ca="1" si="1"/>
        <v>0.57419779540326277</v>
      </c>
      <c r="L34">
        <f t="shared" ca="1" si="2"/>
        <v>5.1938204679554704E-3</v>
      </c>
      <c r="N34" s="5">
        <f t="shared" ca="1" si="3"/>
        <v>261.10172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937.15806000000021</v>
      </c>
      <c r="E35" s="5">
        <f ca="1">OFFSET('168p trace'!$S$56,(A35-1)*56,0)-OFFSET('168p stat'!$H$1,A35*20,0)</f>
        <v>21.187473000000011</v>
      </c>
      <c r="F35" s="5">
        <f ca="1">OFFSET('168p stat'!$H$1,A35*20,0)-OFFSET('168p stat'!$K$1,A35*20,0)</f>
        <v>3.7680110000000013</v>
      </c>
      <c r="G35" s="5">
        <f ca="1">OFFSET('168p stat'!$K$1,A35*20,0)-OFFSET('168p stat'!$N$1,A35*20,0)</f>
        <v>149.374064</v>
      </c>
      <c r="H35" s="5">
        <f ca="1">OFFSET('168p stat'!$N$1,A35*20,0)</f>
        <v>105.279392</v>
      </c>
      <c r="I35" s="5"/>
      <c r="J35" s="5">
        <f t="shared" ca="1" si="0"/>
        <v>279.60894000000002</v>
      </c>
      <c r="K35" s="10">
        <f t="shared" ca="1" si="1"/>
        <v>0.53422492142060973</v>
      </c>
      <c r="L35">
        <f t="shared" ca="1" si="2"/>
        <v>2.9657847141923376E-3</v>
      </c>
      <c r="N35" s="5">
        <f t="shared" ca="1" si="3"/>
        <v>279.60894000000002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787.82119999999998</v>
      </c>
      <c r="E36" s="5">
        <f ca="1">OFFSET('168p trace'!$S$56,(A36-1)*56,0)-OFFSET('168p stat'!$H$1,A36*20,0)</f>
        <v>21.340295999999938</v>
      </c>
      <c r="F36" s="5">
        <f ca="1">OFFSET('168p stat'!$H$1,A36*20,0)-OFFSET('168p stat'!$K$1,A36*20,0)</f>
        <v>3.4730550000000164</v>
      </c>
      <c r="G36" s="5">
        <f ca="1">OFFSET('168p stat'!$K$1,A36*20,0)-OFFSET('168p stat'!$N$1,A36*20,0)</f>
        <v>100.82068399999999</v>
      </c>
      <c r="H36" s="5">
        <f ca="1">OFFSET('168p stat'!$N$1,A36*20,0)</f>
        <v>86.478785000000002</v>
      </c>
      <c r="I36" s="5"/>
      <c r="J36" s="5">
        <f t="shared" ca="1" si="0"/>
        <v>212.11281999999994</v>
      </c>
      <c r="K36" s="10">
        <f t="shared" ca="1" si="1"/>
        <v>0.47531631515718858</v>
      </c>
      <c r="L36">
        <f t="shared" ca="1" si="2"/>
        <v>3.2211498874301467E-3</v>
      </c>
      <c r="N36" s="5">
        <f t="shared" ca="1" si="3"/>
        <v>212.11281999999994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2580.0655199999992</v>
      </c>
      <c r="E37" s="5">
        <f ca="1">OFFSET('168p trace'!$S$56,(A37-1)*56,0)-OFFSET('168p stat'!$H$1,A37*20,0)</f>
        <v>19.419706000000019</v>
      </c>
      <c r="F37" s="5">
        <f ca="1">OFFSET('168p stat'!$H$1,A37*20,0)-OFFSET('168p stat'!$K$1,A37*20,0)</f>
        <v>6.4035239999999476</v>
      </c>
      <c r="G37" s="5">
        <f ca="1">OFFSET('168p stat'!$K$1,A37*20,0)-OFFSET('168p stat'!$N$1,A37*20,0)</f>
        <v>257.12978100000004</v>
      </c>
      <c r="H37" s="5">
        <f ca="1">OFFSET('168p stat'!$N$1,A37*20,0)</f>
        <v>446.53054900000001</v>
      </c>
      <c r="I37" s="5"/>
      <c r="J37" s="5">
        <f t="shared" ca="1" si="0"/>
        <v>729.48356000000001</v>
      </c>
      <c r="K37" s="10">
        <f t="shared" ca="1" si="1"/>
        <v>0.35248194078561557</v>
      </c>
      <c r="L37">
        <f t="shared" ca="1" si="2"/>
        <v>6.0233871286752344E-3</v>
      </c>
      <c r="N37" s="5">
        <f t="shared" ca="1" si="3"/>
        <v>729.48356000000001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3304.8319199999987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2705.3302400000002</v>
      </c>
      <c r="E39" s="5">
        <f ca="1">OFFSET('168p trace'!$S$56,(A39-1)*56,0)-OFFSET('168p stat'!$H$1,A39*20,0)</f>
        <v>19.485488999999575</v>
      </c>
      <c r="F39" s="5">
        <f ca="1">OFFSET('168p stat'!$H$1,A39*20,0)-OFFSET('168p stat'!$K$1,A39*20,0)</f>
        <v>6.4784920000000739</v>
      </c>
      <c r="G39" s="5">
        <f ca="1">OFFSET('168p stat'!$K$1,A39*20,0)-OFFSET('168p stat'!$N$1,A39*20,0)</f>
        <v>200.21694599999995</v>
      </c>
      <c r="H39" s="5">
        <f ca="1">OFFSET('168p stat'!$N$1,A39*20,0)</f>
        <v>452.877273</v>
      </c>
      <c r="I39" s="5"/>
      <c r="J39" s="5">
        <f t="shared" ca="1" si="0"/>
        <v>679.0581999999996</v>
      </c>
      <c r="K39" s="10">
        <f t="shared" ca="1" si="1"/>
        <v>0.29484504568238784</v>
      </c>
      <c r="L39">
        <f t="shared" ca="1" si="2"/>
        <v>6.2046383644263087E-3</v>
      </c>
      <c r="N39" s="5">
        <f t="shared" ca="1" si="3"/>
        <v>679.0581999999996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2792.2353999999996</v>
      </c>
      <c r="E40" s="5">
        <f ca="1">OFFSET('168p trace'!$S$56,(A40-1)*56,0)-OFFSET('168p stat'!$H$1,A40*20,0)</f>
        <v>9.0755370000015319</v>
      </c>
      <c r="F40" s="5">
        <f ca="1">OFFSET('168p stat'!$H$1,A40*20,0)-OFFSET('168p stat'!$K$1,A40*20,0)</f>
        <v>4.3075679999992644</v>
      </c>
      <c r="G40" s="5">
        <f ca="1">OFFSET('168p stat'!$K$1,A40*20,0)-OFFSET('168p stat'!$N$1,A40*20,0)</f>
        <v>7071.6707650000008</v>
      </c>
      <c r="H40" s="5">
        <f ca="1">OFFSET('168p stat'!$N$1,A40*20,0)</f>
        <v>123.29113</v>
      </c>
      <c r="I40" s="5"/>
      <c r="J40" s="5">
        <f t="shared" ca="1" si="0"/>
        <v>7208.3450000000012</v>
      </c>
      <c r="K40" s="10">
        <f t="shared" ca="1" si="1"/>
        <v>0.9810394431731555</v>
      </c>
      <c r="L40">
        <f t="shared" ca="1" si="2"/>
        <v>4.6465952760768765E-2</v>
      </c>
      <c r="N40" s="5">
        <f t="shared" ca="1" si="3"/>
        <v>7208.3450000000012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1210.3331599999997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944.5151800000001</v>
      </c>
      <c r="E42" s="5">
        <f ca="1">OFFSET('168p trace'!$S$56,(A42-1)*56,0)-OFFSET('168p stat'!$H$1,A42*20,0)</f>
        <v>23.774867000000029</v>
      </c>
      <c r="F42" s="5">
        <f ca="1">OFFSET('168p stat'!$H$1,A42*20,0)-OFFSET('168p stat'!$K$1,A42*20,0)</f>
        <v>129.332155</v>
      </c>
      <c r="G42" s="5">
        <f ca="1">OFFSET('168p stat'!$K$1,A42*20,0)-OFFSET('168p stat'!$N$1,A42*20,0)</f>
        <v>112.904878</v>
      </c>
      <c r="H42" s="5">
        <f ca="1">OFFSET('168p stat'!$N$1,A42*20,0)</f>
        <v>0</v>
      </c>
      <c r="I42" s="5"/>
      <c r="J42" s="5">
        <f t="shared" ca="1" si="0"/>
        <v>266.01190000000003</v>
      </c>
      <c r="K42" s="10">
        <f t="shared" ca="1" si="1"/>
        <v>0.42443544067013539</v>
      </c>
      <c r="L42">
        <f t="shared" ca="1" si="2"/>
        <v>7.7189510546650639E-4</v>
      </c>
      <c r="N42" s="5">
        <f t="shared" ca="1" si="3"/>
        <v>266.01190000000003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957.77462000000003</v>
      </c>
      <c r="E43" s="5">
        <f ca="1">OFFSET('168p trace'!$S$56,(A43-1)*56,0)-OFFSET('168p stat'!$H$1,A43*20,0)</f>
        <v>23.086201999999957</v>
      </c>
      <c r="F43" s="5">
        <f ca="1">OFFSET('168p stat'!$H$1,A43*20,0)-OFFSET('168p stat'!$K$1,A43*20,0)</f>
        <v>132.85394000000002</v>
      </c>
      <c r="G43" s="5">
        <f ca="1">OFFSET('168p stat'!$K$1,A43*20,0)-OFFSET('168p stat'!$N$1,A43*20,0)</f>
        <v>96.361238</v>
      </c>
      <c r="H43" s="5">
        <f ca="1">OFFSET('168p stat'!$N$1,A43*20,0)</f>
        <v>0</v>
      </c>
      <c r="I43" s="5"/>
      <c r="J43" s="5">
        <f t="shared" ca="1" si="0"/>
        <v>252.30137999999999</v>
      </c>
      <c r="K43" s="10">
        <f t="shared" ca="1" si="1"/>
        <v>0.38192909606756809</v>
      </c>
      <c r="L43">
        <f t="shared" ca="1" si="2"/>
        <v>6.4272593268445519E-4</v>
      </c>
      <c r="N43" s="5">
        <f t="shared" ca="1" si="3"/>
        <v>252.30137999999999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949.57828000000018</v>
      </c>
      <c r="E44" s="5">
        <f ca="1">OFFSET('168p trace'!$S$56,(A44-1)*56,0)-OFFSET('168p stat'!$H$1,A44*20,0)</f>
        <v>23.043589000000054</v>
      </c>
      <c r="F44" s="5">
        <f ca="1">OFFSET('168p stat'!$H$1,A44*20,0)-OFFSET('168p stat'!$K$1,A44*20,0)</f>
        <v>87.632449000000008</v>
      </c>
      <c r="G44" s="5">
        <f ca="1">OFFSET('168p stat'!$K$1,A44*20,0)-OFFSET('168p stat'!$N$1,A44*20,0)</f>
        <v>149.267382</v>
      </c>
      <c r="H44" s="5">
        <f ca="1">OFFSET('168p stat'!$N$1,A44*20,0)</f>
        <v>0</v>
      </c>
      <c r="I44" s="5"/>
      <c r="J44" s="5">
        <f t="shared" ca="1" si="0"/>
        <v>259.94342000000006</v>
      </c>
      <c r="K44" s="10">
        <f t="shared" ca="1" si="1"/>
        <v>0.574230276727143</v>
      </c>
      <c r="L44">
        <f t="shared" ca="1" si="2"/>
        <v>2.9406089835303136E-3</v>
      </c>
      <c r="N44" s="5">
        <f t="shared" ca="1" si="3"/>
        <v>259.94342000000006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708.45472000000018</v>
      </c>
      <c r="E45" s="5">
        <f ca="1">OFFSET('168p trace'!$S$56,(A45-1)*56,0)-OFFSET('168p stat'!$H$1,A45*20,0)</f>
        <v>23.002720999999866</v>
      </c>
      <c r="F45" s="5">
        <f ca="1">OFFSET('168p stat'!$H$1,A45*20,0)-OFFSET('168p stat'!$K$1,A45*20,0)</f>
        <v>87.710824000000002</v>
      </c>
      <c r="G45" s="5">
        <f ca="1">OFFSET('168p stat'!$K$1,A45*20,0)-OFFSET('168p stat'!$N$1,A45*20,0)</f>
        <v>100.610995</v>
      </c>
      <c r="H45" s="5">
        <f ca="1">OFFSET('168p stat'!$N$1,A45*20,0)</f>
        <v>0</v>
      </c>
      <c r="I45" s="5"/>
      <c r="J45" s="5">
        <f t="shared" ca="1" si="0"/>
        <v>211.32453999999987</v>
      </c>
      <c r="K45" s="10">
        <f t="shared" ca="1" si="1"/>
        <v>0.47609707325046141</v>
      </c>
      <c r="L45">
        <f t="shared" ca="1" si="2"/>
        <v>2.6010189970432892E-3</v>
      </c>
      <c r="N45" s="5">
        <f t="shared" ca="1" si="3"/>
        <v>211.32453999999987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1012.4080799999999</v>
      </c>
      <c r="E46" s="5">
        <f ca="1">OFFSET('168p trace'!$S$56,(A46-1)*56,0)-OFFSET('168p stat'!$H$1,A46*20,0)</f>
        <v>23.096210999999983</v>
      </c>
      <c r="F46" s="5">
        <f ca="1">OFFSET('168p stat'!$H$1,A46*20,0)-OFFSET('168p stat'!$K$1,A46*20,0)</f>
        <v>106.84439400000002</v>
      </c>
      <c r="G46" s="5">
        <f ca="1">OFFSET('168p stat'!$K$1,A46*20,0)-OFFSET('168p stat'!$N$1,A46*20,0)</f>
        <v>149.215035</v>
      </c>
      <c r="H46" s="5">
        <f ca="1">OFFSET('168p stat'!$N$1,A46*20,0)</f>
        <v>0</v>
      </c>
      <c r="I46" s="5"/>
      <c r="J46" s="5">
        <f t="shared" ca="1" si="0"/>
        <v>279.15564000000001</v>
      </c>
      <c r="K46" s="10">
        <f t="shared" ca="1" si="1"/>
        <v>0.53452273076051771</v>
      </c>
      <c r="L46">
        <f t="shared" ca="1" si="2"/>
        <v>2.8414420260384644E-3</v>
      </c>
      <c r="N46" s="5">
        <f t="shared" ca="1" si="3"/>
        <v>279.15564000000001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116.07400000000234</v>
      </c>
      <c r="E47" s="5">
        <f ca="1">OFFSET('168p trace'!$S$56,(A47-1)*56,0)-OFFSET('168p stat'!$H$1,A47*20,0)</f>
        <v>0.49832299999980023</v>
      </c>
      <c r="F47" s="5">
        <f ca="1">OFFSET('168p stat'!$H$1,A47*20,0)-OFFSET('168p stat'!$K$1,A47*20,0)</f>
        <v>6.4929299999985233</v>
      </c>
      <c r="G47" s="5">
        <f ca="1">OFFSET('168p stat'!$K$1,A47*20,0)-OFFSET('168p stat'!$N$1,A47*20,0)</f>
        <v>8354.9256400000013</v>
      </c>
      <c r="H47" s="5">
        <f ca="1">OFFSET('168p stat'!$N$1,A47*20,0)</f>
        <v>321.45490699999999</v>
      </c>
      <c r="I47" s="5"/>
      <c r="J47" s="5">
        <f t="shared" ca="1" si="0"/>
        <v>8683.371799999999</v>
      </c>
      <c r="K47" s="10">
        <f t="shared" ca="1" si="1"/>
        <v>0.96217527389533197</v>
      </c>
      <c r="L47">
        <f t="shared" ca="1" si="2"/>
        <v>1.5739457189221887E-2</v>
      </c>
      <c r="N47" s="5">
        <f t="shared" ca="1" si="3"/>
        <v>8683.371799999999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0.22900000000390719</v>
      </c>
      <c r="E48" s="5">
        <f ca="1">OFFSET('168p trace'!$S$56,(A48-1)*56,0)-OFFSET('168p stat'!$H$1,A48*20,0)</f>
        <v>0.47771899999861489</v>
      </c>
      <c r="F48" s="5">
        <f ca="1">OFFSET('168p stat'!$H$1,A48*20,0)-OFFSET('168p stat'!$K$1,A48*20,0)</f>
        <v>6.488046999999824</v>
      </c>
      <c r="G48" s="5">
        <f ca="1">OFFSET('168p stat'!$K$1,A48*20,0)-OFFSET('168p stat'!$N$1,A48*20,0)</f>
        <v>6861.5033000000003</v>
      </c>
      <c r="H48" s="5">
        <f ca="1">OFFSET('168p stat'!$N$1,A48*20,0)</f>
        <v>316.57693399999999</v>
      </c>
      <c r="I48" s="5"/>
      <c r="J48" s="5">
        <f t="shared" ca="1" si="0"/>
        <v>7185.0459999999985</v>
      </c>
      <c r="K48" s="10">
        <f t="shared" ca="1" si="1"/>
        <v>0.95496998905782948</v>
      </c>
      <c r="L48">
        <f t="shared" ca="1" si="2"/>
        <v>1.4885951440365386E-2</v>
      </c>
      <c r="N48" s="5">
        <f t="shared" ca="1" si="3"/>
        <v>7185.0459999999985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2451.3459999999977</v>
      </c>
      <c r="E49" s="5">
        <f ca="1">OFFSET('168p trace'!$S$56,(A49-1)*56,0)-OFFSET('168p stat'!$H$1,A49*20,0)</f>
        <v>12.326187000002392</v>
      </c>
      <c r="F49" s="5">
        <f ca="1">OFFSET('168p stat'!$H$1,A49*20,0)-OFFSET('168p stat'!$K$1,A49*20,0)</f>
        <v>12.275196000000506</v>
      </c>
      <c r="G49" s="5">
        <f ca="1">OFFSET('168p stat'!$K$1,A49*20,0)-OFFSET('168p stat'!$N$1,A49*20,0)</f>
        <v>14653.651379000001</v>
      </c>
      <c r="H49" s="5">
        <f ca="1">OFFSET('168p stat'!$N$1,A49*20,0)</f>
        <v>752.35123799999997</v>
      </c>
      <c r="I49" s="5"/>
      <c r="J49" s="5">
        <f t="shared" ca="1" si="0"/>
        <v>15430.604000000003</v>
      </c>
      <c r="K49" s="10">
        <f t="shared" ca="1" si="1"/>
        <v>0.94964859308164462</v>
      </c>
      <c r="L49">
        <f t="shared" ca="1" si="2"/>
        <v>1.5047054333287197E-2</v>
      </c>
      <c r="N49" s="5">
        <f t="shared" ca="1" si="3"/>
        <v>15430.604000000003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0.52800000000206637</v>
      </c>
      <c r="E50" s="5">
        <f ca="1">OFFSET('168p trace'!$S$56,(A50-1)*56,0)-OFFSET('168p stat'!$H$1,A50*20,0)</f>
        <v>12.150003999997352</v>
      </c>
      <c r="F50" s="5">
        <f ca="1">OFFSET('168p stat'!$H$1,A50*20,0)-OFFSET('168p stat'!$K$1,A50*20,0)</f>
        <v>10.382910000000265</v>
      </c>
      <c r="G50" s="5">
        <f ca="1">OFFSET('168p stat'!$K$1,A50*20,0)-OFFSET('168p stat'!$N$1,A50*20,0)</f>
        <v>13086.742617</v>
      </c>
      <c r="H50" s="5">
        <f ca="1">OFFSET('168p stat'!$N$1,A50*20,0)</f>
        <v>625.99046899999996</v>
      </c>
      <c r="I50" s="5"/>
      <c r="J50" s="5">
        <f t="shared" ca="1" si="0"/>
        <v>13735.265999999998</v>
      </c>
      <c r="K50" s="10">
        <f t="shared" ca="1" si="1"/>
        <v>0.95278406817894912</v>
      </c>
      <c r="L50">
        <f t="shared" ca="1" si="2"/>
        <v>1.3330953845268508E-2</v>
      </c>
      <c r="N50" s="5">
        <f t="shared" ca="1" si="3"/>
        <v>13735.265999999998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115.82700000000204</v>
      </c>
      <c r="E51" s="5">
        <f ca="1">OFFSET('168p trace'!$S$56,(A51-1)*56,0)-OFFSET('168p stat'!$H$1,A51*20,0)</f>
        <v>0.48163599999952567</v>
      </c>
      <c r="F51" s="5">
        <f ca="1">OFFSET('168p stat'!$H$1,A51*20,0)-OFFSET('168p stat'!$K$1,A51*20,0)</f>
        <v>6.4669730000005075</v>
      </c>
      <c r="G51" s="5">
        <f ca="1">OFFSET('168p stat'!$K$1,A51*20,0)-OFFSET('168p stat'!$N$1,A51*20,0)</f>
        <v>7440.361731</v>
      </c>
      <c r="H51" s="5">
        <f ca="1">OFFSET('168p stat'!$N$1,A51*20,0)</f>
        <v>320.30905999999999</v>
      </c>
      <c r="I51" s="5"/>
      <c r="J51" s="5">
        <f t="shared" ca="1" si="0"/>
        <v>7767.6193999999996</v>
      </c>
      <c r="K51" s="10">
        <f t="shared" ca="1" si="1"/>
        <v>0.95786898763345696</v>
      </c>
      <c r="L51">
        <f t="shared" ca="1" si="2"/>
        <v>1.681823948867359E-2</v>
      </c>
      <c r="N51" s="5">
        <f t="shared" ca="1" si="3"/>
        <v>7767.6193999999996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0.23039999999946303</v>
      </c>
      <c r="E52" s="5">
        <f ca="1">OFFSET('168p trace'!$S$56,(A52-1)*56,0)-OFFSET('168p stat'!$H$1,A52*20,0)</f>
        <v>0.47105900000042311</v>
      </c>
      <c r="F52" s="5">
        <f ca="1">OFFSET('168p stat'!$H$1,A52*20,0)-OFFSET('168p stat'!$K$1,A52*20,0)</f>
        <v>6.4348339999996824</v>
      </c>
      <c r="G52" s="5">
        <f ca="1">OFFSET('168p stat'!$K$1,A52*20,0)-OFFSET('168p stat'!$N$1,A52*20,0)</f>
        <v>6724.974021</v>
      </c>
      <c r="H52" s="5">
        <f ca="1">OFFSET('168p stat'!$N$1,A52*20,0)</f>
        <v>312.551086</v>
      </c>
      <c r="I52" s="5"/>
      <c r="J52" s="5">
        <f t="shared" ca="1" si="0"/>
        <v>7044.4310000000005</v>
      </c>
      <c r="K52" s="10">
        <f t="shared" ca="1" si="1"/>
        <v>0.95465113094301013</v>
      </c>
      <c r="L52">
        <f t="shared" ca="1" si="2"/>
        <v>1.8708065740599838E-2</v>
      </c>
      <c r="N52" s="5">
        <f t="shared" ca="1" si="3"/>
        <v>7044.4310000000005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115.60699999999815</v>
      </c>
      <c r="E53" s="5">
        <f ca="1">OFFSET('168p trace'!$S$56,(A53-1)*56,0)-OFFSET('168p stat'!$H$1,A53*20,0)</f>
        <v>0.5035570000000007</v>
      </c>
      <c r="F53" s="5">
        <f ca="1">OFFSET('168p stat'!$H$1,A53*20,0)-OFFSET('168p stat'!$K$1,A53*20,0)</f>
        <v>7.2346880000004603</v>
      </c>
      <c r="G53" s="5">
        <f ca="1">OFFSET('168p stat'!$K$1,A53*20,0)-OFFSET('168p stat'!$N$1,A53*20,0)</f>
        <v>8280.3902859999998</v>
      </c>
      <c r="H53" s="5">
        <f ca="1">OFFSET('168p stat'!$N$1,A53*20,0)</f>
        <v>276.94906900000001</v>
      </c>
      <c r="I53" s="5"/>
      <c r="J53" s="5">
        <f t="shared" ca="1" si="0"/>
        <v>8565.0776000000005</v>
      </c>
      <c r="K53" s="10">
        <f t="shared" ca="1" si="1"/>
        <v>0.96676185233861733</v>
      </c>
      <c r="L53">
        <f t="shared" ca="1" si="2"/>
        <v>1.2110023815549464E-2</v>
      </c>
      <c r="N53" s="5">
        <f t="shared" ca="1" si="3"/>
        <v>8565.0776000000005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7142.6985999999997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0.22619999999915308</v>
      </c>
      <c r="E55" s="5">
        <f ca="1">OFFSET('168p trace'!$S$56,(A55-1)*56,0)-OFFSET('168p stat'!$H$1,A55*20,0)</f>
        <v>0.49254699999892182</v>
      </c>
      <c r="F55" s="5">
        <f ca="1">OFFSET('168p stat'!$H$1,A55*20,0)-OFFSET('168p stat'!$K$1,A55*20,0)</f>
        <v>7.2411819999997533</v>
      </c>
      <c r="G55" s="5">
        <f ca="1">OFFSET('168p stat'!$K$1,A55*20,0)-OFFSET('168p stat'!$N$1,A55*20,0)</f>
        <v>6853.7194480000007</v>
      </c>
      <c r="H55" s="5">
        <f ca="1">OFFSET('168p stat'!$N$1,A55*20,0)</f>
        <v>283.563423</v>
      </c>
      <c r="I55" s="5"/>
      <c r="J55" s="5">
        <f t="shared" ca="1" si="0"/>
        <v>7145.016599999999</v>
      </c>
      <c r="K55" s="10">
        <f t="shared" ca="1" si="1"/>
        <v>0.95923072425052192</v>
      </c>
      <c r="L55">
        <f t="shared" ca="1" si="2"/>
        <v>1.4175322157275051E-2</v>
      </c>
      <c r="N55" s="5">
        <f t="shared" ca="1" si="3"/>
        <v>7145.016599999999</v>
      </c>
    </row>
    <row r="56" spans="1:14" x14ac:dyDescent="0.25">
      <c r="A56">
        <v>26</v>
      </c>
      <c r="C56">
        <f ca="1">OFFSET('168p stat'!$A$1,A56*20,0)</f>
        <v>0</v>
      </c>
      <c r="D56" s="5" t="e">
        <f ca="1">OFFSET('168p trace'!$R$56,(A56-1)*56,0)-OFFSET('168p trace'!$S$56,(A56-1)*56,0)</f>
        <v>#DIV/0!</v>
      </c>
      <c r="E56" s="5" t="e">
        <f ca="1">OFFSET('168p trace'!$S$56,(A56-1)*56,0)-OFFSET('168p stat'!$H$1,A56*20,0)</f>
        <v>#DIV/0!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 t="e">
        <f t="shared" ca="1" si="0"/>
        <v>#DIV/0!</v>
      </c>
      <c r="K56" s="10" t="e">
        <f t="shared" ca="1" si="1"/>
        <v>#DIV/0!</v>
      </c>
      <c r="L56" t="e">
        <f t="shared" ca="1" si="2"/>
        <v>#DIV/0!</v>
      </c>
      <c r="N56" s="5" t="e">
        <f t="shared" ca="1" si="3"/>
        <v>#DIV/0!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0"/>
        <v>#DIV/0!</v>
      </c>
      <c r="K75" s="10" t="e">
        <f t="shared" ca="1" si="1"/>
        <v>#DIV/0!</v>
      </c>
      <c r="L75" t="e">
        <f t="shared" ca="1" si="2"/>
        <v>#DIV/0!</v>
      </c>
      <c r="N75" s="5" t="e">
        <f t="shared" ca="1" si="3"/>
        <v>#DIV/0!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69</v>
      </c>
    </row>
    <row r="84" spans="1:10" x14ac:dyDescent="0.25">
      <c r="D84" t="s">
        <v>58</v>
      </c>
      <c r="E84" t="s">
        <v>54</v>
      </c>
      <c r="F84" t="s">
        <v>55</v>
      </c>
      <c r="G84" t="s">
        <v>56</v>
      </c>
      <c r="H84" t="s">
        <v>57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897.28809999999964</v>
      </c>
      <c r="E85" s="5">
        <f ca="1">OFFSET('168p trace'!$S$56,(A85-1)*56,0)</f>
        <v>265.93097999999992</v>
      </c>
      <c r="F85" s="5">
        <f ca="1">OFFSET('168p stat'!$H$1,A85*20,0)</f>
        <v>244.15132500000001</v>
      </c>
      <c r="G85" s="5">
        <f ca="1">OFFSET('168p stat'!$K$1,A85*20,0)</f>
        <v>240.295208</v>
      </c>
      <c r="H85" s="5">
        <f ca="1">OFFSET('168p stat'!$N$1,A85*20,0)</f>
        <v>127.385773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1288.58302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9680.472600000001</v>
      </c>
      <c r="E87" s="5">
        <f ca="1">OFFSET('168p trace'!$S$56,(A87-1)*56,0)</f>
        <v>6202.7943999999979</v>
      </c>
      <c r="F87" s="5">
        <f ca="1">OFFSET('168p stat'!$H$1,A87*20,0)</f>
        <v>6179.8822559999999</v>
      </c>
      <c r="G87" s="5">
        <f ca="1">OFFSET('168p stat'!$K$1,A87*20,0)</f>
        <v>6175.5943649999999</v>
      </c>
      <c r="H87" s="5">
        <f ca="1">OFFSET('168p stat'!$N$1,A87*20,0)</f>
        <v>150.25465299999999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1210.2609199999999</v>
      </c>
      <c r="E88" s="5">
        <f ca="1">OFFSET('168p trace'!$S$56,(A88-1)*56,0)</f>
        <v>261.10172</v>
      </c>
      <c r="F88" s="5">
        <f ca="1">OFFSET('168p stat'!$H$1,A88*20,0)</f>
        <v>239.874008</v>
      </c>
      <c r="G88" s="5">
        <f ca="1">OFFSET('168p stat'!$K$1,A88*20,0)</f>
        <v>236.38683700000001</v>
      </c>
      <c r="H88" s="5">
        <f ca="1">OFFSET('168p stat'!$N$1,A88*20,0)</f>
        <v>86.462805000000003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1216.7670000000003</v>
      </c>
      <c r="E89" s="5">
        <f ca="1">OFFSET('168p trace'!$S$56,(A89-1)*56,0)</f>
        <v>279.60894000000002</v>
      </c>
      <c r="F89" s="5">
        <f ca="1">OFFSET('168p stat'!$H$1,A89*20,0)</f>
        <v>258.42146700000001</v>
      </c>
      <c r="G89" s="5">
        <f ca="1">OFFSET('168p stat'!$K$1,A89*20,0)</f>
        <v>254.65345600000001</v>
      </c>
      <c r="H89" s="5">
        <f ca="1">OFFSET('168p stat'!$N$1,A89*20,0)</f>
        <v>105.279392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999.93401999999992</v>
      </c>
      <c r="E90" s="5">
        <f ca="1">OFFSET('168p trace'!$S$56,(A90-1)*56,0)</f>
        <v>212.11281999999994</v>
      </c>
      <c r="F90" s="5">
        <f ca="1">OFFSET('168p stat'!$H$1,A90*20,0)</f>
        <v>190.772524</v>
      </c>
      <c r="G90" s="5">
        <f ca="1">OFFSET('168p stat'!$K$1,A90*20,0)</f>
        <v>187.29946899999999</v>
      </c>
      <c r="H90" s="5">
        <f ca="1">OFFSET('168p stat'!$N$1,A90*20,0)</f>
        <v>86.478785000000002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3309.5490799999993</v>
      </c>
      <c r="E91" s="5">
        <f ca="1">OFFSET('168p trace'!$S$56,(A91-1)*56,0)</f>
        <v>729.48356000000001</v>
      </c>
      <c r="F91" s="5">
        <f ca="1">OFFSET('168p stat'!$H$1,A91*20,0)</f>
        <v>710.06385399999999</v>
      </c>
      <c r="G91" s="5">
        <f ca="1">OFFSET('168p stat'!$K$1,A91*20,0)</f>
        <v>703.66033000000004</v>
      </c>
      <c r="H91" s="5">
        <f ca="1">OFFSET('168p stat'!$N$1,A91*20,0)</f>
        <v>446.53054900000001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3304.8319199999987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3384.3884399999997</v>
      </c>
      <c r="E93" s="5">
        <f ca="1">OFFSET('168p trace'!$S$56,(A93-1)*56,0)</f>
        <v>679.0581999999996</v>
      </c>
      <c r="F93" s="5">
        <f ca="1">OFFSET('168p stat'!$H$1,A93*20,0)</f>
        <v>659.57271100000003</v>
      </c>
      <c r="G93" s="5">
        <f ca="1">OFFSET('168p stat'!$K$1,A93*20,0)</f>
        <v>653.09421899999995</v>
      </c>
      <c r="H93" s="5">
        <f ca="1">OFFSET('168p stat'!$N$1,A93*20,0)</f>
        <v>452.877273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10000.580400000001</v>
      </c>
      <c r="E94" s="5">
        <f ca="1">OFFSET('168p trace'!$S$56,(A94-1)*56,0)</f>
        <v>7208.3450000000012</v>
      </c>
      <c r="F94" s="5">
        <f ca="1">OFFSET('168p stat'!$H$1,A94*20,0)</f>
        <v>7199.2694629999996</v>
      </c>
      <c r="G94" s="5">
        <f ca="1">OFFSET('168p stat'!$K$1,A94*20,0)</f>
        <v>7194.9618950000004</v>
      </c>
      <c r="H94" s="5">
        <f ca="1">OFFSET('168p stat'!$N$1,A94*20,0)</f>
        <v>123.29113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1210.3331599999997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1210.5270800000001</v>
      </c>
      <c r="E96" s="5">
        <f ca="1">OFFSET('168p trace'!$S$56,(A96-1)*56,0)</f>
        <v>266.01190000000003</v>
      </c>
      <c r="F96" s="5">
        <f ca="1">OFFSET('168p stat'!$H$1,A96*20,0)</f>
        <v>242.237033</v>
      </c>
      <c r="G96" s="5">
        <f ca="1">OFFSET('168p stat'!$K$1,A96*20,0)</f>
        <v>112.904878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1210.076</v>
      </c>
      <c r="E97" s="5">
        <f ca="1">OFFSET('168p trace'!$S$56,(A97-1)*56,0)</f>
        <v>252.30137999999997</v>
      </c>
      <c r="F97" s="5">
        <f ca="1">OFFSET('168p stat'!$H$1,A97*20,0)</f>
        <v>229.21517800000001</v>
      </c>
      <c r="G97" s="5">
        <f ca="1">OFFSET('168p stat'!$K$1,A97*20,0)</f>
        <v>96.361238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1209.5217000000002</v>
      </c>
      <c r="E98" s="5">
        <f ca="1">OFFSET('168p trace'!$S$56,(A98-1)*56,0)</f>
        <v>259.94342000000006</v>
      </c>
      <c r="F98" s="5">
        <f ca="1">OFFSET('168p stat'!$H$1,A98*20,0)</f>
        <v>236.89983100000001</v>
      </c>
      <c r="G98" s="5">
        <f ca="1">OFFSET('168p stat'!$K$1,A98*20,0)</f>
        <v>149.267382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919.77926000000002</v>
      </c>
      <c r="E99" s="5">
        <f ca="1">OFFSET('168p trace'!$S$56,(A99-1)*56,0)</f>
        <v>211.32453999999987</v>
      </c>
      <c r="F99" s="5">
        <f ca="1">OFFSET('168p stat'!$H$1,A99*20,0)</f>
        <v>188.321819</v>
      </c>
      <c r="G99" s="5">
        <f ca="1">OFFSET('168p stat'!$K$1,A99*20,0)</f>
        <v>100.610995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1291.5637199999999</v>
      </c>
      <c r="E100" s="5">
        <f ca="1">OFFSET('168p trace'!$S$56,(A100-1)*56,0)</f>
        <v>279.15564000000001</v>
      </c>
      <c r="F100" s="5">
        <f ca="1">OFFSET('168p stat'!$H$1,A100*20,0)</f>
        <v>256.05942900000002</v>
      </c>
      <c r="G100" s="5">
        <f ca="1">OFFSET('168p stat'!$K$1,A100*20,0)</f>
        <v>149.215035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8799.4458000000013</v>
      </c>
      <c r="E101" s="5">
        <f ca="1">OFFSET('168p trace'!$S$56,(A101-1)*56,0)</f>
        <v>8683.371799999999</v>
      </c>
      <c r="F101" s="5">
        <f ca="1">OFFSET('168p stat'!$H$1,A101*20,0)</f>
        <v>8682.8734769999992</v>
      </c>
      <c r="G101" s="5">
        <f ca="1">OFFSET('168p stat'!$K$1,A101*20,0)</f>
        <v>8676.3805470000007</v>
      </c>
      <c r="H101" s="5">
        <f ca="1">OFFSET('168p stat'!$N$1,A101*20,0)</f>
        <v>321.45490699999999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7185.2750000000024</v>
      </c>
      <c r="E102" s="5">
        <f ca="1">OFFSET('168p trace'!$S$56,(A102-1)*56,0)</f>
        <v>7185.0459999999985</v>
      </c>
      <c r="F102" s="5">
        <f ca="1">OFFSET('168p stat'!$H$1,A102*20,0)</f>
        <v>7184.5682809999998</v>
      </c>
      <c r="G102" s="5">
        <f ca="1">OFFSET('168p stat'!$K$1,A102*20,0)</f>
        <v>7178.080234</v>
      </c>
      <c r="H102" s="5">
        <f ca="1">OFFSET('168p stat'!$N$1,A102*20,0)</f>
        <v>316.57693399999999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17881.95</v>
      </c>
      <c r="E103" s="5">
        <f ca="1">OFFSET('168p trace'!$S$56,(A103-1)*56,0)</f>
        <v>15430.604000000003</v>
      </c>
      <c r="F103" s="5">
        <f ca="1">OFFSET('168p stat'!$H$1,A103*20,0)</f>
        <v>15418.277813000001</v>
      </c>
      <c r="G103" s="5">
        <f ca="1">OFFSET('168p stat'!$K$1,A103*20,0)</f>
        <v>15406.002617</v>
      </c>
      <c r="H103" s="5">
        <f ca="1">OFFSET('168p stat'!$N$1,A103*20,0)</f>
        <v>752.35123799999997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13735.794</v>
      </c>
      <c r="E104" s="5">
        <f ca="1">OFFSET('168p trace'!$S$56,(A104-1)*56,0)</f>
        <v>13735.265999999998</v>
      </c>
      <c r="F104" s="5">
        <f ca="1">OFFSET('168p stat'!$H$1,A104*20,0)</f>
        <v>13723.115996</v>
      </c>
      <c r="G104" s="5">
        <f ca="1">OFFSET('168p stat'!$K$1,A104*20,0)</f>
        <v>13712.733086</v>
      </c>
      <c r="H104" s="5">
        <f ca="1">OFFSET('168p stat'!$N$1,A104*20,0)</f>
        <v>625.99046899999996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7883.4464000000016</v>
      </c>
      <c r="E105" s="5">
        <f ca="1">OFFSET('168p trace'!$S$56,(A105-1)*56,0)</f>
        <v>7767.6193999999996</v>
      </c>
      <c r="F105" s="5">
        <f ca="1">OFFSET('168p stat'!$H$1,A105*20,0)</f>
        <v>7767.1377640000001</v>
      </c>
      <c r="G105" s="5">
        <f ca="1">OFFSET('168p stat'!$K$1,A105*20,0)</f>
        <v>7760.6707909999996</v>
      </c>
      <c r="H105" s="5">
        <f ca="1">OFFSET('168p stat'!$N$1,A105*20,0)</f>
        <v>320.30905999999999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7044.6614</v>
      </c>
      <c r="E106" s="5">
        <f ca="1">OFFSET('168p trace'!$S$56,(A106-1)*56,0)</f>
        <v>7044.4310000000005</v>
      </c>
      <c r="F106" s="5">
        <f ca="1">OFFSET('168p stat'!$H$1,A106*20,0)</f>
        <v>7043.9599410000001</v>
      </c>
      <c r="G106" s="5">
        <f ca="1">OFFSET('168p stat'!$K$1,A106*20,0)</f>
        <v>7037.5251070000004</v>
      </c>
      <c r="H106" s="5">
        <f ca="1">OFFSET('168p stat'!$N$1,A106*20,0)</f>
        <v>312.551086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8680.6845999999987</v>
      </c>
      <c r="E107" s="5">
        <f ca="1">OFFSET('168p trace'!$S$56,(A107-1)*56,0)</f>
        <v>8565.0776000000005</v>
      </c>
      <c r="F107" s="5">
        <f ca="1">OFFSET('168p stat'!$H$1,A107*20,0)</f>
        <v>8564.5740430000005</v>
      </c>
      <c r="G107" s="5">
        <f ca="1">OFFSET('168p stat'!$K$1,A107*20,0)</f>
        <v>8557.3393550000001</v>
      </c>
      <c r="H107" s="5">
        <f ca="1">OFFSET('168p stat'!$N$1,A107*20,0)</f>
        <v>276.94906900000001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7142.6985999999997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7145.2427999999982</v>
      </c>
      <c r="E109" s="5">
        <f ca="1">OFFSET('168p trace'!$S$56,(A109-1)*56,0)</f>
        <v>7145.016599999999</v>
      </c>
      <c r="F109" s="5">
        <f ca="1">OFFSET('168p stat'!$H$1,A109*20,0)</f>
        <v>7144.5240530000001</v>
      </c>
      <c r="G109" s="5">
        <f ca="1">OFFSET('168p stat'!$K$1,A109*20,0)</f>
        <v>7137.2828710000003</v>
      </c>
      <c r="H109" s="5">
        <f ca="1">OFFSET('168p stat'!$N$1,A109*20,0)</f>
        <v>283.563423</v>
      </c>
    </row>
    <row r="110" spans="1:8" x14ac:dyDescent="0.25">
      <c r="A110">
        <v>26</v>
      </c>
      <c r="C110">
        <f ca="1">OFFSET('168p stat'!$A$1,A110*20,0)</f>
        <v>0</v>
      </c>
      <c r="D110" s="5" t="e">
        <f ca="1">OFFSET('168p trace'!$R$56,(A110-1)*56,0)</f>
        <v>#DIV/0!</v>
      </c>
      <c r="E110" s="5" t="e">
        <f ca="1">OFFSET('168p trace'!$S$56,(A110-1)*56,0)</f>
        <v>#DIV/0!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58</v>
      </c>
      <c r="E138" t="s">
        <v>54</v>
      </c>
      <c r="F138" t="s">
        <v>55</v>
      </c>
      <c r="G138" t="s">
        <v>56</v>
      </c>
      <c r="H138" t="s">
        <v>57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2086732.7348651711</v>
      </c>
      <c r="E139" s="5">
        <f ca="1">OFFSET('168p trace'!$V$56,(A31-1)*56,0)</f>
        <v>7.2849956196000099</v>
      </c>
      <c r="F139" s="5">
        <f ca="1">OFFSET('168p stat'!$H$1,A139*20,1)</f>
        <v>3.0876100000000002</v>
      </c>
      <c r="G139" s="5">
        <f ca="1">OFFSET('168p stat'!$K$1,A139*20,1)</f>
        <v>2.8599000000000001</v>
      </c>
      <c r="H139" s="5">
        <f ca="1">OFFSET('168p stat'!$N$1,A139*20,1)</f>
        <v>2.0734590000000002</v>
      </c>
      <c r="J139" s="5">
        <f t="shared" ref="J139:J187" ca="1" si="4">SUM(E139:H139)</f>
        <v>15.30596461960001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3024514.5076721786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4747586.8416751949</v>
      </c>
      <c r="E141" s="5">
        <f ca="1">OFFSET('168p trace'!$V$56,(A33-1)*56,0)</f>
        <v>212047.91198463994</v>
      </c>
      <c r="F141" s="5">
        <f ca="1">OFFSET('168p stat'!$H$1,A141*20,1)</f>
        <v>211937.56026599999</v>
      </c>
      <c r="G141" s="5">
        <f ca="1">OFFSET('168p stat'!$K$1,A141*20,1)</f>
        <v>211928.505603</v>
      </c>
      <c r="H141" s="5">
        <f ca="1">OFFSET('168p stat'!$N$1,A141*20,1)</f>
        <v>1.8140000000000001E-3</v>
      </c>
      <c r="J141" s="5">
        <f t="shared" ca="1" si="4"/>
        <v>635913.97966763994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3472419.6534407958</v>
      </c>
      <c r="E142" s="5">
        <f ca="1">OFFSET('168p trace'!$V$56,(A34-1)*56,0)</f>
        <v>46.38248888159999</v>
      </c>
      <c r="F142" s="5">
        <f ca="1">OFFSET('168p stat'!$H$1,A142*20,1)</f>
        <v>34.783217</v>
      </c>
      <c r="G142" s="5">
        <f ca="1">OFFSET('168p stat'!$K$1,A142*20,1)</f>
        <v>33.415827999999998</v>
      </c>
      <c r="H142" s="5">
        <f ca="1">OFFSET('168p stat'!$N$1,A142*20,1)</f>
        <v>4.2610109999999999</v>
      </c>
      <c r="J142" s="5">
        <f t="shared" ca="1" si="4"/>
        <v>118.84254488159999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3382713.4355675597</v>
      </c>
      <c r="E143" s="5">
        <f ca="1">OFFSET('168p trace'!$V$56,(A35-1)*56,0)</f>
        <v>22.631801456400026</v>
      </c>
      <c r="F143" s="5">
        <f ca="1">OFFSET('168p stat'!$H$1,A143*20,1)</f>
        <v>15.958193</v>
      </c>
      <c r="G143" s="5">
        <f ca="1">OFFSET('168p stat'!$K$1,A143*20,1)</f>
        <v>15.274583</v>
      </c>
      <c r="H143" s="5">
        <f ca="1">OFFSET('168p stat'!$N$1,A143*20,1)</f>
        <v>2.5008789999999999</v>
      </c>
      <c r="J143" s="5">
        <f t="shared" ca="1" si="4"/>
        <v>56.365456456400025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2481227.2660643011</v>
      </c>
      <c r="E144" s="5">
        <f ca="1">OFFSET('168p trace'!$V$56,(A36-1)*56,0)</f>
        <v>22.8573468676</v>
      </c>
      <c r="F144" s="5">
        <f ca="1">OFFSET('168p stat'!$H$1,A144*20,1)</f>
        <v>15.122627</v>
      </c>
      <c r="G144" s="5">
        <f ca="1">OFFSET('168p stat'!$K$1,A144*20,1)</f>
        <v>14.392435000000001</v>
      </c>
      <c r="H144" s="5">
        <f ca="1">OFFSET('168p stat'!$N$1,A144*20,1)</f>
        <v>2.9604720000000002</v>
      </c>
      <c r="J144" s="5">
        <f t="shared" ca="1" si="4"/>
        <v>55.332880867600004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4093546.6702127592</v>
      </c>
      <c r="E145" s="5">
        <f ca="1">OFFSET('168p trace'!$V$56,(A37-1)*56,0)</f>
        <v>1449.7855176063997</v>
      </c>
      <c r="F145" s="5">
        <f ca="1">OFFSET('168p stat'!$H$1,A145*20,1)</f>
        <v>1401.4990929999999</v>
      </c>
      <c r="G145" s="5">
        <f ca="1">OFFSET('168p stat'!$K$1,A145*20,1)</f>
        <v>1351.63825</v>
      </c>
      <c r="H145" s="5">
        <f ca="1">OFFSET('168p stat'!$N$1,A145*20,1)</f>
        <v>1196.9544080000001</v>
      </c>
      <c r="J145" s="5">
        <f t="shared" ca="1" si="4"/>
        <v>5399.8772686064003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4128737.6197983627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3507963.4797588852</v>
      </c>
      <c r="E147" s="5">
        <f ca="1">OFFSET('168p trace'!$V$56,(A39-1)*56,0)</f>
        <v>2113.9811629999995</v>
      </c>
      <c r="F147" s="5">
        <f ca="1">OFFSET('168p stat'!$H$1,A147*20,1)</f>
        <v>2043.594073</v>
      </c>
      <c r="G147" s="5">
        <f ca="1">OFFSET('168p stat'!$K$1,A147*20,1)</f>
        <v>1971.2758799999999</v>
      </c>
      <c r="H147" s="5">
        <f ca="1">OFFSET('168p stat'!$N$1,A147*20,1)</f>
        <v>1767.8945220000001</v>
      </c>
      <c r="J147" s="5">
        <f t="shared" ca="1" si="4"/>
        <v>7896.7456380000003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9322.9775358399984</v>
      </c>
      <c r="E148" s="5">
        <f ca="1">OFFSET('168p trace'!$V$56,(A40-1)*56,0)</f>
        <v>390715.10542499967</v>
      </c>
      <c r="F148" s="5">
        <f ca="1">OFFSET('168p stat'!$H$1,A148*20,1)</f>
        <v>390151.46062099998</v>
      </c>
      <c r="G148" s="5">
        <f ca="1">OFFSET('168p stat'!$K$1,A148*20,1)</f>
        <v>390129.04659300001</v>
      </c>
      <c r="H148" s="5">
        <f ca="1">OFFSET('168p stat'!$N$1,A148*20,1)</f>
        <v>0.13136500000000001</v>
      </c>
      <c r="J148" s="5">
        <f t="shared" ca="1" si="4"/>
        <v>1170995.7440039997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4730452.0382924965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5889357.5883119525</v>
      </c>
      <c r="E150" s="5">
        <f ca="1">OFFSET('168p trace'!$V$56,(A42-1)*56,0)</f>
        <v>15.027663009999999</v>
      </c>
      <c r="F150" s="5">
        <f ca="1">OFFSET('168p stat'!$H$1,A150*20,1)</f>
        <v>0.90481999999999996</v>
      </c>
      <c r="G150" s="5">
        <f ca="1">OFFSET('168p stat'!$K$1,A150*20,1)</f>
        <v>0.14913399999999999</v>
      </c>
      <c r="H150" s="5">
        <f ca="1">OFFSET('168p stat'!$N$1,A150*20,1)</f>
        <v>0</v>
      </c>
      <c r="J150" s="5">
        <f t="shared" ca="1" si="4"/>
        <v>16.081617009999999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5439464.2022891613</v>
      </c>
      <c r="E151" s="5">
        <f ca="1">OFFSET('168p trace'!$V$56,(A43-1)*56,0)</f>
        <v>12.689786355600027</v>
      </c>
      <c r="F151" s="5">
        <f ca="1">OFFSET('168p stat'!$H$1,A151*20,1)</f>
        <v>3.303372</v>
      </c>
      <c r="G151" s="5">
        <f ca="1">OFFSET('168p stat'!$K$1,A151*20,1)</f>
        <v>1.1676000000000001E-2</v>
      </c>
      <c r="H151" s="5">
        <f ca="1">OFFSET('168p stat'!$N$1,A151*20,1)</f>
        <v>0</v>
      </c>
      <c r="J151" s="5">
        <f t="shared" ca="1" si="4"/>
        <v>16.004834355600028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4712316.0893400097</v>
      </c>
      <c r="E152" s="5">
        <f ca="1">OFFSET('168p trace'!$V$56,(A44-1)*56,0)</f>
        <v>27.341959043599992</v>
      </c>
      <c r="F152" s="5">
        <f ca="1">OFFSET('168p stat'!$H$1,A152*20,1)</f>
        <v>16.312939</v>
      </c>
      <c r="G152" s="5">
        <f ca="1">OFFSET('168p stat'!$K$1,A152*20,1)</f>
        <v>6.5188119999999996</v>
      </c>
      <c r="H152" s="5">
        <f ca="1">OFFSET('168p stat'!$N$1,A152*20,1)</f>
        <v>0</v>
      </c>
      <c r="J152" s="5">
        <f t="shared" ca="1" si="4"/>
        <v>50.173710043599989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3506877.1519466727</v>
      </c>
      <c r="E153" s="5">
        <f ca="1">OFFSET('168p trace'!$V$56,(A45-1)*56,0)</f>
        <v>32.746697888399993</v>
      </c>
      <c r="F153" s="5">
        <f ca="1">OFFSET('168p stat'!$H$1,A153*20,1)</f>
        <v>17.358563</v>
      </c>
      <c r="G153" s="5">
        <f ca="1">OFFSET('168p stat'!$K$1,A153*20,1)</f>
        <v>4.8838730000000004</v>
      </c>
      <c r="H153" s="5">
        <f ca="1">OFFSET('168p stat'!$N$1,A153*20,1)</f>
        <v>0</v>
      </c>
      <c r="J153" s="5">
        <f t="shared" ca="1" si="4"/>
        <v>54.989133888399998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5346465.0191497616</v>
      </c>
      <c r="E154" s="5">
        <f ca="1">OFFSET('168p trace'!$V$56,(A46-1)*56,0)</f>
        <v>35.261539710400022</v>
      </c>
      <c r="F154" s="5">
        <f ca="1">OFFSET('168p stat'!$H$1,A154*20,1)</f>
        <v>25.455613</v>
      </c>
      <c r="G154" s="5">
        <f ca="1">OFFSET('168p stat'!$K$1,A154*20,1)</f>
        <v>8.7994090000000007</v>
      </c>
      <c r="H154" s="5">
        <f ca="1">OFFSET('168p stat'!$N$1,A154*20,1)</f>
        <v>0</v>
      </c>
      <c r="J154" s="5">
        <f t="shared" ca="1" si="4"/>
        <v>69.516561710400026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69677.729776359993</v>
      </c>
      <c r="E155" s="5">
        <f ca="1">OFFSET('168p trace'!$V$56,(A47-1)*56,0)</f>
        <v>69547.783406760005</v>
      </c>
      <c r="F155" s="5">
        <f ca="1">OFFSET('168p stat'!$H$1,A155*20,1)</f>
        <v>69541.488224000001</v>
      </c>
      <c r="G155" s="5">
        <f ca="1">OFFSET('168p stat'!$K$1,A155*20,1)</f>
        <v>69438.019962000006</v>
      </c>
      <c r="H155" s="5">
        <f ca="1">OFFSET('168p stat'!$N$1,A155*20,1)</f>
        <v>127.463831</v>
      </c>
      <c r="J155" s="5">
        <f t="shared" ca="1" si="4"/>
        <v>208654.75542376001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43725.621965000035</v>
      </c>
      <c r="E156" s="5">
        <f ca="1">OFFSET('168p trace'!$V$56,(A48-1)*56,0)</f>
        <v>43723.497339999973</v>
      </c>
      <c r="F156" s="5">
        <f ca="1">OFFSET('168p stat'!$H$1,A156*20,1)</f>
        <v>43718.968493</v>
      </c>
      <c r="G156" s="5">
        <f ca="1">OFFSET('168p stat'!$K$1,A156*20,1)</f>
        <v>43641.811970000002</v>
      </c>
      <c r="H156" s="5">
        <f ca="1">OFFSET('168p stat'!$N$1,A156*20,1)</f>
        <v>85.167361999999997</v>
      </c>
      <c r="J156" s="5">
        <f t="shared" ca="1" si="4"/>
        <v>131169.44516499998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240499.52369999993</v>
      </c>
      <c r="E157" s="5">
        <f ca="1">OFFSET('168p trace'!$V$56,(A49-1)*56,0)</f>
        <v>210161.02038400006</v>
      </c>
      <c r="F157" s="5">
        <f ca="1">OFFSET('168p stat'!$H$1,A157*20,1)</f>
        <v>209977.39398399999</v>
      </c>
      <c r="G157" s="5">
        <f ca="1">OFFSET('168p stat'!$K$1,A157*20,1)</f>
        <v>209768.179003</v>
      </c>
      <c r="H157" s="5">
        <f ca="1">OFFSET('168p stat'!$N$1,A157*20,1)</f>
        <v>221.39236600000001</v>
      </c>
      <c r="J157" s="5">
        <f t="shared" ca="1" si="4"/>
        <v>630127.98573700001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129308.01896400003</v>
      </c>
      <c r="E158" s="5">
        <f ca="1">OFFSET('168p trace'!$V$56,(A50-1)*56,0)</f>
        <v>129301.44584400002</v>
      </c>
      <c r="F158" s="5">
        <f ca="1">OFFSET('168p stat'!$H$1,A158*20,1)</f>
        <v>129070.268626</v>
      </c>
      <c r="G158" s="5">
        <f ca="1">OFFSET('168p stat'!$K$1,A158*20,1)</f>
        <v>128878.633629</v>
      </c>
      <c r="H158" s="5">
        <f ca="1">OFFSET('168p stat'!$N$1,A158*20,1)</f>
        <v>294.02854600000001</v>
      </c>
      <c r="J158" s="5">
        <f t="shared" ca="1" si="4"/>
        <v>387544.37664500001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65127.390215039981</v>
      </c>
      <c r="E159" s="5">
        <f ca="1">OFFSET('168p trace'!$V$56,(A51-1)*56,0)</f>
        <v>64543.183377639958</v>
      </c>
      <c r="F159" s="5">
        <f ca="1">OFFSET('168p stat'!$H$1,A159*20,1)</f>
        <v>64536.941682999997</v>
      </c>
      <c r="G159" s="5">
        <f ca="1">OFFSET('168p stat'!$K$1,A159*20,1)</f>
        <v>64430.142464999997</v>
      </c>
      <c r="H159" s="5">
        <f ca="1">OFFSET('168p stat'!$N$1,A159*20,1)</f>
        <v>125.190653</v>
      </c>
      <c r="J159" s="5">
        <f t="shared" ca="1" si="4"/>
        <v>193635.45817863996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66464.283340039998</v>
      </c>
      <c r="E160" s="5">
        <f ca="1">OFFSET('168p trace'!$V$56,(A52-1)*56,0)</f>
        <v>66462.376556999967</v>
      </c>
      <c r="F160" s="5">
        <f ca="1">OFFSET('168p stat'!$H$1,A160*20,1)</f>
        <v>66454.936291000005</v>
      </c>
      <c r="G160" s="5">
        <f ca="1">OFFSET('168p stat'!$K$1,A160*20,1)</f>
        <v>66333.971061999997</v>
      </c>
      <c r="H160" s="5">
        <f ca="1">OFFSET('168p stat'!$N$1,A160*20,1)</f>
        <v>125.68967499999999</v>
      </c>
      <c r="J160" s="5">
        <f t="shared" ca="1" si="4"/>
        <v>199376.97358499997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40081.525628839998</v>
      </c>
      <c r="E161" s="5">
        <f ca="1">OFFSET('168p trace'!$V$56,(A53-1)*56,0)</f>
        <v>39404.027882239927</v>
      </c>
      <c r="F161" s="5">
        <f ca="1">OFFSET('168p stat'!$H$1,A161*20,1)</f>
        <v>39400.379054999998</v>
      </c>
      <c r="G161" s="5">
        <f ca="1">OFFSET('168p stat'!$K$1,A161*20,1)</f>
        <v>39343.996615999997</v>
      </c>
      <c r="H161" s="5">
        <f ca="1">OFFSET('168p stat'!$N$1,A161*20,1)</f>
        <v>55.329282999999997</v>
      </c>
      <c r="J161" s="5">
        <f t="shared" ca="1" si="4"/>
        <v>118203.73283623991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38948.538328040006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38608.980484160005</v>
      </c>
      <c r="E163" s="5">
        <f ca="1">OFFSET('168p trace'!$V$56,(A55-1)*56,0)</f>
        <v>38608.273078439997</v>
      </c>
      <c r="F163" s="5">
        <f ca="1">OFFSET('168p stat'!$H$1,A163*20,1)</f>
        <v>38603.472870999998</v>
      </c>
      <c r="G163" s="5">
        <f ca="1">OFFSET('168p stat'!$K$1,A163*20,1)</f>
        <v>38530.254249999998</v>
      </c>
      <c r="H163" s="5">
        <f ca="1">OFFSET('168p stat'!$N$1,A163*20,1)</f>
        <v>85.166758999999999</v>
      </c>
      <c r="J163" s="5">
        <f t="shared" ca="1" si="4"/>
        <v>115827.16695843999</v>
      </c>
    </row>
    <row r="164" spans="1:10" x14ac:dyDescent="0.25">
      <c r="A164">
        <v>26</v>
      </c>
      <c r="C164">
        <f ca="1">OFFSET('168p stat'!$A$1,A164*20,0)</f>
        <v>0</v>
      </c>
      <c r="D164" s="5" t="e">
        <f ca="1">OFFSET('168p trace'!$U$56,(A56-1)*56,0)</f>
        <v>#DIV/0!</v>
      </c>
      <c r="E164" s="5" t="e">
        <f ca="1">OFFSET('168p trace'!$V$56,(A56-1)*56,0)</f>
        <v>#DIV/0!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 t="e">
        <f t="shared" ca="1" si="4"/>
        <v>#DIV/0!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4"/>
        <v>#DIV/0!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5">$D$192*SQRT(D139)/$E$192</f>
        <v>400.40960213906061</v>
      </c>
      <c r="E194" s="8">
        <f t="shared" ca="1" si="5"/>
        <v>0.74814489468625522</v>
      </c>
      <c r="F194" s="8">
        <f t="shared" ca="1" si="5"/>
        <v>0.48705980281686151</v>
      </c>
      <c r="G194" s="8">
        <f t="shared" ca="1" si="5"/>
        <v>0.46875562588623931</v>
      </c>
      <c r="H194" s="8">
        <f t="shared" ca="1" si="5"/>
        <v>0.39913406505584065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6">$D$192*SQRT(D140)/$E$192</f>
        <v>482.05756777948091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1.0844297458356202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7">$D$192*SQRT(D141)/$E$192</f>
        <v>603.95909813462413</v>
      </c>
      <c r="E196" s="8">
        <f t="shared" ca="1" si="7"/>
        <v>127.64037438680542</v>
      </c>
      <c r="F196" s="8">
        <f t="shared" ca="1" si="7"/>
        <v>127.60715744172545</v>
      </c>
      <c r="G196" s="8">
        <f t="shared" ca="1" si="7"/>
        <v>127.60443151587523</v>
      </c>
      <c r="H196" s="8">
        <f t="shared" ca="1" si="7"/>
        <v>1.1805644751558467E-2</v>
      </c>
      <c r="J196" s="8">
        <f t="shared" ref="J196:J243" ca="1" si="8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9">$D$192*SQRT(D142)/$E$192</f>
        <v>516.5200352485499</v>
      </c>
      <c r="E197" s="8">
        <f t="shared" ca="1" si="9"/>
        <v>1.8877657126219582</v>
      </c>
      <c r="F197" s="8">
        <f t="shared" ca="1" si="9"/>
        <v>1.6347673010382853</v>
      </c>
      <c r="G197" s="8">
        <f t="shared" ca="1" si="9"/>
        <v>1.6023123593407123</v>
      </c>
      <c r="H197" s="8">
        <f t="shared" ca="1" si="9"/>
        <v>0.57217304825725579</v>
      </c>
      <c r="J197" s="8">
        <f t="shared" ca="1" si="8"/>
        <v>221.03968622359221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0">$D$192*SQRT(D143)/$E$192</f>
        <v>509.80451026008654</v>
      </c>
      <c r="E198" s="8">
        <f t="shared" ca="1" si="10"/>
        <v>1.3186533166447223</v>
      </c>
      <c r="F198" s="8">
        <f t="shared" ca="1" si="10"/>
        <v>1.1072939467801672</v>
      </c>
      <c r="G198" s="8">
        <f t="shared" ca="1" si="10"/>
        <v>1.0833174793457363</v>
      </c>
      <c r="H198" s="8">
        <f t="shared" ca="1" si="10"/>
        <v>0.43834636456573922</v>
      </c>
      <c r="J198" s="8">
        <f t="shared" ca="1" si="8"/>
        <v>3.0217396327849113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1">$D$192*SQRT(D144)/$E$192</f>
        <v>436.62072019803685</v>
      </c>
      <c r="E199" s="8">
        <f t="shared" ca="1" si="11"/>
        <v>1.3252077854176085</v>
      </c>
      <c r="F199" s="8">
        <f t="shared" ca="1" si="11"/>
        <v>1.0779154315919222</v>
      </c>
      <c r="G199" s="8">
        <f t="shared" ca="1" si="11"/>
        <v>1.05157004803294</v>
      </c>
      <c r="H199" s="8">
        <f t="shared" ca="1" si="11"/>
        <v>0.47692660305753548</v>
      </c>
      <c r="J199" s="8">
        <f t="shared" ca="1" si="8"/>
        <v>2.0810263694768802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2">$D$192*SQRT(D145)/$E$192</f>
        <v>560.81670603307339</v>
      </c>
      <c r="E200" s="8">
        <f t="shared" ca="1" si="12"/>
        <v>10.554142356853774</v>
      </c>
      <c r="F200" s="8">
        <f t="shared" ca="1" si="12"/>
        <v>10.376896371910821</v>
      </c>
      <c r="G200" s="8">
        <f t="shared" ca="1" si="12"/>
        <v>10.190636389548986</v>
      </c>
      <c r="H200" s="8">
        <f t="shared" ca="1" si="12"/>
        <v>9.5898071448520792</v>
      </c>
      <c r="J200" s="8">
        <f t="shared" ca="1" si="8"/>
        <v>2.0618767913770801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3">$D$192*SQRT(D146)/$E$192</f>
        <v>563.22213096108692</v>
      </c>
      <c r="E201" s="8">
        <f t="shared" ca="1" si="13"/>
        <v>0</v>
      </c>
      <c r="F201" s="8">
        <f t="shared" ca="1" si="13"/>
        <v>0</v>
      </c>
      <c r="G201" s="8">
        <f t="shared" ca="1" si="13"/>
        <v>0</v>
      </c>
      <c r="H201" s="8">
        <f t="shared" ca="1" si="13"/>
        <v>0</v>
      </c>
      <c r="J201" s="8">
        <f t="shared" ca="1" si="8"/>
        <v>20.368686022951184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4">$D$192*SQRT(D147)/$E$192</f>
        <v>519.15686461495875</v>
      </c>
      <c r="E202" s="8">
        <f t="shared" ref="E202:H206" ca="1" si="15">$D$192*SQRT(E147)/$E$192</f>
        <v>12.744465493523686</v>
      </c>
      <c r="F202" s="8">
        <f t="shared" ca="1" si="15"/>
        <v>12.530499583685241</v>
      </c>
      <c r="G202" s="8">
        <f t="shared" ca="1" si="15"/>
        <v>12.306789524980104</v>
      </c>
      <c r="H202" s="8">
        <f t="shared" ca="1" si="15"/>
        <v>11.654650227025433</v>
      </c>
      <c r="J202" s="8">
        <f t="shared" ca="1" si="8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4"/>
        <v>26.763837729923161</v>
      </c>
      <c r="E203" s="8">
        <f t="shared" ca="1" si="15"/>
        <v>173.26114099824451</v>
      </c>
      <c r="F203" s="8">
        <f t="shared" ca="1" si="15"/>
        <v>173.13612281217536</v>
      </c>
      <c r="G203" s="8">
        <f t="shared" ca="1" si="15"/>
        <v>173.13114944409446</v>
      </c>
      <c r="H203" s="8">
        <f t="shared" ca="1" si="15"/>
        <v>0.10046410144922413</v>
      </c>
      <c r="J203" s="8">
        <f t="shared" ca="1" si="8"/>
        <v>24.631742952109903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4"/>
        <v>602.86822026549805</v>
      </c>
      <c r="E204" s="8">
        <f t="shared" ca="1" si="15"/>
        <v>0</v>
      </c>
      <c r="F204" s="8">
        <f t="shared" ca="1" si="15"/>
        <v>0</v>
      </c>
      <c r="G204" s="8">
        <f t="shared" ca="1" si="15"/>
        <v>0</v>
      </c>
      <c r="H204" s="8">
        <f t="shared" ca="1" si="15"/>
        <v>0</v>
      </c>
      <c r="J204" s="8">
        <f t="shared" ca="1" si="8"/>
        <v>299.94990415620282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4"/>
        <v>672.67460352326668</v>
      </c>
      <c r="E205" s="8">
        <f t="shared" ca="1" si="15"/>
        <v>1.0745256648327763</v>
      </c>
      <c r="F205" s="8">
        <f t="shared" ca="1" si="15"/>
        <v>0.26366480660110858</v>
      </c>
      <c r="G205" s="8">
        <f t="shared" ca="1" si="15"/>
        <v>0.1070432785746027</v>
      </c>
      <c r="H205" s="8">
        <f t="shared" ca="1" si="15"/>
        <v>0</v>
      </c>
      <c r="J205" s="8">
        <f t="shared" ca="1" si="8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4"/>
        <v>646.47112355485808</v>
      </c>
      <c r="E206" s="8">
        <f t="shared" ca="1" si="15"/>
        <v>0.98741159871325246</v>
      </c>
      <c r="F206" s="8">
        <f t="shared" ca="1" si="15"/>
        <v>0.50379031104617322</v>
      </c>
      <c r="G206" s="8">
        <f t="shared" ca="1" si="15"/>
        <v>2.9951467943992328E-2</v>
      </c>
      <c r="H206" s="8">
        <f t="shared" ca="1" si="15"/>
        <v>0</v>
      </c>
      <c r="J206" s="8">
        <f t="shared" ca="1" si="8"/>
        <v>1.1115677208844812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4"/>
        <v>601.71145059419598</v>
      </c>
      <c r="E207" s="8">
        <f t="shared" ca="1" si="14"/>
        <v>1.4493920785066663</v>
      </c>
      <c r="F207" s="8">
        <f t="shared" ca="1" si="14"/>
        <v>1.1195337106349232</v>
      </c>
      <c r="G207" s="8">
        <f t="shared" ca="1" si="14"/>
        <v>0.70770994311511537</v>
      </c>
      <c r="H207" s="8">
        <f t="shared" ca="1" si="14"/>
        <v>0</v>
      </c>
      <c r="J207" s="8">
        <f t="shared" ca="1" si="8"/>
        <v>1.1089109221256057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4"/>
        <v>519.07647349727449</v>
      </c>
      <c r="E208" s="8">
        <f t="shared" ca="1" si="14"/>
        <v>1.5861886054821941</v>
      </c>
      <c r="F208" s="8">
        <f t="shared" ca="1" si="14"/>
        <v>1.1548563167840402</v>
      </c>
      <c r="G208" s="8">
        <f t="shared" ca="1" si="14"/>
        <v>0.6125665109488112</v>
      </c>
      <c r="H208" s="8">
        <f t="shared" ca="1" si="14"/>
        <v>0</v>
      </c>
      <c r="J208" s="8">
        <f t="shared" ca="1" si="8"/>
        <v>1.9634017648127633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4"/>
        <v>640.92090022975106</v>
      </c>
      <c r="E209" s="8">
        <f t="shared" ca="1" si="14"/>
        <v>1.6459692035483089</v>
      </c>
      <c r="F209" s="8">
        <f t="shared" ca="1" si="14"/>
        <v>1.3985012184535268</v>
      </c>
      <c r="G209" s="8">
        <f t="shared" ca="1" si="14"/>
        <v>0.82223852517867335</v>
      </c>
      <c r="H209" s="8">
        <f t="shared" ca="1" si="14"/>
        <v>0</v>
      </c>
      <c r="J209" s="8">
        <f t="shared" ca="1" si="8"/>
        <v>2.0554622679372025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4"/>
        <v>73.16747456470867</v>
      </c>
      <c r="E210" s="8">
        <f t="shared" ca="1" si="14"/>
        <v>73.099215417870155</v>
      </c>
      <c r="F210" s="8">
        <f t="shared" ca="1" si="14"/>
        <v>73.095907021025241</v>
      </c>
      <c r="G210" s="8">
        <f t="shared" ca="1" si="14"/>
        <v>73.041508402554129</v>
      </c>
      <c r="H210" s="8">
        <f t="shared" ca="1" si="14"/>
        <v>3.1294250371900585</v>
      </c>
      <c r="J210" s="8">
        <f t="shared" ca="1" si="8"/>
        <v>2.3110812338239981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14"/>
        <v>57.961426714797859</v>
      </c>
      <c r="E211" s="8">
        <f t="shared" ca="1" si="14"/>
        <v>57.960018526798947</v>
      </c>
      <c r="F211" s="8">
        <f t="shared" ca="1" si="14"/>
        <v>57.957016721482269</v>
      </c>
      <c r="G211" s="8">
        <f t="shared" ca="1" si="14"/>
        <v>57.905852012374709</v>
      </c>
      <c r="H211" s="8">
        <f t="shared" ca="1" si="14"/>
        <v>2.5580419772130401</v>
      </c>
      <c r="J211" s="8">
        <f t="shared" ca="1" si="8"/>
        <v>126.61501557366064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14"/>
        <v>135.93402592772125</v>
      </c>
      <c r="E212" s="8">
        <f t="shared" ca="1" si="14"/>
        <v>127.07120648732149</v>
      </c>
      <c r="F212" s="8">
        <f t="shared" ca="1" si="14"/>
        <v>127.01568066415534</v>
      </c>
      <c r="G212" s="8">
        <f t="shared" ca="1" si="14"/>
        <v>126.95238764654445</v>
      </c>
      <c r="H212" s="8">
        <f t="shared" ca="1" si="14"/>
        <v>4.1243203397059256</v>
      </c>
      <c r="J212" s="8">
        <f t="shared" ca="1" si="8"/>
        <v>100.38929629655382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14"/>
        <v>99.674438614130395</v>
      </c>
      <c r="E213" s="8">
        <f t="shared" ca="1" si="14"/>
        <v>99.671905204456735</v>
      </c>
      <c r="F213" s="8">
        <f t="shared" ca="1" si="14"/>
        <v>99.582763965823077</v>
      </c>
      <c r="G213" s="8">
        <f t="shared" ca="1" si="14"/>
        <v>99.508809554648607</v>
      </c>
      <c r="H213" s="8">
        <f t="shared" ca="1" si="14"/>
        <v>4.7529781449394441</v>
      </c>
      <c r="J213" s="8">
        <f t="shared" ca="1" si="8"/>
        <v>220.03180088374765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14"/>
        <v>70.738021212088981</v>
      </c>
      <c r="E214" s="8">
        <f t="shared" ca="1" si="14"/>
        <v>70.420038804809195</v>
      </c>
      <c r="F214" s="8">
        <f t="shared" ca="1" si="14"/>
        <v>70.416633712413827</v>
      </c>
      <c r="G214" s="8">
        <f t="shared" ca="1" si="14"/>
        <v>70.358344962562043</v>
      </c>
      <c r="H214" s="8">
        <f t="shared" ca="1" si="14"/>
        <v>3.101394565561757</v>
      </c>
      <c r="J214" s="8">
        <f t="shared" ca="1" si="8"/>
        <v>172.5566850237586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14"/>
        <v>71.460365361380241</v>
      </c>
      <c r="E215" s="8">
        <f t="shared" ca="1" si="14"/>
        <v>71.459340296614982</v>
      </c>
      <c r="F215" s="8">
        <f t="shared" ca="1" si="14"/>
        <v>71.455340354028905</v>
      </c>
      <c r="G215" s="8">
        <f t="shared" ca="1" si="14"/>
        <v>71.390277101546417</v>
      </c>
      <c r="H215" s="8">
        <f t="shared" ca="1" si="14"/>
        <v>3.1075696467818705</v>
      </c>
      <c r="J215" s="8">
        <f t="shared" ca="1" si="8"/>
        <v>121.97294586415983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14"/>
        <v>55.493637266942905</v>
      </c>
      <c r="E216" s="8">
        <f t="shared" ca="1" si="14"/>
        <v>55.022634163117431</v>
      </c>
      <c r="F216" s="8">
        <f t="shared" ca="1" si="14"/>
        <v>55.020086546222004</v>
      </c>
      <c r="G216" s="8">
        <f t="shared" ca="1" si="14"/>
        <v>54.980705233750065</v>
      </c>
      <c r="H216" s="8">
        <f t="shared" ca="1" si="14"/>
        <v>2.0618097563684188</v>
      </c>
      <c r="J216" s="8">
        <f t="shared" ca="1" si="8"/>
        <v>123.76805579180242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16">$D$192*SQRT(D162)/$E$192</f>
        <v>54.703693630503324</v>
      </c>
      <c r="E217" s="8">
        <f t="shared" ca="1" si="16"/>
        <v>0</v>
      </c>
      <c r="F217" s="8">
        <f t="shared" ca="1" si="16"/>
        <v>0</v>
      </c>
      <c r="G217" s="8">
        <f t="shared" ca="1" si="16"/>
        <v>0</v>
      </c>
      <c r="H217" s="8">
        <f t="shared" ca="1" si="16"/>
        <v>0</v>
      </c>
      <c r="J217" s="8">
        <f t="shared" ca="1" si="8"/>
        <v>95.298631686262851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16"/>
        <v>54.464715078286979</v>
      </c>
      <c r="E218" s="8">
        <f t="shared" ca="1" si="16"/>
        <v>54.464216116296953</v>
      </c>
      <c r="F218" s="8">
        <f t="shared" ca="1" si="16"/>
        <v>54.460830214243629</v>
      </c>
      <c r="G218" s="8">
        <f t="shared" ca="1" si="16"/>
        <v>54.409158186246543</v>
      </c>
      <c r="H218" s="8">
        <f t="shared" ca="1" si="16"/>
        <v>2.5580329215019888</v>
      </c>
      <c r="J218" s="8">
        <f t="shared" ca="1" si="8"/>
        <v>0</v>
      </c>
    </row>
    <row r="219" spans="1:10" x14ac:dyDescent="0.25">
      <c r="A219">
        <v>26</v>
      </c>
      <c r="C219">
        <f ca="1">OFFSET('168p stat'!$A$1,A219*20,0)</f>
        <v>0</v>
      </c>
      <c r="D219" s="8" t="e">
        <f t="shared" ca="1" si="16"/>
        <v>#DIV/0!</v>
      </c>
      <c r="E219" s="8" t="e">
        <f t="shared" ca="1" si="16"/>
        <v>#DIV/0!</v>
      </c>
      <c r="F219" s="8">
        <f t="shared" ca="1" si="16"/>
        <v>0</v>
      </c>
      <c r="G219" s="8">
        <f t="shared" ca="1" si="16"/>
        <v>0</v>
      </c>
      <c r="H219" s="8">
        <f t="shared" ca="1" si="16"/>
        <v>0</v>
      </c>
      <c r="J219" s="8">
        <f t="shared" ca="1" si="8"/>
        <v>94.335745567366232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16"/>
        <v>#DIV/0!</v>
      </c>
      <c r="E220" s="8" t="e">
        <f t="shared" ca="1" si="16"/>
        <v>#DIV/0!</v>
      </c>
      <c r="F220" s="8">
        <f t="shared" ca="1" si="16"/>
        <v>0</v>
      </c>
      <c r="G220" s="8">
        <f t="shared" ca="1" si="16"/>
        <v>0</v>
      </c>
      <c r="H220" s="8">
        <f t="shared" ca="1" si="16"/>
        <v>0</v>
      </c>
      <c r="J220" s="8" t="e">
        <f t="shared" ca="1" si="8"/>
        <v>#DIV/0!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16"/>
        <v>#DIV/0!</v>
      </c>
      <c r="E221" s="8" t="e">
        <f t="shared" ca="1" si="16"/>
        <v>#DIV/0!</v>
      </c>
      <c r="F221" s="8">
        <f t="shared" ca="1" si="16"/>
        <v>0</v>
      </c>
      <c r="G221" s="8">
        <f t="shared" ca="1" si="16"/>
        <v>0</v>
      </c>
      <c r="H221" s="8">
        <f t="shared" ca="1" si="16"/>
        <v>0</v>
      </c>
      <c r="J221" s="8" t="e">
        <f t="shared" ca="1" si="8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16"/>
        <v>#DIV/0!</v>
      </c>
      <c r="E222" s="8" t="e">
        <f t="shared" ca="1" si="16"/>
        <v>#DIV/0!</v>
      </c>
      <c r="F222" s="8">
        <f t="shared" ca="1" si="16"/>
        <v>0</v>
      </c>
      <c r="G222" s="8">
        <f t="shared" ca="1" si="16"/>
        <v>0</v>
      </c>
      <c r="H222" s="8">
        <f t="shared" ca="1" si="16"/>
        <v>0</v>
      </c>
      <c r="J222" s="8" t="e">
        <f t="shared" ca="1" si="8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23" ca="1" si="17">$D$192*SQRT(D168)/$E$192</f>
        <v>#DIV/0!</v>
      </c>
      <c r="E223" s="8" t="e">
        <f t="shared" ca="1" si="17"/>
        <v>#DIV/0!</v>
      </c>
      <c r="F223" s="8">
        <f t="shared" ca="1" si="17"/>
        <v>0</v>
      </c>
      <c r="G223" s="8">
        <f t="shared" ca="1" si="17"/>
        <v>0</v>
      </c>
      <c r="H223" s="8">
        <f t="shared" ca="1" si="17"/>
        <v>0</v>
      </c>
      <c r="J223" s="8" t="e">
        <f t="shared" ca="1" si="8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ref="D224:H224" ca="1" si="18">$D$192*SQRT(D169)/$E$192</f>
        <v>#DIV/0!</v>
      </c>
      <c r="E224" s="8" t="e">
        <f t="shared" ca="1" si="18"/>
        <v>#DIV/0!</v>
      </c>
      <c r="F224" s="8">
        <f t="shared" ca="1" si="18"/>
        <v>0</v>
      </c>
      <c r="G224" s="8">
        <f t="shared" ca="1" si="18"/>
        <v>0</v>
      </c>
      <c r="H224" s="8">
        <f t="shared" ca="1" si="18"/>
        <v>0</v>
      </c>
      <c r="J224" s="8" t="e">
        <f t="shared" ca="1" si="8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ref="D225:H225" ca="1" si="19">$D$192*SQRT(D170)/$E$192</f>
        <v>#DIV/0!</v>
      </c>
      <c r="E225" s="8" t="e">
        <f t="shared" ca="1" si="19"/>
        <v>#DIV/0!</v>
      </c>
      <c r="F225" s="8">
        <f t="shared" ca="1" si="19"/>
        <v>0</v>
      </c>
      <c r="G225" s="8">
        <f t="shared" ca="1" si="19"/>
        <v>0</v>
      </c>
      <c r="H225" s="8">
        <f t="shared" ca="1" si="19"/>
        <v>0</v>
      </c>
      <c r="J225" s="8" t="e">
        <f t="shared" ca="1" si="8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0">$D$192*SQRT(D171)/$E$192</f>
        <v>#DIV/0!</v>
      </c>
      <c r="E226" s="8" t="e">
        <f t="shared" ca="1" si="20"/>
        <v>#DIV/0!</v>
      </c>
      <c r="F226" s="8">
        <f t="shared" ca="1" si="20"/>
        <v>0</v>
      </c>
      <c r="G226" s="8">
        <f t="shared" ca="1" si="20"/>
        <v>0</v>
      </c>
      <c r="H226" s="8">
        <f t="shared" ca="1" si="20"/>
        <v>0</v>
      </c>
      <c r="J226" s="8" t="e">
        <f t="shared" ca="1" si="8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1">$D$192*SQRT(D172)/$E$192</f>
        <v>#DIV/0!</v>
      </c>
      <c r="E227" s="8" t="e">
        <f t="shared" ca="1" si="21"/>
        <v>#DIV/0!</v>
      </c>
      <c r="F227" s="8">
        <f t="shared" ca="1" si="21"/>
        <v>0</v>
      </c>
      <c r="G227" s="8">
        <f t="shared" ca="1" si="21"/>
        <v>0</v>
      </c>
      <c r="H227" s="8">
        <f t="shared" ca="1" si="21"/>
        <v>0</v>
      </c>
      <c r="J227" s="8" t="e">
        <f t="shared" ca="1" si="8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2">$D$192*SQRT(D173)/$E$192</f>
        <v>#DIV/0!</v>
      </c>
      <c r="E228" s="8" t="e">
        <f t="shared" ca="1" si="22"/>
        <v>#DIV/0!</v>
      </c>
      <c r="F228" s="8">
        <f t="shared" ca="1" si="22"/>
        <v>0</v>
      </c>
      <c r="G228" s="8">
        <f t="shared" ca="1" si="22"/>
        <v>0</v>
      </c>
      <c r="H228" s="8">
        <f t="shared" ca="1" si="22"/>
        <v>0</v>
      </c>
      <c r="J228" s="8" t="e">
        <f t="shared" ca="1" si="8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3">$D$192*SQRT(D174)/$E$192</f>
        <v>#DIV/0!</v>
      </c>
      <c r="E229" s="8" t="e">
        <f t="shared" ca="1" si="23"/>
        <v>#DIV/0!</v>
      </c>
      <c r="F229" s="8">
        <f t="shared" ca="1" si="23"/>
        <v>0</v>
      </c>
      <c r="G229" s="8">
        <f t="shared" ca="1" si="23"/>
        <v>0</v>
      </c>
      <c r="H229" s="8">
        <f t="shared" ca="1" si="23"/>
        <v>0</v>
      </c>
      <c r="J229" s="8" t="e">
        <f t="shared" ca="1" si="8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4">$D$192*SQRT(D175)/$E$192</f>
        <v>#DIV/0!</v>
      </c>
      <c r="E230" s="8" t="e">
        <f t="shared" ca="1" si="24"/>
        <v>#DIV/0!</v>
      </c>
      <c r="F230" s="8">
        <f t="shared" ca="1" si="24"/>
        <v>0</v>
      </c>
      <c r="G230" s="8">
        <f t="shared" ca="1" si="24"/>
        <v>0</v>
      </c>
      <c r="H230" s="8">
        <f t="shared" ca="1" si="24"/>
        <v>0</v>
      </c>
      <c r="J230" s="8" t="e">
        <f t="shared" ca="1" si="8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5">$D$192*SQRT(D176)/$E$192</f>
        <v>#DIV/0!</v>
      </c>
      <c r="E231" s="8" t="e">
        <f t="shared" ca="1" si="25"/>
        <v>#DIV/0!</v>
      </c>
      <c r="F231" s="8">
        <f t="shared" ca="1" si="25"/>
        <v>0</v>
      </c>
      <c r="G231" s="8">
        <f t="shared" ca="1" si="25"/>
        <v>0</v>
      </c>
      <c r="H231" s="8">
        <f t="shared" ca="1" si="25"/>
        <v>0</v>
      </c>
      <c r="J231" s="8" t="e">
        <f t="shared" ca="1" si="8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6">$D$192*SQRT(D177)/$E$192</f>
        <v>#DIV/0!</v>
      </c>
      <c r="E232" s="8" t="e">
        <f t="shared" ca="1" si="26"/>
        <v>#DIV/0!</v>
      </c>
      <c r="F232" s="8">
        <f t="shared" ca="1" si="26"/>
        <v>0</v>
      </c>
      <c r="G232" s="8">
        <f t="shared" ca="1" si="26"/>
        <v>0</v>
      </c>
      <c r="H232" s="8">
        <f t="shared" ca="1" si="26"/>
        <v>0</v>
      </c>
      <c r="J232" s="8" t="e">
        <f t="shared" ca="1" si="8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7">$D$192*SQRT(D178)/$E$192</f>
        <v>#DIV/0!</v>
      </c>
      <c r="E233" s="8" t="e">
        <f t="shared" ca="1" si="27"/>
        <v>#DIV/0!</v>
      </c>
      <c r="F233" s="8">
        <f t="shared" ca="1" si="27"/>
        <v>0</v>
      </c>
      <c r="G233" s="8">
        <f t="shared" ca="1" si="27"/>
        <v>0</v>
      </c>
      <c r="H233" s="8">
        <f t="shared" ca="1" si="27"/>
        <v>0</v>
      </c>
      <c r="J233" s="8" t="e">
        <f t="shared" ca="1" si="8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28">$D$192*SQRT(D179)/$E$192</f>
        <v>#DIV/0!</v>
      </c>
      <c r="E234" s="8" t="e">
        <f t="shared" ca="1" si="28"/>
        <v>#DIV/0!</v>
      </c>
      <c r="F234" s="8">
        <f t="shared" ca="1" si="28"/>
        <v>0</v>
      </c>
      <c r="G234" s="8">
        <f t="shared" ca="1" si="28"/>
        <v>0</v>
      </c>
      <c r="H234" s="8">
        <f t="shared" ca="1" si="28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29">$D$192*SQRT(D180)/$E$192</f>
        <v>#DIV/0!</v>
      </c>
      <c r="E235" s="8" t="e">
        <f t="shared" ca="1" si="29"/>
        <v>#DIV/0!</v>
      </c>
      <c r="F235" s="8">
        <f t="shared" ca="1" si="29"/>
        <v>0</v>
      </c>
      <c r="G235" s="8">
        <f t="shared" ca="1" si="29"/>
        <v>0</v>
      </c>
      <c r="H235" s="8">
        <f t="shared" ca="1" si="29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0">$D$192*SQRT(D181)/$E$192</f>
        <v>#DIV/0!</v>
      </c>
      <c r="E236" s="8" t="e">
        <f t="shared" ca="1" si="30"/>
        <v>#DIV/0!</v>
      </c>
      <c r="F236" s="8">
        <f t="shared" ca="1" si="30"/>
        <v>0</v>
      </c>
      <c r="G236" s="8">
        <f t="shared" ca="1" si="30"/>
        <v>0</v>
      </c>
      <c r="H236" s="8">
        <f t="shared" ca="1" si="30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1">$D$192*SQRT(D182)/$E$192</f>
        <v>#DIV/0!</v>
      </c>
      <c r="E237" s="8" t="e">
        <f t="shared" ca="1" si="31"/>
        <v>#DIV/0!</v>
      </c>
      <c r="F237" s="8">
        <f t="shared" ca="1" si="31"/>
        <v>0</v>
      </c>
      <c r="G237" s="8">
        <f t="shared" ca="1" si="31"/>
        <v>0</v>
      </c>
      <c r="H237" s="8">
        <f t="shared" ca="1" si="31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2">$D$192*SQRT(D183)/$E$192</f>
        <v>#DIV/0!</v>
      </c>
      <c r="E238" s="8" t="e">
        <f t="shared" ca="1" si="32"/>
        <v>#DIV/0!</v>
      </c>
      <c r="F238" s="8">
        <f t="shared" ca="1" si="32"/>
        <v>0</v>
      </c>
      <c r="G238" s="8">
        <f t="shared" ca="1" si="32"/>
        <v>0</v>
      </c>
      <c r="H238" s="8">
        <f t="shared" ca="1" si="32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ref="D239:H239" ca="1" si="33">$D$192*SQRT(D184)/$E$192</f>
        <v>0</v>
      </c>
      <c r="E239" s="8">
        <f t="shared" ca="1" si="33"/>
        <v>0</v>
      </c>
      <c r="F239" s="8">
        <f t="shared" ca="1" si="33"/>
        <v>0</v>
      </c>
      <c r="G239" s="8">
        <f t="shared" ca="1" si="33"/>
        <v>0</v>
      </c>
      <c r="H239" s="8">
        <f t="shared" ca="1" si="33"/>
        <v>0</v>
      </c>
      <c r="J239" s="8" t="e">
        <f t="shared" ca="1" si="8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4">$D$192*SQRT(D185)/$E$192</f>
        <v>0</v>
      </c>
      <c r="E240" s="8">
        <f t="shared" ca="1" si="34"/>
        <v>0</v>
      </c>
      <c r="F240" s="8">
        <f t="shared" ca="1" si="34"/>
        <v>0</v>
      </c>
      <c r="G240" s="8">
        <f t="shared" ca="1" si="34"/>
        <v>0</v>
      </c>
      <c r="H240" s="8">
        <f t="shared" ca="1" si="34"/>
        <v>0</v>
      </c>
      <c r="J240" s="8">
        <f t="shared" ca="1" si="8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5">$D$192*SQRT(D186)/$E$192</f>
        <v>0</v>
      </c>
      <c r="E241" s="8">
        <f t="shared" ca="1" si="35"/>
        <v>0</v>
      </c>
      <c r="F241" s="8">
        <f t="shared" ca="1" si="35"/>
        <v>0</v>
      </c>
      <c r="G241" s="8">
        <f t="shared" ca="1" si="35"/>
        <v>0</v>
      </c>
      <c r="H241" s="8">
        <f t="shared" ca="1" si="35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6">$D$192*SQRT(D187)/$E$192</f>
        <v>0</v>
      </c>
      <c r="E242" s="8">
        <f t="shared" ca="1" si="36"/>
        <v>0</v>
      </c>
      <c r="F242" s="8">
        <f t="shared" ca="1" si="36"/>
        <v>0</v>
      </c>
      <c r="G242" s="8">
        <f t="shared" ca="1" si="36"/>
        <v>0</v>
      </c>
      <c r="H242" s="8">
        <f t="shared" ca="1" si="36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7">$D$192*SQRT(D188)/$E$192</f>
        <v>0</v>
      </c>
      <c r="E243" s="8">
        <f t="shared" ca="1" si="37"/>
        <v>0</v>
      </c>
      <c r="F243" s="8">
        <f t="shared" ca="1" si="37"/>
        <v>0</v>
      </c>
      <c r="G243" s="8">
        <f t="shared" ca="1" si="37"/>
        <v>0</v>
      </c>
      <c r="H243" s="8">
        <f t="shared" ca="1" si="37"/>
        <v>0</v>
      </c>
      <c r="J243" s="8">
        <f t="shared" ca="1" si="8"/>
        <v>0</v>
      </c>
    </row>
    <row r="246" spans="1:10" x14ac:dyDescent="0.25">
      <c r="C246" t="s">
        <v>65</v>
      </c>
      <c r="D246">
        <v>1.96</v>
      </c>
      <c r="E246">
        <v>50</v>
      </c>
    </row>
    <row r="247" spans="1:10" x14ac:dyDescent="0.25">
      <c r="D247" t="s">
        <v>58</v>
      </c>
      <c r="E247" t="s">
        <v>54</v>
      </c>
      <c r="F247" t="s">
        <v>55</v>
      </c>
      <c r="G247" t="s">
        <v>56</v>
      </c>
      <c r="H247" t="s">
        <v>57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2.5918091142053266</v>
      </c>
      <c r="E248" s="9">
        <f ca="1">POWER(SQRT(E139)/E85,2)</f>
        <v>1.0301285574137587E-4</v>
      </c>
      <c r="F248" s="9">
        <f ca="1">POWER(SQRT(F139)/F85,2)</f>
        <v>5.1796959562854871E-5</v>
      </c>
      <c r="G248" s="9">
        <f ca="1">POWER(SQRT(G139)/G85,2)</f>
        <v>4.9529121788455812E-5</v>
      </c>
      <c r="H248" s="9">
        <f ca="1">POWER(SQRT(H139)/H85,2)</f>
        <v>1.2777726808810668E-4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38">POWER(SQRT(D140)/D86,2)</f>
        <v>1.8215070796670261</v>
      </c>
      <c r="E249" s="9" t="e">
        <f t="shared" ca="1" si="38"/>
        <v>#DIV/0!</v>
      </c>
      <c r="F249" s="9" t="e">
        <f t="shared" ca="1" si="38"/>
        <v>#DIV/0!</v>
      </c>
      <c r="G249" s="9" t="e">
        <f t="shared" ca="1" si="38"/>
        <v>#DIV/0!</v>
      </c>
      <c r="H249" s="9" t="e">
        <f t="shared" ca="1" si="38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39">POWER(SQRT(D141)/D87,2)</f>
        <v>5.0661704494983743E-2</v>
      </c>
      <c r="E250" s="9">
        <f t="shared" ca="1" si="39"/>
        <v>5.5113656878446413E-3</v>
      </c>
      <c r="F250" s="9">
        <f t="shared" ca="1" si="39"/>
        <v>5.5494191605312028E-3</v>
      </c>
      <c r="G250" s="9">
        <f t="shared" ca="1" si="39"/>
        <v>5.5568906567011753E-3</v>
      </c>
      <c r="H250" s="9">
        <f t="shared" ca="1" si="39"/>
        <v>8.034917519782694E-8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0">POWER(SQRT(D142)/D88,2)</f>
        <v>2.370686823167778</v>
      </c>
      <c r="E251" s="9">
        <f t="shared" ca="1" si="40"/>
        <v>6.8035343791226718E-4</v>
      </c>
      <c r="F251" s="9">
        <f t="shared" ca="1" si="40"/>
        <v>6.0450982355610497E-4</v>
      </c>
      <c r="G251" s="9">
        <f t="shared" ca="1" si="40"/>
        <v>5.9800614633249115E-4</v>
      </c>
      <c r="H251" s="9">
        <f t="shared" ca="1" si="40"/>
        <v>5.6997264651657592E-4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1">POWER(SQRT(D143)/D89,2)</f>
        <v>2.2848114315588859</v>
      </c>
      <c r="E252" s="9">
        <f t="shared" ca="1" si="41"/>
        <v>2.8947896975373616E-4</v>
      </c>
      <c r="F252" s="9">
        <f t="shared" ca="1" si="41"/>
        <v>2.3896073096791736E-4</v>
      </c>
      <c r="G252" s="9">
        <f t="shared" ca="1" si="41"/>
        <v>2.3554300624263424E-4</v>
      </c>
      <c r="H252" s="9">
        <f t="shared" ca="1" si="41"/>
        <v>2.2563472780274719E-4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2">POWER(SQRT(D144)/D90,2)</f>
        <v>2.4815547212222118</v>
      </c>
      <c r="E253" s="9">
        <f t="shared" ca="1" si="42"/>
        <v>5.0803306990509665E-4</v>
      </c>
      <c r="F253" s="9">
        <f t="shared" ca="1" si="42"/>
        <v>4.1552349877307731E-4</v>
      </c>
      <c r="G253" s="9">
        <f t="shared" ca="1" si="42"/>
        <v>4.1026189761394355E-4</v>
      </c>
      <c r="H253" s="9">
        <f t="shared" ca="1" si="42"/>
        <v>3.9586016316272405E-4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3">POWER(SQRT(D145)/D91,2)</f>
        <v>0.3737335568929443</v>
      </c>
      <c r="E254" s="9">
        <f t="shared" ca="1" si="43"/>
        <v>2.7244117169280485E-3</v>
      </c>
      <c r="F254" s="9">
        <f t="shared" ca="1" si="43"/>
        <v>2.7797005331666224E-3</v>
      </c>
      <c r="G254" s="9">
        <f t="shared" ca="1" si="43"/>
        <v>2.729822053916696E-3</v>
      </c>
      <c r="H254" s="9">
        <f t="shared" ca="1" si="43"/>
        <v>6.0030955529854907E-3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4">POWER(SQRT(D146)/D92,2)</f>
        <v>0.37802326702494438</v>
      </c>
      <c r="E255" s="9" t="e">
        <f t="shared" ca="1" si="44"/>
        <v>#DIV/0!</v>
      </c>
      <c r="F255" s="9" t="e">
        <f t="shared" ca="1" si="44"/>
        <v>#DIV/0!</v>
      </c>
      <c r="G255" s="9" t="e">
        <f t="shared" ca="1" si="44"/>
        <v>#DIV/0!</v>
      </c>
      <c r="H255" s="9" t="e">
        <f t="shared" ca="1" si="44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5">POWER(SQRT(D147)/D93,2)</f>
        <v>0.30626308825285337</v>
      </c>
      <c r="E256" s="9">
        <f t="shared" ca="1" si="45"/>
        <v>4.5844486993949522E-3</v>
      </c>
      <c r="F256" s="9">
        <f t="shared" ca="1" si="45"/>
        <v>4.6975269086873828E-3</v>
      </c>
      <c r="G256" s="9">
        <f t="shared" ca="1" si="45"/>
        <v>4.6216359096767027E-3</v>
      </c>
      <c r="H256" s="9">
        <f t="shared" ca="1" si="45"/>
        <v>8.6197624337195061E-3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6">POWER(SQRT(D148)/D94,2)</f>
        <v>9.3218954188176552E-5</v>
      </c>
      <c r="E257" s="9">
        <f t="shared" ca="1" si="46"/>
        <v>7.519501895648587E-3</v>
      </c>
      <c r="F257" s="9">
        <f t="shared" ca="1" si="46"/>
        <v>7.5275973170532574E-3</v>
      </c>
      <c r="G257" s="9">
        <f t="shared" ca="1" si="46"/>
        <v>7.5361804686010945E-3</v>
      </c>
      <c r="H257" s="9">
        <f t="shared" ca="1" si="46"/>
        <v>8.6420346661366499E-6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7">POWER(SQRT(D149)/D95,2)</f>
        <v>3.2291839077818496</v>
      </c>
      <c r="E258" s="9" t="e">
        <f t="shared" ca="1" si="47"/>
        <v>#DIV/0!</v>
      </c>
      <c r="F258" s="9" t="e">
        <f t="shared" ca="1" si="47"/>
        <v>#DIV/0!</v>
      </c>
      <c r="G258" s="9" t="e">
        <f t="shared" ca="1" si="47"/>
        <v>#DIV/0!</v>
      </c>
      <c r="H258" s="9" t="e">
        <f t="shared" ca="1" si="47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48">POWER(SQRT(D150)/D96,2)</f>
        <v>4.0190083270391792</v>
      </c>
      <c r="E259" s="9">
        <f t="shared" ca="1" si="48"/>
        <v>2.1236811747199469E-4</v>
      </c>
      <c r="F259" s="9">
        <f t="shared" ca="1" si="48"/>
        <v>1.5419884284993347E-5</v>
      </c>
      <c r="G259" s="9">
        <f t="shared" ca="1" si="48"/>
        <v>1.1699067718314877E-5</v>
      </c>
      <c r="H259" s="9" t="e">
        <f t="shared" ca="1" si="48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49">POWER(SQRT(D151)/D97,2)</f>
        <v>3.7147605778752952</v>
      </c>
      <c r="E260" s="9">
        <f t="shared" ca="1" si="49"/>
        <v>1.9934945765896675E-4</v>
      </c>
      <c r="F260" s="9">
        <f t="shared" ca="1" si="49"/>
        <v>6.2873949111049484E-5</v>
      </c>
      <c r="G260" s="9">
        <f t="shared" ca="1" si="49"/>
        <v>1.2574460020278634E-6</v>
      </c>
      <c r="H260" s="9" t="e">
        <f t="shared" ca="1" si="49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0">POWER(SQRT(D152)/D98,2)</f>
        <v>3.2211213409587267</v>
      </c>
      <c r="E261" s="9">
        <f t="shared" ca="1" si="50"/>
        <v>4.0464294365457113E-4</v>
      </c>
      <c r="F261" s="9">
        <f t="shared" ca="1" si="50"/>
        <v>2.9067167308122552E-4</v>
      </c>
      <c r="G261" s="9">
        <f t="shared" ca="1" si="50"/>
        <v>2.9257595059086329E-4</v>
      </c>
      <c r="H261" s="9" t="e">
        <f t="shared" ca="1" si="50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1">POWER(SQRT(D153)/D99,2)</f>
        <v>4.1452748126343799</v>
      </c>
      <c r="E262" s="9">
        <f t="shared" ca="1" si="51"/>
        <v>7.3327630004334384E-4</v>
      </c>
      <c r="F262" s="9">
        <f t="shared" ca="1" si="51"/>
        <v>4.894546842805019E-4</v>
      </c>
      <c r="G262" s="9">
        <f t="shared" ca="1" si="51"/>
        <v>4.8247351049455659E-4</v>
      </c>
      <c r="H262" s="9" t="e">
        <f t="shared" ca="1" si="51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2">POWER(SQRT(D154)/D100,2)</f>
        <v>3.2050518170384343</v>
      </c>
      <c r="E263" s="9">
        <f t="shared" ca="1" si="52"/>
        <v>4.5248945085167033E-4</v>
      </c>
      <c r="F263" s="9">
        <f t="shared" ca="1" si="52"/>
        <v>3.8824155199467572E-4</v>
      </c>
      <c r="G263" s="9">
        <f t="shared" ca="1" si="52"/>
        <v>3.9521037227405789E-4</v>
      </c>
      <c r="H263" s="9" t="e">
        <f t="shared" ca="1" si="52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3">POWER(SQRT(D155)/D101,2)</f>
        <v>8.9987741260674238E-4</v>
      </c>
      <c r="E264" s="9">
        <f t="shared" ca="1" si="53"/>
        <v>9.223728250773107E-4</v>
      </c>
      <c r="F264" s="9">
        <f t="shared" ca="1" si="53"/>
        <v>9.2239520178341388E-4</v>
      </c>
      <c r="G264" s="9">
        <f t="shared" ca="1" si="53"/>
        <v>9.2240180562642082E-4</v>
      </c>
      <c r="H264" s="9">
        <f t="shared" ca="1" si="53"/>
        <v>1.2335218535779707E-3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ref="D265:H265" ca="1" si="54">POWER(SQRT(D156)/D102,2)</f>
        <v>8.4693329599230284E-4</v>
      </c>
      <c r="E265" s="9">
        <f t="shared" ca="1" si="54"/>
        <v>8.4694612829302779E-4</v>
      </c>
      <c r="F265" s="9">
        <f t="shared" ca="1" si="54"/>
        <v>8.4697102524456714E-4</v>
      </c>
      <c r="G265" s="9">
        <f t="shared" ca="1" si="54"/>
        <v>8.4700535680807957E-4</v>
      </c>
      <c r="H265" s="9">
        <f t="shared" ca="1" si="54"/>
        <v>8.4979595215705565E-4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ref="D266:H266" ca="1" si="55">POWER(SQRT(D157)/D103,2)</f>
        <v>7.5211537746854354E-4</v>
      </c>
      <c r="E266" s="9">
        <f t="shared" ca="1" si="55"/>
        <v>8.826455102527174E-4</v>
      </c>
      <c r="F266" s="9">
        <f t="shared" ca="1" si="55"/>
        <v>8.8328490384367625E-4</v>
      </c>
      <c r="G266" s="9">
        <f t="shared" ca="1" si="55"/>
        <v>8.8381155146280898E-4</v>
      </c>
      <c r="H266" s="9">
        <f t="shared" ca="1" si="55"/>
        <v>3.9113021046452401E-4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ref="D267:H267" ca="1" si="56">POWER(SQRT(D158)/D104,2)</f>
        <v>6.8535868457242214E-4</v>
      </c>
      <c r="E267" s="9">
        <f t="shared" ca="1" si="56"/>
        <v>6.8537653604944877E-4</v>
      </c>
      <c r="F267" s="9">
        <f t="shared" ca="1" si="56"/>
        <v>6.853631427728256E-4</v>
      </c>
      <c r="G267" s="9">
        <f t="shared" ca="1" si="56"/>
        <v>6.8538228909529382E-4</v>
      </c>
      <c r="H267" s="9">
        <f t="shared" ca="1" si="56"/>
        <v>7.5033301226564678E-4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68" ca="1" si="57">POWER(SQRT(D159)/D105,2)</f>
        <v>1.0479279819613507E-3</v>
      </c>
      <c r="E268" s="9">
        <f t="shared" ca="1" si="57"/>
        <v>1.0697308146121174E-3</v>
      </c>
      <c r="F268" s="9">
        <f t="shared" ca="1" si="57"/>
        <v>1.0697600236682613E-3</v>
      </c>
      <c r="G268" s="9">
        <f t="shared" ca="1" si="57"/>
        <v>1.0697703819226038E-3</v>
      </c>
      <c r="H268" s="9">
        <f t="shared" ca="1" si="57"/>
        <v>1.2202068504442692E-3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ref="D269:H269" ca="1" si="58">POWER(SQRT(D160)/D106,2)</f>
        <v>1.3392698096442084E-3</v>
      </c>
      <c r="E269" s="9">
        <f t="shared" ca="1" si="58"/>
        <v>1.3393189926262643E-3</v>
      </c>
      <c r="F269" s="9">
        <f t="shared" ca="1" si="58"/>
        <v>1.3393481774733871E-3</v>
      </c>
      <c r="G269" s="9">
        <f t="shared" ca="1" si="58"/>
        <v>1.3393561693788296E-3</v>
      </c>
      <c r="H269" s="9">
        <f t="shared" ca="1" si="58"/>
        <v>1.286641569639759E-3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ref="D270:H270" ca="1" si="59">POWER(SQRT(D161)/D107,2)</f>
        <v>5.3190771516872955E-4</v>
      </c>
      <c r="E270" s="9">
        <f t="shared" ca="1" si="59"/>
        <v>5.3712827365388384E-4</v>
      </c>
      <c r="F270" s="9">
        <f t="shared" ca="1" si="59"/>
        <v>5.3714169266282942E-4</v>
      </c>
      <c r="G270" s="9">
        <f t="shared" ca="1" si="59"/>
        <v>5.3728035831641019E-4</v>
      </c>
      <c r="H270" s="9">
        <f t="shared" ca="1" si="59"/>
        <v>7.213652596533294E-4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ref="D271:H271" ca="1" si="60">POWER(SQRT(D162)/D108,2)</f>
        <v>7.6342524082676411E-4</v>
      </c>
      <c r="E271" s="9" t="e">
        <f t="shared" ca="1" si="60"/>
        <v>#DIV/0!</v>
      </c>
      <c r="F271" s="9" t="e">
        <f t="shared" ca="1" si="60"/>
        <v>#DIV/0!</v>
      </c>
      <c r="G271" s="9" t="e">
        <f t="shared" ca="1" si="60"/>
        <v>#DIV/0!</v>
      </c>
      <c r="H271" s="9" t="e">
        <f t="shared" ca="1" si="60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ref="D272:H272" ca="1" si="61">POWER(SQRT(D163)/D109,2)</f>
        <v>7.5623078306809939E-4</v>
      </c>
      <c r="E272" s="9">
        <f t="shared" ca="1" si="61"/>
        <v>7.5626480921061159E-4</v>
      </c>
      <c r="F272" s="9">
        <f t="shared" ca="1" si="61"/>
        <v>7.5627504717145657E-4</v>
      </c>
      <c r="G272" s="9">
        <f t="shared" ca="1" si="61"/>
        <v>7.5637306680075348E-4</v>
      </c>
      <c r="H272" s="9">
        <f t="shared" ca="1" si="61"/>
        <v>1.0591798256509297E-3</v>
      </c>
    </row>
    <row r="273" spans="1:8" x14ac:dyDescent="0.25">
      <c r="A273">
        <v>26</v>
      </c>
      <c r="C273">
        <f ca="1">OFFSET('168p stat'!$A$1,A273*20,0)</f>
        <v>0</v>
      </c>
      <c r="D273" s="9" t="e">
        <f t="shared" ref="D273:H273" ca="1" si="62">POWER(SQRT(D164)/D110,2)</f>
        <v>#DIV/0!</v>
      </c>
      <c r="E273" s="9" t="e">
        <f t="shared" ca="1" si="62"/>
        <v>#DIV/0!</v>
      </c>
      <c r="F273" s="9" t="e">
        <f t="shared" ca="1" si="62"/>
        <v>#DIV/0!</v>
      </c>
      <c r="G273" s="9" t="e">
        <f t="shared" ca="1" si="62"/>
        <v>#DIV/0!</v>
      </c>
      <c r="H273" s="9" t="e">
        <f t="shared" ca="1" si="62"/>
        <v>#DIV/0!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ref="D274:H274" ca="1" si="63">POWER(SQRT(D165)/D111,2)</f>
        <v>#DIV/0!</v>
      </c>
      <c r="E274" s="9" t="e">
        <f t="shared" ca="1" si="63"/>
        <v>#DIV/0!</v>
      </c>
      <c r="F274" s="9" t="e">
        <f t="shared" ca="1" si="63"/>
        <v>#DIV/0!</v>
      </c>
      <c r="G274" s="9" t="e">
        <f t="shared" ca="1" si="63"/>
        <v>#DIV/0!</v>
      </c>
      <c r="H274" s="9" t="e">
        <f t="shared" ca="1" si="63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ref="D275:H275" ca="1" si="64">POWER(SQRT(D166)/D112,2)</f>
        <v>#DIV/0!</v>
      </c>
      <c r="E275" s="9" t="e">
        <f t="shared" ca="1" si="64"/>
        <v>#DIV/0!</v>
      </c>
      <c r="F275" s="9" t="e">
        <f t="shared" ca="1" si="64"/>
        <v>#DIV/0!</v>
      </c>
      <c r="G275" s="9" t="e">
        <f t="shared" ca="1" si="64"/>
        <v>#DIV/0!</v>
      </c>
      <c r="H275" s="9" t="e">
        <f t="shared" ca="1" si="64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ref="D276:H276" ca="1" si="65">POWER(SQRT(D167)/D113,2)</f>
        <v>#DIV/0!</v>
      </c>
      <c r="E276" s="9" t="e">
        <f t="shared" ca="1" si="65"/>
        <v>#DIV/0!</v>
      </c>
      <c r="F276" s="9" t="e">
        <f t="shared" ca="1" si="65"/>
        <v>#DIV/0!</v>
      </c>
      <c r="G276" s="9" t="e">
        <f t="shared" ca="1" si="65"/>
        <v>#DIV/0!</v>
      </c>
      <c r="H276" s="9" t="e">
        <f t="shared" ca="1" si="6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ref="D277:H277" ca="1" si="66">POWER(SQRT(D168)/D114,2)</f>
        <v>#DIV/0!</v>
      </c>
      <c r="E277" s="9" t="e">
        <f t="shared" ca="1" si="66"/>
        <v>#DIV/0!</v>
      </c>
      <c r="F277" s="9" t="e">
        <f t="shared" ca="1" si="66"/>
        <v>#DIV/0!</v>
      </c>
      <c r="G277" s="9" t="e">
        <f t="shared" ca="1" si="66"/>
        <v>#DIV/0!</v>
      </c>
      <c r="H277" s="9" t="e">
        <f t="shared" ca="1" si="66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78" ca="1" si="67">POWER(SQRT(D169)/D115,2)</f>
        <v>#DIV/0!</v>
      </c>
      <c r="E278" s="9" t="e">
        <f t="shared" ca="1" si="67"/>
        <v>#DIV/0!</v>
      </c>
      <c r="F278" s="9" t="e">
        <f t="shared" ca="1" si="67"/>
        <v>#DIV/0!</v>
      </c>
      <c r="G278" s="9" t="e">
        <f t="shared" ca="1" si="67"/>
        <v>#DIV/0!</v>
      </c>
      <c r="H278" s="9" t="e">
        <f t="shared" ca="1" si="67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ref="D279:H279" ca="1" si="68">POWER(SQRT(D170)/D116,2)</f>
        <v>#DIV/0!</v>
      </c>
      <c r="E279" s="9" t="e">
        <f t="shared" ca="1" si="68"/>
        <v>#DIV/0!</v>
      </c>
      <c r="F279" s="9" t="e">
        <f t="shared" ca="1" si="68"/>
        <v>#DIV/0!</v>
      </c>
      <c r="G279" s="9" t="e">
        <f t="shared" ca="1" si="68"/>
        <v>#DIV/0!</v>
      </c>
      <c r="H279" s="9" t="e">
        <f t="shared" ca="1" si="68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69">POWER(SQRT(D171)/D117,2)</f>
        <v>#DIV/0!</v>
      </c>
      <c r="E280" s="9" t="e">
        <f t="shared" ca="1" si="69"/>
        <v>#DIV/0!</v>
      </c>
      <c r="F280" s="9" t="e">
        <f t="shared" ca="1" si="69"/>
        <v>#DIV/0!</v>
      </c>
      <c r="G280" s="9" t="e">
        <f t="shared" ca="1" si="69"/>
        <v>#DIV/0!</v>
      </c>
      <c r="H280" s="9" t="e">
        <f t="shared" ca="1" si="69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0">POWER(SQRT(D172)/D118,2)</f>
        <v>#DIV/0!</v>
      </c>
      <c r="E281" s="9" t="e">
        <f t="shared" ca="1" si="70"/>
        <v>#DIV/0!</v>
      </c>
      <c r="F281" s="9" t="e">
        <f t="shared" ca="1" si="70"/>
        <v>#DIV/0!</v>
      </c>
      <c r="G281" s="9" t="e">
        <f t="shared" ca="1" si="70"/>
        <v>#DIV/0!</v>
      </c>
      <c r="H281" s="9" t="e">
        <f t="shared" ca="1" si="70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1">POWER(SQRT(D173)/D119,2)</f>
        <v>#DIV/0!</v>
      </c>
      <c r="E282" s="9" t="e">
        <f t="shared" ca="1" si="71"/>
        <v>#DIV/0!</v>
      </c>
      <c r="F282" s="9" t="e">
        <f t="shared" ca="1" si="71"/>
        <v>#DIV/0!</v>
      </c>
      <c r="G282" s="9" t="e">
        <f t="shared" ca="1" si="71"/>
        <v>#DIV/0!</v>
      </c>
      <c r="H282" s="9" t="e">
        <f t="shared" ca="1" si="71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2">POWER(SQRT(D174)/D120,2)</f>
        <v>#DIV/0!</v>
      </c>
      <c r="E283" s="9" t="e">
        <f t="shared" ca="1" si="72"/>
        <v>#DIV/0!</v>
      </c>
      <c r="F283" s="9" t="e">
        <f t="shared" ca="1" si="72"/>
        <v>#DIV/0!</v>
      </c>
      <c r="G283" s="9" t="e">
        <f t="shared" ca="1" si="72"/>
        <v>#DIV/0!</v>
      </c>
      <c r="H283" s="9" t="e">
        <f t="shared" ca="1" si="72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3">POWER(SQRT(D175)/D121,2)</f>
        <v>#DIV/0!</v>
      </c>
      <c r="E284" s="9" t="e">
        <f t="shared" ca="1" si="73"/>
        <v>#DIV/0!</v>
      </c>
      <c r="F284" s="9" t="e">
        <f t="shared" ca="1" si="73"/>
        <v>#DIV/0!</v>
      </c>
      <c r="G284" s="9" t="e">
        <f t="shared" ca="1" si="73"/>
        <v>#DIV/0!</v>
      </c>
      <c r="H284" s="9" t="e">
        <f t="shared" ca="1" si="73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4">POWER(SQRT(D176)/D122,2)</f>
        <v>#DIV/0!</v>
      </c>
      <c r="E285" s="9" t="e">
        <f t="shared" ca="1" si="74"/>
        <v>#DIV/0!</v>
      </c>
      <c r="F285" s="9" t="e">
        <f t="shared" ca="1" si="74"/>
        <v>#DIV/0!</v>
      </c>
      <c r="G285" s="9" t="e">
        <f t="shared" ca="1" si="74"/>
        <v>#DIV/0!</v>
      </c>
      <c r="H285" s="9" t="e">
        <f t="shared" ca="1" si="74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5">POWER(SQRT(D177)/D123,2)</f>
        <v>#DIV/0!</v>
      </c>
      <c r="E286" s="9" t="e">
        <f t="shared" ca="1" si="75"/>
        <v>#DIV/0!</v>
      </c>
      <c r="F286" s="9" t="e">
        <f t="shared" ca="1" si="75"/>
        <v>#DIV/0!</v>
      </c>
      <c r="G286" s="9" t="e">
        <f t="shared" ca="1" si="75"/>
        <v>#DIV/0!</v>
      </c>
      <c r="H286" s="9" t="e">
        <f t="shared" ca="1" si="75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6">POWER(SQRT(D178)/D124,2)</f>
        <v>#DIV/0!</v>
      </c>
      <c r="E287" s="9" t="e">
        <f t="shared" ca="1" si="76"/>
        <v>#DIV/0!</v>
      </c>
      <c r="F287" s="9" t="e">
        <f t="shared" ca="1" si="76"/>
        <v>#DIV/0!</v>
      </c>
      <c r="G287" s="9" t="e">
        <f t="shared" ca="1" si="76"/>
        <v>#DIV/0!</v>
      </c>
      <c r="H287" s="9" t="e">
        <f t="shared" ca="1" si="7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7">POWER(SQRT(D179)/D125,2)</f>
        <v>#DIV/0!</v>
      </c>
      <c r="E288" s="9" t="e">
        <f t="shared" ca="1" si="77"/>
        <v>#DIV/0!</v>
      </c>
      <c r="F288" s="9" t="e">
        <f t="shared" ca="1" si="77"/>
        <v>#DIV/0!</v>
      </c>
      <c r="G288" s="9" t="e">
        <f t="shared" ca="1" si="77"/>
        <v>#DIV/0!</v>
      </c>
      <c r="H288" s="9" t="e">
        <f t="shared" ca="1" si="7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78">POWER(SQRT(D180)/D126,2)</f>
        <v>#DIV/0!</v>
      </c>
      <c r="E289" s="9" t="e">
        <f t="shared" ca="1" si="78"/>
        <v>#DIV/0!</v>
      </c>
      <c r="F289" s="9" t="e">
        <f t="shared" ca="1" si="78"/>
        <v>#DIV/0!</v>
      </c>
      <c r="G289" s="9" t="e">
        <f t="shared" ca="1" si="78"/>
        <v>#DIV/0!</v>
      </c>
      <c r="H289" s="9" t="e">
        <f t="shared" ca="1" si="78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79">POWER(SQRT(D181)/D127,2)</f>
        <v>#DIV/0!</v>
      </c>
      <c r="E290" s="9" t="e">
        <f t="shared" ca="1" si="79"/>
        <v>#DIV/0!</v>
      </c>
      <c r="F290" s="9" t="e">
        <f t="shared" ca="1" si="79"/>
        <v>#DIV/0!</v>
      </c>
      <c r="G290" s="9" t="e">
        <f t="shared" ca="1" si="79"/>
        <v>#DIV/0!</v>
      </c>
      <c r="H290" s="9" t="e">
        <f t="shared" ca="1" si="79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0">POWER(SQRT(D182)/D128,2)</f>
        <v>#DIV/0!</v>
      </c>
      <c r="E291" s="9" t="e">
        <f t="shared" ca="1" si="80"/>
        <v>#DIV/0!</v>
      </c>
      <c r="F291" s="9" t="e">
        <f t="shared" ca="1" si="80"/>
        <v>#DIV/0!</v>
      </c>
      <c r="G291" s="9" t="e">
        <f t="shared" ca="1" si="80"/>
        <v>#DIV/0!</v>
      </c>
      <c r="H291" s="9" t="e">
        <f t="shared" ca="1" si="80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1">POWER(SQRT(D183)/D129,2)</f>
        <v>#DIV/0!</v>
      </c>
      <c r="E292" s="9" t="e">
        <f t="shared" ca="1" si="81"/>
        <v>#DIV/0!</v>
      </c>
      <c r="F292" s="9" t="e">
        <f t="shared" ca="1" si="81"/>
        <v>#DIV/0!</v>
      </c>
      <c r="G292" s="9" t="e">
        <f t="shared" ca="1" si="81"/>
        <v>#DIV/0!</v>
      </c>
      <c r="H292" s="9" t="e">
        <f t="shared" ca="1" si="81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2">POWER(SQRT(D184)/D130,2)</f>
        <v>#DIV/0!</v>
      </c>
      <c r="E293" s="9" t="e">
        <f t="shared" ca="1" si="82"/>
        <v>#DIV/0!</v>
      </c>
      <c r="F293" s="9" t="e">
        <f t="shared" ca="1" si="82"/>
        <v>#DIV/0!</v>
      </c>
      <c r="G293" s="9" t="e">
        <f t="shared" ca="1" si="82"/>
        <v>#DIV/0!</v>
      </c>
      <c r="H293" s="9" t="e">
        <f t="shared" ca="1" si="82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3">POWER(SQRT(D185)/D131,2)</f>
        <v>#DIV/0!</v>
      </c>
      <c r="E294" s="9" t="e">
        <f t="shared" ca="1" si="83"/>
        <v>#DIV/0!</v>
      </c>
      <c r="F294" s="9" t="e">
        <f t="shared" ca="1" si="83"/>
        <v>#DIV/0!</v>
      </c>
      <c r="G294" s="9" t="e">
        <f t="shared" ca="1" si="83"/>
        <v>#DIV/0!</v>
      </c>
      <c r="H294" s="9" t="e">
        <f t="shared" ca="1" si="83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4">POWER(SQRT(D186)/D132,2)</f>
        <v>#DIV/0!</v>
      </c>
      <c r="E295" s="9" t="e">
        <f t="shared" ca="1" si="84"/>
        <v>#DIV/0!</v>
      </c>
      <c r="F295" s="9" t="e">
        <f t="shared" ca="1" si="84"/>
        <v>#DIV/0!</v>
      </c>
      <c r="G295" s="9" t="e">
        <f t="shared" ca="1" si="84"/>
        <v>#DIV/0!</v>
      </c>
      <c r="H295" s="9" t="e">
        <f t="shared" ca="1" si="84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5">POWER(SQRT(D187)/D133,2)</f>
        <v>#DIV/0!</v>
      </c>
      <c r="E296" s="9" t="e">
        <f t="shared" ca="1" si="85"/>
        <v>#DIV/0!</v>
      </c>
      <c r="F296" s="9" t="e">
        <f t="shared" ca="1" si="85"/>
        <v>#DIV/0!</v>
      </c>
      <c r="G296" s="9" t="e">
        <f t="shared" ca="1" si="85"/>
        <v>#DIV/0!</v>
      </c>
      <c r="H296" s="9" t="e">
        <f t="shared" ca="1" si="85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6">POWER(SQRT(D188)/D134,2)</f>
        <v>#DIV/0!</v>
      </c>
      <c r="E297" s="9" t="e">
        <f t="shared" ca="1" si="86"/>
        <v>#DIV/0!</v>
      </c>
      <c r="F297" s="9" t="e">
        <f t="shared" ca="1" si="86"/>
        <v>#DIV/0!</v>
      </c>
      <c r="G297" s="9" t="e">
        <f t="shared" ca="1" si="86"/>
        <v>#DIV/0!</v>
      </c>
      <c r="H297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322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24.781517000000001</v>
      </c>
      <c r="I2">
        <v>3.5860000000000002E-3</v>
      </c>
      <c r="J2" t="s">
        <v>3</v>
      </c>
      <c r="K2">
        <v>24.571124999999999</v>
      </c>
      <c r="L2">
        <v>5.2090000000000001E-3</v>
      </c>
      <c r="M2" t="s">
        <v>4</v>
      </c>
      <c r="N2">
        <v>7.6172079999999998</v>
      </c>
      <c r="O2">
        <v>2.7099999999999997E-4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49.371012</v>
      </c>
      <c r="I3">
        <v>4.1770000000000002E-3</v>
      </c>
      <c r="J3" t="s">
        <v>3</v>
      </c>
      <c r="K3">
        <v>48.953671</v>
      </c>
      <c r="L3">
        <v>6.77E-3</v>
      </c>
      <c r="M3" t="s">
        <v>4</v>
      </c>
      <c r="N3">
        <v>15.234869</v>
      </c>
      <c r="O3">
        <v>5.9500000000000004E-4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73.954486000000003</v>
      </c>
      <c r="I4">
        <v>4.2599999999999999E-3</v>
      </c>
      <c r="J4" t="s">
        <v>3</v>
      </c>
      <c r="K4">
        <v>73.330869000000007</v>
      </c>
      <c r="L4">
        <v>7.0600000000000003E-3</v>
      </c>
      <c r="M4" t="s">
        <v>4</v>
      </c>
      <c r="N4">
        <v>22.851033999999999</v>
      </c>
      <c r="O4">
        <v>9.2100000000000005E-4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98.535539999999997</v>
      </c>
      <c r="I5">
        <v>4.4200000000000003E-3</v>
      </c>
      <c r="J5" t="s">
        <v>3</v>
      </c>
      <c r="K5">
        <v>97.705873999999994</v>
      </c>
      <c r="L5">
        <v>7.5440000000000004E-3</v>
      </c>
      <c r="M5" t="s">
        <v>4</v>
      </c>
      <c r="N5">
        <v>30.463287999999999</v>
      </c>
      <c r="O5">
        <v>1.2650000000000001E-3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123.119912</v>
      </c>
      <c r="I6">
        <v>6.1260000000000004E-3</v>
      </c>
      <c r="J6" t="s">
        <v>3</v>
      </c>
      <c r="K6">
        <v>122.085671</v>
      </c>
      <c r="L6">
        <v>9.3290000000000005E-3</v>
      </c>
      <c r="M6" t="s">
        <v>4</v>
      </c>
      <c r="N6">
        <v>38.083362999999999</v>
      </c>
      <c r="O6">
        <v>1.6999999999999999E-3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147.70083199999999</v>
      </c>
      <c r="I7">
        <v>6.9490000000000003E-3</v>
      </c>
      <c r="J7" t="s">
        <v>3</v>
      </c>
      <c r="K7">
        <v>146.46232599999999</v>
      </c>
      <c r="L7">
        <v>9.5829999999999995E-3</v>
      </c>
      <c r="M7" t="s">
        <v>4</v>
      </c>
      <c r="N7">
        <v>45.699095999999997</v>
      </c>
      <c r="O7">
        <v>2.2279999999999999E-3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172.28666999999999</v>
      </c>
      <c r="I8">
        <v>8.7229999999999999E-3</v>
      </c>
      <c r="J8" t="s">
        <v>3</v>
      </c>
      <c r="K8">
        <v>170.843941</v>
      </c>
      <c r="L8">
        <v>1.1488E-2</v>
      </c>
      <c r="M8" t="s">
        <v>4</v>
      </c>
      <c r="N8">
        <v>53.313026999999998</v>
      </c>
      <c r="O8">
        <v>2.624E-3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196.87094500000001</v>
      </c>
      <c r="I9">
        <v>1.1557E-2</v>
      </c>
      <c r="J9" t="s">
        <v>3</v>
      </c>
      <c r="K9">
        <v>195.22409400000001</v>
      </c>
      <c r="L9">
        <v>1.4383E-2</v>
      </c>
      <c r="M9" t="s">
        <v>4</v>
      </c>
      <c r="N9">
        <v>60.934044999999998</v>
      </c>
      <c r="O9">
        <v>3.1099999999999999E-3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221.45025100000001</v>
      </c>
      <c r="I10">
        <v>1.3021E-2</v>
      </c>
      <c r="J10" t="s">
        <v>3</v>
      </c>
      <c r="K10">
        <v>219.59961000000001</v>
      </c>
      <c r="L10">
        <v>1.5077999999999999E-2</v>
      </c>
      <c r="M10" t="s">
        <v>4</v>
      </c>
      <c r="N10">
        <v>68.547362000000007</v>
      </c>
      <c r="O10">
        <v>3.539E-3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246.02873600000001</v>
      </c>
      <c r="I11">
        <v>1.7194000000000001E-2</v>
      </c>
      <c r="J11" t="s">
        <v>3</v>
      </c>
      <c r="K11">
        <v>243.974176</v>
      </c>
      <c r="L11">
        <v>1.9390000000000001E-2</v>
      </c>
      <c r="M11" t="s">
        <v>4</v>
      </c>
      <c r="N11">
        <v>76.162868000000003</v>
      </c>
      <c r="O11">
        <v>3.9639999999999996E-3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270.61635899999999</v>
      </c>
      <c r="I12">
        <v>1.9418999999999999E-2</v>
      </c>
      <c r="J12" t="s">
        <v>3</v>
      </c>
      <c r="K12">
        <v>268.35779500000001</v>
      </c>
      <c r="L12">
        <v>2.2225999999999999E-2</v>
      </c>
      <c r="M12" t="s">
        <v>4</v>
      </c>
      <c r="N12">
        <v>83.778108000000003</v>
      </c>
      <c r="O12">
        <v>4.5069999999999997E-3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295.197047</v>
      </c>
      <c r="I13">
        <v>2.2550000000000001E-2</v>
      </c>
      <c r="J13" t="s">
        <v>3</v>
      </c>
      <c r="K13">
        <v>292.73334899999998</v>
      </c>
      <c r="L13">
        <v>2.4605999999999999E-2</v>
      </c>
      <c r="M13" t="s">
        <v>4</v>
      </c>
      <c r="N13">
        <v>91.394596000000007</v>
      </c>
      <c r="O13">
        <v>4.7800000000000004E-3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319.785709</v>
      </c>
      <c r="I14">
        <v>2.1138000000000001E-2</v>
      </c>
      <c r="J14" t="s">
        <v>3</v>
      </c>
      <c r="K14">
        <v>317.11726900000002</v>
      </c>
      <c r="L14">
        <v>2.2800000000000001E-2</v>
      </c>
      <c r="M14" t="s">
        <v>4</v>
      </c>
      <c r="N14">
        <v>99.015838000000002</v>
      </c>
      <c r="O14">
        <v>4.934E-3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344.3734</v>
      </c>
      <c r="I15">
        <v>2.3101E-2</v>
      </c>
      <c r="J15" t="s">
        <v>3</v>
      </c>
      <c r="K15">
        <v>341.49972500000001</v>
      </c>
      <c r="L15">
        <v>2.4723999999999999E-2</v>
      </c>
      <c r="M15" t="s">
        <v>4</v>
      </c>
      <c r="N15">
        <v>106.634828</v>
      </c>
      <c r="O15">
        <v>5.8180000000000003E-3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368.96857999999997</v>
      </c>
      <c r="I16">
        <v>2.7716000000000001E-2</v>
      </c>
      <c r="J16" t="s">
        <v>3</v>
      </c>
      <c r="K16">
        <v>365.889655</v>
      </c>
      <c r="L16">
        <v>2.8917000000000002E-2</v>
      </c>
      <c r="M16" t="s">
        <v>4</v>
      </c>
      <c r="N16">
        <v>114.25229899999999</v>
      </c>
      <c r="O16">
        <v>6.587E-3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393.55370799999997</v>
      </c>
      <c r="I17">
        <v>2.9662999999999998E-2</v>
      </c>
      <c r="J17" t="s">
        <v>3</v>
      </c>
      <c r="K17">
        <v>390.26963899999998</v>
      </c>
      <c r="L17">
        <v>3.0415000000000001E-2</v>
      </c>
      <c r="M17" t="s">
        <v>4</v>
      </c>
      <c r="N17">
        <v>121.863096</v>
      </c>
      <c r="O17">
        <v>7.0549999999999996E-3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418.140941</v>
      </c>
      <c r="I18">
        <v>2.8865999999999999E-2</v>
      </c>
      <c r="J18" t="s">
        <v>3</v>
      </c>
      <c r="K18">
        <v>414.65280899999999</v>
      </c>
      <c r="L18">
        <v>2.9117000000000001E-2</v>
      </c>
      <c r="M18" t="s">
        <v>4</v>
      </c>
      <c r="N18">
        <v>129.48171400000001</v>
      </c>
      <c r="O18">
        <v>7.4530000000000004E-3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442.72268800000001</v>
      </c>
      <c r="I19">
        <v>3.0841E-2</v>
      </c>
      <c r="J19" t="s">
        <v>3</v>
      </c>
      <c r="K19">
        <v>439.03108600000002</v>
      </c>
      <c r="L19">
        <v>3.1042E-2</v>
      </c>
      <c r="M19" t="s">
        <v>4</v>
      </c>
      <c r="N19">
        <v>137.09581800000001</v>
      </c>
      <c r="O19">
        <v>8.0400000000000003E-3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467.31168300000002</v>
      </c>
      <c r="I20">
        <v>3.1182999999999999E-2</v>
      </c>
      <c r="J20" t="s">
        <v>3</v>
      </c>
      <c r="K20">
        <v>463.41608300000001</v>
      </c>
      <c r="L20">
        <v>3.0776999999999999E-2</v>
      </c>
      <c r="M20" t="s">
        <v>4</v>
      </c>
      <c r="N20">
        <v>144.71004099999999</v>
      </c>
      <c r="O20">
        <v>8.9449999999999998E-3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491.89910800000001</v>
      </c>
      <c r="I21">
        <v>3.1497999999999998E-2</v>
      </c>
      <c r="J21" t="s">
        <v>3</v>
      </c>
      <c r="K21">
        <v>487.80013500000001</v>
      </c>
      <c r="L21">
        <v>3.0679000000000001E-2</v>
      </c>
      <c r="M21" t="s">
        <v>4</v>
      </c>
      <c r="N21">
        <v>152.327305</v>
      </c>
      <c r="O21">
        <v>9.2169999999999995E-3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590.13614600000005</v>
      </c>
      <c r="I42">
        <v>2622.091042</v>
      </c>
      <c r="J42" t="s">
        <v>3</v>
      </c>
      <c r="K42">
        <v>589.89975200000003</v>
      </c>
      <c r="L42">
        <v>2621.5074679999998</v>
      </c>
      <c r="M42" t="s">
        <v>4</v>
      </c>
      <c r="N42">
        <v>8.6541090000000001</v>
      </c>
      <c r="O42">
        <v>3.5300000000000002E-4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1176.844441</v>
      </c>
      <c r="I43">
        <v>6849.7371210000001</v>
      </c>
      <c r="J43" t="s">
        <v>3</v>
      </c>
      <c r="K43">
        <v>1176.3743899999999</v>
      </c>
      <c r="L43">
        <v>6847.9756379999999</v>
      </c>
      <c r="M43" t="s">
        <v>4</v>
      </c>
      <c r="N43">
        <v>17.304922000000001</v>
      </c>
      <c r="O43">
        <v>5.1199999999999998E-4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1757.099512</v>
      </c>
      <c r="I44">
        <v>11267.033545</v>
      </c>
      <c r="J44" t="s">
        <v>3</v>
      </c>
      <c r="K44">
        <v>1756.3976680000001</v>
      </c>
      <c r="L44">
        <v>11264.162974000001</v>
      </c>
      <c r="M44" t="s">
        <v>4</v>
      </c>
      <c r="N44">
        <v>25.961877000000001</v>
      </c>
      <c r="O44">
        <v>1.054E-3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2333.6080860000002</v>
      </c>
      <c r="I45">
        <v>15281.965662000001</v>
      </c>
      <c r="J45" t="s">
        <v>3</v>
      </c>
      <c r="K45">
        <v>2332.6735840000001</v>
      </c>
      <c r="L45">
        <v>15277.748881</v>
      </c>
      <c r="M45" t="s">
        <v>4</v>
      </c>
      <c r="N45">
        <v>34.615495000000003</v>
      </c>
      <c r="O45">
        <v>1.0349999999999999E-3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2911.6836720000001</v>
      </c>
      <c r="I46">
        <v>20553.056385</v>
      </c>
      <c r="J46" t="s">
        <v>3</v>
      </c>
      <c r="K46">
        <v>2910.5176809999998</v>
      </c>
      <c r="L46">
        <v>20547.354145000001</v>
      </c>
      <c r="M46" t="s">
        <v>4</v>
      </c>
      <c r="N46">
        <v>43.266939000000001</v>
      </c>
      <c r="O46">
        <v>1.2719999999999999E-3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3486.1885739999998</v>
      </c>
      <c r="I47">
        <v>27310.633081</v>
      </c>
      <c r="J47" t="s">
        <v>3</v>
      </c>
      <c r="K47">
        <v>3484.7909909999998</v>
      </c>
      <c r="L47">
        <v>27303.319255999999</v>
      </c>
      <c r="M47" t="s">
        <v>4</v>
      </c>
      <c r="N47">
        <v>51.915579999999999</v>
      </c>
      <c r="O47">
        <v>1.6119999999999999E-3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4081.0141309999999</v>
      </c>
      <c r="I48">
        <v>37642.777476000003</v>
      </c>
      <c r="J48" t="s">
        <v>3</v>
      </c>
      <c r="K48">
        <v>4079.3825099999999</v>
      </c>
      <c r="L48">
        <v>37632.720431000002</v>
      </c>
      <c r="M48" t="s">
        <v>4</v>
      </c>
      <c r="N48">
        <v>60.570689999999999</v>
      </c>
      <c r="O48">
        <v>3.7030000000000001E-3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4659.8690230000002</v>
      </c>
      <c r="I49">
        <v>44752.527838000002</v>
      </c>
      <c r="J49" t="s">
        <v>3</v>
      </c>
      <c r="K49">
        <v>4658.0042480000002</v>
      </c>
      <c r="L49">
        <v>44739.902864999996</v>
      </c>
      <c r="M49" t="s">
        <v>4</v>
      </c>
      <c r="N49">
        <v>69.227932999999993</v>
      </c>
      <c r="O49">
        <v>4.2760000000000003E-3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5241.9850880000004</v>
      </c>
      <c r="I50">
        <v>53004.228266999999</v>
      </c>
      <c r="J50" t="s">
        <v>3</v>
      </c>
      <c r="K50">
        <v>5239.887256</v>
      </c>
      <c r="L50">
        <v>52988.966760000003</v>
      </c>
      <c r="M50" t="s">
        <v>4</v>
      </c>
      <c r="N50">
        <v>77.882517000000007</v>
      </c>
      <c r="O50">
        <v>4.6670000000000001E-3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5820.5417770000004</v>
      </c>
      <c r="I51">
        <v>59493.947817</v>
      </c>
      <c r="J51" t="s">
        <v>3</v>
      </c>
      <c r="K51">
        <v>5818.2114650000003</v>
      </c>
      <c r="L51">
        <v>59476.522938000002</v>
      </c>
      <c r="M51" t="s">
        <v>4</v>
      </c>
      <c r="N51">
        <v>86.536052999999995</v>
      </c>
      <c r="O51">
        <v>5.3660000000000001E-3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6398.3349799999996</v>
      </c>
      <c r="I52">
        <v>64839.118772000002</v>
      </c>
      <c r="J52" t="s">
        <v>3</v>
      </c>
      <c r="K52">
        <v>6395.7725780000001</v>
      </c>
      <c r="L52">
        <v>64820.343050000003</v>
      </c>
      <c r="M52" t="s">
        <v>4</v>
      </c>
      <c r="N52">
        <v>95.187482000000003</v>
      </c>
      <c r="O52">
        <v>5.2789999999999998E-3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6965.034463</v>
      </c>
      <c r="I53">
        <v>69212.131051999997</v>
      </c>
      <c r="J53" t="s">
        <v>3</v>
      </c>
      <c r="K53">
        <v>6962.240898</v>
      </c>
      <c r="L53">
        <v>69191.883870999998</v>
      </c>
      <c r="M53" t="s">
        <v>4</v>
      </c>
      <c r="N53">
        <v>103.845282</v>
      </c>
      <c r="O53">
        <v>8.7390000000000002E-3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7543.0439939999997</v>
      </c>
      <c r="I54">
        <v>77801.778544999994</v>
      </c>
      <c r="J54" t="s">
        <v>3</v>
      </c>
      <c r="K54">
        <v>7540.0182910000003</v>
      </c>
      <c r="L54">
        <v>77779.407217</v>
      </c>
      <c r="M54" t="s">
        <v>4</v>
      </c>
      <c r="N54">
        <v>112.50045900000001</v>
      </c>
      <c r="O54">
        <v>8.7939999999999997E-3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8136.098301</v>
      </c>
      <c r="I55">
        <v>89482.973970999999</v>
      </c>
      <c r="J55" t="s">
        <v>3</v>
      </c>
      <c r="K55">
        <v>8132.8396000000002</v>
      </c>
      <c r="L55">
        <v>89456.388701000003</v>
      </c>
      <c r="M55" t="s">
        <v>4</v>
      </c>
      <c r="N55">
        <v>121.15184499999999</v>
      </c>
      <c r="O55">
        <v>9.6310000000000007E-3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8725.8574410000001</v>
      </c>
      <c r="I56">
        <v>109579.366908</v>
      </c>
      <c r="J56" t="s">
        <v>3</v>
      </c>
      <c r="K56">
        <v>8722.3650390000003</v>
      </c>
      <c r="L56">
        <v>109547.61532700001</v>
      </c>
      <c r="M56" t="s">
        <v>4</v>
      </c>
      <c r="N56">
        <v>129.803539</v>
      </c>
      <c r="O56">
        <v>9.9760000000000005E-3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9303.1329690000002</v>
      </c>
      <c r="I57">
        <v>112500.69988499999</v>
      </c>
      <c r="J57" t="s">
        <v>3</v>
      </c>
      <c r="K57">
        <v>9299.4088479999991</v>
      </c>
      <c r="L57">
        <v>112468.17289099999</v>
      </c>
      <c r="M57" t="s">
        <v>4</v>
      </c>
      <c r="N57">
        <v>138.451459</v>
      </c>
      <c r="O57">
        <v>1.0677000000000001E-2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9882.6290040000004</v>
      </c>
      <c r="I58">
        <v>109304.317732</v>
      </c>
      <c r="J58" t="s">
        <v>3</v>
      </c>
      <c r="K58">
        <v>9878.6732229999998</v>
      </c>
      <c r="L58">
        <v>109272.090044</v>
      </c>
      <c r="M58" t="s">
        <v>4</v>
      </c>
      <c r="N58">
        <v>147.10667699999999</v>
      </c>
      <c r="O58">
        <v>1.1372E-2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10455.801113</v>
      </c>
      <c r="I59">
        <v>111188.553193</v>
      </c>
      <c r="J59" t="s">
        <v>3</v>
      </c>
      <c r="K59">
        <v>10451.613574000001</v>
      </c>
      <c r="L59">
        <v>111155.416489</v>
      </c>
      <c r="M59" t="s">
        <v>4</v>
      </c>
      <c r="N59">
        <v>155.760502</v>
      </c>
      <c r="O59">
        <v>1.2311000000000001E-2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11027.99748</v>
      </c>
      <c r="I60">
        <v>113997.702439</v>
      </c>
      <c r="J60" t="s">
        <v>3</v>
      </c>
      <c r="K60">
        <v>11023.579102</v>
      </c>
      <c r="L60">
        <v>113964.534036</v>
      </c>
      <c r="M60" t="s">
        <v>4</v>
      </c>
      <c r="N60">
        <v>164.415615</v>
      </c>
      <c r="O60">
        <v>1.2066E-2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11627.273711</v>
      </c>
      <c r="I61">
        <v>127680.743864</v>
      </c>
      <c r="J61" t="s">
        <v>3</v>
      </c>
      <c r="K61">
        <v>11622.621327999999</v>
      </c>
      <c r="L61">
        <v>127644.666503</v>
      </c>
      <c r="M61" t="s">
        <v>4</v>
      </c>
      <c r="N61">
        <v>173.06622200000001</v>
      </c>
      <c r="O61">
        <v>1.0925000000000001E-2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20.820170999999998</v>
      </c>
      <c r="I62">
        <v>1.519E-3</v>
      </c>
      <c r="J62" t="s">
        <v>3</v>
      </c>
      <c r="K62">
        <v>20.641383000000001</v>
      </c>
      <c r="L62">
        <v>2.637E-3</v>
      </c>
      <c r="M62" t="s">
        <v>4</v>
      </c>
      <c r="N62">
        <v>4.4531299999999998</v>
      </c>
      <c r="O62">
        <v>9.990000000000001E-4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41.335295000000002</v>
      </c>
      <c r="I63">
        <v>9.1100000000000003E-4</v>
      </c>
      <c r="J63" t="s">
        <v>3</v>
      </c>
      <c r="K63">
        <v>40.979866999999999</v>
      </c>
      <c r="L63">
        <v>2.624E-3</v>
      </c>
      <c r="M63" t="s">
        <v>4</v>
      </c>
      <c r="N63">
        <v>8.7579639999999994</v>
      </c>
      <c r="O63">
        <v>1.023E-3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61.850211999999999</v>
      </c>
      <c r="I64">
        <v>6.1700000000000004E-4</v>
      </c>
      <c r="J64" t="s">
        <v>3</v>
      </c>
      <c r="K64">
        <v>61.318168999999997</v>
      </c>
      <c r="L64">
        <v>2.6050000000000001E-3</v>
      </c>
      <c r="M64" t="s">
        <v>4</v>
      </c>
      <c r="N64">
        <v>13.062538</v>
      </c>
      <c r="O64">
        <v>1.003E-3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82.364607000000007</v>
      </c>
      <c r="I65">
        <v>4.5600000000000003E-4</v>
      </c>
      <c r="J65" t="s">
        <v>3</v>
      </c>
      <c r="K65">
        <v>81.657146999999995</v>
      </c>
      <c r="L65">
        <v>2.5860000000000002E-3</v>
      </c>
      <c r="M65" t="s">
        <v>4</v>
      </c>
      <c r="N65">
        <v>17.367146000000002</v>
      </c>
      <c r="O65">
        <v>9.8499999999999998E-4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102.881546</v>
      </c>
      <c r="I66">
        <v>4.6799999999999999E-4</v>
      </c>
      <c r="J66" t="s">
        <v>3</v>
      </c>
      <c r="K66">
        <v>101.99786400000001</v>
      </c>
      <c r="L66">
        <v>2.7499999999999998E-3</v>
      </c>
      <c r="M66" t="s">
        <v>4</v>
      </c>
      <c r="N66">
        <v>21.672643000000001</v>
      </c>
      <c r="O66">
        <v>9.9299999999999996E-4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123.39686399999999</v>
      </c>
      <c r="I67">
        <v>4.4700000000000002E-4</v>
      </c>
      <c r="J67" t="s">
        <v>3</v>
      </c>
      <c r="K67">
        <v>122.33763999999999</v>
      </c>
      <c r="L67">
        <v>2.8470000000000001E-3</v>
      </c>
      <c r="M67" t="s">
        <v>4</v>
      </c>
      <c r="N67">
        <v>25.977278999999999</v>
      </c>
      <c r="O67">
        <v>1.0269999999999999E-3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143.91216600000001</v>
      </c>
      <c r="I68">
        <v>4.4700000000000002E-4</v>
      </c>
      <c r="J68" t="s">
        <v>3</v>
      </c>
      <c r="K68">
        <v>142.67799099999999</v>
      </c>
      <c r="L68">
        <v>2.8189999999999999E-3</v>
      </c>
      <c r="M68" t="s">
        <v>4</v>
      </c>
      <c r="N68">
        <v>30.281894999999999</v>
      </c>
      <c r="O68">
        <v>1.044E-3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164.42695699999999</v>
      </c>
      <c r="I69">
        <v>5.31E-4</v>
      </c>
      <c r="J69" t="s">
        <v>3</v>
      </c>
      <c r="K69">
        <v>163.01815400000001</v>
      </c>
      <c r="L69">
        <v>2.8969999999999998E-3</v>
      </c>
      <c r="M69" t="s">
        <v>4</v>
      </c>
      <c r="N69">
        <v>34.586660999999999</v>
      </c>
      <c r="O69">
        <v>1.054E-3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184.94242399999999</v>
      </c>
      <c r="I70">
        <v>6.0800000000000003E-4</v>
      </c>
      <c r="J70" t="s">
        <v>3</v>
      </c>
      <c r="K70">
        <v>183.35924900000001</v>
      </c>
      <c r="L70">
        <v>2.8770000000000002E-3</v>
      </c>
      <c r="M70" t="s">
        <v>4</v>
      </c>
      <c r="N70">
        <v>38.891944000000002</v>
      </c>
      <c r="O70">
        <v>1.1050000000000001E-3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205.45975300000001</v>
      </c>
      <c r="I71">
        <v>6.8199999999999999E-4</v>
      </c>
      <c r="J71" t="s">
        <v>3</v>
      </c>
      <c r="K71">
        <v>203.70165700000001</v>
      </c>
      <c r="L71">
        <v>2.941E-3</v>
      </c>
      <c r="M71" t="s">
        <v>4</v>
      </c>
      <c r="N71">
        <v>43.196980000000003</v>
      </c>
      <c r="O71">
        <v>1.119E-3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225.97728499999999</v>
      </c>
      <c r="I72">
        <v>7.5199999999999996E-4</v>
      </c>
      <c r="J72" t="s">
        <v>3</v>
      </c>
      <c r="K72">
        <v>224.04540800000001</v>
      </c>
      <c r="L72">
        <v>2.8279999999999998E-3</v>
      </c>
      <c r="M72" t="s">
        <v>4</v>
      </c>
      <c r="N72">
        <v>47.501790999999997</v>
      </c>
      <c r="O72">
        <v>1.14E-3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246.493425</v>
      </c>
      <c r="I73">
        <v>7.9299999999999998E-4</v>
      </c>
      <c r="J73" t="s">
        <v>3</v>
      </c>
      <c r="K73">
        <v>244.38724999999999</v>
      </c>
      <c r="L73">
        <v>2.8219999999999999E-3</v>
      </c>
      <c r="M73" t="s">
        <v>4</v>
      </c>
      <c r="N73">
        <v>51.806519000000002</v>
      </c>
      <c r="O73">
        <v>1.186E-3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267.01046500000001</v>
      </c>
      <c r="I74">
        <v>8.8699999999999998E-4</v>
      </c>
      <c r="J74" t="s">
        <v>3</v>
      </c>
      <c r="K74">
        <v>264.72988199999998</v>
      </c>
      <c r="L74">
        <v>2.8189999999999999E-3</v>
      </c>
      <c r="M74" t="s">
        <v>4</v>
      </c>
      <c r="N74">
        <v>56.111125999999999</v>
      </c>
      <c r="O74">
        <v>1.1869999999999999E-3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287.52915000000002</v>
      </c>
      <c r="I75">
        <v>9.2299999999999999E-4</v>
      </c>
      <c r="J75" t="s">
        <v>3</v>
      </c>
      <c r="K75">
        <v>285.07325900000001</v>
      </c>
      <c r="L75">
        <v>2.7539999999999999E-3</v>
      </c>
      <c r="M75" t="s">
        <v>4</v>
      </c>
      <c r="N75">
        <v>60.415751</v>
      </c>
      <c r="O75">
        <v>1.2329999999999999E-3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308.04809299999999</v>
      </c>
      <c r="I76">
        <v>1.0189999999999999E-3</v>
      </c>
      <c r="J76" t="s">
        <v>3</v>
      </c>
      <c r="K76">
        <v>305.41722700000003</v>
      </c>
      <c r="L76">
        <v>2.8649999999999999E-3</v>
      </c>
      <c r="M76" t="s">
        <v>4</v>
      </c>
      <c r="N76">
        <v>64.720594000000006</v>
      </c>
      <c r="O76">
        <v>1.258E-3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328.567137</v>
      </c>
      <c r="I77">
        <v>1.2409999999999999E-3</v>
      </c>
      <c r="J77" t="s">
        <v>3</v>
      </c>
      <c r="K77">
        <v>325.761482</v>
      </c>
      <c r="L77">
        <v>3.088E-3</v>
      </c>
      <c r="M77" t="s">
        <v>4</v>
      </c>
      <c r="N77">
        <v>69.025126</v>
      </c>
      <c r="O77">
        <v>1.354E-3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349.08765899999997</v>
      </c>
      <c r="I78">
        <v>1.351E-3</v>
      </c>
      <c r="J78" t="s">
        <v>3</v>
      </c>
      <c r="K78">
        <v>346.10684700000002</v>
      </c>
      <c r="L78">
        <v>3.3059999999999999E-3</v>
      </c>
      <c r="M78" t="s">
        <v>4</v>
      </c>
      <c r="N78">
        <v>73.330169999999995</v>
      </c>
      <c r="O78">
        <v>1.41E-3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369.60883200000001</v>
      </c>
      <c r="I79">
        <v>1.4970000000000001E-3</v>
      </c>
      <c r="J79" t="s">
        <v>3</v>
      </c>
      <c r="K79">
        <v>366.45222999999999</v>
      </c>
      <c r="L79">
        <v>3.398E-3</v>
      </c>
      <c r="M79" t="s">
        <v>4</v>
      </c>
      <c r="N79">
        <v>77.635193999999998</v>
      </c>
      <c r="O79">
        <v>1.446E-3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390.128716</v>
      </c>
      <c r="I80">
        <v>1.554E-3</v>
      </c>
      <c r="J80" t="s">
        <v>3</v>
      </c>
      <c r="K80">
        <v>386.79716500000001</v>
      </c>
      <c r="L80">
        <v>3.4459999999999998E-3</v>
      </c>
      <c r="M80" t="s">
        <v>4</v>
      </c>
      <c r="N80">
        <v>81.940382</v>
      </c>
      <c r="O80">
        <v>1.467E-3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410.64782000000002</v>
      </c>
      <c r="I81">
        <v>1.678E-3</v>
      </c>
      <c r="J81" t="s">
        <v>3</v>
      </c>
      <c r="K81">
        <v>407.14103799999998</v>
      </c>
      <c r="L81">
        <v>3.4840000000000001E-3</v>
      </c>
      <c r="M81" t="s">
        <v>4</v>
      </c>
      <c r="N81">
        <v>86.244422</v>
      </c>
      <c r="O81">
        <v>1.482E-3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23.813424999999999</v>
      </c>
      <c r="I82">
        <v>1.0989999999999999E-3</v>
      </c>
      <c r="J82" t="s">
        <v>3</v>
      </c>
      <c r="K82">
        <v>23.605349</v>
      </c>
      <c r="L82">
        <v>2.1540000000000001E-3</v>
      </c>
      <c r="M82" t="s">
        <v>4</v>
      </c>
      <c r="N82">
        <v>7.427359</v>
      </c>
      <c r="O82">
        <v>7.5299999999999998E-4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47.353014999999999</v>
      </c>
      <c r="I83">
        <v>9.0200000000000002E-4</v>
      </c>
      <c r="J83" t="s">
        <v>3</v>
      </c>
      <c r="K83">
        <v>46.940325000000001</v>
      </c>
      <c r="L83">
        <v>2.3349999999999998E-3</v>
      </c>
      <c r="M83" t="s">
        <v>4</v>
      </c>
      <c r="N83">
        <v>14.730850999999999</v>
      </c>
      <c r="O83">
        <v>8.4500000000000005E-4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70.894636000000006</v>
      </c>
      <c r="I84">
        <v>1.042E-3</v>
      </c>
      <c r="J84" t="s">
        <v>3</v>
      </c>
      <c r="K84">
        <v>70.277866000000003</v>
      </c>
      <c r="L84">
        <v>2.7079999999999999E-3</v>
      </c>
      <c r="M84" t="s">
        <v>4</v>
      </c>
      <c r="N84">
        <v>22.035958000000001</v>
      </c>
      <c r="O84">
        <v>1.0759999999999999E-3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94.434078999999997</v>
      </c>
      <c r="I85">
        <v>1.232E-3</v>
      </c>
      <c r="J85" t="s">
        <v>3</v>
      </c>
      <c r="K85">
        <v>93.614161999999993</v>
      </c>
      <c r="L85">
        <v>3.0279999999999999E-3</v>
      </c>
      <c r="M85" t="s">
        <v>4</v>
      </c>
      <c r="N85">
        <v>29.340347000000001</v>
      </c>
      <c r="O85">
        <v>1.333E-3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117.97497799999999</v>
      </c>
      <c r="I86">
        <v>1.7329999999999999E-3</v>
      </c>
      <c r="J86" t="s">
        <v>3</v>
      </c>
      <c r="K86">
        <v>116.95184500000001</v>
      </c>
      <c r="L86">
        <v>3.444E-3</v>
      </c>
      <c r="M86" t="s">
        <v>4</v>
      </c>
      <c r="N86">
        <v>36.644258000000001</v>
      </c>
      <c r="O86">
        <v>1.67E-3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141.51454799999999</v>
      </c>
      <c r="I87">
        <v>2.31E-3</v>
      </c>
      <c r="J87" t="s">
        <v>3</v>
      </c>
      <c r="K87">
        <v>140.28811400000001</v>
      </c>
      <c r="L87">
        <v>3.8990000000000001E-3</v>
      </c>
      <c r="M87" t="s">
        <v>4</v>
      </c>
      <c r="N87">
        <v>43.947563000000002</v>
      </c>
      <c r="O87">
        <v>2.0309999999999998E-3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165.05360899999999</v>
      </c>
      <c r="I88">
        <v>2.983E-3</v>
      </c>
      <c r="J88" t="s">
        <v>3</v>
      </c>
      <c r="K88">
        <v>163.62446499999999</v>
      </c>
      <c r="L88">
        <v>4.3099999999999996E-3</v>
      </c>
      <c r="M88" t="s">
        <v>4</v>
      </c>
      <c r="N88">
        <v>51.251072999999998</v>
      </c>
      <c r="O88">
        <v>2.3990000000000001E-3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188.59571600000001</v>
      </c>
      <c r="I89">
        <v>3.8700000000000002E-3</v>
      </c>
      <c r="J89" t="s">
        <v>3</v>
      </c>
      <c r="K89">
        <v>186.96372299999999</v>
      </c>
      <c r="L89">
        <v>4.9030000000000002E-3</v>
      </c>
      <c r="M89" t="s">
        <v>4</v>
      </c>
      <c r="N89">
        <v>58.555340000000001</v>
      </c>
      <c r="O89">
        <v>2.8579999999999999E-3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212.13610499999999</v>
      </c>
      <c r="I90">
        <v>4.7530000000000003E-3</v>
      </c>
      <c r="J90" t="s">
        <v>3</v>
      </c>
      <c r="K90">
        <v>210.301648</v>
      </c>
      <c r="L90">
        <v>5.672E-3</v>
      </c>
      <c r="M90" t="s">
        <v>4</v>
      </c>
      <c r="N90">
        <v>65.858044000000007</v>
      </c>
      <c r="O90">
        <v>3.3540000000000002E-3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235.67811</v>
      </c>
      <c r="I91">
        <v>5.94E-3</v>
      </c>
      <c r="J91" t="s">
        <v>3</v>
      </c>
      <c r="K91">
        <v>233.641356</v>
      </c>
      <c r="L91">
        <v>6.3179999999999998E-3</v>
      </c>
      <c r="M91" t="s">
        <v>4</v>
      </c>
      <c r="N91">
        <v>73.162053</v>
      </c>
      <c r="O91">
        <v>3.9039999999999999E-3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259.22048699999999</v>
      </c>
      <c r="I92">
        <v>6.9509999999999997E-3</v>
      </c>
      <c r="J92" t="s">
        <v>3</v>
      </c>
      <c r="K92">
        <v>256.980234</v>
      </c>
      <c r="L92">
        <v>7.0870000000000004E-3</v>
      </c>
      <c r="M92" t="s">
        <v>4</v>
      </c>
      <c r="N92">
        <v>80.465242000000003</v>
      </c>
      <c r="O92">
        <v>4.4889999999999999E-3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282.76378899999997</v>
      </c>
      <c r="I93">
        <v>8.0350000000000005E-3</v>
      </c>
      <c r="J93" t="s">
        <v>3</v>
      </c>
      <c r="K93">
        <v>280.32002499999999</v>
      </c>
      <c r="L93">
        <v>7.7650000000000002E-3</v>
      </c>
      <c r="M93" t="s">
        <v>4</v>
      </c>
      <c r="N93">
        <v>87.768922000000003</v>
      </c>
      <c r="O93">
        <v>4.9610000000000001E-3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306.30555199999998</v>
      </c>
      <c r="I94">
        <v>9.195E-3</v>
      </c>
      <c r="J94" t="s">
        <v>3</v>
      </c>
      <c r="K94">
        <v>303.65865600000001</v>
      </c>
      <c r="L94">
        <v>8.7670000000000005E-3</v>
      </c>
      <c r="M94" t="s">
        <v>4</v>
      </c>
      <c r="N94">
        <v>95.071539000000001</v>
      </c>
      <c r="O94">
        <v>5.4900000000000001E-3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329.84935899999999</v>
      </c>
      <c r="I95">
        <v>1.0167000000000001E-2</v>
      </c>
      <c r="J95" t="s">
        <v>3</v>
      </c>
      <c r="K95">
        <v>326.99943000000002</v>
      </c>
      <c r="L95">
        <v>9.6030000000000004E-3</v>
      </c>
      <c r="M95" t="s">
        <v>4</v>
      </c>
      <c r="N95">
        <v>102.374872</v>
      </c>
      <c r="O95">
        <v>5.9719999999999999E-3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353.39787200000001</v>
      </c>
      <c r="I96">
        <v>1.2049000000000001E-2</v>
      </c>
      <c r="J96" t="s">
        <v>3</v>
      </c>
      <c r="K96">
        <v>350.342198</v>
      </c>
      <c r="L96">
        <v>1.0728E-2</v>
      </c>
      <c r="M96" t="s">
        <v>4</v>
      </c>
      <c r="N96">
        <v>109.678675</v>
      </c>
      <c r="O96">
        <v>6.6109999999999997E-3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376.94388199999997</v>
      </c>
      <c r="I97">
        <v>1.4770999999999999E-2</v>
      </c>
      <c r="J97" t="s">
        <v>3</v>
      </c>
      <c r="K97">
        <v>373.68303600000002</v>
      </c>
      <c r="L97">
        <v>1.1849E-2</v>
      </c>
      <c r="M97" t="s">
        <v>4</v>
      </c>
      <c r="N97">
        <v>116.981476</v>
      </c>
      <c r="O97">
        <v>7.3629999999999998E-3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400.49164000000002</v>
      </c>
      <c r="I98">
        <v>1.6948999999999999E-2</v>
      </c>
      <c r="J98" t="s">
        <v>3</v>
      </c>
      <c r="K98">
        <v>397.02576399999998</v>
      </c>
      <c r="L98">
        <v>1.2836999999999999E-2</v>
      </c>
      <c r="M98" t="s">
        <v>4</v>
      </c>
      <c r="N98">
        <v>124.285279</v>
      </c>
      <c r="O98">
        <v>8.0199999999999994E-3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424.03907099999998</v>
      </c>
      <c r="I99">
        <v>1.9389E-2</v>
      </c>
      <c r="J99" t="s">
        <v>3</v>
      </c>
      <c r="K99">
        <v>420.36889000000002</v>
      </c>
      <c r="L99">
        <v>1.4052E-2</v>
      </c>
      <c r="M99" t="s">
        <v>4</v>
      </c>
      <c r="N99">
        <v>131.58975899999999</v>
      </c>
      <c r="O99">
        <v>8.8339999999999998E-3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447.58523300000002</v>
      </c>
      <c r="I100">
        <v>2.1676000000000001E-2</v>
      </c>
      <c r="J100" t="s">
        <v>3</v>
      </c>
      <c r="K100">
        <v>443.71153099999998</v>
      </c>
      <c r="L100">
        <v>1.508E-2</v>
      </c>
      <c r="M100" t="s">
        <v>4</v>
      </c>
      <c r="N100">
        <v>138.893315</v>
      </c>
      <c r="O100">
        <v>9.6659999999999992E-3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471.13075900000001</v>
      </c>
      <c r="I101">
        <v>2.4341999999999999E-2</v>
      </c>
      <c r="J101" t="s">
        <v>3</v>
      </c>
      <c r="K101">
        <v>467.05371500000001</v>
      </c>
      <c r="L101">
        <v>1.6891E-2</v>
      </c>
      <c r="M101" t="s">
        <v>4</v>
      </c>
      <c r="N101">
        <v>146.19685000000001</v>
      </c>
      <c r="O101">
        <v>1.0784999999999999E-2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14.926292999999999</v>
      </c>
      <c r="I102">
        <v>3.934E-3</v>
      </c>
      <c r="J102" t="s">
        <v>3</v>
      </c>
      <c r="K102">
        <v>14.747728</v>
      </c>
      <c r="L102">
        <v>5.7390000000000002E-3</v>
      </c>
      <c r="M102" t="s">
        <v>4</v>
      </c>
      <c r="N102">
        <v>4.5804939999999998</v>
      </c>
      <c r="O102">
        <v>2.111E-3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29.372631999999999</v>
      </c>
      <c r="I103">
        <v>2.7599999999999999E-3</v>
      </c>
      <c r="J103" t="s">
        <v>3</v>
      </c>
      <c r="K103">
        <v>29.017555000000002</v>
      </c>
      <c r="L103">
        <v>5.5649999999999996E-3</v>
      </c>
      <c r="M103" t="s">
        <v>4</v>
      </c>
      <c r="N103">
        <v>8.8840789999999998</v>
      </c>
      <c r="O103">
        <v>2.0609999999999999E-3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43.819054999999999</v>
      </c>
      <c r="I104">
        <v>1.8959999999999999E-3</v>
      </c>
      <c r="J104" t="s">
        <v>3</v>
      </c>
      <c r="K104">
        <v>43.287872999999998</v>
      </c>
      <c r="L104">
        <v>5.4539999999999996E-3</v>
      </c>
      <c r="M104" t="s">
        <v>4</v>
      </c>
      <c r="N104">
        <v>13.187302000000001</v>
      </c>
      <c r="O104">
        <v>2.0579999999999999E-3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58.263925</v>
      </c>
      <c r="I105">
        <v>1.4220000000000001E-3</v>
      </c>
      <c r="J105" t="s">
        <v>3</v>
      </c>
      <c r="K105">
        <v>57.557662999999998</v>
      </c>
      <c r="L105">
        <v>5.3990000000000002E-3</v>
      </c>
      <c r="M105" t="s">
        <v>4</v>
      </c>
      <c r="N105">
        <v>17.490559000000001</v>
      </c>
      <c r="O105">
        <v>2.0739999999999999E-3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72.710048999999998</v>
      </c>
      <c r="I106">
        <v>1.114E-3</v>
      </c>
      <c r="J106" t="s">
        <v>3</v>
      </c>
      <c r="K106">
        <v>71.827815999999999</v>
      </c>
      <c r="L106">
        <v>5.4460000000000003E-3</v>
      </c>
      <c r="M106" t="s">
        <v>4</v>
      </c>
      <c r="N106">
        <v>21.794108999999999</v>
      </c>
      <c r="O106">
        <v>2.1050000000000001E-3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87.155890999999997</v>
      </c>
      <c r="I107">
        <v>9.990000000000001E-4</v>
      </c>
      <c r="J107" t="s">
        <v>3</v>
      </c>
      <c r="K107">
        <v>86.097643000000005</v>
      </c>
      <c r="L107">
        <v>5.5820000000000002E-3</v>
      </c>
      <c r="M107" t="s">
        <v>4</v>
      </c>
      <c r="N107">
        <v>26.097270999999999</v>
      </c>
      <c r="O107">
        <v>2.173E-3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101.601181</v>
      </c>
      <c r="I108">
        <v>9.2699999999999998E-4</v>
      </c>
      <c r="J108" t="s">
        <v>3</v>
      </c>
      <c r="K108">
        <v>100.36832699999999</v>
      </c>
      <c r="L108">
        <v>5.5019999999999999E-3</v>
      </c>
      <c r="M108" t="s">
        <v>4</v>
      </c>
      <c r="N108">
        <v>30.400493000000001</v>
      </c>
      <c r="O108">
        <v>2.1870000000000001E-3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116.046389</v>
      </c>
      <c r="I109">
        <v>9.3400000000000004E-4</v>
      </c>
      <c r="J109" t="s">
        <v>3</v>
      </c>
      <c r="K109">
        <v>114.63788599999999</v>
      </c>
      <c r="L109">
        <v>5.4730000000000004E-3</v>
      </c>
      <c r="M109" t="s">
        <v>4</v>
      </c>
      <c r="N109">
        <v>34.703558000000001</v>
      </c>
      <c r="O109">
        <v>2.2049999999999999E-3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130.49098599999999</v>
      </c>
      <c r="I110">
        <v>9.3499999999999996E-4</v>
      </c>
      <c r="J110" t="s">
        <v>3</v>
      </c>
      <c r="K110">
        <v>128.90768</v>
      </c>
      <c r="L110">
        <v>5.5459999999999997E-3</v>
      </c>
      <c r="M110" t="s">
        <v>4</v>
      </c>
      <c r="N110">
        <v>39.006934000000001</v>
      </c>
      <c r="O110">
        <v>2.2490000000000001E-3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144.935475</v>
      </c>
      <c r="I111">
        <v>9.4700000000000003E-4</v>
      </c>
      <c r="J111" t="s">
        <v>3</v>
      </c>
      <c r="K111">
        <v>143.17785499999999</v>
      </c>
      <c r="L111">
        <v>5.5830000000000003E-3</v>
      </c>
      <c r="M111" t="s">
        <v>4</v>
      </c>
      <c r="N111">
        <v>43.310679</v>
      </c>
      <c r="O111">
        <v>2.2899999999999999E-3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159.37988200000001</v>
      </c>
      <c r="I112">
        <v>9.3099999999999997E-4</v>
      </c>
      <c r="J112" t="s">
        <v>3</v>
      </c>
      <c r="K112">
        <v>157.448275</v>
      </c>
      <c r="L112">
        <v>5.5960000000000003E-3</v>
      </c>
      <c r="M112" t="s">
        <v>4</v>
      </c>
      <c r="N112">
        <v>47.614258999999997</v>
      </c>
      <c r="O112">
        <v>2.3210000000000001E-3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173.823812</v>
      </c>
      <c r="I113">
        <v>1.011E-3</v>
      </c>
      <c r="J113" t="s">
        <v>3</v>
      </c>
      <c r="K113">
        <v>171.71843000000001</v>
      </c>
      <c r="L113">
        <v>5.4920000000000004E-3</v>
      </c>
      <c r="M113" t="s">
        <v>4</v>
      </c>
      <c r="N113">
        <v>51.917901999999998</v>
      </c>
      <c r="O113">
        <v>2.3319999999999999E-3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188.26774800000001</v>
      </c>
      <c r="I114">
        <v>1.0889999999999999E-3</v>
      </c>
      <c r="J114" t="s">
        <v>3</v>
      </c>
      <c r="K114">
        <v>185.98797200000001</v>
      </c>
      <c r="L114">
        <v>5.4990000000000004E-3</v>
      </c>
      <c r="M114" t="s">
        <v>4</v>
      </c>
      <c r="N114">
        <v>56.220827</v>
      </c>
      <c r="O114">
        <v>2.3909999999999999E-3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202.71186399999999</v>
      </c>
      <c r="I115">
        <v>1.2049999999999999E-3</v>
      </c>
      <c r="J115" t="s">
        <v>3</v>
      </c>
      <c r="K115">
        <v>200.257881</v>
      </c>
      <c r="L115">
        <v>5.5570000000000003E-3</v>
      </c>
      <c r="M115" t="s">
        <v>4</v>
      </c>
      <c r="N115">
        <v>60.524406999999997</v>
      </c>
      <c r="O115">
        <v>2.4109999999999999E-3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217.15548999999999</v>
      </c>
      <c r="I116">
        <v>1.3860000000000001E-3</v>
      </c>
      <c r="J116" t="s">
        <v>3</v>
      </c>
      <c r="K116">
        <v>214.52770899999999</v>
      </c>
      <c r="L116">
        <v>5.6449999999999998E-3</v>
      </c>
      <c r="M116" t="s">
        <v>4</v>
      </c>
      <c r="N116">
        <v>64.828124000000003</v>
      </c>
      <c r="O116">
        <v>2.4269999999999999E-3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231.60016200000001</v>
      </c>
      <c r="I117">
        <v>1.3290000000000001E-3</v>
      </c>
      <c r="J117" t="s">
        <v>3</v>
      </c>
      <c r="K117">
        <v>228.79859999999999</v>
      </c>
      <c r="L117">
        <v>5.5599999999999998E-3</v>
      </c>
      <c r="M117" t="s">
        <v>4</v>
      </c>
      <c r="N117">
        <v>69.132247000000007</v>
      </c>
      <c r="O117">
        <v>2.4090000000000001E-3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246.04349500000001</v>
      </c>
      <c r="I118">
        <v>1.4339999999999999E-3</v>
      </c>
      <c r="J118" t="s">
        <v>3</v>
      </c>
      <c r="K118">
        <v>243.06824399999999</v>
      </c>
      <c r="L118">
        <v>5.6150000000000002E-3</v>
      </c>
      <c r="M118" t="s">
        <v>4</v>
      </c>
      <c r="N118">
        <v>73.435345999999996</v>
      </c>
      <c r="O118">
        <v>2.4199999999999998E-3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260.48697299999998</v>
      </c>
      <c r="I119">
        <v>1.531E-3</v>
      </c>
      <c r="J119" t="s">
        <v>3</v>
      </c>
      <c r="K119">
        <v>257.33833600000003</v>
      </c>
      <c r="L119">
        <v>5.7419999999999997E-3</v>
      </c>
      <c r="M119" t="s">
        <v>4</v>
      </c>
      <c r="N119">
        <v>77.738628000000006</v>
      </c>
      <c r="O119">
        <v>2.477E-3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274.93213300000002</v>
      </c>
      <c r="I120">
        <v>1.7359999999999999E-3</v>
      </c>
      <c r="J120" t="s">
        <v>3</v>
      </c>
      <c r="K120">
        <v>271.60834399999999</v>
      </c>
      <c r="L120">
        <v>5.7739999999999996E-3</v>
      </c>
      <c r="M120" t="s">
        <v>4</v>
      </c>
      <c r="N120">
        <v>82.042463999999995</v>
      </c>
      <c r="O120">
        <v>2.4880000000000002E-3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289.37739199999999</v>
      </c>
      <c r="I121">
        <v>1.874E-3</v>
      </c>
      <c r="J121" t="s">
        <v>3</v>
      </c>
      <c r="K121">
        <v>285.87866200000002</v>
      </c>
      <c r="L121">
        <v>5.7520000000000002E-3</v>
      </c>
      <c r="M121" t="s">
        <v>4</v>
      </c>
      <c r="N121">
        <v>86.346279999999993</v>
      </c>
      <c r="O121">
        <v>2.4840000000000001E-3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80.445113000000006</v>
      </c>
      <c r="I122" s="3">
        <v>193.64722900000001</v>
      </c>
      <c r="J122" s="3" t="s">
        <v>3</v>
      </c>
      <c r="K122" s="3">
        <v>79.766642000000004</v>
      </c>
      <c r="L122" s="3">
        <v>187.567429</v>
      </c>
      <c r="M122" s="3" t="s">
        <v>4</v>
      </c>
      <c r="N122" s="3">
        <v>53.648473000000003</v>
      </c>
      <c r="O122" s="3">
        <v>164.02493699999999</v>
      </c>
      <c r="P122" s="3" t="s">
        <v>5</v>
      </c>
      <c r="Q122" s="3">
        <v>0.713584</v>
      </c>
      <c r="R122" s="3">
        <v>5.5903000000000001E-2</v>
      </c>
      <c r="S122" s="3" t="s">
        <v>6</v>
      </c>
      <c r="T122" s="3">
        <v>18.864719999999998</v>
      </c>
      <c r="U122" s="3">
        <v>1.0330000000000001E-3</v>
      </c>
      <c r="V122" s="3" t="s">
        <v>7</v>
      </c>
      <c r="W122" s="3">
        <v>0.11754100000000001</v>
      </c>
      <c r="X122" s="3">
        <v>9.8299999999999993E-4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8.4605E-2</v>
      </c>
      <c r="AG122" s="3">
        <v>1.0399999999999999E-4</v>
      </c>
      <c r="AH122" s="3" t="s">
        <v>11</v>
      </c>
      <c r="AI122" s="3">
        <v>0.91641899999999998</v>
      </c>
      <c r="AJ122" s="3">
        <v>2.2499999999999999E-4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157.151858</v>
      </c>
      <c r="I123">
        <v>410.30161199999998</v>
      </c>
      <c r="J123" t="s">
        <v>3</v>
      </c>
      <c r="K123">
        <v>155.86105699999999</v>
      </c>
      <c r="L123">
        <v>398.94048199999997</v>
      </c>
      <c r="M123" t="s">
        <v>4</v>
      </c>
      <c r="N123">
        <v>103.92040799999999</v>
      </c>
      <c r="O123">
        <v>341.25062300000002</v>
      </c>
      <c r="P123" t="s">
        <v>5</v>
      </c>
      <c r="Q123">
        <v>1.359084</v>
      </c>
      <c r="R123">
        <v>0.10204000000000001</v>
      </c>
      <c r="S123" t="s">
        <v>6</v>
      </c>
      <c r="T123">
        <v>37.636581999999997</v>
      </c>
      <c r="U123">
        <v>2.8319999999999999E-3</v>
      </c>
      <c r="V123" t="s">
        <v>7</v>
      </c>
      <c r="W123">
        <v>0.227325</v>
      </c>
      <c r="X123">
        <v>2.591E-3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8.0453999999999998E-2</v>
      </c>
      <c r="AG123">
        <v>7.2000000000000002E-5</v>
      </c>
      <c r="AH123" t="s">
        <v>11</v>
      </c>
      <c r="AI123">
        <v>0.92305599999999999</v>
      </c>
      <c r="AJ123">
        <v>1.46E-4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234.54234600000001</v>
      </c>
      <c r="I124">
        <v>684.11828500000001</v>
      </c>
      <c r="J124" t="s">
        <v>3</v>
      </c>
      <c r="K124">
        <v>232.62940699999999</v>
      </c>
      <c r="L124">
        <v>667.70830799999999</v>
      </c>
      <c r="M124" t="s">
        <v>4</v>
      </c>
      <c r="N124">
        <v>154.84150199999999</v>
      </c>
      <c r="O124">
        <v>559.42635099999995</v>
      </c>
      <c r="P124" t="s">
        <v>5</v>
      </c>
      <c r="Q124">
        <v>2.01478</v>
      </c>
      <c r="R124">
        <v>0.136992</v>
      </c>
      <c r="S124" t="s">
        <v>6</v>
      </c>
      <c r="T124">
        <v>56.411749</v>
      </c>
      <c r="U124">
        <v>5.8640000000000003E-3</v>
      </c>
      <c r="V124" t="s">
        <v>7</v>
      </c>
      <c r="W124">
        <v>0.33874100000000001</v>
      </c>
      <c r="X124">
        <v>5.2649999999999997E-3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7.8238000000000002E-2</v>
      </c>
      <c r="AG124">
        <v>1.06E-4</v>
      </c>
      <c r="AH124" t="s">
        <v>11</v>
      </c>
      <c r="AI124">
        <v>0.92768799999999996</v>
      </c>
      <c r="AJ124">
        <v>7.2999999999999999E-5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311.54526399999997</v>
      </c>
      <c r="I125">
        <v>1011.354002</v>
      </c>
      <c r="J125" t="s">
        <v>3</v>
      </c>
      <c r="K125">
        <v>309.02192400000001</v>
      </c>
      <c r="L125">
        <v>989.55129699999998</v>
      </c>
      <c r="M125" t="s">
        <v>4</v>
      </c>
      <c r="N125">
        <v>205.39648500000001</v>
      </c>
      <c r="O125">
        <v>817.629458</v>
      </c>
      <c r="P125" t="s">
        <v>5</v>
      </c>
      <c r="Q125">
        <v>2.6589879999999999</v>
      </c>
      <c r="R125">
        <v>0.17222799999999999</v>
      </c>
      <c r="S125" t="s">
        <v>6</v>
      </c>
      <c r="T125">
        <v>75.187883999999997</v>
      </c>
      <c r="U125">
        <v>1.0211E-2</v>
      </c>
      <c r="V125" t="s">
        <v>7</v>
      </c>
      <c r="W125">
        <v>0.44933299999999998</v>
      </c>
      <c r="X125">
        <v>8.7770000000000001E-3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7.6144000000000003E-2</v>
      </c>
      <c r="AG125">
        <v>1.2999999999999999E-4</v>
      </c>
      <c r="AH125" t="s">
        <v>11</v>
      </c>
      <c r="AI125">
        <v>0.92915499999999995</v>
      </c>
      <c r="AJ125">
        <v>7.2999999999999999E-5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388.85749800000002</v>
      </c>
      <c r="I126">
        <v>1459.82988</v>
      </c>
      <c r="J126" t="s">
        <v>3</v>
      </c>
      <c r="K126">
        <v>385.72081200000002</v>
      </c>
      <c r="L126">
        <v>1430.1122849999999</v>
      </c>
      <c r="M126" t="s">
        <v>4</v>
      </c>
      <c r="N126">
        <v>256.20508599999999</v>
      </c>
      <c r="O126">
        <v>1173.3118380000001</v>
      </c>
      <c r="P126" t="s">
        <v>5</v>
      </c>
      <c r="Q126">
        <v>3.3058160000000001</v>
      </c>
      <c r="R126">
        <v>0.22420799999999999</v>
      </c>
      <c r="S126" t="s">
        <v>6</v>
      </c>
      <c r="T126">
        <v>93.965452999999997</v>
      </c>
      <c r="U126">
        <v>1.5872000000000001E-2</v>
      </c>
      <c r="V126" t="s">
        <v>7</v>
      </c>
      <c r="W126">
        <v>0.56152800000000003</v>
      </c>
      <c r="X126">
        <v>1.3155999999999999E-2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7.5028999999999998E-2</v>
      </c>
      <c r="AG126">
        <v>1.35E-4</v>
      </c>
      <c r="AH126" t="s">
        <v>11</v>
      </c>
      <c r="AI126">
        <v>0.92990399999999995</v>
      </c>
      <c r="AJ126">
        <v>5.5999999999999999E-5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467.44167800000002</v>
      </c>
      <c r="I127">
        <v>1940.622697</v>
      </c>
      <c r="J127" t="s">
        <v>3</v>
      </c>
      <c r="K127">
        <v>463.67655999999999</v>
      </c>
      <c r="L127">
        <v>1902.463841</v>
      </c>
      <c r="M127" t="s">
        <v>4</v>
      </c>
      <c r="N127">
        <v>308.18188199999997</v>
      </c>
      <c r="O127">
        <v>1554.1229679999999</v>
      </c>
      <c r="P127" t="s">
        <v>5</v>
      </c>
      <c r="Q127">
        <v>3.9707159999999999</v>
      </c>
      <c r="R127">
        <v>0.29371199999999997</v>
      </c>
      <c r="S127" t="s">
        <v>6</v>
      </c>
      <c r="T127">
        <v>112.74804399999999</v>
      </c>
      <c r="U127">
        <v>2.1625999999999999E-2</v>
      </c>
      <c r="V127" t="s">
        <v>7</v>
      </c>
      <c r="W127">
        <v>0.67768600000000001</v>
      </c>
      <c r="X127">
        <v>1.8294999999999999E-2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7.3506000000000002E-2</v>
      </c>
      <c r="AG127">
        <v>1.4300000000000001E-4</v>
      </c>
      <c r="AH127" t="s">
        <v>11</v>
      </c>
      <c r="AI127">
        <v>0.931473</v>
      </c>
      <c r="AJ127">
        <v>5.0000000000000002E-5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544.93316200000004</v>
      </c>
      <c r="I128">
        <v>2392.756903</v>
      </c>
      <c r="J128" t="s">
        <v>3</v>
      </c>
      <c r="K128">
        <v>540.56358</v>
      </c>
      <c r="L128">
        <v>2348.4925170000001</v>
      </c>
      <c r="M128" t="s">
        <v>4</v>
      </c>
      <c r="N128">
        <v>359.12439599999999</v>
      </c>
      <c r="O128">
        <v>1905.262831</v>
      </c>
      <c r="P128" t="s">
        <v>5</v>
      </c>
      <c r="Q128">
        <v>4.6095319999999997</v>
      </c>
      <c r="R128">
        <v>0.33445799999999998</v>
      </c>
      <c r="S128" t="s">
        <v>6</v>
      </c>
      <c r="T128">
        <v>131.528941</v>
      </c>
      <c r="U128">
        <v>2.7980999999999999E-2</v>
      </c>
      <c r="V128" t="s">
        <v>7</v>
      </c>
      <c r="W128">
        <v>0.79107300000000003</v>
      </c>
      <c r="X128">
        <v>2.3639E-2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7.2967000000000004E-2</v>
      </c>
      <c r="AG128">
        <v>1.46E-4</v>
      </c>
      <c r="AH128" t="s">
        <v>11</v>
      </c>
      <c r="AI128">
        <v>0.93176199999999998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621.27924800000005</v>
      </c>
      <c r="I129">
        <v>2848.9400099999998</v>
      </c>
      <c r="J129" t="s">
        <v>3</v>
      </c>
      <c r="K129">
        <v>616.32429300000001</v>
      </c>
      <c r="L129">
        <v>2800.6446999999998</v>
      </c>
      <c r="M129" t="s">
        <v>4</v>
      </c>
      <c r="N129">
        <v>408.96152699999999</v>
      </c>
      <c r="O129">
        <v>2251.3577610000002</v>
      </c>
      <c r="P129" t="s">
        <v>5</v>
      </c>
      <c r="Q129">
        <v>5.2279369999999998</v>
      </c>
      <c r="R129">
        <v>0.352823</v>
      </c>
      <c r="S129" t="s">
        <v>6</v>
      </c>
      <c r="T129">
        <v>150.305984</v>
      </c>
      <c r="U129">
        <v>3.4884999999999999E-2</v>
      </c>
      <c r="V129" t="s">
        <v>7</v>
      </c>
      <c r="W129">
        <v>0.90110400000000002</v>
      </c>
      <c r="X129">
        <v>2.9600000000000001E-2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7.0824999999999999E-2</v>
      </c>
      <c r="AG129">
        <v>1.55E-4</v>
      </c>
      <c r="AH129" t="s">
        <v>11</v>
      </c>
      <c r="AI129">
        <v>0.93245999999999996</v>
      </c>
      <c r="AJ129">
        <v>5.1999999999999997E-5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700.81355699999995</v>
      </c>
      <c r="I130">
        <v>4081.5265829999998</v>
      </c>
      <c r="J130" t="s">
        <v>3</v>
      </c>
      <c r="K130">
        <v>695.20724099999995</v>
      </c>
      <c r="L130">
        <v>4010.253408</v>
      </c>
      <c r="M130" t="s">
        <v>4</v>
      </c>
      <c r="N130">
        <v>461.84415999999999</v>
      </c>
      <c r="O130">
        <v>3236.5419590000001</v>
      </c>
      <c r="P130" t="s">
        <v>5</v>
      </c>
      <c r="Q130">
        <v>5.9141599999999999</v>
      </c>
      <c r="R130">
        <v>0.47434399999999999</v>
      </c>
      <c r="S130" t="s">
        <v>6</v>
      </c>
      <c r="T130">
        <v>169.089212</v>
      </c>
      <c r="U130">
        <v>4.7934999999999998E-2</v>
      </c>
      <c r="V130" t="s">
        <v>7</v>
      </c>
      <c r="W130">
        <v>1.0165489999999999</v>
      </c>
      <c r="X130">
        <v>4.0444000000000001E-2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6.9651000000000005E-2</v>
      </c>
      <c r="AG130">
        <v>1.56E-4</v>
      </c>
      <c r="AH130" t="s">
        <v>11</v>
      </c>
      <c r="AI130">
        <v>0.93256899999999998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780.87236800000005</v>
      </c>
      <c r="I131">
        <v>5413.7460440000004</v>
      </c>
      <c r="J131" t="s">
        <v>3</v>
      </c>
      <c r="K131">
        <v>774.57836299999997</v>
      </c>
      <c r="L131">
        <v>5308.791295</v>
      </c>
      <c r="M131" t="s">
        <v>4</v>
      </c>
      <c r="N131">
        <v>515.33544300000005</v>
      </c>
      <c r="O131">
        <v>4334.8550489999998</v>
      </c>
      <c r="P131" t="s">
        <v>5</v>
      </c>
      <c r="Q131">
        <v>6.6353059999999999</v>
      </c>
      <c r="R131">
        <v>0.70122499999999999</v>
      </c>
      <c r="S131" t="s">
        <v>6</v>
      </c>
      <c r="T131">
        <v>187.87143399999999</v>
      </c>
      <c r="U131">
        <v>5.8120999999999999E-2</v>
      </c>
      <c r="V131" t="s">
        <v>7</v>
      </c>
      <c r="W131">
        <v>1.1295200000000001</v>
      </c>
      <c r="X131">
        <v>4.9029999999999997E-2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6.8903000000000006E-2</v>
      </c>
      <c r="AG131">
        <v>1.5699999999999999E-4</v>
      </c>
      <c r="AH131" t="s">
        <v>11</v>
      </c>
      <c r="AI131">
        <v>0.93264400000000003</v>
      </c>
      <c r="AJ131">
        <v>5.1E-5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859.40250700000001</v>
      </c>
      <c r="I132">
        <v>6294.6276639999996</v>
      </c>
      <c r="J132" t="s">
        <v>3</v>
      </c>
      <c r="K132">
        <v>852.45038199999999</v>
      </c>
      <c r="L132">
        <v>6167.8867479999999</v>
      </c>
      <c r="M132" t="s">
        <v>4</v>
      </c>
      <c r="N132">
        <v>567.34309900000005</v>
      </c>
      <c r="O132">
        <v>5056.1108130000002</v>
      </c>
      <c r="P132" t="s">
        <v>5</v>
      </c>
      <c r="Q132">
        <v>7.3270960000000001</v>
      </c>
      <c r="R132">
        <v>0.85258800000000001</v>
      </c>
      <c r="S132" t="s">
        <v>6</v>
      </c>
      <c r="T132">
        <v>206.652085</v>
      </c>
      <c r="U132">
        <v>6.3486000000000001E-2</v>
      </c>
      <c r="V132" t="s">
        <v>7</v>
      </c>
      <c r="W132">
        <v>1.2417339999999999</v>
      </c>
      <c r="X132">
        <v>5.5017999999999997E-2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6.8002000000000007E-2</v>
      </c>
      <c r="AG132">
        <v>1.4999999999999999E-4</v>
      </c>
      <c r="AH132" t="s">
        <v>11</v>
      </c>
      <c r="AI132">
        <v>0.93308100000000005</v>
      </c>
      <c r="AJ132">
        <v>4.5000000000000003E-5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936.36101799999994</v>
      </c>
      <c r="I133">
        <v>6857.8136610000001</v>
      </c>
      <c r="J133" t="s">
        <v>3</v>
      </c>
      <c r="K133">
        <v>928.78661499999998</v>
      </c>
      <c r="L133">
        <v>6716.7196489999997</v>
      </c>
      <c r="M133" t="s">
        <v>4</v>
      </c>
      <c r="N133">
        <v>617.89859000000001</v>
      </c>
      <c r="O133">
        <v>5514.1553039999999</v>
      </c>
      <c r="P133" t="s">
        <v>5</v>
      </c>
      <c r="Q133">
        <v>7.9823029999999999</v>
      </c>
      <c r="R133">
        <v>0.95832499999999998</v>
      </c>
      <c r="S133" t="s">
        <v>6</v>
      </c>
      <c r="T133">
        <v>225.42940100000001</v>
      </c>
      <c r="U133">
        <v>6.7835000000000006E-2</v>
      </c>
      <c r="V133" t="s">
        <v>7</v>
      </c>
      <c r="W133">
        <v>1.3511249999999999</v>
      </c>
      <c r="X133">
        <v>5.8853999999999997E-2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6.8002000000000007E-2</v>
      </c>
      <c r="AG133">
        <v>1.4999999999999999E-4</v>
      </c>
      <c r="AH133" t="s">
        <v>11</v>
      </c>
      <c r="AI133">
        <v>0.93376700000000001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1011.943688</v>
      </c>
      <c r="I134">
        <v>7186.7022230000002</v>
      </c>
      <c r="J134" t="s">
        <v>3</v>
      </c>
      <c r="K134">
        <v>1003.778831</v>
      </c>
      <c r="L134">
        <v>7039.4982289999998</v>
      </c>
      <c r="M134" t="s">
        <v>4</v>
      </c>
      <c r="N134">
        <v>667.12592900000004</v>
      </c>
      <c r="O134">
        <v>5764.0044879999996</v>
      </c>
      <c r="P134" t="s">
        <v>5</v>
      </c>
      <c r="Q134">
        <v>8.6081070000000004</v>
      </c>
      <c r="R134">
        <v>0.99004400000000004</v>
      </c>
      <c r="S134" t="s">
        <v>6</v>
      </c>
      <c r="T134">
        <v>244.217589</v>
      </c>
      <c r="U134">
        <v>7.1204000000000003E-2</v>
      </c>
      <c r="V134" t="s">
        <v>7</v>
      </c>
      <c r="W134">
        <v>1.456896</v>
      </c>
      <c r="X134">
        <v>6.2542E-2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6.7560999999999996E-2</v>
      </c>
      <c r="AG134">
        <v>1.4899999999999999E-4</v>
      </c>
      <c r="AH134" t="s">
        <v>11</v>
      </c>
      <c r="AI134">
        <v>0.93377399999999999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1089.139698</v>
      </c>
      <c r="I135">
        <v>7616.3225329999996</v>
      </c>
      <c r="J135" t="s">
        <v>3</v>
      </c>
      <c r="K135">
        <v>1080.362065</v>
      </c>
      <c r="L135">
        <v>7462.2155409999996</v>
      </c>
      <c r="M135" t="s">
        <v>4</v>
      </c>
      <c r="N135">
        <v>717.83268699999996</v>
      </c>
      <c r="O135">
        <v>6090.3050629999998</v>
      </c>
      <c r="P135" t="s">
        <v>5</v>
      </c>
      <c r="Q135">
        <v>9.2554029999999994</v>
      </c>
      <c r="R135">
        <v>1.0206230000000001</v>
      </c>
      <c r="S135" t="s">
        <v>6</v>
      </c>
      <c r="T135">
        <v>262.99991499999999</v>
      </c>
      <c r="U135">
        <v>7.6635999999999996E-2</v>
      </c>
      <c r="V135" t="s">
        <v>7</v>
      </c>
      <c r="W135">
        <v>1.5680229999999999</v>
      </c>
      <c r="X135">
        <v>6.7577999999999999E-2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6.7530000000000007E-2</v>
      </c>
      <c r="AG135">
        <v>1.4999999999999999E-4</v>
      </c>
      <c r="AH135" t="s">
        <v>11</v>
      </c>
      <c r="AI135">
        <v>0.93387299999999995</v>
      </c>
      <c r="AJ135">
        <v>5.7000000000000003E-5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1166.4826250000001</v>
      </c>
      <c r="I136">
        <v>8021.2170619999997</v>
      </c>
      <c r="J136" t="s">
        <v>3</v>
      </c>
      <c r="K136">
        <v>1157.0949800000001</v>
      </c>
      <c r="L136">
        <v>7861.6298340000003</v>
      </c>
      <c r="M136" t="s">
        <v>4</v>
      </c>
      <c r="N136">
        <v>768.64599199999998</v>
      </c>
      <c r="O136">
        <v>6400.3475179999996</v>
      </c>
      <c r="P136" t="s">
        <v>5</v>
      </c>
      <c r="Q136">
        <v>9.9009269999999994</v>
      </c>
      <c r="R136">
        <v>1.043474</v>
      </c>
      <c r="S136" t="s">
        <v>6</v>
      </c>
      <c r="T136">
        <v>281.78357199999999</v>
      </c>
      <c r="U136">
        <v>8.2072000000000006E-2</v>
      </c>
      <c r="V136" t="s">
        <v>7</v>
      </c>
      <c r="W136">
        <v>1.679756</v>
      </c>
      <c r="X136">
        <v>7.3163000000000006E-2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6.6850000000000007E-2</v>
      </c>
      <c r="AG136">
        <v>1.5100000000000001E-4</v>
      </c>
      <c r="AH136" t="s">
        <v>11</v>
      </c>
      <c r="AI136">
        <v>0.93391000000000002</v>
      </c>
      <c r="AJ136">
        <v>5.7000000000000003E-5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1242.6986569999999</v>
      </c>
      <c r="I137">
        <v>8470.8531270000003</v>
      </c>
      <c r="J137" t="s">
        <v>3</v>
      </c>
      <c r="K137">
        <v>1232.7211569999999</v>
      </c>
      <c r="L137">
        <v>8306.166894</v>
      </c>
      <c r="M137" t="s">
        <v>4</v>
      </c>
      <c r="N137">
        <v>818.40021200000001</v>
      </c>
      <c r="O137">
        <v>6744.9901550000004</v>
      </c>
      <c r="P137" t="s">
        <v>5</v>
      </c>
      <c r="Q137">
        <v>10.524153999999999</v>
      </c>
      <c r="R137">
        <v>1.06372</v>
      </c>
      <c r="S137" t="s">
        <v>6</v>
      </c>
      <c r="T137">
        <v>300.57016800000002</v>
      </c>
      <c r="U137">
        <v>8.6427000000000004E-2</v>
      </c>
      <c r="V137" t="s">
        <v>7</v>
      </c>
      <c r="W137">
        <v>1.788621</v>
      </c>
      <c r="X137">
        <v>7.9116000000000006E-2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6.6491999999999996E-2</v>
      </c>
      <c r="AG137">
        <v>1.45E-4</v>
      </c>
      <c r="AH137" t="s">
        <v>11</v>
      </c>
      <c r="AI137">
        <v>0.93391199999999996</v>
      </c>
      <c r="AJ137">
        <v>5.7000000000000003E-5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1319.077751</v>
      </c>
      <c r="I138">
        <v>9188.8850920000004</v>
      </c>
      <c r="J138" t="s">
        <v>3</v>
      </c>
      <c r="K138">
        <v>1308.498423</v>
      </c>
      <c r="L138">
        <v>9011.8830809999999</v>
      </c>
      <c r="M138" t="s">
        <v>4</v>
      </c>
      <c r="N138">
        <v>868.31133899999998</v>
      </c>
      <c r="O138">
        <v>7310.6273540000002</v>
      </c>
      <c r="P138" t="s">
        <v>5</v>
      </c>
      <c r="Q138">
        <v>11.158778999999999</v>
      </c>
      <c r="R138">
        <v>1.112833</v>
      </c>
      <c r="S138" t="s">
        <v>6</v>
      </c>
      <c r="T138">
        <v>319.35006399999997</v>
      </c>
      <c r="U138">
        <v>9.5015000000000002E-2</v>
      </c>
      <c r="V138" t="s">
        <v>7</v>
      </c>
      <c r="W138">
        <v>1.8972640000000001</v>
      </c>
      <c r="X138">
        <v>8.7068000000000006E-2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6.5624000000000002E-2</v>
      </c>
      <c r="AG138">
        <v>1.3999999999999999E-4</v>
      </c>
      <c r="AH138" t="s">
        <v>11</v>
      </c>
      <c r="AI138">
        <v>0.93495700000000004</v>
      </c>
      <c r="AJ138">
        <v>7.7999999999999999E-5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1396.1709350000001</v>
      </c>
      <c r="I139">
        <v>10284.973599000001</v>
      </c>
      <c r="J139" t="s">
        <v>3</v>
      </c>
      <c r="K139">
        <v>1384.976431</v>
      </c>
      <c r="L139">
        <v>10085.740279</v>
      </c>
      <c r="M139" t="s">
        <v>4</v>
      </c>
      <c r="N139">
        <v>918.95883200000003</v>
      </c>
      <c r="O139">
        <v>8193.6468650000006</v>
      </c>
      <c r="P139" t="s">
        <v>5</v>
      </c>
      <c r="Q139">
        <v>11.807123000000001</v>
      </c>
      <c r="R139">
        <v>1.237865</v>
      </c>
      <c r="S139" t="s">
        <v>6</v>
      </c>
      <c r="T139">
        <v>338.13145900000001</v>
      </c>
      <c r="U139">
        <v>0.104223</v>
      </c>
      <c r="V139" t="s">
        <v>7</v>
      </c>
      <c r="W139">
        <v>2.006745</v>
      </c>
      <c r="X139">
        <v>9.5985000000000001E-2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6.5468999999999999E-2</v>
      </c>
      <c r="AG139">
        <v>1.4200000000000001E-4</v>
      </c>
      <c r="AH139" t="s">
        <v>11</v>
      </c>
      <c r="AI139">
        <v>0.93553200000000003</v>
      </c>
      <c r="AJ139">
        <v>8.8999999999999995E-5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1472.858694</v>
      </c>
      <c r="I140">
        <v>11336.584676</v>
      </c>
      <c r="J140" t="s">
        <v>3</v>
      </c>
      <c r="K140">
        <v>1461.050461</v>
      </c>
      <c r="L140">
        <v>11114.994632</v>
      </c>
      <c r="M140" t="s">
        <v>4</v>
      </c>
      <c r="N140">
        <v>969.26125100000002</v>
      </c>
      <c r="O140">
        <v>9038.3304929999995</v>
      </c>
      <c r="P140" t="s">
        <v>5</v>
      </c>
      <c r="Q140">
        <v>12.454056</v>
      </c>
      <c r="R140">
        <v>1.3828750000000001</v>
      </c>
      <c r="S140" t="s">
        <v>6</v>
      </c>
      <c r="T140">
        <v>356.91140999999999</v>
      </c>
      <c r="U140">
        <v>0.11342099999999999</v>
      </c>
      <c r="V140" t="s">
        <v>7</v>
      </c>
      <c r="W140">
        <v>2.1135950000000001</v>
      </c>
      <c r="X140">
        <v>0.104868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6.4297000000000007E-2</v>
      </c>
      <c r="AG140">
        <v>1.3100000000000001E-4</v>
      </c>
      <c r="AH140" t="s">
        <v>11</v>
      </c>
      <c r="AI140">
        <v>0.93605700000000003</v>
      </c>
      <c r="AJ140">
        <v>9.1000000000000003E-5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1550.858469</v>
      </c>
      <c r="I141">
        <v>12148.380422</v>
      </c>
      <c r="J141" t="s">
        <v>3</v>
      </c>
      <c r="K141">
        <v>1538.406675</v>
      </c>
      <c r="L141">
        <v>11908.157014</v>
      </c>
      <c r="M141" t="s">
        <v>4</v>
      </c>
      <c r="N141">
        <v>1020.81907</v>
      </c>
      <c r="O141">
        <v>9681.4236839999994</v>
      </c>
      <c r="P141" t="s">
        <v>5</v>
      </c>
      <c r="Q141">
        <v>13.131677</v>
      </c>
      <c r="R141">
        <v>1.5010859999999999</v>
      </c>
      <c r="S141" t="s">
        <v>6</v>
      </c>
      <c r="T141">
        <v>375.69678699999997</v>
      </c>
      <c r="U141">
        <v>0.121713</v>
      </c>
      <c r="V141" t="s">
        <v>7</v>
      </c>
      <c r="W141">
        <v>2.2251979999999998</v>
      </c>
      <c r="X141">
        <v>0.110538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6.3742999999999994E-2</v>
      </c>
      <c r="AG141">
        <v>1.25E-4</v>
      </c>
      <c r="AH141" t="s">
        <v>11</v>
      </c>
      <c r="AI141">
        <v>0.93606299999999998</v>
      </c>
      <c r="AJ141">
        <v>9.1000000000000003E-5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102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71.669184999999999</v>
      </c>
      <c r="I162">
        <v>213.17680300000001</v>
      </c>
      <c r="J162" t="s">
        <v>3</v>
      </c>
      <c r="K162">
        <v>70.978857000000005</v>
      </c>
      <c r="L162">
        <v>205.52966799999999</v>
      </c>
      <c r="M162" t="s">
        <v>4</v>
      </c>
      <c r="N162">
        <v>52.091728000000003</v>
      </c>
      <c r="O162">
        <v>181.87123099999999</v>
      </c>
      <c r="P162" t="s">
        <v>5</v>
      </c>
      <c r="Q162">
        <v>0.71810300000000005</v>
      </c>
      <c r="R162">
        <v>7.2289000000000006E-2</v>
      </c>
      <c r="S162" t="s">
        <v>6</v>
      </c>
      <c r="T162">
        <v>11.770555</v>
      </c>
      <c r="U162">
        <v>1.37E-4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8.4158999999999998E-2</v>
      </c>
      <c r="AG162">
        <v>4.0000000000000003E-5</v>
      </c>
      <c r="AH162" t="s">
        <v>11</v>
      </c>
      <c r="AI162">
        <v>0.91547100000000003</v>
      </c>
      <c r="AJ162">
        <v>2.1000000000000001E-4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139.49234100000001</v>
      </c>
      <c r="I163">
        <v>426.61638799999997</v>
      </c>
      <c r="J163" t="s">
        <v>3</v>
      </c>
      <c r="K163">
        <v>138.18074999999999</v>
      </c>
      <c r="L163">
        <v>411.95076499999999</v>
      </c>
      <c r="M163" t="s">
        <v>4</v>
      </c>
      <c r="N163">
        <v>100.780348</v>
      </c>
      <c r="O163">
        <v>361.00786900000003</v>
      </c>
      <c r="P163" t="s">
        <v>5</v>
      </c>
      <c r="Q163">
        <v>1.3664499999999999</v>
      </c>
      <c r="R163">
        <v>0.13619700000000001</v>
      </c>
      <c r="S163" t="s">
        <v>6</v>
      </c>
      <c r="T163">
        <v>23.428584000000001</v>
      </c>
      <c r="U163">
        <v>1.5699999999999999E-4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8.2263000000000003E-2</v>
      </c>
      <c r="AG163">
        <v>3.8000000000000002E-5</v>
      </c>
      <c r="AH163" t="s">
        <v>11</v>
      </c>
      <c r="AI163">
        <v>0.92473000000000005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205.77927500000001</v>
      </c>
      <c r="I164">
        <v>571.64338299999997</v>
      </c>
      <c r="J164" t="s">
        <v>3</v>
      </c>
      <c r="K164">
        <v>203.870068</v>
      </c>
      <c r="L164">
        <v>552.38512200000002</v>
      </c>
      <c r="M164" t="s">
        <v>4</v>
      </c>
      <c r="N164">
        <v>148.08439100000001</v>
      </c>
      <c r="O164">
        <v>480.80823099999998</v>
      </c>
      <c r="P164" t="s">
        <v>5</v>
      </c>
      <c r="Q164">
        <v>1.9904200000000001</v>
      </c>
      <c r="R164">
        <v>0.17358000000000001</v>
      </c>
      <c r="S164" t="s">
        <v>6</v>
      </c>
      <c r="T164">
        <v>35.084789999999998</v>
      </c>
      <c r="U164">
        <v>2.0900000000000001E-4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7.9847000000000001E-2</v>
      </c>
      <c r="AG164">
        <v>7.2000000000000002E-5</v>
      </c>
      <c r="AH164" t="s">
        <v>11</v>
      </c>
      <c r="AI164">
        <v>0.92841700000000005</v>
      </c>
      <c r="AJ164">
        <v>1.02E-4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271.13929300000001</v>
      </c>
      <c r="I165">
        <v>627.01852599999995</v>
      </c>
      <c r="J165" t="s">
        <v>3</v>
      </c>
      <c r="K165">
        <v>268.64809000000002</v>
      </c>
      <c r="L165">
        <v>605.93752900000004</v>
      </c>
      <c r="M165" t="s">
        <v>4</v>
      </c>
      <c r="N165">
        <v>194.53902299999999</v>
      </c>
      <c r="O165">
        <v>524.67508899999996</v>
      </c>
      <c r="P165" t="s">
        <v>5</v>
      </c>
      <c r="Q165">
        <v>2.598033</v>
      </c>
      <c r="R165">
        <v>0.188718</v>
      </c>
      <c r="S165" t="s">
        <v>6</v>
      </c>
      <c r="T165">
        <v>46.740949999999998</v>
      </c>
      <c r="U165">
        <v>2.2599999999999999E-4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7.8695000000000001E-2</v>
      </c>
      <c r="AG165">
        <v>8.3999999999999995E-5</v>
      </c>
      <c r="AH165" t="s">
        <v>11</v>
      </c>
      <c r="AI165">
        <v>0.93034799999999995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336.34939100000003</v>
      </c>
      <c r="I166">
        <v>665.60643900000002</v>
      </c>
      <c r="J166" t="s">
        <v>3</v>
      </c>
      <c r="K166">
        <v>333.28008499999999</v>
      </c>
      <c r="L166">
        <v>643.24512300000004</v>
      </c>
      <c r="M166" t="s">
        <v>4</v>
      </c>
      <c r="N166">
        <v>240.82655099999999</v>
      </c>
      <c r="O166">
        <v>553.12406499999997</v>
      </c>
      <c r="P166" t="s">
        <v>5</v>
      </c>
      <c r="Q166">
        <v>3.203141</v>
      </c>
      <c r="R166">
        <v>0.200101</v>
      </c>
      <c r="S166" t="s">
        <v>6</v>
      </c>
      <c r="T166">
        <v>58.397086000000002</v>
      </c>
      <c r="U166">
        <v>2.6899999999999998E-4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7.7856999999999996E-2</v>
      </c>
      <c r="AG166">
        <v>9.1000000000000003E-5</v>
      </c>
      <c r="AH166" t="s">
        <v>11</v>
      </c>
      <c r="AI166">
        <v>0.93107399999999996</v>
      </c>
      <c r="AJ166">
        <v>4.1E-5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401.34837299999998</v>
      </c>
      <c r="I167">
        <v>694.21034199999997</v>
      </c>
      <c r="J167" t="s">
        <v>3</v>
      </c>
      <c r="K167">
        <v>397.70394299999998</v>
      </c>
      <c r="L167">
        <v>671.02212199999997</v>
      </c>
      <c r="M167" t="s">
        <v>4</v>
      </c>
      <c r="N167">
        <v>286.94183199999998</v>
      </c>
      <c r="O167">
        <v>573.39914599999997</v>
      </c>
      <c r="P167" t="s">
        <v>5</v>
      </c>
      <c r="Q167">
        <v>3.8051979999999999</v>
      </c>
      <c r="R167">
        <v>0.20805999999999999</v>
      </c>
      <c r="S167" t="s">
        <v>6</v>
      </c>
      <c r="T167">
        <v>70.052227000000002</v>
      </c>
      <c r="U167">
        <v>3.0899999999999998E-4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7.6185000000000003E-2</v>
      </c>
      <c r="AG167">
        <v>1.13E-4</v>
      </c>
      <c r="AH167" t="s">
        <v>11</v>
      </c>
      <c r="AI167">
        <v>0.93169599999999997</v>
      </c>
      <c r="AJ167">
        <v>3.4999999999999997E-5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466.23728999999997</v>
      </c>
      <c r="I168">
        <v>710.40020200000004</v>
      </c>
      <c r="J168" t="s">
        <v>3</v>
      </c>
      <c r="K168">
        <v>462.01951200000002</v>
      </c>
      <c r="L168">
        <v>686.59453099999996</v>
      </c>
      <c r="M168" t="s">
        <v>4</v>
      </c>
      <c r="N168">
        <v>332.97781600000002</v>
      </c>
      <c r="O168">
        <v>584.58367299999998</v>
      </c>
      <c r="P168" t="s">
        <v>5</v>
      </c>
      <c r="Q168">
        <v>4.4042729999999999</v>
      </c>
      <c r="R168">
        <v>0.213863</v>
      </c>
      <c r="S168" t="s">
        <v>6</v>
      </c>
      <c r="T168">
        <v>81.707148000000004</v>
      </c>
      <c r="U168">
        <v>3.3399999999999999E-4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7.4039999999999995E-2</v>
      </c>
      <c r="AG168">
        <v>1.35E-4</v>
      </c>
      <c r="AH168" t="s">
        <v>11</v>
      </c>
      <c r="AI168">
        <v>0.93188800000000005</v>
      </c>
      <c r="AJ168">
        <v>3.4E-5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531.22406000000001</v>
      </c>
      <c r="I169">
        <v>721.30630599999995</v>
      </c>
      <c r="J169" t="s">
        <v>3</v>
      </c>
      <c r="K169">
        <v>526.43237599999998</v>
      </c>
      <c r="L169">
        <v>697.06324300000006</v>
      </c>
      <c r="M169" t="s">
        <v>4</v>
      </c>
      <c r="N169">
        <v>379.11268699999999</v>
      </c>
      <c r="O169">
        <v>593.362077</v>
      </c>
      <c r="P169" t="s">
        <v>5</v>
      </c>
      <c r="Q169">
        <v>5.0044259999999996</v>
      </c>
      <c r="R169">
        <v>0.217865</v>
      </c>
      <c r="S169" t="s">
        <v>6</v>
      </c>
      <c r="T169">
        <v>93.363050999999999</v>
      </c>
      <c r="U169">
        <v>3.88E-4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7.2461999999999999E-2</v>
      </c>
      <c r="AG169">
        <v>1.46E-4</v>
      </c>
      <c r="AH169" t="s">
        <v>11</v>
      </c>
      <c r="AI169">
        <v>0.931894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596.18366800000001</v>
      </c>
      <c r="I170">
        <v>732.014859</v>
      </c>
      <c r="J170" t="s">
        <v>3</v>
      </c>
      <c r="K170">
        <v>590.81698600000004</v>
      </c>
      <c r="L170">
        <v>707.36336600000004</v>
      </c>
      <c r="M170" t="s">
        <v>4</v>
      </c>
      <c r="N170">
        <v>425.23329999999999</v>
      </c>
      <c r="O170">
        <v>602.60240199999998</v>
      </c>
      <c r="P170" t="s">
        <v>5</v>
      </c>
      <c r="Q170">
        <v>5.6058750000000002</v>
      </c>
      <c r="R170">
        <v>0.222137</v>
      </c>
      <c r="S170" t="s">
        <v>6</v>
      </c>
      <c r="T170">
        <v>105.018401</v>
      </c>
      <c r="U170">
        <v>4.0999999999999999E-4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7.1010000000000004E-2</v>
      </c>
      <c r="AG170">
        <v>1.4799999999999999E-4</v>
      </c>
      <c r="AH170" t="s">
        <v>11</v>
      </c>
      <c r="AI170">
        <v>0.93275699999999995</v>
      </c>
      <c r="AJ170">
        <v>5.0000000000000002E-5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661.14182900000003</v>
      </c>
      <c r="I171">
        <v>752.98327200000006</v>
      </c>
      <c r="J171" t="s">
        <v>3</v>
      </c>
      <c r="K171">
        <v>655.19958499999996</v>
      </c>
      <c r="L171">
        <v>727.51334999999995</v>
      </c>
      <c r="M171" t="s">
        <v>4</v>
      </c>
      <c r="N171">
        <v>471.35474900000003</v>
      </c>
      <c r="O171">
        <v>620.559347</v>
      </c>
      <c r="P171" t="s">
        <v>5</v>
      </c>
      <c r="Q171">
        <v>6.2070869999999996</v>
      </c>
      <c r="R171">
        <v>0.23066900000000001</v>
      </c>
      <c r="S171" t="s">
        <v>6</v>
      </c>
      <c r="T171">
        <v>116.67421899999999</v>
      </c>
      <c r="U171">
        <v>4.3800000000000002E-4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7.0165000000000005E-2</v>
      </c>
      <c r="AG171">
        <v>1.5300000000000001E-4</v>
      </c>
      <c r="AH171" t="s">
        <v>11</v>
      </c>
      <c r="AI171">
        <v>0.93299200000000004</v>
      </c>
      <c r="AJ171">
        <v>4.8000000000000001E-5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726.07738900000004</v>
      </c>
      <c r="I172">
        <v>781.53892299999995</v>
      </c>
      <c r="J172" t="s">
        <v>3</v>
      </c>
      <c r="K172">
        <v>719.55902300000002</v>
      </c>
      <c r="L172">
        <v>754.88356499999998</v>
      </c>
      <c r="M172" t="s">
        <v>4</v>
      </c>
      <c r="N172">
        <v>517.47556899999995</v>
      </c>
      <c r="O172">
        <v>643.07693200000006</v>
      </c>
      <c r="P172" t="s">
        <v>5</v>
      </c>
      <c r="Q172">
        <v>6.8099290000000003</v>
      </c>
      <c r="R172">
        <v>0.244204</v>
      </c>
      <c r="S172" t="s">
        <v>6</v>
      </c>
      <c r="T172">
        <v>128.32977700000001</v>
      </c>
      <c r="U172">
        <v>4.5800000000000002E-4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6.7473000000000005E-2</v>
      </c>
      <c r="AG172">
        <v>1.4300000000000001E-4</v>
      </c>
      <c r="AH172" t="s">
        <v>11</v>
      </c>
      <c r="AI172">
        <v>0.93323699999999998</v>
      </c>
      <c r="AJ172">
        <v>4.3999999999999999E-5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790.90483600000005</v>
      </c>
      <c r="I173">
        <v>807.14655100000004</v>
      </c>
      <c r="J173" t="s">
        <v>3</v>
      </c>
      <c r="K173">
        <v>783.81125599999996</v>
      </c>
      <c r="L173">
        <v>779.32669399999997</v>
      </c>
      <c r="M173" t="s">
        <v>4</v>
      </c>
      <c r="N173">
        <v>563.49176799999998</v>
      </c>
      <c r="O173">
        <v>663.88187400000004</v>
      </c>
      <c r="P173" t="s">
        <v>5</v>
      </c>
      <c r="Q173">
        <v>7.4114430000000002</v>
      </c>
      <c r="R173">
        <v>0.25870599999999999</v>
      </c>
      <c r="S173" t="s">
        <v>6</v>
      </c>
      <c r="T173">
        <v>139.98699400000001</v>
      </c>
      <c r="U173">
        <v>4.9799999999999996E-4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6.7409999999999998E-2</v>
      </c>
      <c r="AG173">
        <v>1.44E-4</v>
      </c>
      <c r="AH173" t="s">
        <v>11</v>
      </c>
      <c r="AI173">
        <v>0.93337199999999998</v>
      </c>
      <c r="AJ173">
        <v>4.3999999999999999E-5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856.328711</v>
      </c>
      <c r="I174">
        <v>922.61185399999999</v>
      </c>
      <c r="J174" t="s">
        <v>3</v>
      </c>
      <c r="K174">
        <v>848.656116</v>
      </c>
      <c r="L174">
        <v>891.13394900000003</v>
      </c>
      <c r="M174" t="s">
        <v>4</v>
      </c>
      <c r="N174">
        <v>610.08398899999997</v>
      </c>
      <c r="O174">
        <v>761.78106300000002</v>
      </c>
      <c r="P174" t="s">
        <v>5</v>
      </c>
      <c r="Q174">
        <v>8.0185449999999996</v>
      </c>
      <c r="R174">
        <v>0.29513400000000001</v>
      </c>
      <c r="S174" t="s">
        <v>6</v>
      </c>
      <c r="T174">
        <v>151.64376300000001</v>
      </c>
      <c r="U174">
        <v>5.2899999999999996E-4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6.7409999999999998E-2</v>
      </c>
      <c r="AG174">
        <v>1.44E-4</v>
      </c>
      <c r="AH174" t="s">
        <v>11</v>
      </c>
      <c r="AI174">
        <v>0.933562</v>
      </c>
      <c r="AJ174">
        <v>4.1999999999999998E-5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922.30132300000002</v>
      </c>
      <c r="I175">
        <v>1182.1220530000001</v>
      </c>
      <c r="J175" t="s">
        <v>3</v>
      </c>
      <c r="K175">
        <v>914.04133200000001</v>
      </c>
      <c r="L175">
        <v>1142.950885</v>
      </c>
      <c r="M175" t="s">
        <v>4</v>
      </c>
      <c r="N175">
        <v>657.18048599999997</v>
      </c>
      <c r="O175">
        <v>979.16321900000003</v>
      </c>
      <c r="P175" t="s">
        <v>5</v>
      </c>
      <c r="Q175">
        <v>8.6331100000000003</v>
      </c>
      <c r="R175">
        <v>0.35811999999999999</v>
      </c>
      <c r="S175" t="s">
        <v>6</v>
      </c>
      <c r="T175">
        <v>163.301368</v>
      </c>
      <c r="U175">
        <v>7.5699999999999997E-4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6.6217999999999999E-2</v>
      </c>
      <c r="AG175">
        <v>1.3999999999999999E-4</v>
      </c>
      <c r="AH175" t="s">
        <v>11</v>
      </c>
      <c r="AI175">
        <v>0.93363499999999999</v>
      </c>
      <c r="AJ175">
        <v>4.1999999999999998E-5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988.21729100000005</v>
      </c>
      <c r="I176">
        <v>1432.5031160000001</v>
      </c>
      <c r="J176" t="s">
        <v>3</v>
      </c>
      <c r="K176">
        <v>979.37256500000001</v>
      </c>
      <c r="L176">
        <v>1386.818127</v>
      </c>
      <c r="M176" t="s">
        <v>4</v>
      </c>
      <c r="N176">
        <v>704.18586300000004</v>
      </c>
      <c r="O176">
        <v>1179.8393140000001</v>
      </c>
      <c r="P176" t="s">
        <v>5</v>
      </c>
      <c r="Q176">
        <v>9.2444950000000006</v>
      </c>
      <c r="R176">
        <v>0.40084500000000001</v>
      </c>
      <c r="S176" t="s">
        <v>6</v>
      </c>
      <c r="T176">
        <v>174.957707</v>
      </c>
      <c r="U176">
        <v>8.8099999999999995E-4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6.5542000000000003E-2</v>
      </c>
      <c r="AG176">
        <v>1.3100000000000001E-4</v>
      </c>
      <c r="AH176" t="s">
        <v>11</v>
      </c>
      <c r="AI176">
        <v>0.93375600000000003</v>
      </c>
      <c r="AJ176">
        <v>4.1999999999999998E-5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1053.89293</v>
      </c>
      <c r="I177">
        <v>1617.3914130000001</v>
      </c>
      <c r="J177" t="s">
        <v>3</v>
      </c>
      <c r="K177">
        <v>1044.4690479999999</v>
      </c>
      <c r="L177">
        <v>1568.0551190000001</v>
      </c>
      <c r="M177" t="s">
        <v>4</v>
      </c>
      <c r="N177">
        <v>750.92093299999999</v>
      </c>
      <c r="O177">
        <v>1322.4609170000001</v>
      </c>
      <c r="P177" t="s">
        <v>5</v>
      </c>
      <c r="Q177">
        <v>9.8495950000000008</v>
      </c>
      <c r="R177">
        <v>0.41491499999999998</v>
      </c>
      <c r="S177" t="s">
        <v>6</v>
      </c>
      <c r="T177">
        <v>186.61441500000001</v>
      </c>
      <c r="U177">
        <v>9.810000000000001E-4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6.5271999999999997E-2</v>
      </c>
      <c r="AG177">
        <v>1.3300000000000001E-4</v>
      </c>
      <c r="AH177" t="s">
        <v>11</v>
      </c>
      <c r="AI177">
        <v>0.93379699999999999</v>
      </c>
      <c r="AJ177">
        <v>4.1999999999999998E-5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1119.442859</v>
      </c>
      <c r="I178">
        <v>1809.2851559999999</v>
      </c>
      <c r="J178" t="s">
        <v>3</v>
      </c>
      <c r="K178">
        <v>1109.441804</v>
      </c>
      <c r="L178">
        <v>1756.5037139999999</v>
      </c>
      <c r="M178" t="s">
        <v>4</v>
      </c>
      <c r="N178">
        <v>797.54357100000004</v>
      </c>
      <c r="O178">
        <v>1471.302805</v>
      </c>
      <c r="P178" t="s">
        <v>5</v>
      </c>
      <c r="Q178">
        <v>10.453046000000001</v>
      </c>
      <c r="R178">
        <v>0.42723699999999998</v>
      </c>
      <c r="S178" t="s">
        <v>6</v>
      </c>
      <c r="T178">
        <v>198.26999900000001</v>
      </c>
      <c r="U178">
        <v>1.021E-3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6.5270999999999996E-2</v>
      </c>
      <c r="AG178">
        <v>1.3300000000000001E-4</v>
      </c>
      <c r="AH178" t="s">
        <v>11</v>
      </c>
      <c r="AI178">
        <v>0.93380799999999997</v>
      </c>
      <c r="AJ178">
        <v>4.1999999999999998E-5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1185.141519</v>
      </c>
      <c r="I179">
        <v>2008.76694</v>
      </c>
      <c r="J179" t="s">
        <v>3</v>
      </c>
      <c r="K179">
        <v>1174.560896</v>
      </c>
      <c r="L179">
        <v>1952.647978</v>
      </c>
      <c r="M179" t="s">
        <v>4</v>
      </c>
      <c r="N179">
        <v>844.29992700000003</v>
      </c>
      <c r="O179">
        <v>1627.036386</v>
      </c>
      <c r="P179" t="s">
        <v>5</v>
      </c>
      <c r="Q179">
        <v>11.058595</v>
      </c>
      <c r="R179">
        <v>0.43870199999999998</v>
      </c>
      <c r="S179" t="s">
        <v>6</v>
      </c>
      <c r="T179">
        <v>209.92554000000001</v>
      </c>
      <c r="U179">
        <v>1.0989999999999999E-3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6.5270999999999996E-2</v>
      </c>
      <c r="AG179">
        <v>1.3300000000000001E-4</v>
      </c>
      <c r="AH179" t="s">
        <v>11</v>
      </c>
      <c r="AI179">
        <v>0.933832</v>
      </c>
      <c r="AJ179">
        <v>4.1999999999999998E-5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1250.834607</v>
      </c>
      <c r="I180">
        <v>2226.7620929999998</v>
      </c>
      <c r="J180" t="s">
        <v>3</v>
      </c>
      <c r="K180">
        <v>1239.6744120000001</v>
      </c>
      <c r="L180">
        <v>2167.1449080000002</v>
      </c>
      <c r="M180" t="s">
        <v>4</v>
      </c>
      <c r="N180">
        <v>891.08424100000002</v>
      </c>
      <c r="O180">
        <v>1795.463283</v>
      </c>
      <c r="P180" t="s">
        <v>5</v>
      </c>
      <c r="Q180">
        <v>11.664168</v>
      </c>
      <c r="R180">
        <v>0.45180599999999999</v>
      </c>
      <c r="S180" t="s">
        <v>6</v>
      </c>
      <c r="T180">
        <v>221.58150800000001</v>
      </c>
      <c r="U180">
        <v>1.238E-3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6.4507999999999996E-2</v>
      </c>
      <c r="AG180">
        <v>1.21E-4</v>
      </c>
      <c r="AH180" t="s">
        <v>11</v>
      </c>
      <c r="AI180">
        <v>0.93393300000000001</v>
      </c>
      <c r="AJ180">
        <v>4.0000000000000003E-5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1316.7734330000001</v>
      </c>
      <c r="I181">
        <v>2538.6556740000001</v>
      </c>
      <c r="J181" t="s">
        <v>3</v>
      </c>
      <c r="K181">
        <v>1305.0306880000001</v>
      </c>
      <c r="L181">
        <v>2473.1984590000002</v>
      </c>
      <c r="M181" t="s">
        <v>4</v>
      </c>
      <c r="N181">
        <v>938.07673499999999</v>
      </c>
      <c r="O181">
        <v>2040.323003</v>
      </c>
      <c r="P181" t="s">
        <v>5</v>
      </c>
      <c r="Q181">
        <v>12.273593999999999</v>
      </c>
      <c r="R181">
        <v>0.48324699999999998</v>
      </c>
      <c r="S181" t="s">
        <v>6</v>
      </c>
      <c r="T181">
        <v>233.23870500000001</v>
      </c>
      <c r="U181">
        <v>1.436E-3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6.3705999999999999E-2</v>
      </c>
      <c r="AG181">
        <v>1.15E-4</v>
      </c>
      <c r="AH181" t="s">
        <v>11</v>
      </c>
      <c r="AI181">
        <v>0.93394299999999997</v>
      </c>
      <c r="AJ181">
        <v>4.0000000000000003E-5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676.72186599999998</v>
      </c>
      <c r="I182">
        <v>3822.636074</v>
      </c>
      <c r="J182" t="s">
        <v>3</v>
      </c>
      <c r="K182">
        <v>676.482888</v>
      </c>
      <c r="L182">
        <v>3821.358455</v>
      </c>
      <c r="M182" t="s">
        <v>4</v>
      </c>
      <c r="N182">
        <v>8.5901119999999995</v>
      </c>
      <c r="O182">
        <v>3.9599999999999998E-4</v>
      </c>
      <c r="P182" t="s">
        <v>5</v>
      </c>
      <c r="Q182">
        <v>659.41745000000003</v>
      </c>
      <c r="R182">
        <v>3844.8956760000001</v>
      </c>
      <c r="S182" t="s">
        <v>6</v>
      </c>
      <c r="T182">
        <v>676.398506</v>
      </c>
      <c r="U182">
        <v>3819.974952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8.4570000000000006E-2</v>
      </c>
      <c r="AG182">
        <v>6.8999999999999997E-5</v>
      </c>
      <c r="AH182" t="s">
        <v>11</v>
      </c>
      <c r="AI182">
        <v>0.91228100000000001</v>
      </c>
      <c r="AJ182">
        <v>1.5100000000000001E-4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1349.4823120000001</v>
      </c>
      <c r="I183">
        <v>10090.263615</v>
      </c>
      <c r="J183" t="s">
        <v>3</v>
      </c>
      <c r="K183">
        <v>1349.016091</v>
      </c>
      <c r="L183">
        <v>10087.263059999999</v>
      </c>
      <c r="M183" t="s">
        <v>4</v>
      </c>
      <c r="N183">
        <v>17.175412000000001</v>
      </c>
      <c r="O183">
        <v>1.142E-3</v>
      </c>
      <c r="P183" t="s">
        <v>5</v>
      </c>
      <c r="Q183">
        <v>1314.750806</v>
      </c>
      <c r="R183">
        <v>10141.142789</v>
      </c>
      <c r="S183" t="s">
        <v>6</v>
      </c>
      <c r="T183">
        <v>1348.847559</v>
      </c>
      <c r="U183">
        <v>10084.586265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8.0240000000000006E-2</v>
      </c>
      <c r="AG183">
        <v>8.7999999999999998E-5</v>
      </c>
      <c r="AH183" t="s">
        <v>11</v>
      </c>
      <c r="AI183">
        <v>0.92138699999999996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2012.515635</v>
      </c>
      <c r="I184">
        <v>15341.400670999999</v>
      </c>
      <c r="J184" t="s">
        <v>3</v>
      </c>
      <c r="K184">
        <v>2011.8230080000001</v>
      </c>
      <c r="L184">
        <v>15336.848468</v>
      </c>
      <c r="M184" t="s">
        <v>4</v>
      </c>
      <c r="N184">
        <v>25.903977000000001</v>
      </c>
      <c r="O184">
        <v>1.019145</v>
      </c>
      <c r="P184" t="s">
        <v>5</v>
      </c>
      <c r="Q184">
        <v>1960.3031470000001</v>
      </c>
      <c r="R184">
        <v>15429.755085000001</v>
      </c>
      <c r="S184" t="s">
        <v>6</v>
      </c>
      <c r="T184">
        <v>2011.6077949999999</v>
      </c>
      <c r="U184">
        <v>15342.548452000001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7.9213000000000006E-2</v>
      </c>
      <c r="AG184">
        <v>9.6000000000000002E-5</v>
      </c>
      <c r="AH184" t="s">
        <v>11</v>
      </c>
      <c r="AI184">
        <v>0.92425999999999997</v>
      </c>
      <c r="AJ184">
        <v>1.3300000000000001E-4</v>
      </c>
      <c r="AK184" t="s">
        <v>12</v>
      </c>
      <c r="AL184">
        <v>0</v>
      </c>
      <c r="AM184">
        <v>0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2675.3038379999998</v>
      </c>
      <c r="I185">
        <v>19963.582129999999</v>
      </c>
      <c r="J185" t="s">
        <v>3</v>
      </c>
      <c r="K185">
        <v>2674.3832910000001</v>
      </c>
      <c r="L185">
        <v>19957.102521000001</v>
      </c>
      <c r="M185" t="s">
        <v>4</v>
      </c>
      <c r="N185">
        <v>34.488604000000002</v>
      </c>
      <c r="O185">
        <v>1.0175989999999999</v>
      </c>
      <c r="P185" t="s">
        <v>5</v>
      </c>
      <c r="Q185">
        <v>2605.753428</v>
      </c>
      <c r="R185">
        <v>20089.596122999999</v>
      </c>
      <c r="S185" t="s">
        <v>6</v>
      </c>
      <c r="T185">
        <v>2674.0850930000001</v>
      </c>
      <c r="U185">
        <v>19962.143359000002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7.6581999999999997E-2</v>
      </c>
      <c r="AG185">
        <v>1.3100000000000001E-4</v>
      </c>
      <c r="AH185" t="s">
        <v>11</v>
      </c>
      <c r="AI185">
        <v>0.92686599999999997</v>
      </c>
      <c r="AJ185">
        <v>9.6000000000000002E-5</v>
      </c>
      <c r="AK185" t="s">
        <v>12</v>
      </c>
      <c r="AL185">
        <v>0</v>
      </c>
      <c r="AM185">
        <v>0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3342.8926900000001</v>
      </c>
      <c r="I186">
        <v>26422.213836999999</v>
      </c>
      <c r="J186" t="s">
        <v>3</v>
      </c>
      <c r="K186">
        <v>3341.7460350000001</v>
      </c>
      <c r="L186">
        <v>26413.990698000001</v>
      </c>
      <c r="M186" t="s">
        <v>4</v>
      </c>
      <c r="N186">
        <v>43.069978999999996</v>
      </c>
      <c r="O186">
        <v>1.0141119999999999</v>
      </c>
      <c r="P186" t="s">
        <v>5</v>
      </c>
      <c r="Q186">
        <v>3256.0229589999999</v>
      </c>
      <c r="R186">
        <v>26567.554757999998</v>
      </c>
      <c r="S186" t="s">
        <v>6</v>
      </c>
      <c r="T186">
        <v>3341.36418</v>
      </c>
      <c r="U186">
        <v>26417.312712999999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7.5676999999999994E-2</v>
      </c>
      <c r="AG186">
        <v>1.3799999999999999E-4</v>
      </c>
      <c r="AH186" t="s">
        <v>11</v>
      </c>
      <c r="AI186">
        <v>0.92867100000000002</v>
      </c>
      <c r="AJ186">
        <v>6.8999999999999997E-5</v>
      </c>
      <c r="AK186" t="s">
        <v>12</v>
      </c>
      <c r="AL186">
        <v>0</v>
      </c>
      <c r="AM186">
        <v>0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4013.2911570000001</v>
      </c>
      <c r="I187">
        <v>36276.798805999999</v>
      </c>
      <c r="J187" t="s">
        <v>3</v>
      </c>
      <c r="K187">
        <v>4011.916694</v>
      </c>
      <c r="L187">
        <v>36265.137619000001</v>
      </c>
      <c r="M187" t="s">
        <v>4</v>
      </c>
      <c r="N187">
        <v>51.652932999999997</v>
      </c>
      <c r="O187">
        <v>1.012068</v>
      </c>
      <c r="P187" t="s">
        <v>5</v>
      </c>
      <c r="Q187">
        <v>3909.0978660000001</v>
      </c>
      <c r="R187">
        <v>36489.995219999997</v>
      </c>
      <c r="S187" t="s">
        <v>6</v>
      </c>
      <c r="T187">
        <v>4011.744526</v>
      </c>
      <c r="U187">
        <v>36305.864563000003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7.4473999999999999E-2</v>
      </c>
      <c r="AG187">
        <v>1.5200000000000001E-4</v>
      </c>
      <c r="AH187" t="s">
        <v>11</v>
      </c>
      <c r="AI187">
        <v>0.929786</v>
      </c>
      <c r="AJ187">
        <v>5.3000000000000001E-5</v>
      </c>
      <c r="AK187" t="s">
        <v>12</v>
      </c>
      <c r="AL187">
        <v>0</v>
      </c>
      <c r="AM187">
        <v>0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4687.4133890000003</v>
      </c>
      <c r="I188">
        <v>48213.981314999997</v>
      </c>
      <c r="J188" t="s">
        <v>3</v>
      </c>
      <c r="K188">
        <v>4685.8103520000004</v>
      </c>
      <c r="L188">
        <v>48197.517369000001</v>
      </c>
      <c r="M188" t="s">
        <v>4</v>
      </c>
      <c r="N188">
        <v>60.239142000000001</v>
      </c>
      <c r="O188">
        <v>1.0110669999999999</v>
      </c>
      <c r="P188" t="s">
        <v>5</v>
      </c>
      <c r="Q188">
        <v>4565.9022660000001</v>
      </c>
      <c r="R188">
        <v>48480.366705</v>
      </c>
      <c r="S188" t="s">
        <v>6</v>
      </c>
      <c r="T188">
        <v>4685.624648</v>
      </c>
      <c r="U188">
        <v>48217.079279999998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7.3372000000000007E-2</v>
      </c>
      <c r="AG188">
        <v>1.6100000000000001E-4</v>
      </c>
      <c r="AH188" t="s">
        <v>11</v>
      </c>
      <c r="AI188">
        <v>0.93052299999999999</v>
      </c>
      <c r="AJ188">
        <v>3.8000000000000002E-5</v>
      </c>
      <c r="AK188" t="s">
        <v>12</v>
      </c>
      <c r="AL188">
        <v>0</v>
      </c>
      <c r="AM188">
        <v>0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5354.6973049999997</v>
      </c>
      <c r="I189">
        <v>55611.156906999997</v>
      </c>
      <c r="J189" t="s">
        <v>3</v>
      </c>
      <c r="K189">
        <v>5352.8679099999999</v>
      </c>
      <c r="L189">
        <v>55592.276940999996</v>
      </c>
      <c r="M189" t="s">
        <v>4</v>
      </c>
      <c r="N189">
        <v>68.822250999999994</v>
      </c>
      <c r="O189">
        <v>1.010939</v>
      </c>
      <c r="P189" t="s">
        <v>5</v>
      </c>
      <c r="Q189">
        <v>5215.6486910000003</v>
      </c>
      <c r="R189">
        <v>55953.937094000001</v>
      </c>
      <c r="S189" t="s">
        <v>6</v>
      </c>
      <c r="T189">
        <v>5352.6021579999997</v>
      </c>
      <c r="U189">
        <v>55608.518900000003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7.2701000000000002E-2</v>
      </c>
      <c r="AG189">
        <v>1.65E-4</v>
      </c>
      <c r="AH189" t="s">
        <v>11</v>
      </c>
      <c r="AI189">
        <v>0.93079900000000004</v>
      </c>
      <c r="AJ189">
        <v>3.6000000000000001E-5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6014.1550589999997</v>
      </c>
      <c r="I190">
        <v>57766.667782999997</v>
      </c>
      <c r="J190" t="s">
        <v>3</v>
      </c>
      <c r="K190">
        <v>6012.0983500000002</v>
      </c>
      <c r="L190">
        <v>57746.279341000001</v>
      </c>
      <c r="M190" t="s">
        <v>4</v>
      </c>
      <c r="N190">
        <v>77.404858000000004</v>
      </c>
      <c r="O190">
        <v>1.009258</v>
      </c>
      <c r="P190" t="s">
        <v>5</v>
      </c>
      <c r="Q190">
        <v>5857.8421969999999</v>
      </c>
      <c r="R190">
        <v>58200.295654000001</v>
      </c>
      <c r="S190" t="s">
        <v>6</v>
      </c>
      <c r="T190">
        <v>6011.8763959999997</v>
      </c>
      <c r="U190">
        <v>57789.067907999997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7.1538000000000004E-2</v>
      </c>
      <c r="AG190">
        <v>1.7200000000000001E-4</v>
      </c>
      <c r="AH190" t="s">
        <v>11</v>
      </c>
      <c r="AI190">
        <v>0.93142599999999998</v>
      </c>
      <c r="AJ190">
        <v>1.7E-5</v>
      </c>
      <c r="AK190" t="s">
        <v>12</v>
      </c>
      <c r="AL190">
        <v>1</v>
      </c>
      <c r="AM190">
        <v>49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6689.125059</v>
      </c>
      <c r="I191">
        <v>64652.946854000002</v>
      </c>
      <c r="J191" t="s">
        <v>3</v>
      </c>
      <c r="K191">
        <v>6686.8408790000003</v>
      </c>
      <c r="L191">
        <v>64630.102013999996</v>
      </c>
      <c r="M191" t="s">
        <v>4</v>
      </c>
      <c r="N191">
        <v>85.987812000000005</v>
      </c>
      <c r="O191">
        <v>1.010785</v>
      </c>
      <c r="P191" t="s">
        <v>5</v>
      </c>
      <c r="Q191">
        <v>6515.5558010000004</v>
      </c>
      <c r="R191">
        <v>65240.051227000004</v>
      </c>
      <c r="S191" t="s">
        <v>6</v>
      </c>
      <c r="T191">
        <v>6686.5346090000003</v>
      </c>
      <c r="U191">
        <v>64647.102512999998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7.0138000000000006E-2</v>
      </c>
      <c r="AG191">
        <v>1.66E-4</v>
      </c>
      <c r="AH191" t="s">
        <v>11</v>
      </c>
      <c r="AI191">
        <v>0.93154700000000001</v>
      </c>
      <c r="AJ191">
        <v>1.7E-5</v>
      </c>
      <c r="AK191" t="s">
        <v>12</v>
      </c>
      <c r="AL191">
        <v>1</v>
      </c>
      <c r="AM191">
        <v>49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7371.6921970000003</v>
      </c>
      <c r="I192">
        <v>84716.639842999997</v>
      </c>
      <c r="J192" t="s">
        <v>3</v>
      </c>
      <c r="K192">
        <v>7369.1788569999999</v>
      </c>
      <c r="L192">
        <v>84687.252173999994</v>
      </c>
      <c r="M192" t="s">
        <v>4</v>
      </c>
      <c r="N192">
        <v>94.573652999999993</v>
      </c>
      <c r="O192">
        <v>1.012894</v>
      </c>
      <c r="P192" t="s">
        <v>5</v>
      </c>
      <c r="Q192">
        <v>7180.8577340000002</v>
      </c>
      <c r="R192">
        <v>85456.497678999993</v>
      </c>
      <c r="S192" t="s">
        <v>6</v>
      </c>
      <c r="T192">
        <v>7368.7896289999999</v>
      </c>
      <c r="U192">
        <v>84664.164743999994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6.9613999999999995E-2</v>
      </c>
      <c r="AG192">
        <v>1.66E-4</v>
      </c>
      <c r="AH192" t="s">
        <v>11</v>
      </c>
      <c r="AI192">
        <v>0.93174699999999999</v>
      </c>
      <c r="AJ192">
        <v>1.5999999999999999E-5</v>
      </c>
      <c r="AK192" t="s">
        <v>12</v>
      </c>
      <c r="AL192">
        <v>1</v>
      </c>
      <c r="AM192">
        <v>49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8035.9668849999998</v>
      </c>
      <c r="I193">
        <v>96260.707498999996</v>
      </c>
      <c r="J193" t="s">
        <v>3</v>
      </c>
      <c r="K193">
        <v>8033.2267190000002</v>
      </c>
      <c r="L193">
        <v>96225.817840999996</v>
      </c>
      <c r="M193" t="s">
        <v>4</v>
      </c>
      <c r="N193">
        <v>103.156629</v>
      </c>
      <c r="O193">
        <v>1.015736</v>
      </c>
      <c r="P193" t="s">
        <v>5</v>
      </c>
      <c r="Q193">
        <v>7827.7752339999997</v>
      </c>
      <c r="R193">
        <v>97099.944654999999</v>
      </c>
      <c r="S193" t="s">
        <v>6</v>
      </c>
      <c r="T193">
        <v>8032.7546579999998</v>
      </c>
      <c r="U193">
        <v>96195.704073999994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6.7409999999999998E-2</v>
      </c>
      <c r="AG193">
        <v>1.5300000000000001E-4</v>
      </c>
      <c r="AH193" t="s">
        <v>11</v>
      </c>
      <c r="AI193">
        <v>0.93220700000000001</v>
      </c>
      <c r="AJ193">
        <v>2.0000000000000002E-5</v>
      </c>
      <c r="AK193" t="s">
        <v>12</v>
      </c>
      <c r="AL193">
        <v>1</v>
      </c>
      <c r="AM193">
        <v>49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8707.9074999999993</v>
      </c>
      <c r="I194">
        <v>111634.38951199999</v>
      </c>
      <c r="J194" t="s">
        <v>3</v>
      </c>
      <c r="K194">
        <v>8704.9394919999995</v>
      </c>
      <c r="L194">
        <v>111595.313976</v>
      </c>
      <c r="M194" t="s">
        <v>4</v>
      </c>
      <c r="N194">
        <v>111.740791</v>
      </c>
      <c r="O194">
        <v>1.0237590000000001</v>
      </c>
      <c r="P194" t="s">
        <v>5</v>
      </c>
      <c r="Q194">
        <v>8482.3866500000004</v>
      </c>
      <c r="R194">
        <v>112535.965433</v>
      </c>
      <c r="S194" t="s">
        <v>6</v>
      </c>
      <c r="T194">
        <v>8704.3859570000004</v>
      </c>
      <c r="U194">
        <v>111558.453182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6.6746E-2</v>
      </c>
      <c r="AG194">
        <v>1.4999999999999999E-4</v>
      </c>
      <c r="AH194" t="s">
        <v>11</v>
      </c>
      <c r="AI194">
        <v>0.93233699999999997</v>
      </c>
      <c r="AJ194">
        <v>2.0000000000000002E-5</v>
      </c>
      <c r="AK194" t="s">
        <v>12</v>
      </c>
      <c r="AL194">
        <v>1</v>
      </c>
      <c r="AM194">
        <v>49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9374.5263479999994</v>
      </c>
      <c r="I195">
        <v>131085.14223299999</v>
      </c>
      <c r="J195" t="s">
        <v>3</v>
      </c>
      <c r="K195">
        <v>9371.3316990000003</v>
      </c>
      <c r="L195">
        <v>131037.877234</v>
      </c>
      <c r="M195" t="s">
        <v>4</v>
      </c>
      <c r="N195">
        <v>120.32517799999999</v>
      </c>
      <c r="O195">
        <v>1.0259290000000001</v>
      </c>
      <c r="P195" t="s">
        <v>5</v>
      </c>
      <c r="Q195">
        <v>9131.6604299999999</v>
      </c>
      <c r="R195">
        <v>132102.72893700001</v>
      </c>
      <c r="S195" t="s">
        <v>6</v>
      </c>
      <c r="T195">
        <v>9370.6946680000001</v>
      </c>
      <c r="U195">
        <v>130986.045195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6.5656999999999993E-2</v>
      </c>
      <c r="AG195">
        <v>1.4200000000000001E-4</v>
      </c>
      <c r="AH195" t="s">
        <v>11</v>
      </c>
      <c r="AI195">
        <v>0.93235500000000004</v>
      </c>
      <c r="AJ195">
        <v>2.0000000000000002E-5</v>
      </c>
      <c r="AK195" t="s">
        <v>12</v>
      </c>
      <c r="AL195">
        <v>7.82</v>
      </c>
      <c r="AM195">
        <v>2314.4675999999999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10040.508027</v>
      </c>
      <c r="I196">
        <v>142260.55703500001</v>
      </c>
      <c r="J196" t="s">
        <v>3</v>
      </c>
      <c r="K196">
        <v>10037.086582</v>
      </c>
      <c r="L196">
        <v>142208.25735100001</v>
      </c>
      <c r="M196" t="s">
        <v>4</v>
      </c>
      <c r="N196">
        <v>128.909254</v>
      </c>
      <c r="O196">
        <v>1.0339130000000001</v>
      </c>
      <c r="P196" t="s">
        <v>5</v>
      </c>
      <c r="Q196">
        <v>9780.1671480000005</v>
      </c>
      <c r="R196">
        <v>143134.84525099999</v>
      </c>
      <c r="S196" t="s">
        <v>6</v>
      </c>
      <c r="T196">
        <v>10036.483047</v>
      </c>
      <c r="U196">
        <v>142061.59146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6.4250000000000002E-2</v>
      </c>
      <c r="AG196">
        <v>1.2999999999999999E-4</v>
      </c>
      <c r="AH196" t="s">
        <v>11</v>
      </c>
      <c r="AI196">
        <v>0.93293199999999998</v>
      </c>
      <c r="AJ196">
        <v>3.4E-5</v>
      </c>
      <c r="AK196" t="s">
        <v>12</v>
      </c>
      <c r="AL196">
        <v>7.82</v>
      </c>
      <c r="AM196">
        <v>2314.4675999999999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10712.228652</v>
      </c>
      <c r="I197">
        <v>154342.781185</v>
      </c>
      <c r="J197" t="s">
        <v>3</v>
      </c>
      <c r="K197">
        <v>10708.579766000001</v>
      </c>
      <c r="L197">
        <v>154286.858336</v>
      </c>
      <c r="M197" t="s">
        <v>4</v>
      </c>
      <c r="N197">
        <v>137.49866</v>
      </c>
      <c r="O197">
        <v>1.132665</v>
      </c>
      <c r="P197" t="s">
        <v>5</v>
      </c>
      <c r="Q197">
        <v>10434.516229999999</v>
      </c>
      <c r="R197">
        <v>155303.02804999999</v>
      </c>
      <c r="S197" t="s">
        <v>6</v>
      </c>
      <c r="T197">
        <v>10707.792793000001</v>
      </c>
      <c r="U197">
        <v>154079.95532000001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6.3579999999999998E-2</v>
      </c>
      <c r="AG197">
        <v>1.2400000000000001E-4</v>
      </c>
      <c r="AH197" t="s">
        <v>11</v>
      </c>
      <c r="AI197">
        <v>0.93369899999999995</v>
      </c>
      <c r="AJ197">
        <v>4.6E-5</v>
      </c>
      <c r="AK197" t="s">
        <v>12</v>
      </c>
      <c r="AL197">
        <v>7.82</v>
      </c>
      <c r="AM197">
        <v>2314.4675999999999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11377.786679999999</v>
      </c>
      <c r="I198">
        <v>174029.01188000001</v>
      </c>
      <c r="J198" t="s">
        <v>3</v>
      </c>
      <c r="K198">
        <v>11373.910019999999</v>
      </c>
      <c r="L198">
        <v>173964.99695999999</v>
      </c>
      <c r="M198" t="s">
        <v>4</v>
      </c>
      <c r="N198">
        <v>146.08145200000001</v>
      </c>
      <c r="O198">
        <v>1.138881</v>
      </c>
      <c r="P198" t="s">
        <v>5</v>
      </c>
      <c r="Q198">
        <v>11082.807578</v>
      </c>
      <c r="R198">
        <v>175138.14167700001</v>
      </c>
      <c r="S198" t="s">
        <v>6</v>
      </c>
      <c r="T198">
        <v>11373.039102000001</v>
      </c>
      <c r="U198">
        <v>173731.12005100001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6.3467999999999997E-2</v>
      </c>
      <c r="AG198">
        <v>1.21E-4</v>
      </c>
      <c r="AH198" t="s">
        <v>11</v>
      </c>
      <c r="AI198">
        <v>0.93369999999999997</v>
      </c>
      <c r="AJ198">
        <v>4.6E-5</v>
      </c>
      <c r="AK198" t="s">
        <v>12</v>
      </c>
      <c r="AL198">
        <v>9.5</v>
      </c>
      <c r="AM198">
        <v>2419.9299999999998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12048.218554999999</v>
      </c>
      <c r="I199">
        <v>196598.38435000001</v>
      </c>
      <c r="J199" t="s">
        <v>3</v>
      </c>
      <c r="K199">
        <v>12044.114297</v>
      </c>
      <c r="L199">
        <v>196525.48688400001</v>
      </c>
      <c r="M199" t="s">
        <v>4</v>
      </c>
      <c r="N199">
        <v>154.66662700000001</v>
      </c>
      <c r="O199">
        <v>1.1437740000000001</v>
      </c>
      <c r="P199" t="s">
        <v>5</v>
      </c>
      <c r="Q199">
        <v>11735.956973</v>
      </c>
      <c r="R199">
        <v>197937.125627</v>
      </c>
      <c r="S199" t="s">
        <v>6</v>
      </c>
      <c r="T199">
        <v>12043.268574</v>
      </c>
      <c r="U199">
        <v>196337.41721399999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6.3033000000000006E-2</v>
      </c>
      <c r="AG199">
        <v>1.3799999999999999E-4</v>
      </c>
      <c r="AH199" t="s">
        <v>11</v>
      </c>
      <c r="AI199">
        <v>0.93371700000000002</v>
      </c>
      <c r="AJ199">
        <v>4.5000000000000003E-5</v>
      </c>
      <c r="AK199" t="s">
        <v>12</v>
      </c>
      <c r="AL199">
        <v>9.5</v>
      </c>
      <c r="AM199">
        <v>2419.9299999999998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12710.492031</v>
      </c>
      <c r="I200">
        <v>216885.06078299999</v>
      </c>
      <c r="J200" t="s">
        <v>3</v>
      </c>
      <c r="K200">
        <v>12706.161816</v>
      </c>
      <c r="L200">
        <v>216805.187959</v>
      </c>
      <c r="M200" t="s">
        <v>4</v>
      </c>
      <c r="N200">
        <v>163.24994899999999</v>
      </c>
      <c r="O200">
        <v>1.151483</v>
      </c>
      <c r="P200" t="s">
        <v>5</v>
      </c>
      <c r="Q200">
        <v>12380.877891</v>
      </c>
      <c r="R200">
        <v>218226.065305</v>
      </c>
      <c r="S200" t="s">
        <v>6</v>
      </c>
      <c r="T200">
        <v>12705.233516</v>
      </c>
      <c r="U200">
        <v>216595.508993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6.2955999999999998E-2</v>
      </c>
      <c r="AG200">
        <v>1.3799999999999999E-4</v>
      </c>
      <c r="AH200" t="s">
        <v>11</v>
      </c>
      <c r="AI200">
        <v>0.93377399999999999</v>
      </c>
      <c r="AJ200">
        <v>4.5000000000000003E-5</v>
      </c>
      <c r="AK200" t="s">
        <v>12</v>
      </c>
      <c r="AL200">
        <v>9.5</v>
      </c>
      <c r="AM200">
        <v>2419.9299999999998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13385.853612999999</v>
      </c>
      <c r="I201">
        <v>230501.20763700001</v>
      </c>
      <c r="J201" t="s">
        <v>3</v>
      </c>
      <c r="K201">
        <v>13381.295292999999</v>
      </c>
      <c r="L201">
        <v>230414.03559399999</v>
      </c>
      <c r="M201" t="s">
        <v>4</v>
      </c>
      <c r="N201">
        <v>171.83667700000001</v>
      </c>
      <c r="O201">
        <v>1.156979</v>
      </c>
      <c r="P201" t="s">
        <v>5</v>
      </c>
      <c r="Q201">
        <v>13038.974179999999</v>
      </c>
      <c r="R201">
        <v>232112.207635</v>
      </c>
      <c r="S201" t="s">
        <v>6</v>
      </c>
      <c r="T201">
        <v>13380.430625000001</v>
      </c>
      <c r="U201">
        <v>230547.43520199999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6.2356000000000002E-2</v>
      </c>
      <c r="AG201">
        <v>1.2999999999999999E-4</v>
      </c>
      <c r="AH201" t="s">
        <v>11</v>
      </c>
      <c r="AI201">
        <v>0.93379999999999996</v>
      </c>
      <c r="AJ201">
        <v>4.5000000000000003E-5</v>
      </c>
      <c r="AK201" t="s">
        <v>12</v>
      </c>
      <c r="AL201">
        <v>9.5</v>
      </c>
      <c r="AM201">
        <v>2419.9299999999998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24.603095</v>
      </c>
      <c r="I222">
        <v>2.2179999999999999E-3</v>
      </c>
      <c r="J222" t="s">
        <v>3</v>
      </c>
      <c r="K222">
        <v>16.905871000000001</v>
      </c>
      <c r="L222">
        <v>2.0509999999999999E-3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49.074339000000002</v>
      </c>
      <c r="I223">
        <v>4.7029999999999997E-3</v>
      </c>
      <c r="J223" t="s">
        <v>3</v>
      </c>
      <c r="K223">
        <v>33.677128000000003</v>
      </c>
      <c r="L223">
        <v>3.901E-3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73.541197999999994</v>
      </c>
      <c r="I224">
        <v>7.3249999999999999E-3</v>
      </c>
      <c r="J224" t="s">
        <v>3</v>
      </c>
      <c r="K224">
        <v>50.440457000000002</v>
      </c>
      <c r="L224">
        <v>6.0530000000000002E-3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98.017927999999998</v>
      </c>
      <c r="I225">
        <v>1.0351000000000001E-2</v>
      </c>
      <c r="J225" t="s">
        <v>3</v>
      </c>
      <c r="K225">
        <v>67.215378000000001</v>
      </c>
      <c r="L225">
        <v>8.2400000000000008E-3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122.489148</v>
      </c>
      <c r="I226">
        <v>1.3181999999999999E-2</v>
      </c>
      <c r="J226" t="s">
        <v>3</v>
      </c>
      <c r="K226">
        <v>83.988827000000001</v>
      </c>
      <c r="L226">
        <v>1.0272E-2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146.96159</v>
      </c>
      <c r="I227">
        <v>1.6313000000000001E-2</v>
      </c>
      <c r="J227" t="s">
        <v>3</v>
      </c>
      <c r="K227">
        <v>100.762108</v>
      </c>
      <c r="L227">
        <v>1.1481E-2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171.42010999999999</v>
      </c>
      <c r="I228">
        <v>1.6795999999999998E-2</v>
      </c>
      <c r="J228" t="s">
        <v>3</v>
      </c>
      <c r="K228">
        <v>117.521834</v>
      </c>
      <c r="L228">
        <v>1.1325999999999999E-2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195.889455</v>
      </c>
      <c r="I229">
        <v>1.8759999999999999E-2</v>
      </c>
      <c r="J229" t="s">
        <v>3</v>
      </c>
      <c r="K229">
        <v>134.29153500000001</v>
      </c>
      <c r="L229">
        <v>1.1086E-2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220.350043</v>
      </c>
      <c r="I230">
        <v>2.1610000000000001E-2</v>
      </c>
      <c r="J230" t="s">
        <v>3</v>
      </c>
      <c r="K230">
        <v>151.05296999999999</v>
      </c>
      <c r="L230">
        <v>1.1322E-2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244.831007</v>
      </c>
      <c r="I231">
        <v>2.3543000000000001E-2</v>
      </c>
      <c r="J231" t="s">
        <v>3</v>
      </c>
      <c r="K231">
        <v>167.83268000000001</v>
      </c>
      <c r="L231">
        <v>1.1665999999999999E-2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269.29823499999998</v>
      </c>
      <c r="I232">
        <v>2.5152000000000001E-2</v>
      </c>
      <c r="J232" t="s">
        <v>3</v>
      </c>
      <c r="K232">
        <v>184.59798900000001</v>
      </c>
      <c r="L232">
        <v>1.2732E-2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293.75936300000001</v>
      </c>
      <c r="I233">
        <v>2.8819000000000001E-2</v>
      </c>
      <c r="J233" t="s">
        <v>3</v>
      </c>
      <c r="K233">
        <v>201.36014499999999</v>
      </c>
      <c r="L233">
        <v>1.3165E-2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318.219852</v>
      </c>
      <c r="I234">
        <v>3.4637000000000001E-2</v>
      </c>
      <c r="J234" t="s">
        <v>3</v>
      </c>
      <c r="K234">
        <v>218.12193199999999</v>
      </c>
      <c r="L234">
        <v>1.4482999999999999E-2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342.69846899999999</v>
      </c>
      <c r="I235">
        <v>3.7676000000000001E-2</v>
      </c>
      <c r="J235" t="s">
        <v>3</v>
      </c>
      <c r="K235">
        <v>234.90115</v>
      </c>
      <c r="L235">
        <v>1.5266E-2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367.170905</v>
      </c>
      <c r="I236">
        <v>4.0670999999999999E-2</v>
      </c>
      <c r="J236" t="s">
        <v>3</v>
      </c>
      <c r="K236">
        <v>251.673687</v>
      </c>
      <c r="L236">
        <v>1.5610000000000001E-2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391.639207</v>
      </c>
      <c r="I237">
        <v>4.4294E-2</v>
      </c>
      <c r="J237" t="s">
        <v>3</v>
      </c>
      <c r="K237">
        <v>268.443691</v>
      </c>
      <c r="L237">
        <v>1.7405E-2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416.11217699999997</v>
      </c>
      <c r="I238">
        <v>5.0111999999999997E-2</v>
      </c>
      <c r="J238" t="s">
        <v>3</v>
      </c>
      <c r="K238">
        <v>285.214135</v>
      </c>
      <c r="L238">
        <v>1.8962E-2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440.58641999999998</v>
      </c>
      <c r="I239">
        <v>5.416E-2</v>
      </c>
      <c r="J239" t="s">
        <v>3</v>
      </c>
      <c r="K239">
        <v>301.98722400000003</v>
      </c>
      <c r="L239">
        <v>1.9914999999999999E-2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465.060293</v>
      </c>
      <c r="I240">
        <v>5.8817000000000001E-2</v>
      </c>
      <c r="J240" t="s">
        <v>3</v>
      </c>
      <c r="K240">
        <v>318.762361</v>
      </c>
      <c r="L240">
        <v>2.2255E-2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489.52850999999998</v>
      </c>
      <c r="I241">
        <v>6.3611000000000001E-2</v>
      </c>
      <c r="J241" t="s">
        <v>3</v>
      </c>
      <c r="K241">
        <v>335.53663699999998</v>
      </c>
      <c r="L241">
        <v>2.2013999999999999E-2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23.125218</v>
      </c>
      <c r="I242">
        <v>7.6300000000000001E-4</v>
      </c>
      <c r="J242" t="s">
        <v>3</v>
      </c>
      <c r="K242">
        <v>15.473788000000001</v>
      </c>
      <c r="L242">
        <v>2.5500000000000002E-4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46.288303999999997</v>
      </c>
      <c r="I243">
        <v>1.3990000000000001E-3</v>
      </c>
      <c r="J243" t="s">
        <v>3</v>
      </c>
      <c r="K243">
        <v>30.947861</v>
      </c>
      <c r="L243">
        <v>6.0099999999999997E-4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69.451902000000004</v>
      </c>
      <c r="I244">
        <v>2.1810000000000002E-3</v>
      </c>
      <c r="J244" t="s">
        <v>3</v>
      </c>
      <c r="K244">
        <v>46.420622999999999</v>
      </c>
      <c r="L244">
        <v>1.013E-3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92.615825999999998</v>
      </c>
      <c r="I245">
        <v>3.5929999999999998E-3</v>
      </c>
      <c r="J245" t="s">
        <v>3</v>
      </c>
      <c r="K245">
        <v>61.894509999999997</v>
      </c>
      <c r="L245">
        <v>1.266E-3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115.773955</v>
      </c>
      <c r="I246">
        <v>3.7780000000000001E-3</v>
      </c>
      <c r="J246" t="s">
        <v>3</v>
      </c>
      <c r="K246">
        <v>77.368099999999998</v>
      </c>
      <c r="L246">
        <v>1.418E-3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138.93901099999999</v>
      </c>
      <c r="I247">
        <v>5.0639999999999999E-3</v>
      </c>
      <c r="J247" t="s">
        <v>3</v>
      </c>
      <c r="K247">
        <v>92.842121000000006</v>
      </c>
      <c r="L247">
        <v>1.8320000000000001E-3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162.101494</v>
      </c>
      <c r="I248">
        <v>7.2690000000000003E-3</v>
      </c>
      <c r="J248" t="s">
        <v>3</v>
      </c>
      <c r="K248">
        <v>108.31493500000001</v>
      </c>
      <c r="L248">
        <v>2.6220000000000002E-3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185.26327800000001</v>
      </c>
      <c r="I249">
        <v>8.3899999999999999E-3</v>
      </c>
      <c r="J249" t="s">
        <v>3</v>
      </c>
      <c r="K249">
        <v>123.788076</v>
      </c>
      <c r="L249">
        <v>3.3839999999999999E-3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208.42407800000001</v>
      </c>
      <c r="I250">
        <v>1.0045E-2</v>
      </c>
      <c r="J250" t="s">
        <v>3</v>
      </c>
      <c r="K250">
        <v>139.260153</v>
      </c>
      <c r="L250">
        <v>3.6939999999999998E-3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231.59151499999999</v>
      </c>
      <c r="I251">
        <v>1.1348E-2</v>
      </c>
      <c r="J251" t="s">
        <v>3</v>
      </c>
      <c r="K251">
        <v>154.73451</v>
      </c>
      <c r="L251">
        <v>3.9890000000000004E-3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254.75790799999999</v>
      </c>
      <c r="I252">
        <v>1.4308E-2</v>
      </c>
      <c r="J252" t="s">
        <v>3</v>
      </c>
      <c r="K252">
        <v>170.21294399999999</v>
      </c>
      <c r="L252">
        <v>3.9329999999999999E-3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277.92249900000002</v>
      </c>
      <c r="I253">
        <v>1.6969000000000001E-2</v>
      </c>
      <c r="J253" t="s">
        <v>3</v>
      </c>
      <c r="K253">
        <v>185.68834699999999</v>
      </c>
      <c r="L253">
        <v>4.5440000000000003E-3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301.087245</v>
      </c>
      <c r="I254">
        <v>1.9899E-2</v>
      </c>
      <c r="J254" t="s">
        <v>3</v>
      </c>
      <c r="K254">
        <v>201.161169</v>
      </c>
      <c r="L254">
        <v>5.0790000000000002E-3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324.25317799999999</v>
      </c>
      <c r="I255">
        <v>2.1026E-2</v>
      </c>
      <c r="J255" t="s">
        <v>3</v>
      </c>
      <c r="K255">
        <v>216.63470899999999</v>
      </c>
      <c r="L255">
        <v>4.9630000000000004E-3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347.42078600000002</v>
      </c>
      <c r="I256">
        <v>2.6293E-2</v>
      </c>
      <c r="J256" t="s">
        <v>3</v>
      </c>
      <c r="K256">
        <v>232.107798</v>
      </c>
      <c r="L256">
        <v>5.7759999999999999E-3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370.58667400000002</v>
      </c>
      <c r="I257">
        <v>2.9465999999999999E-2</v>
      </c>
      <c r="J257" t="s">
        <v>3</v>
      </c>
      <c r="K257">
        <v>247.58184600000001</v>
      </c>
      <c r="L257">
        <v>5.3150000000000003E-3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393.74999700000001</v>
      </c>
      <c r="I258">
        <v>3.4828999999999999E-2</v>
      </c>
      <c r="J258" t="s">
        <v>3</v>
      </c>
      <c r="K258">
        <v>263.05539499999998</v>
      </c>
      <c r="L258">
        <v>5.437E-3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416.91312599999998</v>
      </c>
      <c r="I259">
        <v>4.0252999999999997E-2</v>
      </c>
      <c r="J259" t="s">
        <v>3</v>
      </c>
      <c r="K259">
        <v>278.53000500000002</v>
      </c>
      <c r="L259">
        <v>5.078E-3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440.08373</v>
      </c>
      <c r="I260">
        <v>4.4950999999999998E-2</v>
      </c>
      <c r="J260" t="s">
        <v>3</v>
      </c>
      <c r="K260">
        <v>294.00578899999999</v>
      </c>
      <c r="L260">
        <v>5.463E-3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463.24382000000003</v>
      </c>
      <c r="I261">
        <v>5.0664000000000001E-2</v>
      </c>
      <c r="J261" t="s">
        <v>3</v>
      </c>
      <c r="K261">
        <v>309.47582599999998</v>
      </c>
      <c r="L261">
        <v>6.0850000000000001E-3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20.637284999999999</v>
      </c>
      <c r="I262">
        <v>2.4350000000000001E-3</v>
      </c>
      <c r="J262" t="s">
        <v>3</v>
      </c>
      <c r="K262">
        <v>16.107173</v>
      </c>
      <c r="L262">
        <v>5.2999999999999998E-4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41.004007999999999</v>
      </c>
      <c r="I263">
        <v>1.75E-3</v>
      </c>
      <c r="J263" t="s">
        <v>3</v>
      </c>
      <c r="K263">
        <v>32.100790000000003</v>
      </c>
      <c r="L263">
        <v>5.5699999999999999E-4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61.370434000000003</v>
      </c>
      <c r="I264">
        <v>1.5740000000000001E-3</v>
      </c>
      <c r="J264" t="s">
        <v>3</v>
      </c>
      <c r="K264">
        <v>48.094898000000001</v>
      </c>
      <c r="L264">
        <v>5.4600000000000004E-4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81.737926000000002</v>
      </c>
      <c r="I265">
        <v>1.2689999999999999E-3</v>
      </c>
      <c r="J265" t="s">
        <v>3</v>
      </c>
      <c r="K265">
        <v>64.089600000000004</v>
      </c>
      <c r="L265">
        <v>5.9100000000000005E-4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102.104471</v>
      </c>
      <c r="I266">
        <v>1.189E-3</v>
      </c>
      <c r="J266" t="s">
        <v>3</v>
      </c>
      <c r="K266">
        <v>80.084025999999994</v>
      </c>
      <c r="L266">
        <v>6.5099999999999999E-4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122.47159000000001</v>
      </c>
      <c r="I267">
        <v>1.389E-3</v>
      </c>
      <c r="J267" t="s">
        <v>3</v>
      </c>
      <c r="K267">
        <v>96.079085000000006</v>
      </c>
      <c r="L267">
        <v>7.1299999999999998E-4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142.83839499999999</v>
      </c>
      <c r="I268">
        <v>1.7619999999999999E-3</v>
      </c>
      <c r="J268" t="s">
        <v>3</v>
      </c>
      <c r="K268">
        <v>112.075248</v>
      </c>
      <c r="L268">
        <v>7.5799999999999999E-4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163.20486500000001</v>
      </c>
      <c r="I269">
        <v>2.1020000000000001E-3</v>
      </c>
      <c r="J269" t="s">
        <v>3</v>
      </c>
      <c r="K269">
        <v>128.07098400000001</v>
      </c>
      <c r="L269">
        <v>7.36E-4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183.57393400000001</v>
      </c>
      <c r="I270">
        <v>3.3180000000000002E-3</v>
      </c>
      <c r="J270" t="s">
        <v>3</v>
      </c>
      <c r="K270">
        <v>144.06769700000001</v>
      </c>
      <c r="L270">
        <v>8.0699999999999999E-4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203.94427200000001</v>
      </c>
      <c r="I271">
        <v>4.7739999999999996E-3</v>
      </c>
      <c r="J271" t="s">
        <v>3</v>
      </c>
      <c r="K271">
        <v>160.06488100000001</v>
      </c>
      <c r="L271">
        <v>8.0699999999999999E-4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224.31360799999999</v>
      </c>
      <c r="I272">
        <v>6.0010000000000003E-3</v>
      </c>
      <c r="J272" t="s">
        <v>3</v>
      </c>
      <c r="K272">
        <v>176.062657</v>
      </c>
      <c r="L272">
        <v>8.6700000000000004E-4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244.68175600000001</v>
      </c>
      <c r="I273">
        <v>7.2119999999999997E-3</v>
      </c>
      <c r="J273" t="s">
        <v>3</v>
      </c>
      <c r="K273">
        <v>192.06045399999999</v>
      </c>
      <c r="L273">
        <v>9.2900000000000003E-4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265.05130200000002</v>
      </c>
      <c r="I274">
        <v>8.3049999999999999E-3</v>
      </c>
      <c r="J274" t="s">
        <v>3</v>
      </c>
      <c r="K274">
        <v>208.05872199999999</v>
      </c>
      <c r="L274">
        <v>9.3700000000000001E-4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285.42194899999998</v>
      </c>
      <c r="I275">
        <v>9.0550000000000005E-3</v>
      </c>
      <c r="J275" t="s">
        <v>3</v>
      </c>
      <c r="K275">
        <v>224.05752100000001</v>
      </c>
      <c r="L275">
        <v>9.810000000000001E-4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305.79136199999999</v>
      </c>
      <c r="I276">
        <v>9.5259999999999997E-3</v>
      </c>
      <c r="J276" t="s">
        <v>3</v>
      </c>
      <c r="K276">
        <v>240.05603300000001</v>
      </c>
      <c r="L276">
        <v>9.5200000000000005E-4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326.16191600000002</v>
      </c>
      <c r="I277">
        <v>1.0050999999999999E-2</v>
      </c>
      <c r="J277" t="s">
        <v>3</v>
      </c>
      <c r="K277">
        <v>256.05530800000003</v>
      </c>
      <c r="L277">
        <v>1.0039999999999999E-3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346.53516400000001</v>
      </c>
      <c r="I278">
        <v>1.0592000000000001E-2</v>
      </c>
      <c r="J278" t="s">
        <v>3</v>
      </c>
      <c r="K278">
        <v>272.05624799999998</v>
      </c>
      <c r="L278">
        <v>1.077E-3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366.907938</v>
      </c>
      <c r="I279">
        <v>1.1339999999999999E-2</v>
      </c>
      <c r="J279" t="s">
        <v>3</v>
      </c>
      <c r="K279">
        <v>288.056217</v>
      </c>
      <c r="L279">
        <v>1.1509999999999999E-3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387.27979199999999</v>
      </c>
      <c r="I280">
        <v>1.1807E-2</v>
      </c>
      <c r="J280" t="s">
        <v>3</v>
      </c>
      <c r="K280">
        <v>304.056556</v>
      </c>
      <c r="L280">
        <v>1.256E-3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407.65088200000002</v>
      </c>
      <c r="I281">
        <v>1.2448000000000001E-2</v>
      </c>
      <c r="J281" t="s">
        <v>3</v>
      </c>
      <c r="K281">
        <v>320.05695500000002</v>
      </c>
      <c r="L281">
        <v>1.3680000000000001E-3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14.69393</v>
      </c>
      <c r="I282">
        <v>5.5789999999999998E-3</v>
      </c>
      <c r="J282" t="s">
        <v>3</v>
      </c>
      <c r="K282">
        <v>10.093283</v>
      </c>
      <c r="L282">
        <v>9.6299999999999999E-4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29.009723000000001</v>
      </c>
      <c r="I283">
        <v>4.6730000000000001E-3</v>
      </c>
      <c r="J283" t="s">
        <v>3</v>
      </c>
      <c r="K283">
        <v>20.037292000000001</v>
      </c>
      <c r="L283">
        <v>9.3599999999999998E-4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43.326312999999999</v>
      </c>
      <c r="I284">
        <v>4.1000000000000003E-3</v>
      </c>
      <c r="J284" t="s">
        <v>3</v>
      </c>
      <c r="K284">
        <v>29.981199</v>
      </c>
      <c r="L284">
        <v>9.4200000000000002E-4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57.642158999999999</v>
      </c>
      <c r="I285">
        <v>3.7130000000000002E-3</v>
      </c>
      <c r="J285" t="s">
        <v>3</v>
      </c>
      <c r="K285">
        <v>39.925438</v>
      </c>
      <c r="L285">
        <v>9.3899999999999995E-4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71.957642000000007</v>
      </c>
      <c r="I286">
        <v>3.4610000000000001E-3</v>
      </c>
      <c r="J286" t="s">
        <v>3</v>
      </c>
      <c r="K286">
        <v>49.870266000000001</v>
      </c>
      <c r="L286">
        <v>9.5699999999999995E-4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86.273252999999997</v>
      </c>
      <c r="I287">
        <v>3.336E-3</v>
      </c>
      <c r="J287" t="s">
        <v>3</v>
      </c>
      <c r="K287">
        <v>59.814929999999997</v>
      </c>
      <c r="L287">
        <v>9.7900000000000005E-4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100.58745</v>
      </c>
      <c r="I288">
        <v>3.2230000000000002E-3</v>
      </c>
      <c r="J288" t="s">
        <v>3</v>
      </c>
      <c r="K288">
        <v>69.759056999999999</v>
      </c>
      <c r="L288">
        <v>1.005E-3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114.903307</v>
      </c>
      <c r="I289">
        <v>3.2030000000000001E-3</v>
      </c>
      <c r="J289" t="s">
        <v>3</v>
      </c>
      <c r="K289">
        <v>79.704680999999994</v>
      </c>
      <c r="L289">
        <v>1.054E-3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129.21788900000001</v>
      </c>
      <c r="I290">
        <v>3.277E-3</v>
      </c>
      <c r="J290" t="s">
        <v>3</v>
      </c>
      <c r="K290">
        <v>89.649068999999997</v>
      </c>
      <c r="L290">
        <v>1.1069999999999999E-3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143.53169700000001</v>
      </c>
      <c r="I291">
        <v>3.3570000000000002E-3</v>
      </c>
      <c r="J291" t="s">
        <v>3</v>
      </c>
      <c r="K291">
        <v>99.593377000000004</v>
      </c>
      <c r="L291">
        <v>1.114E-3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157.846487</v>
      </c>
      <c r="I292">
        <v>3.4810000000000002E-3</v>
      </c>
      <c r="J292" t="s">
        <v>3</v>
      </c>
      <c r="K292">
        <v>109.537519</v>
      </c>
      <c r="L292">
        <v>1.1590000000000001E-3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172.160357</v>
      </c>
      <c r="I293">
        <v>3.5599999999999998E-3</v>
      </c>
      <c r="J293" t="s">
        <v>3</v>
      </c>
      <c r="K293">
        <v>119.48162000000001</v>
      </c>
      <c r="L293">
        <v>1.1670000000000001E-3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186.47500500000001</v>
      </c>
      <c r="I294">
        <v>3.6259999999999999E-3</v>
      </c>
      <c r="J294" t="s">
        <v>3</v>
      </c>
      <c r="K294">
        <v>129.42630600000001</v>
      </c>
      <c r="L294">
        <v>1.199E-3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200.78997899999999</v>
      </c>
      <c r="I295">
        <v>3.6819999999999999E-3</v>
      </c>
      <c r="J295" t="s">
        <v>3</v>
      </c>
      <c r="K295">
        <v>139.370608</v>
      </c>
      <c r="L295">
        <v>1.1950000000000001E-3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215.10450299999999</v>
      </c>
      <c r="I296">
        <v>3.6589999999999999E-3</v>
      </c>
      <c r="J296" t="s">
        <v>3</v>
      </c>
      <c r="K296">
        <v>149.31484800000001</v>
      </c>
      <c r="L296">
        <v>1.209E-3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229.418599</v>
      </c>
      <c r="I297">
        <v>3.764E-3</v>
      </c>
      <c r="J297" t="s">
        <v>3</v>
      </c>
      <c r="K297">
        <v>159.25868</v>
      </c>
      <c r="L297">
        <v>1.224E-3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243.732101</v>
      </c>
      <c r="I298">
        <v>3.8639999999999998E-3</v>
      </c>
      <c r="J298" t="s">
        <v>3</v>
      </c>
      <c r="K298">
        <v>169.20206200000001</v>
      </c>
      <c r="L298">
        <v>1.2470000000000001E-3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258.047033</v>
      </c>
      <c r="I299">
        <v>4.0159999999999996E-3</v>
      </c>
      <c r="J299" t="s">
        <v>3</v>
      </c>
      <c r="K299">
        <v>179.146548</v>
      </c>
      <c r="L299">
        <v>1.3159999999999999E-3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272.36124599999999</v>
      </c>
      <c r="I300">
        <v>4.1289999999999999E-3</v>
      </c>
      <c r="J300" t="s">
        <v>3</v>
      </c>
      <c r="K300">
        <v>189.090135</v>
      </c>
      <c r="L300">
        <v>1.3320000000000001E-3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286.67641900000001</v>
      </c>
      <c r="I301">
        <v>4.1989999999999996E-3</v>
      </c>
      <c r="J301" t="s">
        <v>3</v>
      </c>
      <c r="K301">
        <v>199.03470300000001</v>
      </c>
      <c r="L301">
        <v>1.4239999999999999E-3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23.547145</v>
      </c>
      <c r="I302">
        <v>8.1300000000000003E-4</v>
      </c>
      <c r="J302" t="s">
        <v>3</v>
      </c>
      <c r="K302">
        <v>16.105371000000002</v>
      </c>
      <c r="L302">
        <v>3.3799999999999998E-4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46.913907000000002</v>
      </c>
      <c r="I303">
        <v>6.3100000000000005E-4</v>
      </c>
      <c r="J303" t="s">
        <v>3</v>
      </c>
      <c r="K303">
        <v>32.100400999999998</v>
      </c>
      <c r="L303">
        <v>3.4200000000000002E-4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70.281007000000002</v>
      </c>
      <c r="I304">
        <v>7.0500000000000001E-4</v>
      </c>
      <c r="J304" t="s">
        <v>3</v>
      </c>
      <c r="K304">
        <v>48.096843</v>
      </c>
      <c r="L304">
        <v>4.0400000000000001E-4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93.649957999999998</v>
      </c>
      <c r="I305">
        <v>8.34E-4</v>
      </c>
      <c r="J305" t="s">
        <v>3</v>
      </c>
      <c r="K305">
        <v>64.094721000000007</v>
      </c>
      <c r="L305">
        <v>4.5100000000000001E-4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117.018379</v>
      </c>
      <c r="I306">
        <v>9.8900000000000008E-4</v>
      </c>
      <c r="J306" t="s">
        <v>3</v>
      </c>
      <c r="K306">
        <v>80.092725999999999</v>
      </c>
      <c r="L306">
        <v>4.5100000000000001E-4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140.38626199999999</v>
      </c>
      <c r="I307">
        <v>1.237E-3</v>
      </c>
      <c r="J307" t="s">
        <v>3</v>
      </c>
      <c r="K307">
        <v>96.091916999999995</v>
      </c>
      <c r="L307">
        <v>4.64E-4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163.75734399999999</v>
      </c>
      <c r="I308">
        <v>1.6429999999999999E-3</v>
      </c>
      <c r="J308" t="s">
        <v>3</v>
      </c>
      <c r="K308">
        <v>112.092274</v>
      </c>
      <c r="L308">
        <v>5.22E-4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187.12741700000001</v>
      </c>
      <c r="I309">
        <v>1.9239999999999999E-3</v>
      </c>
      <c r="J309" t="s">
        <v>3</v>
      </c>
      <c r="K309">
        <v>128.09163000000001</v>
      </c>
      <c r="L309">
        <v>5.6700000000000001E-4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210.49773500000001</v>
      </c>
      <c r="I310">
        <v>2.4520000000000002E-3</v>
      </c>
      <c r="J310" t="s">
        <v>3</v>
      </c>
      <c r="K310">
        <v>144.09235100000001</v>
      </c>
      <c r="L310">
        <v>6.1899999999999998E-4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233.86725300000001</v>
      </c>
      <c r="I311">
        <v>2.9840000000000001E-3</v>
      </c>
      <c r="J311" t="s">
        <v>3</v>
      </c>
      <c r="K311">
        <v>160.092827</v>
      </c>
      <c r="L311">
        <v>6.6500000000000001E-4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257.23858899999999</v>
      </c>
      <c r="I312">
        <v>3.506E-3</v>
      </c>
      <c r="J312" t="s">
        <v>3</v>
      </c>
      <c r="K312">
        <v>176.09383399999999</v>
      </c>
      <c r="L312">
        <v>6.8900000000000005E-4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280.61245300000002</v>
      </c>
      <c r="I313">
        <v>4.1419999999999998E-3</v>
      </c>
      <c r="J313" t="s">
        <v>3</v>
      </c>
      <c r="K313">
        <v>192.096068</v>
      </c>
      <c r="L313">
        <v>7.3099999999999999E-4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303.98553099999998</v>
      </c>
      <c r="I314">
        <v>4.8479999999999999E-3</v>
      </c>
      <c r="J314" t="s">
        <v>3</v>
      </c>
      <c r="K314">
        <v>208.098547</v>
      </c>
      <c r="L314">
        <v>7.9000000000000001E-4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327.35746899999998</v>
      </c>
      <c r="I315">
        <v>5.3480000000000003E-3</v>
      </c>
      <c r="J315" t="s">
        <v>3</v>
      </c>
      <c r="K315">
        <v>224.10069899999999</v>
      </c>
      <c r="L315">
        <v>7.7399999999999995E-4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350.72902599999998</v>
      </c>
      <c r="I316">
        <v>5.692E-3</v>
      </c>
      <c r="J316" t="s">
        <v>3</v>
      </c>
      <c r="K316">
        <v>240.10307599999999</v>
      </c>
      <c r="L316">
        <v>7.8700000000000005E-4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374.102104</v>
      </c>
      <c r="I317">
        <v>6.5529999999999998E-3</v>
      </c>
      <c r="J317" t="s">
        <v>3</v>
      </c>
      <c r="K317">
        <v>256.10558200000003</v>
      </c>
      <c r="L317">
        <v>8.6300000000000005E-4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397.47570899999999</v>
      </c>
      <c r="I318">
        <v>7.1450000000000003E-3</v>
      </c>
      <c r="J318" t="s">
        <v>3</v>
      </c>
      <c r="K318">
        <v>272.10911800000002</v>
      </c>
      <c r="L318">
        <v>9.0600000000000001E-4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420.848499</v>
      </c>
      <c r="I319">
        <v>8.1349999999999999E-3</v>
      </c>
      <c r="J319" t="s">
        <v>3</v>
      </c>
      <c r="K319">
        <v>288.11226399999998</v>
      </c>
      <c r="L319">
        <v>9.6699999999999998E-4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444.22409099999999</v>
      </c>
      <c r="I320">
        <v>8.8749999999999992E-3</v>
      </c>
      <c r="J320" t="s">
        <v>3</v>
      </c>
      <c r="K320">
        <v>304.11660599999999</v>
      </c>
      <c r="L320">
        <v>9.9799999999999997E-4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467.59858100000002</v>
      </c>
      <c r="I321">
        <v>9.6609999999999994E-3</v>
      </c>
      <c r="J321" t="s">
        <v>3</v>
      </c>
      <c r="K321">
        <v>320.12097699999998</v>
      </c>
      <c r="L321">
        <v>1.059E-3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1600.5146119999999</v>
      </c>
      <c r="I323">
        <v>18980.621987999999</v>
      </c>
      <c r="J323" t="s">
        <v>3</v>
      </c>
      <c r="K323">
        <v>1599.2233249999999</v>
      </c>
      <c r="L323">
        <v>18949.845914000001</v>
      </c>
      <c r="M323" t="s">
        <v>4</v>
      </c>
      <c r="N323">
        <v>70.649666999999994</v>
      </c>
      <c r="O323">
        <v>31.804828000000001</v>
      </c>
      <c r="P323" t="s">
        <v>5</v>
      </c>
      <c r="Q323">
        <v>184.86619899999999</v>
      </c>
      <c r="R323">
        <v>244.55092500000001</v>
      </c>
      <c r="S323" t="s">
        <v>6</v>
      </c>
      <c r="T323">
        <v>41.276043000000001</v>
      </c>
      <c r="U323">
        <v>12.389041000000001</v>
      </c>
      <c r="V323" t="s">
        <v>7</v>
      </c>
      <c r="W323">
        <v>41.613872000000001</v>
      </c>
      <c r="X323">
        <v>12.563019000000001</v>
      </c>
      <c r="Y323" t="s">
        <v>8</v>
      </c>
      <c r="Z323">
        <v>45.372495999999998</v>
      </c>
      <c r="AA323">
        <v>18.088203</v>
      </c>
      <c r="AB323" t="s">
        <v>9</v>
      </c>
      <c r="AC323">
        <v>1305.6971309999999</v>
      </c>
      <c r="AD323">
        <v>12820.719963</v>
      </c>
      <c r="AE323" t="s">
        <v>10</v>
      </c>
      <c r="AF323">
        <v>7.8865000000000005E-2</v>
      </c>
      <c r="AG323">
        <v>1.0399999999999999E-4</v>
      </c>
      <c r="AH323" t="s">
        <v>11</v>
      </c>
      <c r="AI323">
        <v>0.91991599999999996</v>
      </c>
      <c r="AJ323">
        <v>1.45E-4</v>
      </c>
      <c r="AK323" t="s">
        <v>12</v>
      </c>
      <c r="AL323">
        <v>3.78</v>
      </c>
      <c r="AM323">
        <v>700.13160000000005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2403.4268259999999</v>
      </c>
      <c r="I324">
        <v>39425.546901000002</v>
      </c>
      <c r="J324" t="s">
        <v>3</v>
      </c>
      <c r="K324">
        <v>2401.4877540000002</v>
      </c>
      <c r="L324">
        <v>39361.968848999997</v>
      </c>
      <c r="M324" t="s">
        <v>4</v>
      </c>
      <c r="N324">
        <v>105.938238</v>
      </c>
      <c r="O324">
        <v>66.295205999999993</v>
      </c>
      <c r="P324" t="s">
        <v>5</v>
      </c>
      <c r="Q324">
        <v>277.61356000000001</v>
      </c>
      <c r="R324">
        <v>525.45702100000005</v>
      </c>
      <c r="S324" t="s">
        <v>6</v>
      </c>
      <c r="T324">
        <v>61.997855000000001</v>
      </c>
      <c r="U324">
        <v>25.641387999999999</v>
      </c>
      <c r="V324" t="s">
        <v>7</v>
      </c>
      <c r="W324">
        <v>62.514254999999999</v>
      </c>
      <c r="X324">
        <v>25.996500000000001</v>
      </c>
      <c r="Y324" t="s">
        <v>8</v>
      </c>
      <c r="Z324">
        <v>68.205172000000005</v>
      </c>
      <c r="AA324">
        <v>42.419339999999998</v>
      </c>
      <c r="AB324" t="s">
        <v>9</v>
      </c>
      <c r="AC324">
        <v>1960.7345829999999</v>
      </c>
      <c r="AD324">
        <v>26596.313753999999</v>
      </c>
      <c r="AE324" t="s">
        <v>10</v>
      </c>
      <c r="AF324">
        <v>7.7210000000000001E-2</v>
      </c>
      <c r="AG324">
        <v>1.2E-4</v>
      </c>
      <c r="AH324" t="s">
        <v>11</v>
      </c>
      <c r="AI324">
        <v>0.92558300000000004</v>
      </c>
      <c r="AJ324">
        <v>9.7999999999999997E-5</v>
      </c>
      <c r="AK324" t="s">
        <v>12</v>
      </c>
      <c r="AL324">
        <v>3.78</v>
      </c>
      <c r="AM324">
        <v>700.13160000000005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3201.754668</v>
      </c>
      <c r="I325">
        <v>60786.036827999997</v>
      </c>
      <c r="J325" t="s">
        <v>3</v>
      </c>
      <c r="K325">
        <v>3199.1715629999999</v>
      </c>
      <c r="L325">
        <v>60688.640125999998</v>
      </c>
      <c r="M325" t="s">
        <v>4</v>
      </c>
      <c r="N325">
        <v>141.07959600000001</v>
      </c>
      <c r="O325">
        <v>100.752673</v>
      </c>
      <c r="P325" t="s">
        <v>5</v>
      </c>
      <c r="Q325">
        <v>369.998445</v>
      </c>
      <c r="R325">
        <v>817.13169600000003</v>
      </c>
      <c r="S325" t="s">
        <v>6</v>
      </c>
      <c r="T325">
        <v>82.605901000000003</v>
      </c>
      <c r="U325">
        <v>39.514963999999999</v>
      </c>
      <c r="V325" t="s">
        <v>7</v>
      </c>
      <c r="W325">
        <v>83.292533000000006</v>
      </c>
      <c r="X325">
        <v>40.279662999999999</v>
      </c>
      <c r="Y325" t="s">
        <v>8</v>
      </c>
      <c r="Z325">
        <v>91.072402999999994</v>
      </c>
      <c r="AA325">
        <v>72.204901000000007</v>
      </c>
      <c r="AB325" t="s">
        <v>9</v>
      </c>
      <c r="AC325">
        <v>2611.813345</v>
      </c>
      <c r="AD325">
        <v>41051.591592999997</v>
      </c>
      <c r="AE325" t="s">
        <v>10</v>
      </c>
      <c r="AF325">
        <v>7.6045000000000001E-2</v>
      </c>
      <c r="AG325">
        <v>1.36E-4</v>
      </c>
      <c r="AH325" t="s">
        <v>11</v>
      </c>
      <c r="AI325">
        <v>0.92745299999999997</v>
      </c>
      <c r="AJ325">
        <v>6.7000000000000002E-5</v>
      </c>
      <c r="AK325" t="s">
        <v>12</v>
      </c>
      <c r="AL325">
        <v>3.78</v>
      </c>
      <c r="AM325">
        <v>700.13160000000005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3997.45561</v>
      </c>
      <c r="I326">
        <v>81609.278972999993</v>
      </c>
      <c r="J326" t="s">
        <v>3</v>
      </c>
      <c r="K326">
        <v>3994.2315140000001</v>
      </c>
      <c r="L326">
        <v>81478.086102999994</v>
      </c>
      <c r="M326" t="s">
        <v>4</v>
      </c>
      <c r="N326">
        <v>176.054373</v>
      </c>
      <c r="O326">
        <v>135.51869600000001</v>
      </c>
      <c r="P326" t="s">
        <v>5</v>
      </c>
      <c r="Q326">
        <v>462.16913799999998</v>
      </c>
      <c r="R326">
        <v>1088.5744340000001</v>
      </c>
      <c r="S326" t="s">
        <v>6</v>
      </c>
      <c r="T326">
        <v>103.13950699999999</v>
      </c>
      <c r="U326">
        <v>53.135133000000003</v>
      </c>
      <c r="V326" t="s">
        <v>7</v>
      </c>
      <c r="W326">
        <v>104.002386</v>
      </c>
      <c r="X326">
        <v>54.353532999999999</v>
      </c>
      <c r="Y326" t="s">
        <v>8</v>
      </c>
      <c r="Z326">
        <v>113.95593700000001</v>
      </c>
      <c r="AA326">
        <v>100.02491000000001</v>
      </c>
      <c r="AB326" t="s">
        <v>9</v>
      </c>
      <c r="AC326">
        <v>3260.7063330000001</v>
      </c>
      <c r="AD326">
        <v>55215.576325000002</v>
      </c>
      <c r="AE326" t="s">
        <v>10</v>
      </c>
      <c r="AF326">
        <v>7.4306999999999998E-2</v>
      </c>
      <c r="AG326">
        <v>1.5799999999999999E-4</v>
      </c>
      <c r="AH326" t="s">
        <v>11</v>
      </c>
      <c r="AI326">
        <v>0.928956</v>
      </c>
      <c r="AJ326">
        <v>7.1000000000000005E-5</v>
      </c>
      <c r="AK326" t="s">
        <v>12</v>
      </c>
      <c r="AL326">
        <v>3.78</v>
      </c>
      <c r="AM326">
        <v>700.13160000000005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4788.6541310000002</v>
      </c>
      <c r="I327">
        <v>99310.408016000001</v>
      </c>
      <c r="J327" t="s">
        <v>3</v>
      </c>
      <c r="K327">
        <v>4784.7911130000002</v>
      </c>
      <c r="L327">
        <v>99150.551739000002</v>
      </c>
      <c r="M327" t="s">
        <v>4</v>
      </c>
      <c r="N327">
        <v>210.90015399999999</v>
      </c>
      <c r="O327">
        <v>164.859172</v>
      </c>
      <c r="P327" t="s">
        <v>5</v>
      </c>
      <c r="Q327">
        <v>553.79891499999997</v>
      </c>
      <c r="R327">
        <v>1321.1937849999999</v>
      </c>
      <c r="S327" t="s">
        <v>6</v>
      </c>
      <c r="T327">
        <v>123.55372</v>
      </c>
      <c r="U327">
        <v>64.835033999999993</v>
      </c>
      <c r="V327" t="s">
        <v>7</v>
      </c>
      <c r="W327">
        <v>124.59567199999999</v>
      </c>
      <c r="X327">
        <v>66.326167999999996</v>
      </c>
      <c r="Y327" t="s">
        <v>8</v>
      </c>
      <c r="Z327">
        <v>136.69029499999999</v>
      </c>
      <c r="AA327">
        <v>129.32572099999999</v>
      </c>
      <c r="AB327" t="s">
        <v>9</v>
      </c>
      <c r="AC327">
        <v>3905.8827689999998</v>
      </c>
      <c r="AD327">
        <v>67304.140841999993</v>
      </c>
      <c r="AE327" t="s">
        <v>10</v>
      </c>
      <c r="AF327">
        <v>7.1814000000000003E-2</v>
      </c>
      <c r="AG327">
        <v>1.7100000000000001E-4</v>
      </c>
      <c r="AH327" t="s">
        <v>11</v>
      </c>
      <c r="AI327">
        <v>0.931419</v>
      </c>
      <c r="AJ327">
        <v>8.6000000000000003E-5</v>
      </c>
      <c r="AK327" t="s">
        <v>12</v>
      </c>
      <c r="AL327">
        <v>3.78</v>
      </c>
      <c r="AM327">
        <v>700.13160000000005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5583.1187399999999</v>
      </c>
      <c r="I328">
        <v>114002.311</v>
      </c>
      <c r="J328" t="s">
        <v>3</v>
      </c>
      <c r="K328">
        <v>5578.6155269999999</v>
      </c>
      <c r="L328">
        <v>113818.887189</v>
      </c>
      <c r="M328" t="s">
        <v>4</v>
      </c>
      <c r="N328">
        <v>245.82445799999999</v>
      </c>
      <c r="O328">
        <v>191.73207600000001</v>
      </c>
      <c r="P328" t="s">
        <v>5</v>
      </c>
      <c r="Q328">
        <v>646.23151199999995</v>
      </c>
      <c r="R328">
        <v>1510.5761339999999</v>
      </c>
      <c r="S328" t="s">
        <v>6</v>
      </c>
      <c r="T328">
        <v>144.04252700000001</v>
      </c>
      <c r="U328">
        <v>74.702524999999994</v>
      </c>
      <c r="V328" t="s">
        <v>7</v>
      </c>
      <c r="W328">
        <v>145.25900899999999</v>
      </c>
      <c r="X328">
        <v>76.366778999999994</v>
      </c>
      <c r="Y328" t="s">
        <v>8</v>
      </c>
      <c r="Z328">
        <v>159.95601600000001</v>
      </c>
      <c r="AA328">
        <v>160.266336</v>
      </c>
      <c r="AB328" t="s">
        <v>9</v>
      </c>
      <c r="AC328">
        <v>4553.4582520000004</v>
      </c>
      <c r="AD328">
        <v>77393.643043999997</v>
      </c>
      <c r="AE328" t="s">
        <v>10</v>
      </c>
      <c r="AF328">
        <v>7.0458999999999994E-2</v>
      </c>
      <c r="AG328">
        <v>1.73E-4</v>
      </c>
      <c r="AH328" t="s">
        <v>11</v>
      </c>
      <c r="AI328">
        <v>0.932145</v>
      </c>
      <c r="AJ328">
        <v>6.7000000000000002E-5</v>
      </c>
      <c r="AK328" t="s">
        <v>12</v>
      </c>
      <c r="AL328">
        <v>3.78</v>
      </c>
      <c r="AM328">
        <v>700.13160000000005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6375.8858499999997</v>
      </c>
      <c r="I329">
        <v>118750.752488</v>
      </c>
      <c r="J329" t="s">
        <v>3</v>
      </c>
      <c r="K329">
        <v>6370.7442289999999</v>
      </c>
      <c r="L329">
        <v>118560.07878500001</v>
      </c>
      <c r="M329" t="s">
        <v>4</v>
      </c>
      <c r="N329">
        <v>280.66362700000002</v>
      </c>
      <c r="O329">
        <v>201.30690899999999</v>
      </c>
      <c r="P329" t="s">
        <v>5</v>
      </c>
      <c r="Q329">
        <v>739.01217699999995</v>
      </c>
      <c r="R329">
        <v>1579.021878</v>
      </c>
      <c r="S329" t="s">
        <v>6</v>
      </c>
      <c r="T329">
        <v>164.50536700000001</v>
      </c>
      <c r="U329">
        <v>78.878951999999998</v>
      </c>
      <c r="V329" t="s">
        <v>7</v>
      </c>
      <c r="W329">
        <v>165.87113600000001</v>
      </c>
      <c r="X329">
        <v>79.734397999999999</v>
      </c>
      <c r="Y329" t="s">
        <v>8</v>
      </c>
      <c r="Z329">
        <v>183.458707</v>
      </c>
      <c r="AA329">
        <v>196.906497</v>
      </c>
      <c r="AB329" t="s">
        <v>9</v>
      </c>
      <c r="AC329">
        <v>5199.439883</v>
      </c>
      <c r="AD329">
        <v>80823.072237999993</v>
      </c>
      <c r="AE329" t="s">
        <v>10</v>
      </c>
      <c r="AF329">
        <v>6.9284999999999999E-2</v>
      </c>
      <c r="AG329">
        <v>1.76E-4</v>
      </c>
      <c r="AH329" t="s">
        <v>11</v>
      </c>
      <c r="AI329">
        <v>0.93360399999999999</v>
      </c>
      <c r="AJ329">
        <v>8.3999999999999995E-5</v>
      </c>
      <c r="AK329" t="s">
        <v>12</v>
      </c>
      <c r="AL329">
        <v>9.48</v>
      </c>
      <c r="AM329">
        <v>1442.0896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7171.3953119999996</v>
      </c>
      <c r="I330">
        <v>116361.33051099999</v>
      </c>
      <c r="J330" t="s">
        <v>3</v>
      </c>
      <c r="K330">
        <v>7165.6135640000002</v>
      </c>
      <c r="L330">
        <v>116176.070874</v>
      </c>
      <c r="M330" t="s">
        <v>4</v>
      </c>
      <c r="N330">
        <v>315.63636500000001</v>
      </c>
      <c r="O330">
        <v>198.807096</v>
      </c>
      <c r="P330" t="s">
        <v>5</v>
      </c>
      <c r="Q330">
        <v>832.91659900000002</v>
      </c>
      <c r="R330">
        <v>1759.858332</v>
      </c>
      <c r="S330" t="s">
        <v>6</v>
      </c>
      <c r="T330">
        <v>184.98570100000001</v>
      </c>
      <c r="U330">
        <v>77.590785999999994</v>
      </c>
      <c r="V330" t="s">
        <v>7</v>
      </c>
      <c r="W330">
        <v>186.532355</v>
      </c>
      <c r="X330">
        <v>78.526117999999997</v>
      </c>
      <c r="Y330" t="s">
        <v>8</v>
      </c>
      <c r="Z330">
        <v>208.255503</v>
      </c>
      <c r="AA330">
        <v>432.68833899999998</v>
      </c>
      <c r="AB330" t="s">
        <v>9</v>
      </c>
      <c r="AC330">
        <v>5846.5949220000002</v>
      </c>
      <c r="AD330">
        <v>79187.151666000005</v>
      </c>
      <c r="AE330" t="s">
        <v>10</v>
      </c>
      <c r="AF330">
        <v>6.7293000000000006E-2</v>
      </c>
      <c r="AG330">
        <v>1.6699999999999999E-4</v>
      </c>
      <c r="AH330" t="s">
        <v>11</v>
      </c>
      <c r="AI330">
        <v>0.93411699999999998</v>
      </c>
      <c r="AJ330">
        <v>7.3999999999999996E-5</v>
      </c>
      <c r="AK330" t="s">
        <v>12</v>
      </c>
      <c r="AL330">
        <v>9.48</v>
      </c>
      <c r="AM330">
        <v>1442.0896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7957.7325389999996</v>
      </c>
      <c r="I331">
        <v>119356.786083</v>
      </c>
      <c r="J331" t="s">
        <v>3</v>
      </c>
      <c r="K331">
        <v>7951.3163569999997</v>
      </c>
      <c r="L331">
        <v>119166.810266</v>
      </c>
      <c r="M331" t="s">
        <v>4</v>
      </c>
      <c r="N331">
        <v>350.22869900000001</v>
      </c>
      <c r="O331">
        <v>204.199679</v>
      </c>
      <c r="P331" t="s">
        <v>5</v>
      </c>
      <c r="Q331">
        <v>924.42064600000003</v>
      </c>
      <c r="R331">
        <v>1899.5504189999999</v>
      </c>
      <c r="S331" t="s">
        <v>6</v>
      </c>
      <c r="T331">
        <v>205.271378</v>
      </c>
      <c r="U331">
        <v>79.460454999999996</v>
      </c>
      <c r="V331" t="s">
        <v>7</v>
      </c>
      <c r="W331">
        <v>206.99385100000001</v>
      </c>
      <c r="X331">
        <v>80.457565000000002</v>
      </c>
      <c r="Y331" t="s">
        <v>8</v>
      </c>
      <c r="Z331">
        <v>231.296828</v>
      </c>
      <c r="AA331">
        <v>508.85918400000003</v>
      </c>
      <c r="AB331" t="s">
        <v>9</v>
      </c>
      <c r="AC331">
        <v>6487.5382710000003</v>
      </c>
      <c r="AD331">
        <v>80857.104217</v>
      </c>
      <c r="AE331" t="s">
        <v>10</v>
      </c>
      <c r="AF331">
        <v>6.7013000000000003E-2</v>
      </c>
      <c r="AG331">
        <v>1.6000000000000001E-4</v>
      </c>
      <c r="AH331" t="s">
        <v>11</v>
      </c>
      <c r="AI331">
        <v>0.93427300000000002</v>
      </c>
      <c r="AJ331">
        <v>7.2999999999999999E-5</v>
      </c>
      <c r="AK331" t="s">
        <v>12</v>
      </c>
      <c r="AL331">
        <v>9.48</v>
      </c>
      <c r="AM331">
        <v>1442.0896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8755.6659469999995</v>
      </c>
      <c r="I332">
        <v>129468.17002999999</v>
      </c>
      <c r="J332" t="s">
        <v>3</v>
      </c>
      <c r="K332">
        <v>8748.6066599999995</v>
      </c>
      <c r="L332">
        <v>129263.16283299999</v>
      </c>
      <c r="M332" t="s">
        <v>4</v>
      </c>
      <c r="N332">
        <v>385.26687900000002</v>
      </c>
      <c r="O332">
        <v>220.06994800000001</v>
      </c>
      <c r="P332" t="s">
        <v>5</v>
      </c>
      <c r="Q332">
        <v>1017.4177550000001</v>
      </c>
      <c r="R332">
        <v>2134.3836310000002</v>
      </c>
      <c r="S332" t="s">
        <v>6</v>
      </c>
      <c r="T332">
        <v>225.84002699999999</v>
      </c>
      <c r="U332">
        <v>86.022979000000007</v>
      </c>
      <c r="V332" t="s">
        <v>7</v>
      </c>
      <c r="W332">
        <v>227.73894300000001</v>
      </c>
      <c r="X332">
        <v>87.164806999999996</v>
      </c>
      <c r="Y332" t="s">
        <v>8</v>
      </c>
      <c r="Z332">
        <v>254.75481500000001</v>
      </c>
      <c r="AA332">
        <v>595.30010800000002</v>
      </c>
      <c r="AB332" t="s">
        <v>9</v>
      </c>
      <c r="AC332">
        <v>7137.9795999999997</v>
      </c>
      <c r="AD332">
        <v>87478.824634999997</v>
      </c>
      <c r="AE332" t="s">
        <v>10</v>
      </c>
      <c r="AF332">
        <v>6.5562999999999996E-2</v>
      </c>
      <c r="AG332">
        <v>1.4200000000000001E-4</v>
      </c>
      <c r="AH332" t="s">
        <v>11</v>
      </c>
      <c r="AI332">
        <v>0.93456499999999998</v>
      </c>
      <c r="AJ332">
        <v>7.1000000000000005E-5</v>
      </c>
      <c r="AK332" t="s">
        <v>12</v>
      </c>
      <c r="AL332">
        <v>12.08</v>
      </c>
      <c r="AM332">
        <v>2706.8335999999999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9556.9031250000007</v>
      </c>
      <c r="I333">
        <v>147562.23976600001</v>
      </c>
      <c r="J333" t="s">
        <v>3</v>
      </c>
      <c r="K333">
        <v>9549.1978519999993</v>
      </c>
      <c r="L333">
        <v>147326.74606</v>
      </c>
      <c r="M333" t="s">
        <v>4</v>
      </c>
      <c r="N333">
        <v>420.43860100000001</v>
      </c>
      <c r="O333">
        <v>249.496814</v>
      </c>
      <c r="P333" t="s">
        <v>5</v>
      </c>
      <c r="Q333">
        <v>1110.6150009999999</v>
      </c>
      <c r="R333">
        <v>2408.5001320000001</v>
      </c>
      <c r="S333" t="s">
        <v>6</v>
      </c>
      <c r="T333">
        <v>246.50784300000001</v>
      </c>
      <c r="U333">
        <v>97.971519000000001</v>
      </c>
      <c r="V333" t="s">
        <v>7</v>
      </c>
      <c r="W333">
        <v>248.58808400000001</v>
      </c>
      <c r="X333">
        <v>99.386761000000007</v>
      </c>
      <c r="Y333" t="s">
        <v>8</v>
      </c>
      <c r="Z333">
        <v>278.19743899999997</v>
      </c>
      <c r="AA333">
        <v>672.05164400000001</v>
      </c>
      <c r="AB333" t="s">
        <v>9</v>
      </c>
      <c r="AC333">
        <v>7791.222178</v>
      </c>
      <c r="AD333">
        <v>99780.862154999995</v>
      </c>
      <c r="AE333" t="s">
        <v>10</v>
      </c>
      <c r="AF333">
        <v>6.5041000000000002E-2</v>
      </c>
      <c r="AG333">
        <v>1.3799999999999999E-4</v>
      </c>
      <c r="AH333" t="s">
        <v>11</v>
      </c>
      <c r="AI333">
        <v>0.93461399999999994</v>
      </c>
      <c r="AJ333">
        <v>7.1000000000000005E-5</v>
      </c>
      <c r="AK333" t="s">
        <v>12</v>
      </c>
      <c r="AL333">
        <v>12.08</v>
      </c>
      <c r="AM333">
        <v>2706.8335999999999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10350.77959</v>
      </c>
      <c r="I334">
        <v>173075.02794999999</v>
      </c>
      <c r="J334" t="s">
        <v>3</v>
      </c>
      <c r="K334">
        <v>10342.435215</v>
      </c>
      <c r="L334">
        <v>172797.06987000001</v>
      </c>
      <c r="M334" t="s">
        <v>4</v>
      </c>
      <c r="N334">
        <v>455.310272</v>
      </c>
      <c r="O334">
        <v>293.89631400000002</v>
      </c>
      <c r="P334" t="s">
        <v>5</v>
      </c>
      <c r="Q334">
        <v>1203.1260179999999</v>
      </c>
      <c r="R334">
        <v>2737.9716469999998</v>
      </c>
      <c r="S334" t="s">
        <v>6</v>
      </c>
      <c r="T334">
        <v>266.984691</v>
      </c>
      <c r="U334">
        <v>115.129062</v>
      </c>
      <c r="V334" t="s">
        <v>7</v>
      </c>
      <c r="W334">
        <v>269.24056000000002</v>
      </c>
      <c r="X334">
        <v>116.973579</v>
      </c>
      <c r="Y334" t="s">
        <v>8</v>
      </c>
      <c r="Z334">
        <v>301.29232500000001</v>
      </c>
      <c r="AA334">
        <v>739.89983199999995</v>
      </c>
      <c r="AB334" t="s">
        <v>9</v>
      </c>
      <c r="AC334">
        <v>8438.5101759999998</v>
      </c>
      <c r="AD334">
        <v>117083.686088</v>
      </c>
      <c r="AE334" t="s">
        <v>10</v>
      </c>
      <c r="AF334">
        <v>6.4171000000000006E-2</v>
      </c>
      <c r="AG334">
        <v>1.3300000000000001E-4</v>
      </c>
      <c r="AH334" t="s">
        <v>11</v>
      </c>
      <c r="AI334">
        <v>0.934616</v>
      </c>
      <c r="AJ334">
        <v>7.1000000000000005E-5</v>
      </c>
      <c r="AK334" t="s">
        <v>12</v>
      </c>
      <c r="AL334">
        <v>17.64</v>
      </c>
      <c r="AM334">
        <v>4087.2703999999999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11146.212793000001</v>
      </c>
      <c r="I335">
        <v>198897.10705699999</v>
      </c>
      <c r="J335" t="s">
        <v>3</v>
      </c>
      <c r="K335">
        <v>11137.228085999999</v>
      </c>
      <c r="L335">
        <v>198576.310211</v>
      </c>
      <c r="M335" t="s">
        <v>4</v>
      </c>
      <c r="N335">
        <v>490.26352700000001</v>
      </c>
      <c r="O335">
        <v>335.067927</v>
      </c>
      <c r="P335" t="s">
        <v>5</v>
      </c>
      <c r="Q335">
        <v>1295.5759840000001</v>
      </c>
      <c r="R335">
        <v>3070.6798690000001</v>
      </c>
      <c r="S335" t="s">
        <v>6</v>
      </c>
      <c r="T335">
        <v>287.49947500000002</v>
      </c>
      <c r="U335">
        <v>132.349344</v>
      </c>
      <c r="V335" t="s">
        <v>7</v>
      </c>
      <c r="W335">
        <v>289.94108</v>
      </c>
      <c r="X335">
        <v>134.61686599999999</v>
      </c>
      <c r="Y335" t="s">
        <v>8</v>
      </c>
      <c r="Z335">
        <v>324.47000700000001</v>
      </c>
      <c r="AA335">
        <v>791.40994999999998</v>
      </c>
      <c r="AB335" t="s">
        <v>9</v>
      </c>
      <c r="AC335">
        <v>9086.5924410000007</v>
      </c>
      <c r="AD335">
        <v>135229.62583899999</v>
      </c>
      <c r="AE335" t="s">
        <v>10</v>
      </c>
      <c r="AF335">
        <v>6.3612000000000002E-2</v>
      </c>
      <c r="AG335">
        <v>1.27E-4</v>
      </c>
      <c r="AH335" t="s">
        <v>11</v>
      </c>
      <c r="AI335">
        <v>0.93469000000000002</v>
      </c>
      <c r="AJ335">
        <v>6.9999999999999994E-5</v>
      </c>
      <c r="AK335" t="s">
        <v>12</v>
      </c>
      <c r="AL335">
        <v>17.64</v>
      </c>
      <c r="AM335">
        <v>4087.2703999999999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11944.17748</v>
      </c>
      <c r="I336">
        <v>223261.85288300001</v>
      </c>
      <c r="J336" t="s">
        <v>3</v>
      </c>
      <c r="K336">
        <v>11934.549569999999</v>
      </c>
      <c r="L336">
        <v>222902.15084399999</v>
      </c>
      <c r="M336" t="s">
        <v>4</v>
      </c>
      <c r="N336">
        <v>525.28897300000006</v>
      </c>
      <c r="O336">
        <v>373.51630699999998</v>
      </c>
      <c r="P336" t="s">
        <v>5</v>
      </c>
      <c r="Q336">
        <v>1388.56717</v>
      </c>
      <c r="R336">
        <v>3409.0149099999999</v>
      </c>
      <c r="S336" t="s">
        <v>6</v>
      </c>
      <c r="T336">
        <v>308.08200599999998</v>
      </c>
      <c r="U336">
        <v>148.81684300000001</v>
      </c>
      <c r="V336" t="s">
        <v>7</v>
      </c>
      <c r="W336">
        <v>310.700582</v>
      </c>
      <c r="X336">
        <v>151.47295299999999</v>
      </c>
      <c r="Y336" t="s">
        <v>8</v>
      </c>
      <c r="Z336">
        <v>347.94158399999998</v>
      </c>
      <c r="AA336">
        <v>837.68875200000002</v>
      </c>
      <c r="AB336" t="s">
        <v>9</v>
      </c>
      <c r="AC336">
        <v>9736.5476170000002</v>
      </c>
      <c r="AD336">
        <v>152507.281961</v>
      </c>
      <c r="AE336" t="s">
        <v>10</v>
      </c>
      <c r="AF336">
        <v>6.3612000000000002E-2</v>
      </c>
      <c r="AG336">
        <v>1.27E-4</v>
      </c>
      <c r="AH336" t="s">
        <v>11</v>
      </c>
      <c r="AI336">
        <v>0.93505199999999999</v>
      </c>
      <c r="AJ336">
        <v>7.2999999999999999E-5</v>
      </c>
      <c r="AK336" t="s">
        <v>12</v>
      </c>
      <c r="AL336">
        <v>18.600000000000001</v>
      </c>
      <c r="AM336">
        <v>4098.5600000000004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12749.556210999999</v>
      </c>
      <c r="I337">
        <v>242407.98594899999</v>
      </c>
      <c r="J337" t="s">
        <v>3</v>
      </c>
      <c r="K337">
        <v>12739.279081999999</v>
      </c>
      <c r="L337">
        <v>242018.451638</v>
      </c>
      <c r="M337" t="s">
        <v>4</v>
      </c>
      <c r="N337">
        <v>560.70662800000002</v>
      </c>
      <c r="O337">
        <v>402.58173599999998</v>
      </c>
      <c r="P337" t="s">
        <v>5</v>
      </c>
      <c r="Q337">
        <v>1482.143325</v>
      </c>
      <c r="R337">
        <v>3748.900138</v>
      </c>
      <c r="S337" t="s">
        <v>6</v>
      </c>
      <c r="T337">
        <v>328.85031900000001</v>
      </c>
      <c r="U337">
        <v>161.86406299999999</v>
      </c>
      <c r="V337" t="s">
        <v>7</v>
      </c>
      <c r="W337">
        <v>331.65932800000002</v>
      </c>
      <c r="X337">
        <v>164.42555899999999</v>
      </c>
      <c r="Y337" t="s">
        <v>8</v>
      </c>
      <c r="Z337">
        <v>371.40894900000001</v>
      </c>
      <c r="AA337">
        <v>895.40220499999998</v>
      </c>
      <c r="AB337" t="s">
        <v>9</v>
      </c>
      <c r="AC337">
        <v>10392.890762000001</v>
      </c>
      <c r="AD337">
        <v>165767.244489</v>
      </c>
      <c r="AE337" t="s">
        <v>10</v>
      </c>
      <c r="AF337">
        <v>6.1001E-2</v>
      </c>
      <c r="AG337">
        <v>1.6899999999999999E-4</v>
      </c>
      <c r="AH337" t="s">
        <v>11</v>
      </c>
      <c r="AI337">
        <v>0.93531200000000003</v>
      </c>
      <c r="AJ337">
        <v>7.2999999999999999E-5</v>
      </c>
      <c r="AK337" t="s">
        <v>12</v>
      </c>
      <c r="AL337">
        <v>18.600000000000001</v>
      </c>
      <c r="AM337">
        <v>4098.5600000000004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13551.370977</v>
      </c>
      <c r="I338">
        <v>270040.89352699998</v>
      </c>
      <c r="J338" t="s">
        <v>3</v>
      </c>
      <c r="K338">
        <v>13540.447031</v>
      </c>
      <c r="L338">
        <v>269605.74270499998</v>
      </c>
      <c r="M338" t="s">
        <v>4</v>
      </c>
      <c r="N338">
        <v>595.93013399999995</v>
      </c>
      <c r="O338">
        <v>446.60312299999998</v>
      </c>
      <c r="P338" t="s">
        <v>5</v>
      </c>
      <c r="Q338">
        <v>1575.325703</v>
      </c>
      <c r="R338">
        <v>4143.9393300000002</v>
      </c>
      <c r="S338" t="s">
        <v>6</v>
      </c>
      <c r="T338">
        <v>349.527626</v>
      </c>
      <c r="U338">
        <v>180.69103999999999</v>
      </c>
      <c r="V338" t="s">
        <v>7</v>
      </c>
      <c r="W338">
        <v>352.53297500000002</v>
      </c>
      <c r="X338">
        <v>183.21232599999999</v>
      </c>
      <c r="Y338" t="s">
        <v>8</v>
      </c>
      <c r="Z338">
        <v>394.59401000000003</v>
      </c>
      <c r="AA338">
        <v>946.29708100000005</v>
      </c>
      <c r="AB338" t="s">
        <v>9</v>
      </c>
      <c r="AC338">
        <v>11046.459492</v>
      </c>
      <c r="AD338">
        <v>185122.525666</v>
      </c>
      <c r="AE338" t="s">
        <v>10</v>
      </c>
      <c r="AF338">
        <v>6.1001E-2</v>
      </c>
      <c r="AG338">
        <v>1.6899999999999999E-4</v>
      </c>
      <c r="AH338" t="s">
        <v>11</v>
      </c>
      <c r="AI338">
        <v>0.93582100000000001</v>
      </c>
      <c r="AJ338">
        <v>8.0000000000000007E-5</v>
      </c>
      <c r="AK338" t="s">
        <v>12</v>
      </c>
      <c r="AL338">
        <v>21.62</v>
      </c>
      <c r="AM338">
        <v>4433.1156000000001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14346.077187000001</v>
      </c>
      <c r="I339">
        <v>290525.38703699998</v>
      </c>
      <c r="J339" t="s">
        <v>3</v>
      </c>
      <c r="K339">
        <v>14334.51168</v>
      </c>
      <c r="L339">
        <v>290059.19251800003</v>
      </c>
      <c r="M339" t="s">
        <v>4</v>
      </c>
      <c r="N339">
        <v>630.85462500000006</v>
      </c>
      <c r="O339">
        <v>480.29635200000001</v>
      </c>
      <c r="P339" t="s">
        <v>5</v>
      </c>
      <c r="Q339">
        <v>1667.647712</v>
      </c>
      <c r="R339">
        <v>4377.4404800000002</v>
      </c>
      <c r="S339" t="s">
        <v>6</v>
      </c>
      <c r="T339">
        <v>370.055181</v>
      </c>
      <c r="U339">
        <v>193.69993500000001</v>
      </c>
      <c r="V339" t="s">
        <v>7</v>
      </c>
      <c r="W339">
        <v>373.21431200000001</v>
      </c>
      <c r="X339">
        <v>197.39537200000001</v>
      </c>
      <c r="Y339" t="s">
        <v>8</v>
      </c>
      <c r="Z339">
        <v>417.68151999999998</v>
      </c>
      <c r="AA339">
        <v>966.89169500000003</v>
      </c>
      <c r="AB339" t="s">
        <v>9</v>
      </c>
      <c r="AC339">
        <v>11693.98791</v>
      </c>
      <c r="AD339">
        <v>199828.238495</v>
      </c>
      <c r="AE339" t="s">
        <v>10</v>
      </c>
      <c r="AF339">
        <v>6.0985999999999999E-2</v>
      </c>
      <c r="AG339">
        <v>1.6899999999999999E-4</v>
      </c>
      <c r="AH339" t="s">
        <v>11</v>
      </c>
      <c r="AI339">
        <v>0.93615800000000005</v>
      </c>
      <c r="AJ339">
        <v>8.2999999999999998E-5</v>
      </c>
      <c r="AK339" t="s">
        <v>12</v>
      </c>
      <c r="AL339">
        <v>21.62</v>
      </c>
      <c r="AM339">
        <v>4433.1156000000001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15146.861465</v>
      </c>
      <c r="I340">
        <v>314691.01442999998</v>
      </c>
      <c r="J340" t="s">
        <v>3</v>
      </c>
      <c r="K340">
        <v>15134.650469</v>
      </c>
      <c r="L340">
        <v>314188.64504600002</v>
      </c>
      <c r="M340" t="s">
        <v>4</v>
      </c>
      <c r="N340">
        <v>666.01326400000005</v>
      </c>
      <c r="O340">
        <v>522.64360499999998</v>
      </c>
      <c r="P340" t="s">
        <v>5</v>
      </c>
      <c r="Q340">
        <v>1760.846282</v>
      </c>
      <c r="R340">
        <v>4669.7548809999998</v>
      </c>
      <c r="S340" t="s">
        <v>6</v>
      </c>
      <c r="T340">
        <v>390.711163</v>
      </c>
      <c r="U340">
        <v>210.042643</v>
      </c>
      <c r="V340" t="s">
        <v>7</v>
      </c>
      <c r="W340">
        <v>394.049286</v>
      </c>
      <c r="X340">
        <v>214.03699800000001</v>
      </c>
      <c r="Y340" t="s">
        <v>8</v>
      </c>
      <c r="Z340">
        <v>441.15166299999999</v>
      </c>
      <c r="AA340">
        <v>1016.885081</v>
      </c>
      <c r="AB340" t="s">
        <v>9</v>
      </c>
      <c r="AC340">
        <v>12346.294629</v>
      </c>
      <c r="AD340">
        <v>216968.19199299999</v>
      </c>
      <c r="AE340" t="s">
        <v>10</v>
      </c>
      <c r="AF340">
        <v>6.0249999999999998E-2</v>
      </c>
      <c r="AG340">
        <v>1.75E-4</v>
      </c>
      <c r="AH340" t="s">
        <v>11</v>
      </c>
      <c r="AI340">
        <v>0.93615899999999996</v>
      </c>
      <c r="AJ340">
        <v>8.2999999999999998E-5</v>
      </c>
      <c r="AK340" t="s">
        <v>12</v>
      </c>
      <c r="AL340">
        <v>21.62</v>
      </c>
      <c r="AM340">
        <v>4433.1156000000001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15944.406992</v>
      </c>
      <c r="I341">
        <v>340290.19729699998</v>
      </c>
      <c r="J341" t="s">
        <v>3</v>
      </c>
      <c r="K341">
        <v>15931.548301000001</v>
      </c>
      <c r="L341">
        <v>339752.84876800003</v>
      </c>
      <c r="M341" t="s">
        <v>4</v>
      </c>
      <c r="N341">
        <v>701.08186999999998</v>
      </c>
      <c r="O341">
        <v>565.57158600000002</v>
      </c>
      <c r="P341" t="s">
        <v>5</v>
      </c>
      <c r="Q341">
        <v>1853.6811909999999</v>
      </c>
      <c r="R341">
        <v>5021.920419</v>
      </c>
      <c r="S341" t="s">
        <v>6</v>
      </c>
      <c r="T341">
        <v>411.28106100000002</v>
      </c>
      <c r="U341">
        <v>227.26622800000001</v>
      </c>
      <c r="V341" t="s">
        <v>7</v>
      </c>
      <c r="W341">
        <v>414.79962799999998</v>
      </c>
      <c r="X341">
        <v>231.52030600000001</v>
      </c>
      <c r="Y341" t="s">
        <v>8</v>
      </c>
      <c r="Z341">
        <v>464.53882700000003</v>
      </c>
      <c r="AA341">
        <v>1078.107311</v>
      </c>
      <c r="AB341" t="s">
        <v>9</v>
      </c>
      <c r="AC341">
        <v>12995.843047</v>
      </c>
      <c r="AD341">
        <v>234661.859807</v>
      </c>
      <c r="AE341" t="s">
        <v>10</v>
      </c>
      <c r="AF341">
        <v>5.8724999999999999E-2</v>
      </c>
      <c r="AG341">
        <v>1.4899999999999999E-4</v>
      </c>
      <c r="AH341" t="s">
        <v>11</v>
      </c>
      <c r="AI341">
        <v>0.93670399999999998</v>
      </c>
      <c r="AJ341">
        <v>9.2E-5</v>
      </c>
      <c r="AK341" t="s">
        <v>12</v>
      </c>
      <c r="AL341">
        <v>21.62</v>
      </c>
      <c r="AM341">
        <v>4433.1156000000001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710.09711200000004</v>
      </c>
      <c r="I342">
        <v>4771.4762529999998</v>
      </c>
      <c r="J342" t="s">
        <v>3</v>
      </c>
      <c r="K342">
        <v>709.45409500000005</v>
      </c>
      <c r="L342">
        <v>4762.8152749999999</v>
      </c>
      <c r="M342" t="s">
        <v>4</v>
      </c>
      <c r="N342">
        <v>34.862377000000002</v>
      </c>
      <c r="O342">
        <v>9.9673770000000008</v>
      </c>
      <c r="P342" t="s">
        <v>5</v>
      </c>
      <c r="Q342">
        <v>0</v>
      </c>
      <c r="R342">
        <v>0</v>
      </c>
      <c r="S342" t="s">
        <v>6</v>
      </c>
      <c r="T342">
        <v>20.980741999999999</v>
      </c>
      <c r="U342">
        <v>3.9440040000000001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8.5301000000000002E-2</v>
      </c>
      <c r="AD342">
        <v>1.7E-5</v>
      </c>
      <c r="AE342" t="s">
        <v>10</v>
      </c>
      <c r="AF342">
        <v>0</v>
      </c>
      <c r="AG342">
        <v>0</v>
      </c>
      <c r="AH342" t="s">
        <v>11</v>
      </c>
      <c r="AI342">
        <v>0.91242599999999996</v>
      </c>
      <c r="AJ342">
        <v>1.37E-4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1416.775623</v>
      </c>
      <c r="I343">
        <v>16727.571635</v>
      </c>
      <c r="J343" t="s">
        <v>3</v>
      </c>
      <c r="K343">
        <v>1415.4933980000001</v>
      </c>
      <c r="L343">
        <v>16697.020240999998</v>
      </c>
      <c r="M343" t="s">
        <v>4</v>
      </c>
      <c r="N343">
        <v>69.592526000000007</v>
      </c>
      <c r="O343">
        <v>34.967128000000002</v>
      </c>
      <c r="P343" t="s">
        <v>5</v>
      </c>
      <c r="Q343">
        <v>0</v>
      </c>
      <c r="R343">
        <v>0</v>
      </c>
      <c r="S343" t="s">
        <v>6</v>
      </c>
      <c r="T343">
        <v>41.894187000000002</v>
      </c>
      <c r="U343">
        <v>13.824757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8.1559999999999994E-2</v>
      </c>
      <c r="AD343">
        <v>5.3999999999999998E-5</v>
      </c>
      <c r="AE343" t="s">
        <v>10</v>
      </c>
      <c r="AF343">
        <v>0</v>
      </c>
      <c r="AG343">
        <v>0</v>
      </c>
      <c r="AH343" t="s">
        <v>11</v>
      </c>
      <c r="AI343">
        <v>0.91925999999999997</v>
      </c>
      <c r="AJ343">
        <v>1.2999999999999999E-4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2127.3508419999998</v>
      </c>
      <c r="I344">
        <v>31858.263214999999</v>
      </c>
      <c r="J344" t="s">
        <v>3</v>
      </c>
      <c r="K344">
        <v>2125.4254369999999</v>
      </c>
      <c r="L344">
        <v>31800.132882000002</v>
      </c>
      <c r="M344" t="s">
        <v>4</v>
      </c>
      <c r="N344">
        <v>104.52974</v>
      </c>
      <c r="O344">
        <v>66.210935000000006</v>
      </c>
      <c r="P344" t="s">
        <v>5</v>
      </c>
      <c r="Q344">
        <v>0</v>
      </c>
      <c r="R344">
        <v>0</v>
      </c>
      <c r="S344" t="s">
        <v>6</v>
      </c>
      <c r="T344">
        <v>62.919144000000003</v>
      </c>
      <c r="U344">
        <v>26.359317999999998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8.0692E-2</v>
      </c>
      <c r="AD344">
        <v>5.8E-5</v>
      </c>
      <c r="AE344" t="s">
        <v>10</v>
      </c>
      <c r="AF344">
        <v>0</v>
      </c>
      <c r="AG344">
        <v>0</v>
      </c>
      <c r="AH344" t="s">
        <v>11</v>
      </c>
      <c r="AI344">
        <v>0.92480799999999996</v>
      </c>
      <c r="AJ344">
        <v>1.2999999999999999E-4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2841.7804000000001</v>
      </c>
      <c r="I345">
        <v>51655.093132000002</v>
      </c>
      <c r="J345" t="s">
        <v>3</v>
      </c>
      <c r="K345">
        <v>2839.2079640000002</v>
      </c>
      <c r="L345">
        <v>51560.618302000003</v>
      </c>
      <c r="M345" t="s">
        <v>4</v>
      </c>
      <c r="N345">
        <v>139.61468500000001</v>
      </c>
      <c r="O345">
        <v>107.21015199999999</v>
      </c>
      <c r="P345" t="s">
        <v>5</v>
      </c>
      <c r="Q345">
        <v>0</v>
      </c>
      <c r="R345">
        <v>0</v>
      </c>
      <c r="S345" t="s">
        <v>6</v>
      </c>
      <c r="T345">
        <v>84.050838999999996</v>
      </c>
      <c r="U345">
        <v>42.768135999999998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7.9439999999999997E-2</v>
      </c>
      <c r="AD345">
        <v>7.2000000000000002E-5</v>
      </c>
      <c r="AE345" t="s">
        <v>10</v>
      </c>
      <c r="AF345">
        <v>0</v>
      </c>
      <c r="AG345">
        <v>0</v>
      </c>
      <c r="AH345" t="s">
        <v>11</v>
      </c>
      <c r="AI345">
        <v>0.92778099999999997</v>
      </c>
      <c r="AJ345">
        <v>8.1000000000000004E-5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3549.2169779999999</v>
      </c>
      <c r="I346">
        <v>69671.479819</v>
      </c>
      <c r="J346" t="s">
        <v>3</v>
      </c>
      <c r="K346">
        <v>3546.001929</v>
      </c>
      <c r="L346">
        <v>69544.947029000003</v>
      </c>
      <c r="M346" t="s">
        <v>4</v>
      </c>
      <c r="N346">
        <v>174.40604099999999</v>
      </c>
      <c r="O346">
        <v>143.78984800000001</v>
      </c>
      <c r="P346" t="s">
        <v>5</v>
      </c>
      <c r="Q346">
        <v>0</v>
      </c>
      <c r="R346">
        <v>0</v>
      </c>
      <c r="S346" t="s">
        <v>6</v>
      </c>
      <c r="T346">
        <v>104.977338</v>
      </c>
      <c r="U346">
        <v>57.723457000000003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7.6817999999999997E-2</v>
      </c>
      <c r="AD346">
        <v>9.5000000000000005E-5</v>
      </c>
      <c r="AE346" t="s">
        <v>10</v>
      </c>
      <c r="AF346">
        <v>0</v>
      </c>
      <c r="AG346">
        <v>0</v>
      </c>
      <c r="AH346" t="s">
        <v>11</v>
      </c>
      <c r="AI346">
        <v>0.92894399999999999</v>
      </c>
      <c r="AJ346">
        <v>6.3E-5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4271.8875539999999</v>
      </c>
      <c r="I347">
        <v>83780.773365000001</v>
      </c>
      <c r="J347" t="s">
        <v>3</v>
      </c>
      <c r="K347">
        <v>4268.0173629999999</v>
      </c>
      <c r="L347">
        <v>83628.589781999995</v>
      </c>
      <c r="M347" t="s">
        <v>4</v>
      </c>
      <c r="N347">
        <v>209.911689</v>
      </c>
      <c r="O347">
        <v>173.47388900000001</v>
      </c>
      <c r="P347" t="s">
        <v>5</v>
      </c>
      <c r="Q347">
        <v>0</v>
      </c>
      <c r="R347">
        <v>0</v>
      </c>
      <c r="S347" t="s">
        <v>6</v>
      </c>
      <c r="T347">
        <v>126.343644</v>
      </c>
      <c r="U347">
        <v>69.423642999999998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7.6235999999999998E-2</v>
      </c>
      <c r="AD347">
        <v>1.02E-4</v>
      </c>
      <c r="AE347" t="s">
        <v>10</v>
      </c>
      <c r="AF347">
        <v>0</v>
      </c>
      <c r="AG347">
        <v>0</v>
      </c>
      <c r="AH347" t="s">
        <v>11</v>
      </c>
      <c r="AI347">
        <v>0.92949700000000002</v>
      </c>
      <c r="AJ347">
        <v>6.0999999999999999E-5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4995.1673339999998</v>
      </c>
      <c r="I348">
        <v>97096.744275000005</v>
      </c>
      <c r="J348" t="s">
        <v>3</v>
      </c>
      <c r="K348">
        <v>4990.6414750000004</v>
      </c>
      <c r="L348">
        <v>96919.990298999997</v>
      </c>
      <c r="M348" t="s">
        <v>4</v>
      </c>
      <c r="N348">
        <v>245.462422</v>
      </c>
      <c r="O348">
        <v>202.67966300000001</v>
      </c>
      <c r="P348" t="s">
        <v>5</v>
      </c>
      <c r="Q348">
        <v>0</v>
      </c>
      <c r="R348">
        <v>0</v>
      </c>
      <c r="S348" t="s">
        <v>6</v>
      </c>
      <c r="T348">
        <v>147.72729899999999</v>
      </c>
      <c r="U348">
        <v>80.440552999999994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7.5000999999999998E-2</v>
      </c>
      <c r="AD348">
        <v>1.15E-4</v>
      </c>
      <c r="AE348" t="s">
        <v>10</v>
      </c>
      <c r="AF348">
        <v>0</v>
      </c>
      <c r="AG348">
        <v>0</v>
      </c>
      <c r="AH348" t="s">
        <v>11</v>
      </c>
      <c r="AI348">
        <v>0.93059999999999998</v>
      </c>
      <c r="AJ348">
        <v>6.3999999999999997E-5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5716.1269920000004</v>
      </c>
      <c r="I349">
        <v>108091.98001699999</v>
      </c>
      <c r="J349" t="s">
        <v>3</v>
      </c>
      <c r="K349">
        <v>5710.9460550000003</v>
      </c>
      <c r="L349">
        <v>107895.166174</v>
      </c>
      <c r="M349" t="s">
        <v>4</v>
      </c>
      <c r="N349">
        <v>280.87888099999998</v>
      </c>
      <c r="O349">
        <v>226.01691199999999</v>
      </c>
      <c r="P349" t="s">
        <v>5</v>
      </c>
      <c r="Q349">
        <v>0</v>
      </c>
      <c r="R349">
        <v>0</v>
      </c>
      <c r="S349" t="s">
        <v>6</v>
      </c>
      <c r="T349">
        <v>169.04385600000001</v>
      </c>
      <c r="U349">
        <v>89.550788999999995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7.3435E-2</v>
      </c>
      <c r="AD349">
        <v>1.2799999999999999E-4</v>
      </c>
      <c r="AE349" t="s">
        <v>10</v>
      </c>
      <c r="AF349">
        <v>0</v>
      </c>
      <c r="AG349">
        <v>0</v>
      </c>
      <c r="AH349" t="s">
        <v>11</v>
      </c>
      <c r="AI349">
        <v>0.93154099999999995</v>
      </c>
      <c r="AJ349">
        <v>4.3000000000000002E-5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6435.2224319999996</v>
      </c>
      <c r="I350">
        <v>110749.125864</v>
      </c>
      <c r="J350" t="s">
        <v>3</v>
      </c>
      <c r="K350">
        <v>6429.3899510000001</v>
      </c>
      <c r="L350">
        <v>110547.687693</v>
      </c>
      <c r="M350" t="s">
        <v>4</v>
      </c>
      <c r="N350">
        <v>316.22725200000002</v>
      </c>
      <c r="O350">
        <v>231.361425</v>
      </c>
      <c r="P350" t="s">
        <v>5</v>
      </c>
      <c r="Q350">
        <v>0</v>
      </c>
      <c r="R350">
        <v>0</v>
      </c>
      <c r="S350" t="s">
        <v>6</v>
      </c>
      <c r="T350">
        <v>190.307118</v>
      </c>
      <c r="U350">
        <v>91.904123999999996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7.1624999999999994E-2</v>
      </c>
      <c r="AD350">
        <v>1.4100000000000001E-4</v>
      </c>
      <c r="AE350" t="s">
        <v>10</v>
      </c>
      <c r="AF350">
        <v>0</v>
      </c>
      <c r="AG350">
        <v>0</v>
      </c>
      <c r="AH350" t="s">
        <v>11</v>
      </c>
      <c r="AI350">
        <v>0.93242499999999995</v>
      </c>
      <c r="AJ350">
        <v>5.5000000000000002E-5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7151.9661910000004</v>
      </c>
      <c r="I351">
        <v>115933.07182700001</v>
      </c>
      <c r="J351" t="s">
        <v>3</v>
      </c>
      <c r="K351">
        <v>7145.4849219999996</v>
      </c>
      <c r="L351">
        <v>115721.989281</v>
      </c>
      <c r="M351" t="s">
        <v>4</v>
      </c>
      <c r="N351">
        <v>351.42073499999998</v>
      </c>
      <c r="O351">
        <v>243.69626600000001</v>
      </c>
      <c r="P351" t="s">
        <v>5</v>
      </c>
      <c r="Q351">
        <v>0</v>
      </c>
      <c r="R351">
        <v>0</v>
      </c>
      <c r="S351" t="s">
        <v>6</v>
      </c>
      <c r="T351">
        <v>211.501272</v>
      </c>
      <c r="U351">
        <v>96.198119000000005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7.1067000000000005E-2</v>
      </c>
      <c r="AD351">
        <v>1.4300000000000001E-4</v>
      </c>
      <c r="AE351" t="s">
        <v>10</v>
      </c>
      <c r="AF351">
        <v>0</v>
      </c>
      <c r="AG351">
        <v>0</v>
      </c>
      <c r="AH351" t="s">
        <v>11</v>
      </c>
      <c r="AI351">
        <v>0.93283199999999999</v>
      </c>
      <c r="AJ351">
        <v>6.0999999999999999E-5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7865.9505760000002</v>
      </c>
      <c r="I352">
        <v>124113.360797</v>
      </c>
      <c r="J352" t="s">
        <v>3</v>
      </c>
      <c r="K352">
        <v>7858.8217869999999</v>
      </c>
      <c r="L352">
        <v>123886.663114</v>
      </c>
      <c r="M352" t="s">
        <v>4</v>
      </c>
      <c r="N352">
        <v>386.480726</v>
      </c>
      <c r="O352">
        <v>262.12246699999997</v>
      </c>
      <c r="P352" t="s">
        <v>5</v>
      </c>
      <c r="Q352">
        <v>0</v>
      </c>
      <c r="R352">
        <v>0</v>
      </c>
      <c r="S352" t="s">
        <v>6</v>
      </c>
      <c r="T352">
        <v>232.61948699999999</v>
      </c>
      <c r="U352">
        <v>103.025363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6.9718000000000002E-2</v>
      </c>
      <c r="AD352">
        <v>1.45E-4</v>
      </c>
      <c r="AE352" t="s">
        <v>10</v>
      </c>
      <c r="AF352">
        <v>0</v>
      </c>
      <c r="AG352">
        <v>0</v>
      </c>
      <c r="AH352" t="s">
        <v>11</v>
      </c>
      <c r="AI352">
        <v>0.93327400000000005</v>
      </c>
      <c r="AJ352">
        <v>5.7000000000000003E-5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8585.4687890000005</v>
      </c>
      <c r="I353">
        <v>136740.216051</v>
      </c>
      <c r="J353" t="s">
        <v>3</v>
      </c>
      <c r="K353">
        <v>8577.6876859999993</v>
      </c>
      <c r="L353">
        <v>136490.04748000001</v>
      </c>
      <c r="M353" t="s">
        <v>4</v>
      </c>
      <c r="N353">
        <v>421.85900500000002</v>
      </c>
      <c r="O353">
        <v>289.42039299999999</v>
      </c>
      <c r="P353" t="s">
        <v>5</v>
      </c>
      <c r="Q353">
        <v>0</v>
      </c>
      <c r="R353">
        <v>0</v>
      </c>
      <c r="S353" t="s">
        <v>6</v>
      </c>
      <c r="T353">
        <v>253.89433</v>
      </c>
      <c r="U353">
        <v>113.55096500000001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6.8803000000000003E-2</v>
      </c>
      <c r="AD353">
        <v>1.4200000000000001E-4</v>
      </c>
      <c r="AE353" t="s">
        <v>10</v>
      </c>
      <c r="AF353">
        <v>0</v>
      </c>
      <c r="AG353">
        <v>0</v>
      </c>
      <c r="AH353" t="s">
        <v>11</v>
      </c>
      <c r="AI353">
        <v>0.93366400000000005</v>
      </c>
      <c r="AJ353">
        <v>6.2000000000000003E-5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9302.0249019999992</v>
      </c>
      <c r="I354">
        <v>144693.18105000001</v>
      </c>
      <c r="J354" t="s">
        <v>3</v>
      </c>
      <c r="K354">
        <v>9293.5931450000007</v>
      </c>
      <c r="L354">
        <v>144427.19756900001</v>
      </c>
      <c r="M354" t="s">
        <v>4</v>
      </c>
      <c r="N354">
        <v>457.05273999999997</v>
      </c>
      <c r="O354">
        <v>307.88140600000003</v>
      </c>
      <c r="P354" t="s">
        <v>5</v>
      </c>
      <c r="Q354">
        <v>0</v>
      </c>
      <c r="R354">
        <v>0</v>
      </c>
      <c r="S354" t="s">
        <v>6</v>
      </c>
      <c r="T354">
        <v>275.08892400000002</v>
      </c>
      <c r="U354">
        <v>120.059408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6.7666000000000004E-2</v>
      </c>
      <c r="AD354">
        <v>1.3999999999999999E-4</v>
      </c>
      <c r="AE354" t="s">
        <v>10</v>
      </c>
      <c r="AF354">
        <v>0</v>
      </c>
      <c r="AG354">
        <v>0</v>
      </c>
      <c r="AH354" t="s">
        <v>11</v>
      </c>
      <c r="AI354">
        <v>0.93384199999999995</v>
      </c>
      <c r="AJ354">
        <v>6.0000000000000002E-5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10015.885469000001</v>
      </c>
      <c r="I355">
        <v>150213.401694</v>
      </c>
      <c r="J355" t="s">
        <v>3</v>
      </c>
      <c r="K355">
        <v>10006.806328000001</v>
      </c>
      <c r="L355">
        <v>149937.49593</v>
      </c>
      <c r="M355" t="s">
        <v>4</v>
      </c>
      <c r="N355">
        <v>492.16245099999998</v>
      </c>
      <c r="O355">
        <v>320.51466699999997</v>
      </c>
      <c r="P355" t="s">
        <v>5</v>
      </c>
      <c r="Q355">
        <v>0</v>
      </c>
      <c r="R355">
        <v>0</v>
      </c>
      <c r="S355" t="s">
        <v>6</v>
      </c>
      <c r="T355">
        <v>296.20654999999999</v>
      </c>
      <c r="U355">
        <v>124.607178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6.5701999999999997E-2</v>
      </c>
      <c r="AD355">
        <v>1.2400000000000001E-4</v>
      </c>
      <c r="AE355" t="s">
        <v>10</v>
      </c>
      <c r="AF355">
        <v>0</v>
      </c>
      <c r="AG355">
        <v>0</v>
      </c>
      <c r="AH355" t="s">
        <v>11</v>
      </c>
      <c r="AI355">
        <v>0.93384199999999995</v>
      </c>
      <c r="AJ355">
        <v>6.0000000000000002E-5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10733.23957</v>
      </c>
      <c r="I356">
        <v>159458.14182399999</v>
      </c>
      <c r="J356" t="s">
        <v>3</v>
      </c>
      <c r="K356">
        <v>10723.508613</v>
      </c>
      <c r="L356">
        <v>159166.232001</v>
      </c>
      <c r="M356" t="s">
        <v>4</v>
      </c>
      <c r="N356">
        <v>527.45586400000002</v>
      </c>
      <c r="O356">
        <v>340.27721200000002</v>
      </c>
      <c r="P356" t="s">
        <v>5</v>
      </c>
      <c r="Q356">
        <v>0</v>
      </c>
      <c r="R356">
        <v>0</v>
      </c>
      <c r="S356" t="s">
        <v>6</v>
      </c>
      <c r="T356">
        <v>317.41801600000002</v>
      </c>
      <c r="U356">
        <v>132.217815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6.5425999999999998E-2</v>
      </c>
      <c r="AD356">
        <v>1.2300000000000001E-4</v>
      </c>
      <c r="AE356" t="s">
        <v>10</v>
      </c>
      <c r="AF356">
        <v>0</v>
      </c>
      <c r="AG356">
        <v>0</v>
      </c>
      <c r="AH356" t="s">
        <v>11</v>
      </c>
      <c r="AI356">
        <v>0.934033</v>
      </c>
      <c r="AJ356">
        <v>5.5999999999999999E-5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11450.982147999999</v>
      </c>
      <c r="I357">
        <v>176214.89641399999</v>
      </c>
      <c r="J357" t="s">
        <v>3</v>
      </c>
      <c r="K357">
        <v>11440.600488</v>
      </c>
      <c r="L357">
        <v>175892.753776</v>
      </c>
      <c r="M357" t="s">
        <v>4</v>
      </c>
      <c r="N357">
        <v>562.71588999999994</v>
      </c>
      <c r="O357">
        <v>374.46183600000001</v>
      </c>
      <c r="P357" t="s">
        <v>5</v>
      </c>
      <c r="Q357">
        <v>0</v>
      </c>
      <c r="R357">
        <v>0</v>
      </c>
      <c r="S357" t="s">
        <v>6</v>
      </c>
      <c r="T357">
        <v>338.64679899999999</v>
      </c>
      <c r="U357">
        <v>146.184853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6.5226999999999993E-2</v>
      </c>
      <c r="AD357">
        <v>1.25E-4</v>
      </c>
      <c r="AE357" t="s">
        <v>10</v>
      </c>
      <c r="AF357">
        <v>0</v>
      </c>
      <c r="AG357">
        <v>0</v>
      </c>
      <c r="AH357" t="s">
        <v>11</v>
      </c>
      <c r="AI357">
        <v>0.93406100000000003</v>
      </c>
      <c r="AJ357">
        <v>5.5999999999999999E-5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12173.798008</v>
      </c>
      <c r="I358">
        <v>201234.34138</v>
      </c>
      <c r="J358" t="s">
        <v>3</v>
      </c>
      <c r="K358">
        <v>12162.762070000001</v>
      </c>
      <c r="L358">
        <v>200865.84415200001</v>
      </c>
      <c r="M358" t="s">
        <v>4</v>
      </c>
      <c r="N358">
        <v>598.210961</v>
      </c>
      <c r="O358">
        <v>427.796198</v>
      </c>
      <c r="P358" t="s">
        <v>5</v>
      </c>
      <c r="Q358">
        <v>0</v>
      </c>
      <c r="R358">
        <v>0</v>
      </c>
      <c r="S358" t="s">
        <v>6</v>
      </c>
      <c r="T358">
        <v>360.02059600000001</v>
      </c>
      <c r="U358">
        <v>166.97653700000001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6.4990000000000006E-2</v>
      </c>
      <c r="AD358">
        <v>1.2400000000000001E-4</v>
      </c>
      <c r="AE358" t="s">
        <v>10</v>
      </c>
      <c r="AF358">
        <v>0</v>
      </c>
      <c r="AG358">
        <v>0</v>
      </c>
      <c r="AH358" t="s">
        <v>11</v>
      </c>
      <c r="AI358">
        <v>0.93408500000000005</v>
      </c>
      <c r="AJ358">
        <v>5.5999999999999999E-5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12895.011777</v>
      </c>
      <c r="I359">
        <v>236400.725703</v>
      </c>
      <c r="J359" t="s">
        <v>3</v>
      </c>
      <c r="K359">
        <v>12883.321855</v>
      </c>
      <c r="L359">
        <v>235968.78079399999</v>
      </c>
      <c r="M359" t="s">
        <v>4</v>
      </c>
      <c r="N359">
        <v>633.61223299999995</v>
      </c>
      <c r="O359">
        <v>501.95978400000001</v>
      </c>
      <c r="P359" t="s">
        <v>5</v>
      </c>
      <c r="Q359">
        <v>0</v>
      </c>
      <c r="R359">
        <v>0</v>
      </c>
      <c r="S359" t="s">
        <v>6</v>
      </c>
      <c r="T359">
        <v>381.351068</v>
      </c>
      <c r="U359">
        <v>196.16682700000001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6.3865000000000005E-2</v>
      </c>
      <c r="AD359">
        <v>1.16E-4</v>
      </c>
      <c r="AE359" t="s">
        <v>10</v>
      </c>
      <c r="AF359">
        <v>0</v>
      </c>
      <c r="AG359">
        <v>0</v>
      </c>
      <c r="AH359" t="s">
        <v>11</v>
      </c>
      <c r="AI359">
        <v>0.93466099999999996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13616.580977</v>
      </c>
      <c r="I360">
        <v>267892.19662300003</v>
      </c>
      <c r="J360" t="s">
        <v>3</v>
      </c>
      <c r="K360">
        <v>13604.236875000001</v>
      </c>
      <c r="L360">
        <v>267403.16510899999</v>
      </c>
      <c r="M360" t="s">
        <v>4</v>
      </c>
      <c r="N360">
        <v>669.05351399999995</v>
      </c>
      <c r="O360">
        <v>565.98083999999994</v>
      </c>
      <c r="P360" t="s">
        <v>5</v>
      </c>
      <c r="Q360">
        <v>0</v>
      </c>
      <c r="R360">
        <v>0</v>
      </c>
      <c r="S360" t="s">
        <v>6</v>
      </c>
      <c r="T360">
        <v>402.69140900000002</v>
      </c>
      <c r="U360">
        <v>222.26966999999999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6.3729999999999995E-2</v>
      </c>
      <c r="AD360">
        <v>1.18E-4</v>
      </c>
      <c r="AE360" t="s">
        <v>10</v>
      </c>
      <c r="AF360">
        <v>0</v>
      </c>
      <c r="AG360">
        <v>0</v>
      </c>
      <c r="AH360" t="s">
        <v>11</v>
      </c>
      <c r="AI360">
        <v>0.93534499999999998</v>
      </c>
      <c r="AJ360">
        <v>7.2000000000000002E-5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14330.483418</v>
      </c>
      <c r="I361">
        <v>284827.50339799997</v>
      </c>
      <c r="J361" t="s">
        <v>3</v>
      </c>
      <c r="K361">
        <v>14317.491387</v>
      </c>
      <c r="L361">
        <v>284308.31819600001</v>
      </c>
      <c r="M361" t="s">
        <v>4</v>
      </c>
      <c r="N361">
        <v>704.14677400000005</v>
      </c>
      <c r="O361">
        <v>599.29304300000001</v>
      </c>
      <c r="P361" t="s">
        <v>5</v>
      </c>
      <c r="Q361">
        <v>0</v>
      </c>
      <c r="R361">
        <v>0</v>
      </c>
      <c r="S361" t="s">
        <v>6</v>
      </c>
      <c r="T361">
        <v>423.81049300000001</v>
      </c>
      <c r="U361">
        <v>236.425625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6.3704999999999998E-2</v>
      </c>
      <c r="AD361">
        <v>1.17E-4</v>
      </c>
      <c r="AE361" t="s">
        <v>10</v>
      </c>
      <c r="AF361">
        <v>0</v>
      </c>
      <c r="AG361">
        <v>0</v>
      </c>
      <c r="AH361" t="s">
        <v>11</v>
      </c>
      <c r="AI361">
        <v>0.93536200000000003</v>
      </c>
      <c r="AJ361">
        <v>7.2000000000000002E-5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1535.285891</v>
      </c>
      <c r="I362">
        <v>24606.616724</v>
      </c>
      <c r="J362" t="s">
        <v>3</v>
      </c>
      <c r="K362">
        <v>1534.017715</v>
      </c>
      <c r="L362">
        <v>24565.182468999999</v>
      </c>
      <c r="M362" t="s">
        <v>4</v>
      </c>
      <c r="N362">
        <v>81.035708</v>
      </c>
      <c r="O362">
        <v>69.680794000000006</v>
      </c>
      <c r="P362" t="s">
        <v>5</v>
      </c>
      <c r="Q362">
        <v>172.45731699999999</v>
      </c>
      <c r="R362">
        <v>294.15940999999998</v>
      </c>
      <c r="S362" t="s">
        <v>6</v>
      </c>
      <c r="T362">
        <v>60.748759</v>
      </c>
      <c r="U362">
        <v>38.363030999999999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8.1970000000000001E-2</v>
      </c>
      <c r="AG362">
        <v>5.8999999999999998E-5</v>
      </c>
      <c r="AH362" t="s">
        <v>11</v>
      </c>
      <c r="AI362">
        <v>0.91406900000000002</v>
      </c>
      <c r="AJ362">
        <v>1.55E-4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3039.9613869999998</v>
      </c>
      <c r="I363">
        <v>67755.792348999996</v>
      </c>
      <c r="J363" t="s">
        <v>3</v>
      </c>
      <c r="K363">
        <v>3037.457754</v>
      </c>
      <c r="L363">
        <v>67641.436220000003</v>
      </c>
      <c r="M363" t="s">
        <v>4</v>
      </c>
      <c r="N363">
        <v>160.38845900000001</v>
      </c>
      <c r="O363">
        <v>190.52037300000001</v>
      </c>
      <c r="P363" t="s">
        <v>5</v>
      </c>
      <c r="Q363">
        <v>341.75650100000001</v>
      </c>
      <c r="R363">
        <v>851.98227699999995</v>
      </c>
      <c r="S363" t="s">
        <v>6</v>
      </c>
      <c r="T363">
        <v>120.18705</v>
      </c>
      <c r="U363">
        <v>105.163597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8.0498E-2</v>
      </c>
      <c r="AG363">
        <v>6.4999999999999994E-5</v>
      </c>
      <c r="AH363" t="s">
        <v>11</v>
      </c>
      <c r="AI363">
        <v>0.921655</v>
      </c>
      <c r="AJ363">
        <v>1.35E-4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4550.5986380000004</v>
      </c>
      <c r="I364">
        <v>93500.684668999995</v>
      </c>
      <c r="J364" t="s">
        <v>3</v>
      </c>
      <c r="K364">
        <v>4546.8592289999997</v>
      </c>
      <c r="L364">
        <v>93345.682354999997</v>
      </c>
      <c r="M364" t="s">
        <v>4</v>
      </c>
      <c r="N364">
        <v>239.95325099999999</v>
      </c>
      <c r="O364">
        <v>260.74548299999998</v>
      </c>
      <c r="P364" t="s">
        <v>5</v>
      </c>
      <c r="Q364">
        <v>512.05212600000004</v>
      </c>
      <c r="R364">
        <v>1298.149244</v>
      </c>
      <c r="S364" t="s">
        <v>6</v>
      </c>
      <c r="T364">
        <v>179.751507</v>
      </c>
      <c r="U364">
        <v>143.73577900000001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7.8307000000000002E-2</v>
      </c>
      <c r="AG364">
        <v>9.7999999999999997E-5</v>
      </c>
      <c r="AH364" t="s">
        <v>11</v>
      </c>
      <c r="AI364">
        <v>0.92386999999999997</v>
      </c>
      <c r="AJ364">
        <v>1.11E-4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6060.754336</v>
      </c>
      <c r="I365">
        <v>101050.638679</v>
      </c>
      <c r="J365" t="s">
        <v>3</v>
      </c>
      <c r="K365">
        <v>6055.782236</v>
      </c>
      <c r="L365">
        <v>100884.895166</v>
      </c>
      <c r="M365" t="s">
        <v>4</v>
      </c>
      <c r="N365">
        <v>319.39844099999999</v>
      </c>
      <c r="O365">
        <v>281.50488100000001</v>
      </c>
      <c r="P365" t="s">
        <v>5</v>
      </c>
      <c r="Q365">
        <v>682.32572800000003</v>
      </c>
      <c r="R365">
        <v>1493.496437</v>
      </c>
      <c r="S365" t="s">
        <v>6</v>
      </c>
      <c r="T365">
        <v>239.250214</v>
      </c>
      <c r="U365">
        <v>155.49197699999999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7.6117000000000004E-2</v>
      </c>
      <c r="AG365">
        <v>1.18E-4</v>
      </c>
      <c r="AH365" t="s">
        <v>11</v>
      </c>
      <c r="AI365">
        <v>0.92574599999999996</v>
      </c>
      <c r="AJ365">
        <v>8.6000000000000003E-5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7562.1626269999997</v>
      </c>
      <c r="I366">
        <v>125070.682651</v>
      </c>
      <c r="J366" t="s">
        <v>3</v>
      </c>
      <c r="K366">
        <v>7555.9648930000003</v>
      </c>
      <c r="L366">
        <v>124866.083571</v>
      </c>
      <c r="M366" t="s">
        <v>4</v>
      </c>
      <c r="N366">
        <v>398.405619</v>
      </c>
      <c r="O366">
        <v>350.73056000000003</v>
      </c>
      <c r="P366" t="s">
        <v>5</v>
      </c>
      <c r="Q366">
        <v>851.39603399999999</v>
      </c>
      <c r="R366">
        <v>1849.8176370000001</v>
      </c>
      <c r="S366" t="s">
        <v>6</v>
      </c>
      <c r="T366">
        <v>298.41975500000001</v>
      </c>
      <c r="U366">
        <v>192.993121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7.5330999999999995E-2</v>
      </c>
      <c r="AG366">
        <v>1.2400000000000001E-4</v>
      </c>
      <c r="AH366" t="s">
        <v>11</v>
      </c>
      <c r="AI366">
        <v>0.92877900000000002</v>
      </c>
      <c r="AJ366">
        <v>5.7000000000000003E-5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9061.2917969999999</v>
      </c>
      <c r="I367">
        <v>157873.190156</v>
      </c>
      <c r="J367" t="s">
        <v>3</v>
      </c>
      <c r="K367">
        <v>9053.8717579999993</v>
      </c>
      <c r="L367">
        <v>157608.32370499999</v>
      </c>
      <c r="M367" t="s">
        <v>4</v>
      </c>
      <c r="N367">
        <v>477.32539700000001</v>
      </c>
      <c r="O367">
        <v>443.25771400000002</v>
      </c>
      <c r="P367" t="s">
        <v>5</v>
      </c>
      <c r="Q367">
        <v>1020.19665</v>
      </c>
      <c r="R367">
        <v>2236.5832249999999</v>
      </c>
      <c r="S367" t="s">
        <v>6</v>
      </c>
      <c r="T367">
        <v>357.47060299999998</v>
      </c>
      <c r="U367">
        <v>244.98482100000001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7.3469999999999994E-2</v>
      </c>
      <c r="AG367">
        <v>1.37E-4</v>
      </c>
      <c r="AH367" t="s">
        <v>11</v>
      </c>
      <c r="AI367">
        <v>0.93039400000000005</v>
      </c>
      <c r="AJ367">
        <v>5.3999999999999998E-5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10572.262070000001</v>
      </c>
      <c r="I368">
        <v>187767.41272200001</v>
      </c>
      <c r="J368" t="s">
        <v>3</v>
      </c>
      <c r="K368">
        <v>10563.613809</v>
      </c>
      <c r="L368">
        <v>187449.85258100001</v>
      </c>
      <c r="M368" t="s">
        <v>4</v>
      </c>
      <c r="N368">
        <v>556.77010600000006</v>
      </c>
      <c r="O368">
        <v>527.60772999999995</v>
      </c>
      <c r="P368" t="s">
        <v>5</v>
      </c>
      <c r="Q368">
        <v>1190.1995039999999</v>
      </c>
      <c r="R368">
        <v>2616.8721759999999</v>
      </c>
      <c r="S368" t="s">
        <v>6</v>
      </c>
      <c r="T368">
        <v>416.97439300000002</v>
      </c>
      <c r="U368">
        <v>291.022896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7.1843000000000004E-2</v>
      </c>
      <c r="AG368">
        <v>1.3999999999999999E-4</v>
      </c>
      <c r="AH368" t="s">
        <v>11</v>
      </c>
      <c r="AI368">
        <v>0.93069100000000005</v>
      </c>
      <c r="AJ368">
        <v>5.1E-5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12055.125195000001</v>
      </c>
      <c r="I369">
        <v>237937.59822300001</v>
      </c>
      <c r="J369" t="s">
        <v>3</v>
      </c>
      <c r="K369">
        <v>12045.27043</v>
      </c>
      <c r="L369">
        <v>237535.64168500001</v>
      </c>
      <c r="M369" t="s">
        <v>4</v>
      </c>
      <c r="N369">
        <v>634.821462</v>
      </c>
      <c r="O369">
        <v>668.39852199999996</v>
      </c>
      <c r="P369" t="s">
        <v>5</v>
      </c>
      <c r="Q369">
        <v>1356.9561739999999</v>
      </c>
      <c r="R369">
        <v>3260.7572599999999</v>
      </c>
      <c r="S369" t="s">
        <v>6</v>
      </c>
      <c r="T369">
        <v>475.36770899999999</v>
      </c>
      <c r="U369">
        <v>367.86955899999998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7.0766999999999997E-2</v>
      </c>
      <c r="AG369">
        <v>1.45E-4</v>
      </c>
      <c r="AH369" t="s">
        <v>11</v>
      </c>
      <c r="AI369">
        <v>0.93137700000000001</v>
      </c>
      <c r="AJ369">
        <v>6.0999999999999999E-5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13576.533691000001</v>
      </c>
      <c r="I370">
        <v>317991.03115200001</v>
      </c>
      <c r="J370" t="s">
        <v>3</v>
      </c>
      <c r="K370">
        <v>13565.440137</v>
      </c>
      <c r="L370">
        <v>317454.81180299999</v>
      </c>
      <c r="M370" t="s">
        <v>4</v>
      </c>
      <c r="N370">
        <v>714.94212500000003</v>
      </c>
      <c r="O370">
        <v>887.52582600000005</v>
      </c>
      <c r="P370" t="s">
        <v>5</v>
      </c>
      <c r="Q370">
        <v>1527.842842</v>
      </c>
      <c r="R370">
        <v>4511.5495929999997</v>
      </c>
      <c r="S370" t="s">
        <v>6</v>
      </c>
      <c r="T370">
        <v>535.29311399999995</v>
      </c>
      <c r="U370">
        <v>486.44214799999997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6.8839999999999998E-2</v>
      </c>
      <c r="AG370">
        <v>1.47E-4</v>
      </c>
      <c r="AH370" t="s">
        <v>11</v>
      </c>
      <c r="AI370">
        <v>0.93217099999999997</v>
      </c>
      <c r="AJ370">
        <v>6.8999999999999997E-5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15110.678066</v>
      </c>
      <c r="I371">
        <v>395147.98968399997</v>
      </c>
      <c r="J371" t="s">
        <v>3</v>
      </c>
      <c r="K371">
        <v>15098.336289000001</v>
      </c>
      <c r="L371">
        <v>394485.63990900002</v>
      </c>
      <c r="M371" t="s">
        <v>4</v>
      </c>
      <c r="N371">
        <v>795.69264799999996</v>
      </c>
      <c r="O371">
        <v>1092.5587519999999</v>
      </c>
      <c r="P371" t="s">
        <v>5</v>
      </c>
      <c r="Q371">
        <v>1699.909177</v>
      </c>
      <c r="R371">
        <v>5710.0175749999999</v>
      </c>
      <c r="S371" t="s">
        <v>6</v>
      </c>
      <c r="T371">
        <v>595.74669800000004</v>
      </c>
      <c r="U371">
        <v>602.24907299999995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6.6084000000000004E-2</v>
      </c>
      <c r="AG371">
        <v>1.35E-4</v>
      </c>
      <c r="AH371" t="s">
        <v>11</v>
      </c>
      <c r="AI371">
        <v>0.93281199999999997</v>
      </c>
      <c r="AJ371">
        <v>5.0000000000000002E-5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16628.776913999998</v>
      </c>
      <c r="I372">
        <v>401465.19799999997</v>
      </c>
      <c r="J372" t="s">
        <v>3</v>
      </c>
      <c r="K372">
        <v>16615.199296999999</v>
      </c>
      <c r="L372">
        <v>400786.373181</v>
      </c>
      <c r="M372" t="s">
        <v>4</v>
      </c>
      <c r="N372">
        <v>875.593164</v>
      </c>
      <c r="O372">
        <v>1109.5172459999999</v>
      </c>
      <c r="P372" t="s">
        <v>5</v>
      </c>
      <c r="Q372">
        <v>1870.13</v>
      </c>
      <c r="R372">
        <v>5912.1361180000004</v>
      </c>
      <c r="S372" t="s">
        <v>6</v>
      </c>
      <c r="T372">
        <v>655.55029500000001</v>
      </c>
      <c r="U372">
        <v>610.79644099999996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6.4972000000000002E-2</v>
      </c>
      <c r="AG372">
        <v>1.34E-4</v>
      </c>
      <c r="AH372" t="s">
        <v>11</v>
      </c>
      <c r="AI372">
        <v>0.93350999999999995</v>
      </c>
      <c r="AJ372">
        <v>5.3999999999999998E-5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18140.393866999999</v>
      </c>
      <c r="I373">
        <v>351461.63667899999</v>
      </c>
      <c r="J373" t="s">
        <v>3</v>
      </c>
      <c r="K373">
        <v>18125.590233999999</v>
      </c>
      <c r="L373">
        <v>350862.10655899998</v>
      </c>
      <c r="M373" t="s">
        <v>4</v>
      </c>
      <c r="N373">
        <v>955.15641800000003</v>
      </c>
      <c r="O373">
        <v>969.46507299999996</v>
      </c>
      <c r="P373" t="s">
        <v>5</v>
      </c>
      <c r="Q373">
        <v>2039.6156149999999</v>
      </c>
      <c r="R373">
        <v>5194.2668460000004</v>
      </c>
      <c r="S373" t="s">
        <v>6</v>
      </c>
      <c r="T373">
        <v>715.11322600000005</v>
      </c>
      <c r="U373">
        <v>534.22109399999999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6.4616000000000007E-2</v>
      </c>
      <c r="AG373">
        <v>1.36E-4</v>
      </c>
      <c r="AH373" t="s">
        <v>11</v>
      </c>
      <c r="AI373">
        <v>0.93360100000000001</v>
      </c>
      <c r="AJ373">
        <v>5.3000000000000001E-5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19668.329180000001</v>
      </c>
      <c r="I374">
        <v>337565.064771</v>
      </c>
      <c r="J374" t="s">
        <v>3</v>
      </c>
      <c r="K374">
        <v>19652.286797000001</v>
      </c>
      <c r="L374">
        <v>336990.63224299997</v>
      </c>
      <c r="M374" t="s">
        <v>4</v>
      </c>
      <c r="N374">
        <v>1035.50792</v>
      </c>
      <c r="O374">
        <v>931.36809900000003</v>
      </c>
      <c r="P374" t="s">
        <v>5</v>
      </c>
      <c r="Q374">
        <v>2210.694375</v>
      </c>
      <c r="R374">
        <v>4962.9712769999996</v>
      </c>
      <c r="S374" t="s">
        <v>6</v>
      </c>
      <c r="T374">
        <v>775.31343000000004</v>
      </c>
      <c r="U374">
        <v>512.56568200000004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6.4611000000000002E-2</v>
      </c>
      <c r="AG374">
        <v>1.36E-4</v>
      </c>
      <c r="AH374" t="s">
        <v>11</v>
      </c>
      <c r="AI374">
        <v>0.93363200000000002</v>
      </c>
      <c r="AJ374">
        <v>5.3000000000000001E-5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21198.333555000001</v>
      </c>
      <c r="I375">
        <v>358565.523797</v>
      </c>
      <c r="J375" t="s">
        <v>3</v>
      </c>
      <c r="K375">
        <v>21181.048944999999</v>
      </c>
      <c r="L375">
        <v>357950.22707899997</v>
      </c>
      <c r="M375" t="s">
        <v>4</v>
      </c>
      <c r="N375">
        <v>1116.0483790000001</v>
      </c>
      <c r="O375">
        <v>983.97463000000005</v>
      </c>
      <c r="P375" t="s">
        <v>5</v>
      </c>
      <c r="Q375">
        <v>2381.910386</v>
      </c>
      <c r="R375">
        <v>5123.1265100000001</v>
      </c>
      <c r="S375" t="s">
        <v>6</v>
      </c>
      <c r="T375">
        <v>835.61174600000004</v>
      </c>
      <c r="U375">
        <v>545.30015800000001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6.454E-2</v>
      </c>
      <c r="AG375">
        <v>1.3799999999999999E-4</v>
      </c>
      <c r="AH375" t="s">
        <v>11</v>
      </c>
      <c r="AI375">
        <v>0.93367</v>
      </c>
      <c r="AJ375">
        <v>5.3000000000000001E-5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22723.063555000001</v>
      </c>
      <c r="I376">
        <v>380356.542044</v>
      </c>
      <c r="J376" t="s">
        <v>3</v>
      </c>
      <c r="K376">
        <v>22704.540664</v>
      </c>
      <c r="L376">
        <v>379704.16814000002</v>
      </c>
      <c r="M376" t="s">
        <v>4</v>
      </c>
      <c r="N376">
        <v>1196.289714</v>
      </c>
      <c r="O376">
        <v>1036.9289180000001</v>
      </c>
      <c r="P376" t="s">
        <v>5</v>
      </c>
      <c r="Q376">
        <v>2552.4533540000002</v>
      </c>
      <c r="R376">
        <v>5654.4602519999999</v>
      </c>
      <c r="S376" t="s">
        <v>6</v>
      </c>
      <c r="T376">
        <v>895.72708699999998</v>
      </c>
      <c r="U376">
        <v>576.27367000000004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6.3809000000000005E-2</v>
      </c>
      <c r="AG376">
        <v>1.2999999999999999E-4</v>
      </c>
      <c r="AH376" t="s">
        <v>11</v>
      </c>
      <c r="AI376">
        <v>0.93371499999999996</v>
      </c>
      <c r="AJ376">
        <v>5.3000000000000001E-5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24227.034686999999</v>
      </c>
      <c r="I377">
        <v>408331.80002600001</v>
      </c>
      <c r="J377" t="s">
        <v>3</v>
      </c>
      <c r="K377">
        <v>24207.286797000001</v>
      </c>
      <c r="L377">
        <v>407634.18650399998</v>
      </c>
      <c r="M377" t="s">
        <v>4</v>
      </c>
      <c r="N377">
        <v>1275.5064400000001</v>
      </c>
      <c r="O377">
        <v>1109.0335170000001</v>
      </c>
      <c r="P377" t="s">
        <v>5</v>
      </c>
      <c r="Q377">
        <v>2720.8451709999999</v>
      </c>
      <c r="R377">
        <v>6347.8306640000001</v>
      </c>
      <c r="S377" t="s">
        <v>6</v>
      </c>
      <c r="T377">
        <v>955.03691800000001</v>
      </c>
      <c r="U377">
        <v>616.010671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6.3334000000000001E-2</v>
      </c>
      <c r="AG377">
        <v>1.26E-4</v>
      </c>
      <c r="AH377" t="s">
        <v>11</v>
      </c>
      <c r="AI377">
        <v>0.93373899999999999</v>
      </c>
      <c r="AJ377">
        <v>5.1999999999999997E-5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25727.791797000002</v>
      </c>
      <c r="I378">
        <v>451308.126315</v>
      </c>
      <c r="J378" t="s">
        <v>3</v>
      </c>
      <c r="K378">
        <v>25706.824805</v>
      </c>
      <c r="L378">
        <v>450537.30134100001</v>
      </c>
      <c r="M378" t="s">
        <v>4</v>
      </c>
      <c r="N378">
        <v>1354.5662259999999</v>
      </c>
      <c r="O378">
        <v>1227.242949</v>
      </c>
      <c r="P378" t="s">
        <v>5</v>
      </c>
      <c r="Q378">
        <v>2889.050796</v>
      </c>
      <c r="R378">
        <v>7135.1453979999997</v>
      </c>
      <c r="S378" t="s">
        <v>6</v>
      </c>
      <c r="T378">
        <v>1014.23894</v>
      </c>
      <c r="U378">
        <v>678.64564099999996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6.3295000000000004E-2</v>
      </c>
      <c r="AG378">
        <v>1.25E-4</v>
      </c>
      <c r="AH378" t="s">
        <v>11</v>
      </c>
      <c r="AI378">
        <v>0.93459800000000004</v>
      </c>
      <c r="AJ378">
        <v>6.7000000000000002E-5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27268.720547000001</v>
      </c>
      <c r="I379">
        <v>496262.78996600001</v>
      </c>
      <c r="J379" t="s">
        <v>3</v>
      </c>
      <c r="K379">
        <v>27246.501680000001</v>
      </c>
      <c r="L379">
        <v>495425.458728</v>
      </c>
      <c r="M379" t="s">
        <v>4</v>
      </c>
      <c r="N379">
        <v>1435.7844729999999</v>
      </c>
      <c r="O379">
        <v>1344.1431970000001</v>
      </c>
      <c r="P379" t="s">
        <v>5</v>
      </c>
      <c r="Q379">
        <v>3061.9205029999998</v>
      </c>
      <c r="R379">
        <v>7701.1382119999998</v>
      </c>
      <c r="S379" t="s">
        <v>6</v>
      </c>
      <c r="T379">
        <v>1075.028237</v>
      </c>
      <c r="U379">
        <v>745.22254599999997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6.2847E-2</v>
      </c>
      <c r="AG379">
        <v>1.22E-4</v>
      </c>
      <c r="AH379" t="s">
        <v>11</v>
      </c>
      <c r="AI379">
        <v>0.93532300000000002</v>
      </c>
      <c r="AJ379">
        <v>8.3999999999999995E-5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28812.035780999999</v>
      </c>
      <c r="I380">
        <v>484409.67548999999</v>
      </c>
      <c r="J380" t="s">
        <v>3</v>
      </c>
      <c r="K380">
        <v>28788.563047</v>
      </c>
      <c r="L380">
        <v>483584.455006</v>
      </c>
      <c r="M380" t="s">
        <v>4</v>
      </c>
      <c r="N380">
        <v>1517.059614</v>
      </c>
      <c r="O380">
        <v>1312.6434449999999</v>
      </c>
      <c r="P380" t="s">
        <v>5</v>
      </c>
      <c r="Q380">
        <v>3235.1702249999998</v>
      </c>
      <c r="R380">
        <v>7463.9111910000001</v>
      </c>
      <c r="S380" t="s">
        <v>6</v>
      </c>
      <c r="T380">
        <v>1135.918508</v>
      </c>
      <c r="U380">
        <v>726.997254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6.1323000000000003E-2</v>
      </c>
      <c r="AG380">
        <v>1.07E-4</v>
      </c>
      <c r="AH380" t="s">
        <v>11</v>
      </c>
      <c r="AI380">
        <v>0.93587100000000001</v>
      </c>
      <c r="AJ380">
        <v>9.3999999999999994E-5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30361.943047000001</v>
      </c>
      <c r="I381">
        <v>480670.90238500002</v>
      </c>
      <c r="J381" t="s">
        <v>3</v>
      </c>
      <c r="K381">
        <v>30337.210508</v>
      </c>
      <c r="L381">
        <v>479853.68352700002</v>
      </c>
      <c r="M381" t="s">
        <v>4</v>
      </c>
      <c r="N381">
        <v>1598.5687129999999</v>
      </c>
      <c r="O381">
        <v>1303.5972389999999</v>
      </c>
      <c r="P381" t="s">
        <v>5</v>
      </c>
      <c r="Q381">
        <v>3409.4080370000001</v>
      </c>
      <c r="R381">
        <v>7369.3271679999998</v>
      </c>
      <c r="S381" t="s">
        <v>6</v>
      </c>
      <c r="T381">
        <v>1197.049978</v>
      </c>
      <c r="U381">
        <v>722.22679800000003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6.0804999999999998E-2</v>
      </c>
      <c r="AG381">
        <v>1E-4</v>
      </c>
      <c r="AH381" t="s">
        <v>11</v>
      </c>
      <c r="AI381">
        <v>0.93656700000000004</v>
      </c>
      <c r="AJ381">
        <v>1.02E-4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1372.225735</v>
      </c>
      <c r="I382">
        <v>17449.272298</v>
      </c>
      <c r="J382" t="s">
        <v>3</v>
      </c>
      <c r="K382">
        <v>1371.1733079999999</v>
      </c>
      <c r="L382">
        <v>17423.387912999999</v>
      </c>
      <c r="M382" t="s">
        <v>4</v>
      </c>
      <c r="N382">
        <v>65.412143999999998</v>
      </c>
      <c r="O382">
        <v>39.756858000000001</v>
      </c>
      <c r="P382" t="s">
        <v>5</v>
      </c>
      <c r="Q382">
        <v>0</v>
      </c>
      <c r="R382">
        <v>0</v>
      </c>
      <c r="S382" t="s">
        <v>6</v>
      </c>
      <c r="T382">
        <v>59.601098999999998</v>
      </c>
      <c r="U382">
        <v>32.196272999999998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8.4039000000000003E-2</v>
      </c>
      <c r="AG382">
        <v>4.6E-5</v>
      </c>
      <c r="AH382" t="s">
        <v>11</v>
      </c>
      <c r="AI382">
        <v>0.91328900000000002</v>
      </c>
      <c r="AJ382">
        <v>1.7899999999999999E-4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2763.7831299999998</v>
      </c>
      <c r="I383">
        <v>60343.628577000003</v>
      </c>
      <c r="J383" t="s">
        <v>3</v>
      </c>
      <c r="K383">
        <v>2761.667344</v>
      </c>
      <c r="L383">
        <v>60252.841424999999</v>
      </c>
      <c r="M383" t="s">
        <v>4</v>
      </c>
      <c r="N383">
        <v>131.692297</v>
      </c>
      <c r="O383">
        <v>136.802941</v>
      </c>
      <c r="P383" t="s">
        <v>5</v>
      </c>
      <c r="Q383">
        <v>0</v>
      </c>
      <c r="R383">
        <v>0</v>
      </c>
      <c r="S383" t="s">
        <v>6</v>
      </c>
      <c r="T383">
        <v>120.035549</v>
      </c>
      <c r="U383">
        <v>111.517214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7.8892000000000004E-2</v>
      </c>
      <c r="AG383">
        <v>9.7999999999999997E-5</v>
      </c>
      <c r="AH383" t="s">
        <v>11</v>
      </c>
      <c r="AI383">
        <v>0.92225599999999996</v>
      </c>
      <c r="AJ383">
        <v>1.6899999999999999E-4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4148.3868510000002</v>
      </c>
      <c r="I384">
        <v>100934.060763</v>
      </c>
      <c r="J384" t="s">
        <v>3</v>
      </c>
      <c r="K384">
        <v>4145.2173579999999</v>
      </c>
      <c r="L384">
        <v>100779.01946700001</v>
      </c>
      <c r="M384" t="s">
        <v>4</v>
      </c>
      <c r="N384">
        <v>197.65325000000001</v>
      </c>
      <c r="O384">
        <v>227.18997400000001</v>
      </c>
      <c r="P384" t="s">
        <v>5</v>
      </c>
      <c r="Q384">
        <v>0</v>
      </c>
      <c r="R384">
        <v>0</v>
      </c>
      <c r="S384" t="s">
        <v>6</v>
      </c>
      <c r="T384">
        <v>180.15836899999999</v>
      </c>
      <c r="U384">
        <v>187.12718899999999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7.7217999999999995E-2</v>
      </c>
      <c r="AG384">
        <v>1.1400000000000001E-4</v>
      </c>
      <c r="AH384" t="s">
        <v>11</v>
      </c>
      <c r="AI384">
        <v>0.92818400000000001</v>
      </c>
      <c r="AJ384">
        <v>8.1000000000000004E-5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5529.4055079999998</v>
      </c>
      <c r="I385">
        <v>131024.23185900001</v>
      </c>
      <c r="J385" t="s">
        <v>3</v>
      </c>
      <c r="K385">
        <v>5525.1841889999996</v>
      </c>
      <c r="L385">
        <v>130819.566959</v>
      </c>
      <c r="M385" t="s">
        <v>4</v>
      </c>
      <c r="N385">
        <v>263.33549199999999</v>
      </c>
      <c r="O385">
        <v>296.63410199999998</v>
      </c>
      <c r="P385" t="s">
        <v>5</v>
      </c>
      <c r="Q385">
        <v>0</v>
      </c>
      <c r="R385">
        <v>0</v>
      </c>
      <c r="S385" t="s">
        <v>6</v>
      </c>
      <c r="T385">
        <v>240.12893099999999</v>
      </c>
      <c r="U385">
        <v>243.552705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7.4982999999999994E-2</v>
      </c>
      <c r="AG385">
        <v>1.34E-4</v>
      </c>
      <c r="AH385" t="s">
        <v>11</v>
      </c>
      <c r="AI385">
        <v>0.93002499999999999</v>
      </c>
      <c r="AJ385">
        <v>3.6999999999999998E-5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6899.5320899999997</v>
      </c>
      <c r="I386">
        <v>134326.34609899999</v>
      </c>
      <c r="J386" t="s">
        <v>3</v>
      </c>
      <c r="K386">
        <v>6894.2673729999997</v>
      </c>
      <c r="L386">
        <v>134111.38753400001</v>
      </c>
      <c r="M386" t="s">
        <v>4</v>
      </c>
      <c r="N386">
        <v>328.588145</v>
      </c>
      <c r="O386">
        <v>306.47681699999998</v>
      </c>
      <c r="P386" t="s">
        <v>5</v>
      </c>
      <c r="Q386">
        <v>0</v>
      </c>
      <c r="R386">
        <v>0</v>
      </c>
      <c r="S386" t="s">
        <v>6</v>
      </c>
      <c r="T386">
        <v>299.625563</v>
      </c>
      <c r="U386">
        <v>249.97939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7.3549000000000003E-2</v>
      </c>
      <c r="AG386">
        <v>1.4300000000000001E-4</v>
      </c>
      <c r="AH386" t="s">
        <v>11</v>
      </c>
      <c r="AI386">
        <v>0.93089500000000003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8266.2236819999998</v>
      </c>
      <c r="I387">
        <v>134524.80919500001</v>
      </c>
      <c r="J387" t="s">
        <v>3</v>
      </c>
      <c r="K387">
        <v>8259.9204879999998</v>
      </c>
      <c r="L387">
        <v>134310.34213100001</v>
      </c>
      <c r="M387" t="s">
        <v>4</v>
      </c>
      <c r="N387">
        <v>393.63691</v>
      </c>
      <c r="O387">
        <v>307.13802399999997</v>
      </c>
      <c r="P387" t="s">
        <v>5</v>
      </c>
      <c r="Q387">
        <v>0</v>
      </c>
      <c r="R387">
        <v>0</v>
      </c>
      <c r="S387" t="s">
        <v>6</v>
      </c>
      <c r="T387">
        <v>358.98028699999998</v>
      </c>
      <c r="U387">
        <v>250.522492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7.288E-2</v>
      </c>
      <c r="AG387">
        <v>1.4799999999999999E-4</v>
      </c>
      <c r="AH387" t="s">
        <v>11</v>
      </c>
      <c r="AI387">
        <v>0.93123699999999998</v>
      </c>
      <c r="AJ387">
        <v>4.1E-5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9636.3630859999994</v>
      </c>
      <c r="I388">
        <v>142995.88269100001</v>
      </c>
      <c r="J388" t="s">
        <v>3</v>
      </c>
      <c r="K388">
        <v>9629.0204099999992</v>
      </c>
      <c r="L388">
        <v>142770.92702800001</v>
      </c>
      <c r="M388" t="s">
        <v>4</v>
      </c>
      <c r="N388">
        <v>458.87979300000001</v>
      </c>
      <c r="O388">
        <v>329.72783500000003</v>
      </c>
      <c r="P388" t="s">
        <v>5</v>
      </c>
      <c r="Q388">
        <v>0</v>
      </c>
      <c r="R388">
        <v>0</v>
      </c>
      <c r="S388" t="s">
        <v>6</v>
      </c>
      <c r="T388">
        <v>418.48231800000002</v>
      </c>
      <c r="U388">
        <v>266.25120700000002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7.1654999999999996E-2</v>
      </c>
      <c r="AG388">
        <v>1.4799999999999999E-4</v>
      </c>
      <c r="AH388" t="s">
        <v>11</v>
      </c>
      <c r="AI388">
        <v>0.93180099999999999</v>
      </c>
      <c r="AJ388">
        <v>3.1999999999999999E-5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11008.852695</v>
      </c>
      <c r="I389">
        <v>170591.43775700001</v>
      </c>
      <c r="J389" t="s">
        <v>3</v>
      </c>
      <c r="K389">
        <v>11000.468418</v>
      </c>
      <c r="L389">
        <v>170331.54324100001</v>
      </c>
      <c r="M389" t="s">
        <v>4</v>
      </c>
      <c r="N389">
        <v>524.27614500000004</v>
      </c>
      <c r="O389">
        <v>392.338258</v>
      </c>
      <c r="P389" t="s">
        <v>5</v>
      </c>
      <c r="Q389">
        <v>0</v>
      </c>
      <c r="R389">
        <v>0</v>
      </c>
      <c r="S389" t="s">
        <v>6</v>
      </c>
      <c r="T389">
        <v>478.082064</v>
      </c>
      <c r="U389">
        <v>317.08775900000001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7.0539000000000004E-2</v>
      </c>
      <c r="AG389">
        <v>1.4999999999999999E-4</v>
      </c>
      <c r="AH389" t="s">
        <v>11</v>
      </c>
      <c r="AI389">
        <v>0.93227400000000005</v>
      </c>
      <c r="AJ389">
        <v>3.6999999999999998E-5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12408.549531000001</v>
      </c>
      <c r="I390">
        <v>222119.06268500001</v>
      </c>
      <c r="J390" t="s">
        <v>3</v>
      </c>
      <c r="K390">
        <v>12399.102655999999</v>
      </c>
      <c r="L390">
        <v>221782.02645500001</v>
      </c>
      <c r="M390" t="s">
        <v>4</v>
      </c>
      <c r="N390">
        <v>590.91029200000003</v>
      </c>
      <c r="O390">
        <v>510.44693799999999</v>
      </c>
      <c r="P390" t="s">
        <v>5</v>
      </c>
      <c r="Q390">
        <v>0</v>
      </c>
      <c r="R390">
        <v>0</v>
      </c>
      <c r="S390" t="s">
        <v>6</v>
      </c>
      <c r="T390">
        <v>538.85434799999996</v>
      </c>
      <c r="U390">
        <v>412.42454099999998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7.0044999999999996E-2</v>
      </c>
      <c r="AG390">
        <v>1.4999999999999999E-4</v>
      </c>
      <c r="AH390" t="s">
        <v>11</v>
      </c>
      <c r="AI390">
        <v>0.93240100000000004</v>
      </c>
      <c r="AJ390">
        <v>3.6000000000000001E-5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13790.007285</v>
      </c>
      <c r="I391">
        <v>272083.73413900001</v>
      </c>
      <c r="J391" t="s">
        <v>3</v>
      </c>
      <c r="K391">
        <v>13779.512344000001</v>
      </c>
      <c r="L391">
        <v>271670.96488500002</v>
      </c>
      <c r="M391" t="s">
        <v>4</v>
      </c>
      <c r="N391">
        <v>656.70586400000002</v>
      </c>
      <c r="O391">
        <v>623.96868199999994</v>
      </c>
      <c r="P391" t="s">
        <v>5</v>
      </c>
      <c r="Q391">
        <v>0</v>
      </c>
      <c r="R391">
        <v>0</v>
      </c>
      <c r="S391" t="s">
        <v>6</v>
      </c>
      <c r="T391">
        <v>598.849512</v>
      </c>
      <c r="U391">
        <v>505.07464099999999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6.8955000000000002E-2</v>
      </c>
      <c r="AG391">
        <v>1.45E-4</v>
      </c>
      <c r="AH391" t="s">
        <v>11</v>
      </c>
      <c r="AI391">
        <v>0.93252000000000002</v>
      </c>
      <c r="AJ391">
        <v>3.6000000000000001E-5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15161.650801</v>
      </c>
      <c r="I392">
        <v>291127.34509399999</v>
      </c>
      <c r="J392" t="s">
        <v>3</v>
      </c>
      <c r="K392">
        <v>15150.117656</v>
      </c>
      <c r="L392">
        <v>290682.57315000001</v>
      </c>
      <c r="M392" t="s">
        <v>4</v>
      </c>
      <c r="N392">
        <v>722.07139500000005</v>
      </c>
      <c r="O392">
        <v>667.40515000000005</v>
      </c>
      <c r="P392" t="s">
        <v>5</v>
      </c>
      <c r="Q392">
        <v>0</v>
      </c>
      <c r="R392">
        <v>0</v>
      </c>
      <c r="S392" t="s">
        <v>6</v>
      </c>
      <c r="T392">
        <v>658.42931399999998</v>
      </c>
      <c r="U392">
        <v>540.88169600000003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6.8362999999999993E-2</v>
      </c>
      <c r="AG392">
        <v>1.44E-4</v>
      </c>
      <c r="AH392" t="s">
        <v>11</v>
      </c>
      <c r="AI392">
        <v>0.93285399999999996</v>
      </c>
      <c r="AJ392">
        <v>3.3000000000000003E-5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16549.099844</v>
      </c>
      <c r="I393">
        <v>288245.18059200002</v>
      </c>
      <c r="J393" t="s">
        <v>3</v>
      </c>
      <c r="K393">
        <v>16536.513632999999</v>
      </c>
      <c r="L393">
        <v>287804.08937200002</v>
      </c>
      <c r="M393" t="s">
        <v>4</v>
      </c>
      <c r="N393">
        <v>788.15476000000001</v>
      </c>
      <c r="O393">
        <v>658.92049199999997</v>
      </c>
      <c r="P393" t="s">
        <v>5</v>
      </c>
      <c r="Q393">
        <v>0</v>
      </c>
      <c r="R393">
        <v>0</v>
      </c>
      <c r="S393" t="s">
        <v>6</v>
      </c>
      <c r="T393">
        <v>718.68350799999996</v>
      </c>
      <c r="U393">
        <v>536.94796899999994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6.8293999999999994E-2</v>
      </c>
      <c r="AG393">
        <v>1.46E-4</v>
      </c>
      <c r="AH393" t="s">
        <v>11</v>
      </c>
      <c r="AI393">
        <v>0.93292299999999995</v>
      </c>
      <c r="AJ393">
        <v>3.1999999999999999E-5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17931.863984</v>
      </c>
      <c r="I394">
        <v>268489.06256799999</v>
      </c>
      <c r="J394" t="s">
        <v>3</v>
      </c>
      <c r="K394">
        <v>17918.228827999999</v>
      </c>
      <c r="L394">
        <v>268076.90457399999</v>
      </c>
      <c r="M394" t="s">
        <v>4</v>
      </c>
      <c r="N394">
        <v>853.99786700000004</v>
      </c>
      <c r="O394">
        <v>614.96448599999997</v>
      </c>
      <c r="P394" t="s">
        <v>5</v>
      </c>
      <c r="Q394">
        <v>0</v>
      </c>
      <c r="R394">
        <v>0</v>
      </c>
      <c r="S394" t="s">
        <v>6</v>
      </c>
      <c r="T394">
        <v>778.72750499999995</v>
      </c>
      <c r="U394">
        <v>501.37373500000001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6.8268999999999996E-2</v>
      </c>
      <c r="AG394">
        <v>1.47E-4</v>
      </c>
      <c r="AH394" t="s">
        <v>11</v>
      </c>
      <c r="AI394">
        <v>0.93323199999999995</v>
      </c>
      <c r="AJ394">
        <v>3.4999999999999997E-5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19301.074375</v>
      </c>
      <c r="I395">
        <v>259875.63488900001</v>
      </c>
      <c r="J395" t="s">
        <v>3</v>
      </c>
      <c r="K395">
        <v>19286.401561999999</v>
      </c>
      <c r="L395">
        <v>259482.296004</v>
      </c>
      <c r="M395" t="s">
        <v>4</v>
      </c>
      <c r="N395">
        <v>919.19750899999997</v>
      </c>
      <c r="O395">
        <v>600.51868100000002</v>
      </c>
      <c r="P395" t="s">
        <v>5</v>
      </c>
      <c r="Q395">
        <v>0</v>
      </c>
      <c r="R395">
        <v>0</v>
      </c>
      <c r="S395" t="s">
        <v>6</v>
      </c>
      <c r="T395">
        <v>838.204432</v>
      </c>
      <c r="U395">
        <v>484.92749600000002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6.7585999999999993E-2</v>
      </c>
      <c r="AG395">
        <v>1.5200000000000001E-4</v>
      </c>
      <c r="AH395" t="s">
        <v>11</v>
      </c>
      <c r="AI395">
        <v>0.93323299999999998</v>
      </c>
      <c r="AJ395">
        <v>3.4999999999999997E-5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20684.646484000001</v>
      </c>
      <c r="I396">
        <v>273212.74198599998</v>
      </c>
      <c r="J396" t="s">
        <v>3</v>
      </c>
      <c r="K396">
        <v>20668.923515999999</v>
      </c>
      <c r="L396">
        <v>272806.70736300002</v>
      </c>
      <c r="M396" t="s">
        <v>4</v>
      </c>
      <c r="N396">
        <v>985.09657800000002</v>
      </c>
      <c r="O396">
        <v>632.98465699999997</v>
      </c>
      <c r="P396" t="s">
        <v>5</v>
      </c>
      <c r="Q396">
        <v>0</v>
      </c>
      <c r="R396">
        <v>0</v>
      </c>
      <c r="S396" t="s">
        <v>6</v>
      </c>
      <c r="T396">
        <v>898.29569900000001</v>
      </c>
      <c r="U396">
        <v>509.23967599999997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6.7016000000000006E-2</v>
      </c>
      <c r="AG396">
        <v>1.55E-4</v>
      </c>
      <c r="AH396" t="s">
        <v>11</v>
      </c>
      <c r="AI396">
        <v>0.93328599999999995</v>
      </c>
      <c r="AJ396">
        <v>3.4E-5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22086.384922000001</v>
      </c>
      <c r="I397">
        <v>320110.26791499997</v>
      </c>
      <c r="J397" t="s">
        <v>3</v>
      </c>
      <c r="K397">
        <v>22069.597578000001</v>
      </c>
      <c r="L397">
        <v>319633.44650800002</v>
      </c>
      <c r="M397" t="s">
        <v>4</v>
      </c>
      <c r="N397">
        <v>1051.955089</v>
      </c>
      <c r="O397">
        <v>740.52478699999995</v>
      </c>
      <c r="P397" t="s">
        <v>5</v>
      </c>
      <c r="Q397">
        <v>0</v>
      </c>
      <c r="R397">
        <v>0</v>
      </c>
      <c r="S397" t="s">
        <v>6</v>
      </c>
      <c r="T397">
        <v>959.16810099999998</v>
      </c>
      <c r="U397">
        <v>594.81334200000003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6.7012000000000002E-2</v>
      </c>
      <c r="AG397">
        <v>1.55E-4</v>
      </c>
      <c r="AH397" t="s">
        <v>11</v>
      </c>
      <c r="AI397">
        <v>0.93335400000000002</v>
      </c>
      <c r="AJ397">
        <v>3.4E-5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23465.279180000001</v>
      </c>
      <c r="I398">
        <v>381308.08168499998</v>
      </c>
      <c r="J398" t="s">
        <v>3</v>
      </c>
      <c r="K398">
        <v>23447.445508000001</v>
      </c>
      <c r="L398">
        <v>380726.15536799998</v>
      </c>
      <c r="M398" t="s">
        <v>4</v>
      </c>
      <c r="N398">
        <v>1117.627039</v>
      </c>
      <c r="O398">
        <v>876.04198799999995</v>
      </c>
      <c r="P398" t="s">
        <v>5</v>
      </c>
      <c r="Q398">
        <v>0</v>
      </c>
      <c r="R398">
        <v>0</v>
      </c>
      <c r="S398" t="s">
        <v>6</v>
      </c>
      <c r="T398">
        <v>1019.0631519999999</v>
      </c>
      <c r="U398">
        <v>708.58270000000005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6.6849000000000006E-2</v>
      </c>
      <c r="AG398">
        <v>1.5100000000000001E-4</v>
      </c>
      <c r="AH398" t="s">
        <v>11</v>
      </c>
      <c r="AI398">
        <v>0.933396</v>
      </c>
      <c r="AJ398">
        <v>3.4E-5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24829.312891000001</v>
      </c>
      <c r="I399">
        <v>409766.37792300002</v>
      </c>
      <c r="J399" t="s">
        <v>3</v>
      </c>
      <c r="K399">
        <v>24810.445508000001</v>
      </c>
      <c r="L399">
        <v>409124.774752</v>
      </c>
      <c r="M399" t="s">
        <v>4</v>
      </c>
      <c r="N399">
        <v>1182.5357959999999</v>
      </c>
      <c r="O399">
        <v>937.62409100000002</v>
      </c>
      <c r="P399" t="s">
        <v>5</v>
      </c>
      <c r="Q399">
        <v>0</v>
      </c>
      <c r="R399">
        <v>0</v>
      </c>
      <c r="S399" t="s">
        <v>6</v>
      </c>
      <c r="T399">
        <v>1078.3578480000001</v>
      </c>
      <c r="U399">
        <v>763.35728300000005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6.4861000000000002E-2</v>
      </c>
      <c r="AG399">
        <v>1.3200000000000001E-4</v>
      </c>
      <c r="AH399" t="s">
        <v>11</v>
      </c>
      <c r="AI399">
        <v>0.933423</v>
      </c>
      <c r="AJ399">
        <v>3.4E-5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26198.695156000002</v>
      </c>
      <c r="I400">
        <v>410348.64016499999</v>
      </c>
      <c r="J400" t="s">
        <v>3</v>
      </c>
      <c r="K400">
        <v>26178.788983999999</v>
      </c>
      <c r="L400">
        <v>409689.23148700001</v>
      </c>
      <c r="M400" t="s">
        <v>4</v>
      </c>
      <c r="N400">
        <v>1247.746619</v>
      </c>
      <c r="O400">
        <v>936.98327700000004</v>
      </c>
      <c r="P400" t="s">
        <v>5</v>
      </c>
      <c r="Q400">
        <v>0</v>
      </c>
      <c r="R400">
        <v>0</v>
      </c>
      <c r="S400" t="s">
        <v>6</v>
      </c>
      <c r="T400">
        <v>1137.872842</v>
      </c>
      <c r="U400">
        <v>766.87438899999995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6.4587000000000006E-2</v>
      </c>
      <c r="AG400">
        <v>1.35E-4</v>
      </c>
      <c r="AH400" t="s">
        <v>11</v>
      </c>
      <c r="AI400">
        <v>0.93343500000000001</v>
      </c>
      <c r="AJ400">
        <v>3.4E-5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27568.981445000001</v>
      </c>
      <c r="I401">
        <v>402057.480966</v>
      </c>
      <c r="J401" t="s">
        <v>3</v>
      </c>
      <c r="K401">
        <v>27548.034686999999</v>
      </c>
      <c r="L401">
        <v>401404.65065700002</v>
      </c>
      <c r="M401" t="s">
        <v>4</v>
      </c>
      <c r="N401">
        <v>1312.9989599999999</v>
      </c>
      <c r="O401">
        <v>922.69298000000003</v>
      </c>
      <c r="P401" t="s">
        <v>5</v>
      </c>
      <c r="Q401">
        <v>0</v>
      </c>
      <c r="R401">
        <v>0</v>
      </c>
      <c r="S401" t="s">
        <v>6</v>
      </c>
      <c r="T401">
        <v>1197.4296730000001</v>
      </c>
      <c r="U401">
        <v>752.874955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6.4271999999999996E-2</v>
      </c>
      <c r="AG401">
        <v>1.2899999999999999E-4</v>
      </c>
      <c r="AH401" t="s">
        <v>11</v>
      </c>
      <c r="AI401">
        <v>0.93405899999999997</v>
      </c>
      <c r="AJ401">
        <v>4.1999999999999998E-5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778.63747899999998</v>
      </c>
      <c r="I402">
        <v>7525.2654629999997</v>
      </c>
      <c r="J402" t="s">
        <v>3</v>
      </c>
      <c r="K402">
        <v>777.96686799999998</v>
      </c>
      <c r="L402">
        <v>7512.3781920000001</v>
      </c>
      <c r="M402" t="s">
        <v>4</v>
      </c>
      <c r="N402">
        <v>36.621918000000001</v>
      </c>
      <c r="O402">
        <v>13.976962</v>
      </c>
      <c r="P402" t="s">
        <v>5</v>
      </c>
      <c r="Q402">
        <v>66.878043000000005</v>
      </c>
      <c r="R402">
        <v>50.972859</v>
      </c>
      <c r="S402" t="s">
        <v>6</v>
      </c>
      <c r="T402">
        <v>21.194395</v>
      </c>
      <c r="U402">
        <v>5.3764510000000003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8.1833000000000003E-2</v>
      </c>
      <c r="AG402">
        <v>1.0399999999999999E-4</v>
      </c>
      <c r="AH402" t="s">
        <v>11</v>
      </c>
      <c r="AI402">
        <v>0.91755100000000001</v>
      </c>
      <c r="AJ402">
        <v>2.02E-4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1546.158833</v>
      </c>
      <c r="I403">
        <v>24414.981135000002</v>
      </c>
      <c r="J403" t="s">
        <v>3</v>
      </c>
      <c r="K403">
        <v>1544.8279419999999</v>
      </c>
      <c r="L403">
        <v>24373.148397000001</v>
      </c>
      <c r="M403" t="s">
        <v>4</v>
      </c>
      <c r="N403">
        <v>72.516649000000001</v>
      </c>
      <c r="O403">
        <v>45.389664000000003</v>
      </c>
      <c r="P403" t="s">
        <v>5</v>
      </c>
      <c r="Q403">
        <v>133.20261300000001</v>
      </c>
      <c r="R403">
        <v>163.073207</v>
      </c>
      <c r="S403" t="s">
        <v>6</v>
      </c>
      <c r="T403">
        <v>42.111866999999997</v>
      </c>
      <c r="U403">
        <v>17.496296999999998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7.7608999999999997E-2</v>
      </c>
      <c r="AG403">
        <v>1.11E-4</v>
      </c>
      <c r="AH403" t="s">
        <v>11</v>
      </c>
      <c r="AI403">
        <v>0.92351099999999997</v>
      </c>
      <c r="AJ403">
        <v>1.4100000000000001E-4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2311.958169</v>
      </c>
      <c r="I404">
        <v>46416.026802</v>
      </c>
      <c r="J404" t="s">
        <v>3</v>
      </c>
      <c r="K404">
        <v>2309.9696090000002</v>
      </c>
      <c r="L404">
        <v>46336.514909999998</v>
      </c>
      <c r="M404" t="s">
        <v>4</v>
      </c>
      <c r="N404">
        <v>108.327268</v>
      </c>
      <c r="O404">
        <v>86.448064000000002</v>
      </c>
      <c r="P404" t="s">
        <v>5</v>
      </c>
      <c r="Q404">
        <v>199.55373900000001</v>
      </c>
      <c r="R404">
        <v>325.56993699999998</v>
      </c>
      <c r="S404" t="s">
        <v>6</v>
      </c>
      <c r="T404">
        <v>62.981195999999997</v>
      </c>
      <c r="U404">
        <v>33.195241000000003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7.4210999999999999E-2</v>
      </c>
      <c r="AG404">
        <v>1.4899999999999999E-4</v>
      </c>
      <c r="AH404" t="s">
        <v>11</v>
      </c>
      <c r="AI404">
        <v>0.92576700000000001</v>
      </c>
      <c r="AJ404">
        <v>1.08E-4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3087.00585</v>
      </c>
      <c r="I405">
        <v>73209.014439000006</v>
      </c>
      <c r="J405" t="s">
        <v>3</v>
      </c>
      <c r="K405">
        <v>3084.3512110000001</v>
      </c>
      <c r="L405">
        <v>73083.968252999999</v>
      </c>
      <c r="M405" t="s">
        <v>4</v>
      </c>
      <c r="N405">
        <v>144.55734200000001</v>
      </c>
      <c r="O405">
        <v>136.47863000000001</v>
      </c>
      <c r="P405" t="s">
        <v>5</v>
      </c>
      <c r="Q405">
        <v>266.70826599999998</v>
      </c>
      <c r="R405">
        <v>535.61154199999999</v>
      </c>
      <c r="S405" t="s">
        <v>6</v>
      </c>
      <c r="T405">
        <v>84.092178000000004</v>
      </c>
      <c r="U405">
        <v>52.116717000000001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7.2405999999999998E-2</v>
      </c>
      <c r="AG405">
        <v>1.54E-4</v>
      </c>
      <c r="AH405" t="s">
        <v>11</v>
      </c>
      <c r="AI405">
        <v>0.92771899999999996</v>
      </c>
      <c r="AJ405">
        <v>1.18E-4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3864.5450390000001</v>
      </c>
      <c r="I406">
        <v>100356.445118</v>
      </c>
      <c r="J406" t="s">
        <v>3</v>
      </c>
      <c r="K406">
        <v>3861.2222660000002</v>
      </c>
      <c r="L406">
        <v>100185.119551</v>
      </c>
      <c r="M406" t="s">
        <v>4</v>
      </c>
      <c r="N406">
        <v>180.889814</v>
      </c>
      <c r="O406">
        <v>187.40552</v>
      </c>
      <c r="P406" t="s">
        <v>5</v>
      </c>
      <c r="Q406">
        <v>334.23319199999997</v>
      </c>
      <c r="R406">
        <v>742.98146899999995</v>
      </c>
      <c r="S406" t="s">
        <v>6</v>
      </c>
      <c r="T406">
        <v>105.266846</v>
      </c>
      <c r="U406">
        <v>71.290633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7.0782999999999999E-2</v>
      </c>
      <c r="AG406">
        <v>1.6200000000000001E-4</v>
      </c>
      <c r="AH406" t="s">
        <v>11</v>
      </c>
      <c r="AI406">
        <v>0.92928599999999995</v>
      </c>
      <c r="AJ406">
        <v>1.2899999999999999E-4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4643.3287890000001</v>
      </c>
      <c r="I407">
        <v>120484.625923</v>
      </c>
      <c r="J407" t="s">
        <v>3</v>
      </c>
      <c r="K407">
        <v>4639.338213</v>
      </c>
      <c r="L407">
        <v>120279.20183200001</v>
      </c>
      <c r="M407" t="s">
        <v>4</v>
      </c>
      <c r="N407">
        <v>217.26075700000001</v>
      </c>
      <c r="O407">
        <v>225.52471800000001</v>
      </c>
      <c r="P407" t="s">
        <v>5</v>
      </c>
      <c r="Q407">
        <v>401.85155800000001</v>
      </c>
      <c r="R407">
        <v>913.188627</v>
      </c>
      <c r="S407" t="s">
        <v>6</v>
      </c>
      <c r="T407">
        <v>126.476226</v>
      </c>
      <c r="U407">
        <v>85.463830999999999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6.8903000000000006E-2</v>
      </c>
      <c r="AG407">
        <v>1.54E-4</v>
      </c>
      <c r="AH407" t="s">
        <v>11</v>
      </c>
      <c r="AI407">
        <v>0.93052699999999999</v>
      </c>
      <c r="AJ407">
        <v>9.6000000000000002E-5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5424.010225</v>
      </c>
      <c r="I408">
        <v>133038.42680399999</v>
      </c>
      <c r="J408" t="s">
        <v>3</v>
      </c>
      <c r="K408">
        <v>5419.349365</v>
      </c>
      <c r="L408">
        <v>132811.319234</v>
      </c>
      <c r="M408" t="s">
        <v>4</v>
      </c>
      <c r="N408">
        <v>253.72586899999999</v>
      </c>
      <c r="O408">
        <v>248.43063599999999</v>
      </c>
      <c r="P408" t="s">
        <v>5</v>
      </c>
      <c r="Q408">
        <v>469.45490699999999</v>
      </c>
      <c r="R408">
        <v>1064.688772</v>
      </c>
      <c r="S408" t="s">
        <v>6</v>
      </c>
      <c r="T408">
        <v>147.738697</v>
      </c>
      <c r="U408">
        <v>94.004675000000006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6.8241999999999997E-2</v>
      </c>
      <c r="AG408">
        <v>1.47E-4</v>
      </c>
      <c r="AH408" t="s">
        <v>11</v>
      </c>
      <c r="AI408">
        <v>0.93103000000000002</v>
      </c>
      <c r="AJ408">
        <v>1.0399999999999999E-4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6187.3314449999998</v>
      </c>
      <c r="I409">
        <v>137926.68365600001</v>
      </c>
      <c r="J409" t="s">
        <v>3</v>
      </c>
      <c r="K409">
        <v>6182.0142189999997</v>
      </c>
      <c r="L409">
        <v>137691.24243499999</v>
      </c>
      <c r="M409" t="s">
        <v>4</v>
      </c>
      <c r="N409">
        <v>289.44382300000001</v>
      </c>
      <c r="O409">
        <v>258.30866700000001</v>
      </c>
      <c r="P409" t="s">
        <v>5</v>
      </c>
      <c r="Q409">
        <v>535.47272499999997</v>
      </c>
      <c r="R409">
        <v>1145.451421</v>
      </c>
      <c r="S409" t="s">
        <v>6</v>
      </c>
      <c r="T409">
        <v>168.550038</v>
      </c>
      <c r="U409">
        <v>97.374690999999999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6.6891999999999993E-2</v>
      </c>
      <c r="AG409">
        <v>1.35E-4</v>
      </c>
      <c r="AH409" t="s">
        <v>11</v>
      </c>
      <c r="AI409">
        <v>0.93154199999999998</v>
      </c>
      <c r="AJ409">
        <v>9.1000000000000003E-5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6952.9169430000002</v>
      </c>
      <c r="I410">
        <v>133380.417797</v>
      </c>
      <c r="J410" t="s">
        <v>3</v>
      </c>
      <c r="K410">
        <v>6946.9420120000004</v>
      </c>
      <c r="L410">
        <v>133152.23772899999</v>
      </c>
      <c r="M410" t="s">
        <v>4</v>
      </c>
      <c r="N410">
        <v>325.30983600000002</v>
      </c>
      <c r="O410">
        <v>249.21823699999999</v>
      </c>
      <c r="P410" t="s">
        <v>5</v>
      </c>
      <c r="Q410">
        <v>601.68298800000002</v>
      </c>
      <c r="R410">
        <v>1127.065331</v>
      </c>
      <c r="S410" t="s">
        <v>6</v>
      </c>
      <c r="T410">
        <v>189.41854499999999</v>
      </c>
      <c r="U410">
        <v>94.203182999999996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6.6808999999999993E-2</v>
      </c>
      <c r="AG410">
        <v>1.37E-4</v>
      </c>
      <c r="AH410" t="s">
        <v>11</v>
      </c>
      <c r="AI410">
        <v>0.93257000000000001</v>
      </c>
      <c r="AJ410">
        <v>1.0900000000000001E-4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7720.2073929999997</v>
      </c>
      <c r="I411">
        <v>127115.50864099999</v>
      </c>
      <c r="J411" t="s">
        <v>3</v>
      </c>
      <c r="K411">
        <v>7713.5735839999998</v>
      </c>
      <c r="L411">
        <v>126898.680959</v>
      </c>
      <c r="M411" t="s">
        <v>4</v>
      </c>
      <c r="N411">
        <v>361.19094200000001</v>
      </c>
      <c r="O411">
        <v>238.12127799999999</v>
      </c>
      <c r="P411" t="s">
        <v>5</v>
      </c>
      <c r="Q411">
        <v>668.11736299999995</v>
      </c>
      <c r="R411">
        <v>1078.9434679999999</v>
      </c>
      <c r="S411" t="s">
        <v>6</v>
      </c>
      <c r="T411">
        <v>210.325636</v>
      </c>
      <c r="U411">
        <v>89.911080999999996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6.6486000000000003E-2</v>
      </c>
      <c r="AG411">
        <v>1.35E-4</v>
      </c>
      <c r="AH411" t="s">
        <v>11</v>
      </c>
      <c r="AI411">
        <v>0.93306500000000003</v>
      </c>
      <c r="AJ411">
        <v>1.0900000000000001E-4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8492.8011819999992</v>
      </c>
      <c r="I412">
        <v>122194.28266</v>
      </c>
      <c r="J412" t="s">
        <v>3</v>
      </c>
      <c r="K412">
        <v>8485.5040719999997</v>
      </c>
      <c r="L412">
        <v>121985.623186</v>
      </c>
      <c r="M412" t="s">
        <v>4</v>
      </c>
      <c r="N412">
        <v>397.30898000000002</v>
      </c>
      <c r="O412">
        <v>228.82321999999999</v>
      </c>
      <c r="P412" t="s">
        <v>5</v>
      </c>
      <c r="Q412">
        <v>734.97866199999999</v>
      </c>
      <c r="R412">
        <v>1035.7704779999999</v>
      </c>
      <c r="S412" t="s">
        <v>6</v>
      </c>
      <c r="T412">
        <v>231.376924</v>
      </c>
      <c r="U412">
        <v>86.642866999999995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6.6323999999999994E-2</v>
      </c>
      <c r="AG412">
        <v>1.34E-4</v>
      </c>
      <c r="AH412" t="s">
        <v>11</v>
      </c>
      <c r="AI412">
        <v>0.93391100000000005</v>
      </c>
      <c r="AJ412">
        <v>8.2999999999999998E-5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9269.5208010000006</v>
      </c>
      <c r="I413">
        <v>125647.952771</v>
      </c>
      <c r="J413" t="s">
        <v>3</v>
      </c>
      <c r="K413">
        <v>9261.557949</v>
      </c>
      <c r="L413">
        <v>125432.892322</v>
      </c>
      <c r="M413" t="s">
        <v>4</v>
      </c>
      <c r="N413">
        <v>433.62280800000002</v>
      </c>
      <c r="O413">
        <v>235.65317999999999</v>
      </c>
      <c r="P413" t="s">
        <v>5</v>
      </c>
      <c r="Q413">
        <v>802.22584700000004</v>
      </c>
      <c r="R413">
        <v>1061.5824270000001</v>
      </c>
      <c r="S413" t="s">
        <v>6</v>
      </c>
      <c r="T413">
        <v>252.536058</v>
      </c>
      <c r="U413">
        <v>89.187769000000003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6.5571000000000004E-2</v>
      </c>
      <c r="AG413">
        <v>1.3200000000000001E-4</v>
      </c>
      <c r="AH413" t="s">
        <v>11</v>
      </c>
      <c r="AI413">
        <v>0.93444400000000005</v>
      </c>
      <c r="AJ413">
        <v>8.8999999999999995E-5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10049.234336</v>
      </c>
      <c r="I414">
        <v>136311.323711</v>
      </c>
      <c r="J414" t="s">
        <v>3</v>
      </c>
      <c r="K414">
        <v>10040.602305</v>
      </c>
      <c r="L414">
        <v>136077.59335899999</v>
      </c>
      <c r="M414" t="s">
        <v>4</v>
      </c>
      <c r="N414">
        <v>470.04984100000001</v>
      </c>
      <c r="O414">
        <v>254.66954899999999</v>
      </c>
      <c r="P414" t="s">
        <v>5</v>
      </c>
      <c r="Q414">
        <v>869.69240400000001</v>
      </c>
      <c r="R414">
        <v>1129.658633</v>
      </c>
      <c r="S414" t="s">
        <v>6</v>
      </c>
      <c r="T414">
        <v>273.77621099999999</v>
      </c>
      <c r="U414">
        <v>97.121966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6.5113000000000004E-2</v>
      </c>
      <c r="AG414">
        <v>1.27E-4</v>
      </c>
      <c r="AH414" t="s">
        <v>11</v>
      </c>
      <c r="AI414">
        <v>0.934477</v>
      </c>
      <c r="AJ414">
        <v>8.7999999999999998E-5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10815.439434</v>
      </c>
      <c r="I415">
        <v>150670.05292099999</v>
      </c>
      <c r="J415" t="s">
        <v>3</v>
      </c>
      <c r="K415">
        <v>10806.149629</v>
      </c>
      <c r="L415">
        <v>150411.25143900001</v>
      </c>
      <c r="M415" t="s">
        <v>4</v>
      </c>
      <c r="N415">
        <v>505.86236300000002</v>
      </c>
      <c r="O415">
        <v>280.94618500000001</v>
      </c>
      <c r="P415" t="s">
        <v>5</v>
      </c>
      <c r="Q415">
        <v>936.09959600000002</v>
      </c>
      <c r="R415">
        <v>1231.4792090000001</v>
      </c>
      <c r="S415" t="s">
        <v>6</v>
      </c>
      <c r="T415">
        <v>294.65347800000001</v>
      </c>
      <c r="U415">
        <v>107.558131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6.4643999999999993E-2</v>
      </c>
      <c r="AG415">
        <v>1.2E-4</v>
      </c>
      <c r="AH415" t="s">
        <v>11</v>
      </c>
      <c r="AI415">
        <v>0.93465900000000002</v>
      </c>
      <c r="AJ415">
        <v>8.3999999999999995E-5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11587.496582</v>
      </c>
      <c r="I416">
        <v>166808.77172799999</v>
      </c>
      <c r="J416" t="s">
        <v>3</v>
      </c>
      <c r="K416">
        <v>11577.544238</v>
      </c>
      <c r="L416">
        <v>166522.358694</v>
      </c>
      <c r="M416" t="s">
        <v>4</v>
      </c>
      <c r="N416">
        <v>541.95838000000003</v>
      </c>
      <c r="O416">
        <v>309.68721699999998</v>
      </c>
      <c r="P416" t="s">
        <v>5</v>
      </c>
      <c r="Q416">
        <v>1003.106219</v>
      </c>
      <c r="R416">
        <v>1342.3170339999999</v>
      </c>
      <c r="S416" t="s">
        <v>6</v>
      </c>
      <c r="T416">
        <v>315.69363199999998</v>
      </c>
      <c r="U416">
        <v>119.239846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6.4398999999999998E-2</v>
      </c>
      <c r="AG416">
        <v>1.22E-4</v>
      </c>
      <c r="AH416" t="s">
        <v>11</v>
      </c>
      <c r="AI416">
        <v>0.93489999999999995</v>
      </c>
      <c r="AJ416">
        <v>8.1000000000000004E-5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12353.358457</v>
      </c>
      <c r="I417">
        <v>186993.69959400001</v>
      </c>
      <c r="J417" t="s">
        <v>3</v>
      </c>
      <c r="K417">
        <v>12342.748125</v>
      </c>
      <c r="L417">
        <v>186673.19894</v>
      </c>
      <c r="M417" t="s">
        <v>4</v>
      </c>
      <c r="N417">
        <v>577.77740400000005</v>
      </c>
      <c r="O417">
        <v>346.23578600000002</v>
      </c>
      <c r="P417" t="s">
        <v>5</v>
      </c>
      <c r="Q417">
        <v>1069.5135660000001</v>
      </c>
      <c r="R417">
        <v>1518.846018</v>
      </c>
      <c r="S417" t="s">
        <v>6</v>
      </c>
      <c r="T417">
        <v>336.56907799999999</v>
      </c>
      <c r="U417">
        <v>133.50223700000001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6.4274999999999999E-2</v>
      </c>
      <c r="AG417">
        <v>1.21E-4</v>
      </c>
      <c r="AH417" t="s">
        <v>11</v>
      </c>
      <c r="AI417">
        <v>0.93532499999999996</v>
      </c>
      <c r="AJ417">
        <v>8.2999999999999998E-5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13114.640214999999</v>
      </c>
      <c r="I418">
        <v>209304.29981500001</v>
      </c>
      <c r="J418" t="s">
        <v>3</v>
      </c>
      <c r="K418">
        <v>13103.376719</v>
      </c>
      <c r="L418">
        <v>208945.82183599999</v>
      </c>
      <c r="M418" t="s">
        <v>4</v>
      </c>
      <c r="N418">
        <v>613.42976099999998</v>
      </c>
      <c r="O418">
        <v>387.85899499999999</v>
      </c>
      <c r="P418" t="s">
        <v>5</v>
      </c>
      <c r="Q418">
        <v>1135.5242370000001</v>
      </c>
      <c r="R418">
        <v>1714.3953979999999</v>
      </c>
      <c r="S418" t="s">
        <v>6</v>
      </c>
      <c r="T418">
        <v>357.31566800000002</v>
      </c>
      <c r="U418">
        <v>149.111863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6.3800999999999997E-2</v>
      </c>
      <c r="AG418">
        <v>1.25E-4</v>
      </c>
      <c r="AH418" t="s">
        <v>11</v>
      </c>
      <c r="AI418">
        <v>0.93540299999999998</v>
      </c>
      <c r="AJ418">
        <v>8.2999999999999998E-5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13875.938203</v>
      </c>
      <c r="I419">
        <v>233988.27742500001</v>
      </c>
      <c r="J419" t="s">
        <v>3</v>
      </c>
      <c r="K419">
        <v>13864.020977</v>
      </c>
      <c r="L419">
        <v>233587.43379700001</v>
      </c>
      <c r="M419" t="s">
        <v>4</v>
      </c>
      <c r="N419">
        <v>649.04244600000004</v>
      </c>
      <c r="O419">
        <v>434.97528399999999</v>
      </c>
      <c r="P419" t="s">
        <v>5</v>
      </c>
      <c r="Q419">
        <v>1201.588452</v>
      </c>
      <c r="R419">
        <v>1900.920439</v>
      </c>
      <c r="S419" t="s">
        <v>6</v>
      </c>
      <c r="T419">
        <v>378.06788</v>
      </c>
      <c r="U419">
        <v>166.60215400000001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6.3121999999999998E-2</v>
      </c>
      <c r="AG419">
        <v>1.1400000000000001E-4</v>
      </c>
      <c r="AH419" t="s">
        <v>11</v>
      </c>
      <c r="AI419">
        <v>0.93548200000000004</v>
      </c>
      <c r="AJ419">
        <v>8.1000000000000004E-5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14641.550625</v>
      </c>
      <c r="I420">
        <v>249196.61545899999</v>
      </c>
      <c r="J420" t="s">
        <v>3</v>
      </c>
      <c r="K420">
        <v>14628.976094</v>
      </c>
      <c r="L420">
        <v>248769.95200300001</v>
      </c>
      <c r="M420" t="s">
        <v>4</v>
      </c>
      <c r="N420">
        <v>684.86628099999996</v>
      </c>
      <c r="O420">
        <v>465.08051</v>
      </c>
      <c r="P420" t="s">
        <v>5</v>
      </c>
      <c r="Q420">
        <v>1267.913542</v>
      </c>
      <c r="R420">
        <v>2034.8194350000001</v>
      </c>
      <c r="S420" t="s">
        <v>6</v>
      </c>
      <c r="T420">
        <v>398.93736799999999</v>
      </c>
      <c r="U420">
        <v>177.20658900000001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6.2628000000000003E-2</v>
      </c>
      <c r="AG420">
        <v>1.0900000000000001E-4</v>
      </c>
      <c r="AH420" t="s">
        <v>11</v>
      </c>
      <c r="AI420">
        <v>0.93603400000000003</v>
      </c>
      <c r="AJ420">
        <v>9.2E-5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15410.182402</v>
      </c>
      <c r="I421">
        <v>264925.823179</v>
      </c>
      <c r="J421" t="s">
        <v>3</v>
      </c>
      <c r="K421">
        <v>15396.947813000001</v>
      </c>
      <c r="L421">
        <v>264470.60666300001</v>
      </c>
      <c r="M421" t="s">
        <v>4</v>
      </c>
      <c r="N421">
        <v>720.83256100000006</v>
      </c>
      <c r="O421">
        <v>496.028662</v>
      </c>
      <c r="P421" t="s">
        <v>5</v>
      </c>
      <c r="Q421">
        <v>1334.564431</v>
      </c>
      <c r="R421">
        <v>2194.9006989999998</v>
      </c>
      <c r="S421" t="s">
        <v>6</v>
      </c>
      <c r="T421">
        <v>419.88797</v>
      </c>
      <c r="U421">
        <v>188.02065999999999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6.2587000000000004E-2</v>
      </c>
      <c r="AG421">
        <v>1.0900000000000001E-4</v>
      </c>
      <c r="AH421" t="s">
        <v>11</v>
      </c>
      <c r="AI421">
        <v>0.93627499999999997</v>
      </c>
      <c r="AJ421">
        <v>8.7000000000000001E-5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722.18797400000005</v>
      </c>
      <c r="I422">
        <v>5950.6928049999997</v>
      </c>
      <c r="J422" t="s">
        <v>3</v>
      </c>
      <c r="K422">
        <v>721.52917500000001</v>
      </c>
      <c r="L422">
        <v>5939.9997899999998</v>
      </c>
      <c r="M422" t="s">
        <v>4</v>
      </c>
      <c r="N422">
        <v>35.555272000000002</v>
      </c>
      <c r="O422">
        <v>12.56273</v>
      </c>
      <c r="P422" t="s">
        <v>5</v>
      </c>
      <c r="Q422">
        <v>0</v>
      </c>
      <c r="R422">
        <v>0</v>
      </c>
      <c r="S422" t="s">
        <v>6</v>
      </c>
      <c r="T422">
        <v>21.240670000000001</v>
      </c>
      <c r="U422">
        <v>4.8536609999999998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8.3099999999999993E-2</v>
      </c>
      <c r="AG422">
        <v>5.3999999999999998E-5</v>
      </c>
      <c r="AH422" t="s">
        <v>11</v>
      </c>
      <c r="AI422">
        <v>0.91424799999999995</v>
      </c>
      <c r="AJ422">
        <v>1.7899999999999999E-4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1447.2371310000001</v>
      </c>
      <c r="I423">
        <v>21772.382599</v>
      </c>
      <c r="J423" t="s">
        <v>3</v>
      </c>
      <c r="K423">
        <v>1445.916919</v>
      </c>
      <c r="L423">
        <v>21733.314332999998</v>
      </c>
      <c r="M423" t="s">
        <v>4</v>
      </c>
      <c r="N423">
        <v>71.278210000000001</v>
      </c>
      <c r="O423">
        <v>45.746377000000003</v>
      </c>
      <c r="P423" t="s">
        <v>5</v>
      </c>
      <c r="Q423">
        <v>0</v>
      </c>
      <c r="R423">
        <v>0</v>
      </c>
      <c r="S423" t="s">
        <v>6</v>
      </c>
      <c r="T423">
        <v>42.589632999999999</v>
      </c>
      <c r="U423">
        <v>17.819459999999999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8.0221000000000001E-2</v>
      </c>
      <c r="AG423">
        <v>7.7000000000000001E-5</v>
      </c>
      <c r="AH423" t="s">
        <v>11</v>
      </c>
      <c r="AI423">
        <v>0.92165900000000001</v>
      </c>
      <c r="AJ423">
        <v>1.5200000000000001E-4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2176.253103</v>
      </c>
      <c r="I424">
        <v>41406.336373999999</v>
      </c>
      <c r="J424" t="s">
        <v>3</v>
      </c>
      <c r="K424">
        <v>2174.2685620000002</v>
      </c>
      <c r="L424">
        <v>41331.894218000001</v>
      </c>
      <c r="M424" t="s">
        <v>4</v>
      </c>
      <c r="N424">
        <v>107.181166</v>
      </c>
      <c r="O424">
        <v>86.804344</v>
      </c>
      <c r="P424" t="s">
        <v>5</v>
      </c>
      <c r="Q424">
        <v>0</v>
      </c>
      <c r="R424">
        <v>0</v>
      </c>
      <c r="S424" t="s">
        <v>6</v>
      </c>
      <c r="T424">
        <v>64.057941</v>
      </c>
      <c r="U424">
        <v>33.981056000000002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7.6957999999999999E-2</v>
      </c>
      <c r="AG424">
        <v>1.25E-4</v>
      </c>
      <c r="AH424" t="s">
        <v>11</v>
      </c>
      <c r="AI424">
        <v>0.92598899999999995</v>
      </c>
      <c r="AJ424">
        <v>9.2999999999999997E-5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2911.1658400000001</v>
      </c>
      <c r="I425">
        <v>64229.182524000003</v>
      </c>
      <c r="J425" t="s">
        <v>3</v>
      </c>
      <c r="K425">
        <v>2908.5116109999999</v>
      </c>
      <c r="L425">
        <v>64112.752826000004</v>
      </c>
      <c r="M425" t="s">
        <v>4</v>
      </c>
      <c r="N425">
        <v>143.34764200000001</v>
      </c>
      <c r="O425">
        <v>135.55695700000001</v>
      </c>
      <c r="P425" t="s">
        <v>5</v>
      </c>
      <c r="Q425">
        <v>0</v>
      </c>
      <c r="R425">
        <v>0</v>
      </c>
      <c r="S425" t="s">
        <v>6</v>
      </c>
      <c r="T425">
        <v>85.687685999999999</v>
      </c>
      <c r="U425">
        <v>52.782395000000001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7.5194999999999998E-2</v>
      </c>
      <c r="AG425">
        <v>1.3300000000000001E-4</v>
      </c>
      <c r="AH425" t="s">
        <v>11</v>
      </c>
      <c r="AI425">
        <v>0.92849199999999998</v>
      </c>
      <c r="AJ425">
        <v>6.2000000000000003E-5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3640.8436430000002</v>
      </c>
      <c r="I426">
        <v>84310.500740000003</v>
      </c>
      <c r="J426" t="s">
        <v>3</v>
      </c>
      <c r="K426">
        <v>3637.5242330000001</v>
      </c>
      <c r="L426">
        <v>84157.155396999995</v>
      </c>
      <c r="M426" t="s">
        <v>4</v>
      </c>
      <c r="N426">
        <v>179.31295800000001</v>
      </c>
      <c r="O426">
        <v>177.82423199999999</v>
      </c>
      <c r="P426" t="s">
        <v>5</v>
      </c>
      <c r="Q426">
        <v>0</v>
      </c>
      <c r="R426">
        <v>0</v>
      </c>
      <c r="S426" t="s">
        <v>6</v>
      </c>
      <c r="T426">
        <v>107.176208</v>
      </c>
      <c r="U426">
        <v>69.449606000000003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7.3874999999999996E-2</v>
      </c>
      <c r="AG426">
        <v>1.3799999999999999E-4</v>
      </c>
      <c r="AH426" t="s">
        <v>11</v>
      </c>
      <c r="AI426">
        <v>0.92943600000000004</v>
      </c>
      <c r="AJ426">
        <v>5.0000000000000002E-5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4364.346587</v>
      </c>
      <c r="I427">
        <v>99494.499603999997</v>
      </c>
      <c r="J427" t="s">
        <v>3</v>
      </c>
      <c r="K427">
        <v>4360.3668799999996</v>
      </c>
      <c r="L427">
        <v>99313.361502</v>
      </c>
      <c r="M427" t="s">
        <v>4</v>
      </c>
      <c r="N427">
        <v>214.93659</v>
      </c>
      <c r="O427">
        <v>211.12707399999999</v>
      </c>
      <c r="P427" t="s">
        <v>5</v>
      </c>
      <c r="Q427">
        <v>0</v>
      </c>
      <c r="R427">
        <v>0</v>
      </c>
      <c r="S427" t="s">
        <v>6</v>
      </c>
      <c r="T427">
        <v>128.47995299999999</v>
      </c>
      <c r="U427">
        <v>81.988201000000004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7.2889999999999996E-2</v>
      </c>
      <c r="AG427">
        <v>1.36E-4</v>
      </c>
      <c r="AH427" t="s">
        <v>11</v>
      </c>
      <c r="AI427">
        <v>0.93176199999999998</v>
      </c>
      <c r="AJ427">
        <v>4.6999999999999997E-5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5083.2753709999997</v>
      </c>
      <c r="I428">
        <v>117898.19805399999</v>
      </c>
      <c r="J428" t="s">
        <v>3</v>
      </c>
      <c r="K428">
        <v>5078.6411619999999</v>
      </c>
      <c r="L428">
        <v>117682.98321000001</v>
      </c>
      <c r="M428" t="s">
        <v>4</v>
      </c>
      <c r="N428">
        <v>250.344673</v>
      </c>
      <c r="O428">
        <v>250.411766</v>
      </c>
      <c r="P428" t="s">
        <v>5</v>
      </c>
      <c r="Q428">
        <v>0</v>
      </c>
      <c r="R428">
        <v>0</v>
      </c>
      <c r="S428" t="s">
        <v>6</v>
      </c>
      <c r="T428">
        <v>149.65320299999999</v>
      </c>
      <c r="U428">
        <v>97.033274000000006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7.1553000000000005E-2</v>
      </c>
      <c r="AG428">
        <v>1.35E-4</v>
      </c>
      <c r="AH428" t="s">
        <v>11</v>
      </c>
      <c r="AI428">
        <v>0.93228500000000003</v>
      </c>
      <c r="AJ428">
        <v>5.5999999999999999E-5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5799.8648240000002</v>
      </c>
      <c r="I429">
        <v>136549.613728</v>
      </c>
      <c r="J429" t="s">
        <v>3</v>
      </c>
      <c r="K429">
        <v>5794.5775590000003</v>
      </c>
      <c r="L429">
        <v>136300.64600199999</v>
      </c>
      <c r="M429" t="s">
        <v>4</v>
      </c>
      <c r="N429">
        <v>285.66065099999997</v>
      </c>
      <c r="O429">
        <v>289.084093</v>
      </c>
      <c r="P429" t="s">
        <v>5</v>
      </c>
      <c r="Q429">
        <v>0</v>
      </c>
      <c r="R429">
        <v>0</v>
      </c>
      <c r="S429" t="s">
        <v>6</v>
      </c>
      <c r="T429">
        <v>170.763283</v>
      </c>
      <c r="U429">
        <v>112.29078800000001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7.0094000000000004E-2</v>
      </c>
      <c r="AG429">
        <v>1.35E-4</v>
      </c>
      <c r="AH429" t="s">
        <v>11</v>
      </c>
      <c r="AI429">
        <v>0.93232000000000004</v>
      </c>
      <c r="AJ429">
        <v>5.5000000000000002E-5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6527.6086429999996</v>
      </c>
      <c r="I430">
        <v>149225.532297</v>
      </c>
      <c r="J430" t="s">
        <v>3</v>
      </c>
      <c r="K430">
        <v>6521.6585349999996</v>
      </c>
      <c r="L430">
        <v>148953.201</v>
      </c>
      <c r="M430" t="s">
        <v>4</v>
      </c>
      <c r="N430">
        <v>321.50819200000001</v>
      </c>
      <c r="O430">
        <v>315.77918199999999</v>
      </c>
      <c r="P430" t="s">
        <v>5</v>
      </c>
      <c r="Q430">
        <v>0</v>
      </c>
      <c r="R430">
        <v>0</v>
      </c>
      <c r="S430" t="s">
        <v>6</v>
      </c>
      <c r="T430">
        <v>192.19126900000001</v>
      </c>
      <c r="U430">
        <v>122.598719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6.9305000000000005E-2</v>
      </c>
      <c r="AG430">
        <v>1.3999999999999999E-4</v>
      </c>
      <c r="AH430" t="s">
        <v>11</v>
      </c>
      <c r="AI430">
        <v>0.93272200000000005</v>
      </c>
      <c r="AJ430">
        <v>4.6E-5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7250.3649610000002</v>
      </c>
      <c r="I431">
        <v>156466.11179</v>
      </c>
      <c r="J431" t="s">
        <v>3</v>
      </c>
      <c r="K431">
        <v>7243.755596</v>
      </c>
      <c r="L431">
        <v>156180.08512500001</v>
      </c>
      <c r="M431" t="s">
        <v>4</v>
      </c>
      <c r="N431">
        <v>357.11200400000001</v>
      </c>
      <c r="O431">
        <v>330.125585</v>
      </c>
      <c r="P431" t="s">
        <v>5</v>
      </c>
      <c r="Q431">
        <v>0</v>
      </c>
      <c r="R431">
        <v>0</v>
      </c>
      <c r="S431" t="s">
        <v>6</v>
      </c>
      <c r="T431">
        <v>213.479105</v>
      </c>
      <c r="U431">
        <v>128.513172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6.7847000000000005E-2</v>
      </c>
      <c r="AG431">
        <v>1.36E-4</v>
      </c>
      <c r="AH431" t="s">
        <v>11</v>
      </c>
      <c r="AI431">
        <v>0.93316600000000005</v>
      </c>
      <c r="AJ431">
        <v>4.6999999999999997E-5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7968.7371089999997</v>
      </c>
      <c r="I432">
        <v>161400.69284199999</v>
      </c>
      <c r="J432" t="s">
        <v>3</v>
      </c>
      <c r="K432">
        <v>7961.474209</v>
      </c>
      <c r="L432">
        <v>161106.28956800001</v>
      </c>
      <c r="M432" t="s">
        <v>4</v>
      </c>
      <c r="N432">
        <v>392.503761</v>
      </c>
      <c r="O432">
        <v>340.70213100000001</v>
      </c>
      <c r="P432" t="s">
        <v>5</v>
      </c>
      <c r="Q432">
        <v>0</v>
      </c>
      <c r="R432">
        <v>0</v>
      </c>
      <c r="S432" t="s">
        <v>6</v>
      </c>
      <c r="T432">
        <v>234.63498000000001</v>
      </c>
      <c r="U432">
        <v>132.380741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6.7515000000000006E-2</v>
      </c>
      <c r="AG432">
        <v>1.4100000000000001E-4</v>
      </c>
      <c r="AH432" t="s">
        <v>11</v>
      </c>
      <c r="AI432">
        <v>0.93333600000000005</v>
      </c>
      <c r="AJ432">
        <v>4.6E-5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8693.4104879999995</v>
      </c>
      <c r="I433">
        <v>169263.709814</v>
      </c>
      <c r="J433" t="s">
        <v>3</v>
      </c>
      <c r="K433">
        <v>8685.4873829999997</v>
      </c>
      <c r="L433">
        <v>168954.88342500001</v>
      </c>
      <c r="M433" t="s">
        <v>4</v>
      </c>
      <c r="N433">
        <v>428.21958999999998</v>
      </c>
      <c r="O433">
        <v>357.79290300000002</v>
      </c>
      <c r="P433" t="s">
        <v>5</v>
      </c>
      <c r="Q433">
        <v>0</v>
      </c>
      <c r="R433">
        <v>0</v>
      </c>
      <c r="S433" t="s">
        <v>6</v>
      </c>
      <c r="T433">
        <v>255.97174999999999</v>
      </c>
      <c r="U433">
        <v>138.755641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6.6085000000000005E-2</v>
      </c>
      <c r="AG433">
        <v>1.2799999999999999E-4</v>
      </c>
      <c r="AH433" t="s">
        <v>11</v>
      </c>
      <c r="AI433">
        <v>0.93388899999999997</v>
      </c>
      <c r="AJ433">
        <v>4.6999999999999997E-5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9419.2233589999996</v>
      </c>
      <c r="I434">
        <v>178667.60567399999</v>
      </c>
      <c r="J434" t="s">
        <v>3</v>
      </c>
      <c r="K434">
        <v>9410.63832</v>
      </c>
      <c r="L434">
        <v>178341.19985</v>
      </c>
      <c r="M434" t="s">
        <v>4</v>
      </c>
      <c r="N434">
        <v>463.98701999999997</v>
      </c>
      <c r="O434">
        <v>377.64509700000002</v>
      </c>
      <c r="P434" t="s">
        <v>5</v>
      </c>
      <c r="Q434">
        <v>0</v>
      </c>
      <c r="R434">
        <v>0</v>
      </c>
      <c r="S434" t="s">
        <v>6</v>
      </c>
      <c r="T434">
        <v>277.34187200000002</v>
      </c>
      <c r="U434">
        <v>146.38637800000001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6.3823000000000005E-2</v>
      </c>
      <c r="AG434">
        <v>1.0900000000000001E-4</v>
      </c>
      <c r="AH434" t="s">
        <v>11</v>
      </c>
      <c r="AI434">
        <v>0.934558</v>
      </c>
      <c r="AJ434">
        <v>6.2000000000000003E-5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10143.482733999999</v>
      </c>
      <c r="I435">
        <v>198310.06085000001</v>
      </c>
      <c r="J435" t="s">
        <v>3</v>
      </c>
      <c r="K435">
        <v>10134.236094</v>
      </c>
      <c r="L435">
        <v>197947.306664</v>
      </c>
      <c r="M435" t="s">
        <v>4</v>
      </c>
      <c r="N435">
        <v>499.69881299999997</v>
      </c>
      <c r="O435">
        <v>419.16418399999998</v>
      </c>
      <c r="P435" t="s">
        <v>5</v>
      </c>
      <c r="Q435">
        <v>0</v>
      </c>
      <c r="R435">
        <v>0</v>
      </c>
      <c r="S435" t="s">
        <v>6</v>
      </c>
      <c r="T435">
        <v>298.669645</v>
      </c>
      <c r="U435">
        <v>162.68540100000001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6.3725000000000004E-2</v>
      </c>
      <c r="AG435">
        <v>1.1E-4</v>
      </c>
      <c r="AH435" t="s">
        <v>11</v>
      </c>
      <c r="AI435">
        <v>0.93498499999999996</v>
      </c>
      <c r="AJ435">
        <v>6.7000000000000002E-5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10875.263886999999</v>
      </c>
      <c r="I436">
        <v>226076.09117500001</v>
      </c>
      <c r="J436" t="s">
        <v>3</v>
      </c>
      <c r="K436">
        <v>10865.350156</v>
      </c>
      <c r="L436">
        <v>225662.52205699999</v>
      </c>
      <c r="M436" t="s">
        <v>4</v>
      </c>
      <c r="N436">
        <v>535.73700099999996</v>
      </c>
      <c r="O436">
        <v>477.65940399999999</v>
      </c>
      <c r="P436" t="s">
        <v>5</v>
      </c>
      <c r="Q436">
        <v>0</v>
      </c>
      <c r="R436">
        <v>0</v>
      </c>
      <c r="S436" t="s">
        <v>6</v>
      </c>
      <c r="T436">
        <v>320.21221700000001</v>
      </c>
      <c r="U436">
        <v>185.549792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6.3452999999999996E-2</v>
      </c>
      <c r="AG436">
        <v>1.12E-4</v>
      </c>
      <c r="AH436" t="s">
        <v>11</v>
      </c>
      <c r="AI436">
        <v>0.93510099999999996</v>
      </c>
      <c r="AJ436">
        <v>6.4999999999999994E-5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11607.343848</v>
      </c>
      <c r="I437">
        <v>256971.85943300001</v>
      </c>
      <c r="J437" t="s">
        <v>3</v>
      </c>
      <c r="K437">
        <v>11596.761133</v>
      </c>
      <c r="L437">
        <v>256502.64586799999</v>
      </c>
      <c r="M437" t="s">
        <v>4</v>
      </c>
      <c r="N437">
        <v>571.79841799999997</v>
      </c>
      <c r="O437">
        <v>543.78071699999998</v>
      </c>
      <c r="P437" t="s">
        <v>5</v>
      </c>
      <c r="Q437">
        <v>0</v>
      </c>
      <c r="R437">
        <v>0</v>
      </c>
      <c r="S437" t="s">
        <v>6</v>
      </c>
      <c r="T437">
        <v>341.76465999999999</v>
      </c>
      <c r="U437">
        <v>210.943792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6.2960000000000002E-2</v>
      </c>
      <c r="AG437">
        <v>1.13E-4</v>
      </c>
      <c r="AH437" t="s">
        <v>11</v>
      </c>
      <c r="AI437">
        <v>0.93513299999999999</v>
      </c>
      <c r="AJ437">
        <v>6.4999999999999994E-5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12346.788789</v>
      </c>
      <c r="I438">
        <v>294570.13872699998</v>
      </c>
      <c r="J438" t="s">
        <v>3</v>
      </c>
      <c r="K438">
        <v>12335.531913999999</v>
      </c>
      <c r="L438">
        <v>294031.69660800003</v>
      </c>
      <c r="M438" t="s">
        <v>4</v>
      </c>
      <c r="N438">
        <v>608.18127600000003</v>
      </c>
      <c r="O438">
        <v>623.69004099999995</v>
      </c>
      <c r="P438" t="s">
        <v>5</v>
      </c>
      <c r="Q438">
        <v>0</v>
      </c>
      <c r="R438">
        <v>0</v>
      </c>
      <c r="S438" t="s">
        <v>6</v>
      </c>
      <c r="T438">
        <v>363.53648399999997</v>
      </c>
      <c r="U438">
        <v>242.16199499999999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6.2118E-2</v>
      </c>
      <c r="AG438">
        <v>9.7999999999999997E-5</v>
      </c>
      <c r="AH438" t="s">
        <v>11</v>
      </c>
      <c r="AI438">
        <v>0.935141</v>
      </c>
      <c r="AJ438">
        <v>6.4999999999999994E-5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13072.307285000001</v>
      </c>
      <c r="I439">
        <v>324037.566261</v>
      </c>
      <c r="J439" t="s">
        <v>3</v>
      </c>
      <c r="K439">
        <v>13060.388535</v>
      </c>
      <c r="L439">
        <v>323445.782198</v>
      </c>
      <c r="M439" t="s">
        <v>4</v>
      </c>
      <c r="N439">
        <v>643.93818399999998</v>
      </c>
      <c r="O439">
        <v>687.55072099999995</v>
      </c>
      <c r="P439" t="s">
        <v>5</v>
      </c>
      <c r="Q439">
        <v>0</v>
      </c>
      <c r="R439">
        <v>0</v>
      </c>
      <c r="S439" t="s">
        <v>6</v>
      </c>
      <c r="T439">
        <v>384.90104300000002</v>
      </c>
      <c r="U439">
        <v>266.839992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6.1941999999999997E-2</v>
      </c>
      <c r="AG439">
        <v>9.7E-5</v>
      </c>
      <c r="AH439" t="s">
        <v>11</v>
      </c>
      <c r="AI439">
        <v>0.935141</v>
      </c>
      <c r="AJ439">
        <v>6.4999999999999994E-5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13799.510936999999</v>
      </c>
      <c r="I440">
        <v>354826.39292200003</v>
      </c>
      <c r="J440" t="s">
        <v>3</v>
      </c>
      <c r="K440">
        <v>13786.929276999999</v>
      </c>
      <c r="L440">
        <v>354176.89789600001</v>
      </c>
      <c r="M440" t="s">
        <v>4</v>
      </c>
      <c r="N440">
        <v>679.72754999999995</v>
      </c>
      <c r="O440">
        <v>754.46784100000002</v>
      </c>
      <c r="P440" t="s">
        <v>5</v>
      </c>
      <c r="Q440">
        <v>0</v>
      </c>
      <c r="R440">
        <v>0</v>
      </c>
      <c r="S440" t="s">
        <v>6</v>
      </c>
      <c r="T440">
        <v>406.31530800000002</v>
      </c>
      <c r="U440">
        <v>292.33108800000002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6.1561999999999999E-2</v>
      </c>
      <c r="AG440">
        <v>9.2999999999999997E-5</v>
      </c>
      <c r="AH440" t="s">
        <v>11</v>
      </c>
      <c r="AI440">
        <v>0.935249</v>
      </c>
      <c r="AJ440">
        <v>6.3999999999999997E-5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14524.266444999999</v>
      </c>
      <c r="I441">
        <v>376999.41540400003</v>
      </c>
      <c r="J441" t="s">
        <v>3</v>
      </c>
      <c r="K441">
        <v>14511.024316000001</v>
      </c>
      <c r="L441">
        <v>376305.562813</v>
      </c>
      <c r="M441" t="s">
        <v>4</v>
      </c>
      <c r="N441">
        <v>715.40340600000002</v>
      </c>
      <c r="O441">
        <v>804.27672700000005</v>
      </c>
      <c r="P441" t="s">
        <v>5</v>
      </c>
      <c r="Q441">
        <v>0</v>
      </c>
      <c r="R441">
        <v>0</v>
      </c>
      <c r="S441" t="s">
        <v>6</v>
      </c>
      <c r="T441">
        <v>427.659896</v>
      </c>
      <c r="U441">
        <v>310.48465499999998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6.1052000000000002E-2</v>
      </c>
      <c r="AG441">
        <v>8.3999999999999995E-5</v>
      </c>
      <c r="AH441" t="s">
        <v>11</v>
      </c>
      <c r="AI441">
        <v>0.935253</v>
      </c>
      <c r="AJ441">
        <v>6.3999999999999997E-5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805.37830799999995</v>
      </c>
      <c r="I442">
        <v>7241.9958269999997</v>
      </c>
      <c r="J442" t="s">
        <v>3</v>
      </c>
      <c r="K442">
        <v>804.66367600000001</v>
      </c>
      <c r="L442">
        <v>7229.7653369999998</v>
      </c>
      <c r="M442" t="s">
        <v>4</v>
      </c>
      <c r="N442">
        <v>28.719045999999999</v>
      </c>
      <c r="O442">
        <v>9.3194990000000004</v>
      </c>
      <c r="P442" t="s">
        <v>5</v>
      </c>
      <c r="Q442">
        <v>93.289321000000001</v>
      </c>
      <c r="R442">
        <v>89.637170999999995</v>
      </c>
      <c r="S442" t="s">
        <v>6</v>
      </c>
      <c r="T442">
        <v>20.864977</v>
      </c>
      <c r="U442">
        <v>4.7102810000000002</v>
      </c>
      <c r="V442" t="s">
        <v>7</v>
      </c>
      <c r="W442">
        <v>21.028717</v>
      </c>
      <c r="X442">
        <v>4.785304</v>
      </c>
      <c r="Y442" t="s">
        <v>8</v>
      </c>
      <c r="Z442">
        <v>22.911373000000001</v>
      </c>
      <c r="AA442">
        <v>5.1071270000000002</v>
      </c>
      <c r="AB442" t="s">
        <v>9</v>
      </c>
      <c r="AC442">
        <v>663.371354</v>
      </c>
      <c r="AD442">
        <v>4979.959159</v>
      </c>
      <c r="AE442" t="s">
        <v>10</v>
      </c>
      <c r="AF442">
        <v>8.2748000000000002E-2</v>
      </c>
      <c r="AG442">
        <v>7.1000000000000005E-5</v>
      </c>
      <c r="AH442" t="s">
        <v>11</v>
      </c>
      <c r="AI442">
        <v>0.91487399999999997</v>
      </c>
      <c r="AJ442">
        <v>1.5799999999999999E-4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1605.4968819999999</v>
      </c>
      <c r="I443">
        <v>23337.322262999998</v>
      </c>
      <c r="J443" t="s">
        <v>3</v>
      </c>
      <c r="K443">
        <v>1604.083269</v>
      </c>
      <c r="L443">
        <v>23297.903579000002</v>
      </c>
      <c r="M443" t="s">
        <v>4</v>
      </c>
      <c r="N443">
        <v>57.272697999999998</v>
      </c>
      <c r="O443">
        <v>30.178730999999999</v>
      </c>
      <c r="P443" t="s">
        <v>5</v>
      </c>
      <c r="Q443">
        <v>186.14431400000001</v>
      </c>
      <c r="R443">
        <v>292.70959800000003</v>
      </c>
      <c r="S443" t="s">
        <v>6</v>
      </c>
      <c r="T443">
        <v>41.622477000000003</v>
      </c>
      <c r="U443">
        <v>15.170064999999999</v>
      </c>
      <c r="V443" t="s">
        <v>7</v>
      </c>
      <c r="W443">
        <v>41.972546999999999</v>
      </c>
      <c r="X443">
        <v>15.427598</v>
      </c>
      <c r="Y443" t="s">
        <v>8</v>
      </c>
      <c r="Z443">
        <v>45.709696000000001</v>
      </c>
      <c r="AA443">
        <v>17.700737</v>
      </c>
      <c r="AB443" t="s">
        <v>9</v>
      </c>
      <c r="AC443">
        <v>1322.182532</v>
      </c>
      <c r="AD443">
        <v>16017.509206000001</v>
      </c>
      <c r="AE443" t="s">
        <v>10</v>
      </c>
      <c r="AF443">
        <v>7.7915999999999999E-2</v>
      </c>
      <c r="AG443">
        <v>1.2300000000000001E-4</v>
      </c>
      <c r="AH443" t="s">
        <v>11</v>
      </c>
      <c r="AI443">
        <v>0.92358399999999996</v>
      </c>
      <c r="AJ443">
        <v>1.01E-4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2401.7388959999998</v>
      </c>
      <c r="I444">
        <v>45603.216265000003</v>
      </c>
      <c r="J444" t="s">
        <v>3</v>
      </c>
      <c r="K444">
        <v>2399.6297410000002</v>
      </c>
      <c r="L444">
        <v>45526.531627999997</v>
      </c>
      <c r="M444" t="s">
        <v>4</v>
      </c>
      <c r="N444">
        <v>85.701301000000001</v>
      </c>
      <c r="O444">
        <v>60.048178999999998</v>
      </c>
      <c r="P444" t="s">
        <v>5</v>
      </c>
      <c r="Q444">
        <v>278.685923</v>
      </c>
      <c r="R444">
        <v>578.24789699999997</v>
      </c>
      <c r="S444" t="s">
        <v>6</v>
      </c>
      <c r="T444">
        <v>62.28105</v>
      </c>
      <c r="U444">
        <v>29.575623</v>
      </c>
      <c r="V444" t="s">
        <v>7</v>
      </c>
      <c r="W444">
        <v>62.812823000000002</v>
      </c>
      <c r="X444">
        <v>30.140597</v>
      </c>
      <c r="Y444" t="s">
        <v>8</v>
      </c>
      <c r="Z444">
        <v>68.516251999999994</v>
      </c>
      <c r="AA444">
        <v>38.724077999999999</v>
      </c>
      <c r="AB444" t="s">
        <v>9</v>
      </c>
      <c r="AC444">
        <v>1977.6490160000001</v>
      </c>
      <c r="AD444">
        <v>31250.829709000001</v>
      </c>
      <c r="AE444" t="s">
        <v>10</v>
      </c>
      <c r="AF444">
        <v>7.6607999999999996E-2</v>
      </c>
      <c r="AG444">
        <v>1.25E-4</v>
      </c>
      <c r="AH444" t="s">
        <v>11</v>
      </c>
      <c r="AI444">
        <v>0.92640999999999996</v>
      </c>
      <c r="AJ444">
        <v>1E-4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3205.7081149999999</v>
      </c>
      <c r="I445">
        <v>69297.418292999995</v>
      </c>
      <c r="J445" t="s">
        <v>3</v>
      </c>
      <c r="K445">
        <v>3202.8963330000001</v>
      </c>
      <c r="L445">
        <v>69180.836813000002</v>
      </c>
      <c r="M445" t="s">
        <v>4</v>
      </c>
      <c r="N445">
        <v>114.40727</v>
      </c>
      <c r="O445">
        <v>90.430678</v>
      </c>
      <c r="P445" t="s">
        <v>5</v>
      </c>
      <c r="Q445">
        <v>372.14405299999999</v>
      </c>
      <c r="R445">
        <v>897.60046599999998</v>
      </c>
      <c r="S445" t="s">
        <v>6</v>
      </c>
      <c r="T445">
        <v>83.127116000000001</v>
      </c>
      <c r="U445">
        <v>44.766660999999999</v>
      </c>
      <c r="V445" t="s">
        <v>7</v>
      </c>
      <c r="W445">
        <v>83.842521000000005</v>
      </c>
      <c r="X445">
        <v>45.747483000000003</v>
      </c>
      <c r="Y445" t="s">
        <v>8</v>
      </c>
      <c r="Z445">
        <v>91.620610999999997</v>
      </c>
      <c r="AA445">
        <v>66.697501000000003</v>
      </c>
      <c r="AB445" t="s">
        <v>9</v>
      </c>
      <c r="AC445">
        <v>2639.4696530000001</v>
      </c>
      <c r="AD445">
        <v>47396.279551</v>
      </c>
      <c r="AE445" t="s">
        <v>10</v>
      </c>
      <c r="AF445">
        <v>7.4867000000000003E-2</v>
      </c>
      <c r="AG445">
        <v>1.4799999999999999E-4</v>
      </c>
      <c r="AH445" t="s">
        <v>11</v>
      </c>
      <c r="AI445">
        <v>0.92731399999999997</v>
      </c>
      <c r="AJ445">
        <v>8.7000000000000001E-5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4012.990303</v>
      </c>
      <c r="I446">
        <v>92452.793854000003</v>
      </c>
      <c r="J446" t="s">
        <v>3</v>
      </c>
      <c r="K446">
        <v>4009.4725880000001</v>
      </c>
      <c r="L446">
        <v>92297.039099999995</v>
      </c>
      <c r="M446" t="s">
        <v>4</v>
      </c>
      <c r="N446">
        <v>143.20887200000001</v>
      </c>
      <c r="O446">
        <v>120.463736</v>
      </c>
      <c r="P446" t="s">
        <v>5</v>
      </c>
      <c r="Q446">
        <v>466.22595200000001</v>
      </c>
      <c r="R446">
        <v>1235.6045839999999</v>
      </c>
      <c r="S446" t="s">
        <v>6</v>
      </c>
      <c r="T446">
        <v>104.053771</v>
      </c>
      <c r="U446">
        <v>59.554943999999999</v>
      </c>
      <c r="V446" t="s">
        <v>7</v>
      </c>
      <c r="W446">
        <v>104.956277</v>
      </c>
      <c r="X446">
        <v>60.691867000000002</v>
      </c>
      <c r="Y446" t="s">
        <v>8</v>
      </c>
      <c r="Z446">
        <v>115.078092</v>
      </c>
      <c r="AA446">
        <v>104.74214600000001</v>
      </c>
      <c r="AB446" t="s">
        <v>9</v>
      </c>
      <c r="AC446">
        <v>3303.8075629999998</v>
      </c>
      <c r="AD446">
        <v>63008.994934000002</v>
      </c>
      <c r="AE446" t="s">
        <v>10</v>
      </c>
      <c r="AF446">
        <v>7.3833999999999997E-2</v>
      </c>
      <c r="AG446">
        <v>1.54E-4</v>
      </c>
      <c r="AH446" t="s">
        <v>11</v>
      </c>
      <c r="AI446">
        <v>0.92872900000000003</v>
      </c>
      <c r="AJ446">
        <v>6.4999999999999994E-5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4815.7402249999996</v>
      </c>
      <c r="I447">
        <v>113234.742597</v>
      </c>
      <c r="J447" t="s">
        <v>3</v>
      </c>
      <c r="K447">
        <v>4811.5226169999996</v>
      </c>
      <c r="L447">
        <v>113043.63974300001</v>
      </c>
      <c r="M447" t="s">
        <v>4</v>
      </c>
      <c r="N447">
        <v>171.841463</v>
      </c>
      <c r="O447">
        <v>147.37818300000001</v>
      </c>
      <c r="P447" t="s">
        <v>5</v>
      </c>
      <c r="Q447">
        <v>559.85196900000005</v>
      </c>
      <c r="R447">
        <v>1535.3577049999999</v>
      </c>
      <c r="S447" t="s">
        <v>6</v>
      </c>
      <c r="T447">
        <v>124.859077</v>
      </c>
      <c r="U447">
        <v>72.822250999999994</v>
      </c>
      <c r="V447" t="s">
        <v>7</v>
      </c>
      <c r="W447">
        <v>125.955736</v>
      </c>
      <c r="X447">
        <v>74.259186999999997</v>
      </c>
      <c r="Y447" t="s">
        <v>8</v>
      </c>
      <c r="Z447">
        <v>138.46869799999999</v>
      </c>
      <c r="AA447">
        <v>142.940867</v>
      </c>
      <c r="AB447" t="s">
        <v>9</v>
      </c>
      <c r="AC447">
        <v>3964.3412400000002</v>
      </c>
      <c r="AD447">
        <v>77081.963497000004</v>
      </c>
      <c r="AE447" t="s">
        <v>10</v>
      </c>
      <c r="AF447">
        <v>7.2131000000000001E-2</v>
      </c>
      <c r="AG447">
        <v>1.5799999999999999E-4</v>
      </c>
      <c r="AH447" t="s">
        <v>11</v>
      </c>
      <c r="AI447">
        <v>0.92977500000000002</v>
      </c>
      <c r="AJ447">
        <v>5.0000000000000002E-5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5632.0667380000004</v>
      </c>
      <c r="I448">
        <v>127704.59305900001</v>
      </c>
      <c r="J448" t="s">
        <v>3</v>
      </c>
      <c r="K448">
        <v>5627.1363769999998</v>
      </c>
      <c r="L448">
        <v>127488.091122</v>
      </c>
      <c r="M448" t="s">
        <v>4</v>
      </c>
      <c r="N448">
        <v>200.99645100000001</v>
      </c>
      <c r="O448">
        <v>165.81578400000001</v>
      </c>
      <c r="P448" t="s">
        <v>5</v>
      </c>
      <c r="Q448">
        <v>654.83150899999998</v>
      </c>
      <c r="R448">
        <v>1731.972143</v>
      </c>
      <c r="S448" t="s">
        <v>6</v>
      </c>
      <c r="T448">
        <v>146.01879299999999</v>
      </c>
      <c r="U448">
        <v>82.129671000000002</v>
      </c>
      <c r="V448" t="s">
        <v>7</v>
      </c>
      <c r="W448">
        <v>147.311643</v>
      </c>
      <c r="X448">
        <v>84.028032999999994</v>
      </c>
      <c r="Y448" t="s">
        <v>8</v>
      </c>
      <c r="Z448">
        <v>162.03752499999999</v>
      </c>
      <c r="AA448">
        <v>170.63637800000001</v>
      </c>
      <c r="AB448" t="s">
        <v>9</v>
      </c>
      <c r="AC448">
        <v>4636.1990619999997</v>
      </c>
      <c r="AD448">
        <v>87008.42568</v>
      </c>
      <c r="AE448" t="s">
        <v>10</v>
      </c>
      <c r="AF448">
        <v>7.0727999999999999E-2</v>
      </c>
      <c r="AG448">
        <v>1.6799999999999999E-4</v>
      </c>
      <c r="AH448" t="s">
        <v>11</v>
      </c>
      <c r="AI448">
        <v>0.929817</v>
      </c>
      <c r="AJ448">
        <v>5.0000000000000002E-5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6453.7701950000001</v>
      </c>
      <c r="I449">
        <v>136090.22867000001</v>
      </c>
      <c r="J449" t="s">
        <v>3</v>
      </c>
      <c r="K449">
        <v>6448.1214650000002</v>
      </c>
      <c r="L449">
        <v>135860.98976999999</v>
      </c>
      <c r="M449" t="s">
        <v>4</v>
      </c>
      <c r="N449">
        <v>230.32288</v>
      </c>
      <c r="O449">
        <v>176.699151</v>
      </c>
      <c r="P449" t="s">
        <v>5</v>
      </c>
      <c r="Q449">
        <v>750.30682999999999</v>
      </c>
      <c r="R449">
        <v>1823.8899240000001</v>
      </c>
      <c r="S449" t="s">
        <v>6</v>
      </c>
      <c r="T449">
        <v>167.31883999999999</v>
      </c>
      <c r="U449">
        <v>87.731363999999999</v>
      </c>
      <c r="V449" t="s">
        <v>7</v>
      </c>
      <c r="W449">
        <v>168.809966</v>
      </c>
      <c r="X449">
        <v>89.944845000000001</v>
      </c>
      <c r="Y449" t="s">
        <v>8</v>
      </c>
      <c r="Z449">
        <v>185.638531</v>
      </c>
      <c r="AA449">
        <v>184.935171</v>
      </c>
      <c r="AB449" t="s">
        <v>9</v>
      </c>
      <c r="AC449">
        <v>5312.5797270000003</v>
      </c>
      <c r="AD449">
        <v>92974.438626999996</v>
      </c>
      <c r="AE449" t="s">
        <v>10</v>
      </c>
      <c r="AF449">
        <v>6.9702E-2</v>
      </c>
      <c r="AG449">
        <v>1.6799999999999999E-4</v>
      </c>
      <c r="AH449" t="s">
        <v>11</v>
      </c>
      <c r="AI449">
        <v>0.93011600000000005</v>
      </c>
      <c r="AJ449">
        <v>4.8999999999999998E-5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7273.002383</v>
      </c>
      <c r="I450">
        <v>139969.12048000001</v>
      </c>
      <c r="J450" t="s">
        <v>3</v>
      </c>
      <c r="K450">
        <v>7266.6379589999997</v>
      </c>
      <c r="L450">
        <v>139731.99415300001</v>
      </c>
      <c r="M450" t="s">
        <v>4</v>
      </c>
      <c r="N450">
        <v>259.56494800000002</v>
      </c>
      <c r="O450">
        <v>180.56224900000001</v>
      </c>
      <c r="P450" t="s">
        <v>5</v>
      </c>
      <c r="Q450">
        <v>845.43048799999997</v>
      </c>
      <c r="R450">
        <v>1843.792698</v>
      </c>
      <c r="S450" t="s">
        <v>6</v>
      </c>
      <c r="T450">
        <v>188.55729600000001</v>
      </c>
      <c r="U450">
        <v>90.432295999999994</v>
      </c>
      <c r="V450" t="s">
        <v>7</v>
      </c>
      <c r="W450">
        <v>190.24452099999999</v>
      </c>
      <c r="X450">
        <v>92.769862000000003</v>
      </c>
      <c r="Y450" t="s">
        <v>8</v>
      </c>
      <c r="Z450">
        <v>209.095304</v>
      </c>
      <c r="AA450">
        <v>190.013116</v>
      </c>
      <c r="AB450" t="s">
        <v>9</v>
      </c>
      <c r="AC450">
        <v>5987.0134179999995</v>
      </c>
      <c r="AD450">
        <v>95974.953978999998</v>
      </c>
      <c r="AE450" t="s">
        <v>10</v>
      </c>
      <c r="AF450">
        <v>6.9258E-2</v>
      </c>
      <c r="AG450">
        <v>1.64E-4</v>
      </c>
      <c r="AH450" t="s">
        <v>11</v>
      </c>
      <c r="AI450">
        <v>0.93073099999999998</v>
      </c>
      <c r="AJ450">
        <v>3.1999999999999999E-5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8079.0505659999999</v>
      </c>
      <c r="I451">
        <v>141628.59539999999</v>
      </c>
      <c r="J451" t="s">
        <v>3</v>
      </c>
      <c r="K451">
        <v>8071.9821679999995</v>
      </c>
      <c r="L451">
        <v>141387.47481499999</v>
      </c>
      <c r="M451" t="s">
        <v>4</v>
      </c>
      <c r="N451">
        <v>288.342197</v>
      </c>
      <c r="O451">
        <v>183.653739</v>
      </c>
      <c r="P451" t="s">
        <v>5</v>
      </c>
      <c r="Q451">
        <v>939.13724200000001</v>
      </c>
      <c r="R451">
        <v>1840.236924</v>
      </c>
      <c r="S451" t="s">
        <v>6</v>
      </c>
      <c r="T451">
        <v>209.4522</v>
      </c>
      <c r="U451">
        <v>91.710925000000003</v>
      </c>
      <c r="V451" t="s">
        <v>7</v>
      </c>
      <c r="W451">
        <v>211.33884</v>
      </c>
      <c r="X451">
        <v>94.106779000000003</v>
      </c>
      <c r="Y451" t="s">
        <v>8</v>
      </c>
      <c r="Z451">
        <v>232.19972300000001</v>
      </c>
      <c r="AA451">
        <v>190.33855800000001</v>
      </c>
      <c r="AB451" t="s">
        <v>9</v>
      </c>
      <c r="AC451">
        <v>6650.5172270000003</v>
      </c>
      <c r="AD451">
        <v>97404.991999000005</v>
      </c>
      <c r="AE451" t="s">
        <v>10</v>
      </c>
      <c r="AF451">
        <v>6.7468E-2</v>
      </c>
      <c r="AG451">
        <v>1.6000000000000001E-4</v>
      </c>
      <c r="AH451" t="s">
        <v>11</v>
      </c>
      <c r="AI451">
        <v>0.93158099999999999</v>
      </c>
      <c r="AJ451">
        <v>4.1999999999999998E-5</v>
      </c>
      <c r="AK451" t="s">
        <v>12</v>
      </c>
      <c r="AL451">
        <v>1.34</v>
      </c>
      <c r="AM451">
        <v>87.984399999999994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8880.8201860000008</v>
      </c>
      <c r="I452">
        <v>151568.42811400001</v>
      </c>
      <c r="J452" t="s">
        <v>3</v>
      </c>
      <c r="K452">
        <v>8873.0504199999996</v>
      </c>
      <c r="L452">
        <v>151308.34651100001</v>
      </c>
      <c r="M452" t="s">
        <v>4</v>
      </c>
      <c r="N452">
        <v>316.96135099999998</v>
      </c>
      <c r="O452">
        <v>195.90729300000001</v>
      </c>
      <c r="P452" t="s">
        <v>5</v>
      </c>
      <c r="Q452">
        <v>1032.7133220000001</v>
      </c>
      <c r="R452">
        <v>1949.614523</v>
      </c>
      <c r="S452" t="s">
        <v>6</v>
      </c>
      <c r="T452">
        <v>230.23355000000001</v>
      </c>
      <c r="U452">
        <v>98.231888999999995</v>
      </c>
      <c r="V452" t="s">
        <v>7</v>
      </c>
      <c r="W452">
        <v>232.33649600000001</v>
      </c>
      <c r="X452">
        <v>101.159442</v>
      </c>
      <c r="Y452" t="s">
        <v>8</v>
      </c>
      <c r="Z452">
        <v>255.60902200000001</v>
      </c>
      <c r="AA452">
        <v>201.898178</v>
      </c>
      <c r="AB452" t="s">
        <v>9</v>
      </c>
      <c r="AC452">
        <v>7310.0777049999997</v>
      </c>
      <c r="AD452">
        <v>104428.603137</v>
      </c>
      <c r="AE452" t="s">
        <v>10</v>
      </c>
      <c r="AF452">
        <v>6.6307000000000005E-2</v>
      </c>
      <c r="AG452">
        <v>1.6200000000000001E-4</v>
      </c>
      <c r="AH452" t="s">
        <v>11</v>
      </c>
      <c r="AI452">
        <v>0.931701</v>
      </c>
      <c r="AJ452">
        <v>4.1999999999999998E-5</v>
      </c>
      <c r="AK452" t="s">
        <v>12</v>
      </c>
      <c r="AL452">
        <v>1.34</v>
      </c>
      <c r="AM452">
        <v>87.984399999999994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9686.3058400000009</v>
      </c>
      <c r="I453">
        <v>156809.627714</v>
      </c>
      <c r="J453" t="s">
        <v>3</v>
      </c>
      <c r="K453">
        <v>9677.8320309999999</v>
      </c>
      <c r="L453">
        <v>156539.54538600001</v>
      </c>
      <c r="M453" t="s">
        <v>4</v>
      </c>
      <c r="N453">
        <v>345.73350599999998</v>
      </c>
      <c r="O453">
        <v>201.62026900000001</v>
      </c>
      <c r="P453" t="s">
        <v>5</v>
      </c>
      <c r="Q453">
        <v>1126.7803799999999</v>
      </c>
      <c r="R453">
        <v>2038.2497900000001</v>
      </c>
      <c r="S453" t="s">
        <v>6</v>
      </c>
      <c r="T453">
        <v>251.10768300000001</v>
      </c>
      <c r="U453">
        <v>101.575812</v>
      </c>
      <c r="V453" t="s">
        <v>7</v>
      </c>
      <c r="W453">
        <v>253.40014600000001</v>
      </c>
      <c r="X453">
        <v>104.41786</v>
      </c>
      <c r="Y453" t="s">
        <v>8</v>
      </c>
      <c r="Z453">
        <v>279.16348599999998</v>
      </c>
      <c r="AA453">
        <v>225.84942100000001</v>
      </c>
      <c r="AB453" t="s">
        <v>9</v>
      </c>
      <c r="AC453">
        <v>7972.7509959999998</v>
      </c>
      <c r="AD453">
        <v>107994.15173300001</v>
      </c>
      <c r="AE453" t="s">
        <v>10</v>
      </c>
      <c r="AF453">
        <v>6.5161999999999998E-2</v>
      </c>
      <c r="AG453">
        <v>1.65E-4</v>
      </c>
      <c r="AH453" t="s">
        <v>11</v>
      </c>
      <c r="AI453">
        <v>0.93210099999999996</v>
      </c>
      <c r="AJ453">
        <v>3.3000000000000003E-5</v>
      </c>
      <c r="AK453" t="s">
        <v>12</v>
      </c>
      <c r="AL453">
        <v>2.16</v>
      </c>
      <c r="AM453">
        <v>118.73439999999999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10487.087559</v>
      </c>
      <c r="I454">
        <v>152420.72528399999</v>
      </c>
      <c r="J454" t="s">
        <v>3</v>
      </c>
      <c r="K454">
        <v>10477.914219</v>
      </c>
      <c r="L454">
        <v>152157.872237</v>
      </c>
      <c r="M454" t="s">
        <v>4</v>
      </c>
      <c r="N454">
        <v>374.32048300000002</v>
      </c>
      <c r="O454">
        <v>194.87653</v>
      </c>
      <c r="P454" t="s">
        <v>5</v>
      </c>
      <c r="Q454">
        <v>1220.2360209999999</v>
      </c>
      <c r="R454">
        <v>2043.0268659999999</v>
      </c>
      <c r="S454" t="s">
        <v>6</v>
      </c>
      <c r="T454">
        <v>271.865701</v>
      </c>
      <c r="U454">
        <v>98.490358999999998</v>
      </c>
      <c r="V454" t="s">
        <v>7</v>
      </c>
      <c r="W454">
        <v>274.35196000000002</v>
      </c>
      <c r="X454">
        <v>101.118584</v>
      </c>
      <c r="Y454" t="s">
        <v>8</v>
      </c>
      <c r="Z454">
        <v>302.52869500000003</v>
      </c>
      <c r="AA454">
        <v>253.249191</v>
      </c>
      <c r="AB454" t="s">
        <v>9</v>
      </c>
      <c r="AC454">
        <v>8631.9396290000004</v>
      </c>
      <c r="AD454">
        <v>104835.88295299999</v>
      </c>
      <c r="AE454" t="s">
        <v>10</v>
      </c>
      <c r="AF454">
        <v>6.4745999999999998E-2</v>
      </c>
      <c r="AG454">
        <v>1.65E-4</v>
      </c>
      <c r="AH454" t="s">
        <v>11</v>
      </c>
      <c r="AI454">
        <v>0.93271999999999999</v>
      </c>
      <c r="AJ454">
        <v>3.1999999999999999E-5</v>
      </c>
      <c r="AK454" t="s">
        <v>12</v>
      </c>
      <c r="AL454">
        <v>2.16</v>
      </c>
      <c r="AM454">
        <v>118.73439999999999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11291.681289</v>
      </c>
      <c r="I455">
        <v>156910.123807</v>
      </c>
      <c r="J455" t="s">
        <v>3</v>
      </c>
      <c r="K455">
        <v>11281.805488</v>
      </c>
      <c r="L455">
        <v>156639.37170600001</v>
      </c>
      <c r="M455" t="s">
        <v>4</v>
      </c>
      <c r="N455">
        <v>403.021298</v>
      </c>
      <c r="O455">
        <v>201.48610199999999</v>
      </c>
      <c r="P455" t="s">
        <v>5</v>
      </c>
      <c r="Q455">
        <v>1313.9617800000001</v>
      </c>
      <c r="R455">
        <v>2157.3705009999999</v>
      </c>
      <c r="S455" t="s">
        <v>6</v>
      </c>
      <c r="T455">
        <v>292.72186299999998</v>
      </c>
      <c r="U455">
        <v>101.100516</v>
      </c>
      <c r="V455" t="s">
        <v>7</v>
      </c>
      <c r="W455">
        <v>295.40771999999998</v>
      </c>
      <c r="X455">
        <v>103.544473</v>
      </c>
      <c r="Y455" t="s">
        <v>8</v>
      </c>
      <c r="Z455">
        <v>325.82562200000001</v>
      </c>
      <c r="AA455">
        <v>286.26934399999999</v>
      </c>
      <c r="AB455" t="s">
        <v>9</v>
      </c>
      <c r="AC455">
        <v>9294.4929690000008</v>
      </c>
      <c r="AD455">
        <v>107438.918221</v>
      </c>
      <c r="AE455" t="s">
        <v>10</v>
      </c>
      <c r="AF455">
        <v>6.4158999999999994E-2</v>
      </c>
      <c r="AG455">
        <v>1.6000000000000001E-4</v>
      </c>
      <c r="AH455" t="s">
        <v>11</v>
      </c>
      <c r="AI455">
        <v>0.93304500000000001</v>
      </c>
      <c r="AJ455">
        <v>3.3000000000000003E-5</v>
      </c>
      <c r="AK455" t="s">
        <v>12</v>
      </c>
      <c r="AL455">
        <v>2.16</v>
      </c>
      <c r="AM455">
        <v>118.73439999999999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12099.936288999999</v>
      </c>
      <c r="I456">
        <v>171367.08818799999</v>
      </c>
      <c r="J456" t="s">
        <v>3</v>
      </c>
      <c r="K456">
        <v>12089.355116999999</v>
      </c>
      <c r="L456">
        <v>171071.89946300001</v>
      </c>
      <c r="M456" t="s">
        <v>4</v>
      </c>
      <c r="N456">
        <v>431.839156</v>
      </c>
      <c r="O456">
        <v>220.479005</v>
      </c>
      <c r="P456" t="s">
        <v>5</v>
      </c>
      <c r="Q456">
        <v>1407.994353</v>
      </c>
      <c r="R456">
        <v>2389.1201390000001</v>
      </c>
      <c r="S456" t="s">
        <v>6</v>
      </c>
      <c r="T456">
        <v>313.67326000000003</v>
      </c>
      <c r="U456">
        <v>110.201204</v>
      </c>
      <c r="V456" t="s">
        <v>7</v>
      </c>
      <c r="W456">
        <v>316.55690700000002</v>
      </c>
      <c r="X456">
        <v>112.68857800000001</v>
      </c>
      <c r="Y456" t="s">
        <v>8</v>
      </c>
      <c r="Z456">
        <v>349.11541299999999</v>
      </c>
      <c r="AA456">
        <v>322.57557400000002</v>
      </c>
      <c r="AB456" t="s">
        <v>9</v>
      </c>
      <c r="AC456">
        <v>9960.1955660000003</v>
      </c>
      <c r="AD456">
        <v>116699.954556</v>
      </c>
      <c r="AE456" t="s">
        <v>10</v>
      </c>
      <c r="AF456">
        <v>6.3666E-2</v>
      </c>
      <c r="AG456">
        <v>1.5300000000000001E-4</v>
      </c>
      <c r="AH456" t="s">
        <v>11</v>
      </c>
      <c r="AI456">
        <v>0.93322099999999997</v>
      </c>
      <c r="AJ456">
        <v>3.3000000000000003E-5</v>
      </c>
      <c r="AK456" t="s">
        <v>12</v>
      </c>
      <c r="AL456">
        <v>2.16</v>
      </c>
      <c r="AM456">
        <v>118.73439999999999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12912.592909999999</v>
      </c>
      <c r="I457">
        <v>196923.73351699999</v>
      </c>
      <c r="J457" t="s">
        <v>3</v>
      </c>
      <c r="K457">
        <v>12901.301289000001</v>
      </c>
      <c r="L457">
        <v>196584.82312700001</v>
      </c>
      <c r="M457" t="s">
        <v>4</v>
      </c>
      <c r="N457">
        <v>460.85822400000001</v>
      </c>
      <c r="O457">
        <v>254.40116599999999</v>
      </c>
      <c r="P457" t="s">
        <v>5</v>
      </c>
      <c r="Q457">
        <v>1502.427034</v>
      </c>
      <c r="R457">
        <v>2743.618254</v>
      </c>
      <c r="S457" t="s">
        <v>6</v>
      </c>
      <c r="T457">
        <v>334.73527000000001</v>
      </c>
      <c r="U457">
        <v>126.704792</v>
      </c>
      <c r="V457" t="s">
        <v>7</v>
      </c>
      <c r="W457">
        <v>337.82188500000001</v>
      </c>
      <c r="X457">
        <v>129.268978</v>
      </c>
      <c r="Y457" t="s">
        <v>8</v>
      </c>
      <c r="Z457">
        <v>372.42922399999998</v>
      </c>
      <c r="AA457">
        <v>360.47753</v>
      </c>
      <c r="AB457" t="s">
        <v>9</v>
      </c>
      <c r="AC457">
        <v>10629.418594000001</v>
      </c>
      <c r="AD457">
        <v>133552.92752200001</v>
      </c>
      <c r="AE457" t="s">
        <v>10</v>
      </c>
      <c r="AF457">
        <v>6.2617000000000006E-2</v>
      </c>
      <c r="AG457">
        <v>1.3899999999999999E-4</v>
      </c>
      <c r="AH457" t="s">
        <v>11</v>
      </c>
      <c r="AI457">
        <v>0.933249</v>
      </c>
      <c r="AJ457">
        <v>3.1999999999999999E-5</v>
      </c>
      <c r="AK457" t="s">
        <v>12</v>
      </c>
      <c r="AL457">
        <v>2.16</v>
      </c>
      <c r="AM457">
        <v>118.73439999999999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13726.414766</v>
      </c>
      <c r="I458">
        <v>220718.95744599999</v>
      </c>
      <c r="J458" t="s">
        <v>3</v>
      </c>
      <c r="K458">
        <v>13714.412012000001</v>
      </c>
      <c r="L458">
        <v>220341.604788</v>
      </c>
      <c r="M458" t="s">
        <v>4</v>
      </c>
      <c r="N458">
        <v>489.92149899999998</v>
      </c>
      <c r="O458">
        <v>284.10476299999999</v>
      </c>
      <c r="P458" t="s">
        <v>5</v>
      </c>
      <c r="Q458">
        <v>1597.353901</v>
      </c>
      <c r="R458">
        <v>3037.5528089999998</v>
      </c>
      <c r="S458" t="s">
        <v>6</v>
      </c>
      <c r="T458">
        <v>355.81852400000002</v>
      </c>
      <c r="U458">
        <v>142.26236700000001</v>
      </c>
      <c r="V458" t="s">
        <v>7</v>
      </c>
      <c r="W458">
        <v>359.10430600000001</v>
      </c>
      <c r="X458">
        <v>144.99806799999999</v>
      </c>
      <c r="Y458" t="s">
        <v>8</v>
      </c>
      <c r="Z458">
        <v>396.16665599999999</v>
      </c>
      <c r="AA458">
        <v>384.47213900000003</v>
      </c>
      <c r="AB458" t="s">
        <v>9</v>
      </c>
      <c r="AC458">
        <v>11299.286894999999</v>
      </c>
      <c r="AD458">
        <v>149590.70073800001</v>
      </c>
      <c r="AE458" t="s">
        <v>10</v>
      </c>
      <c r="AF458">
        <v>6.2392999999999997E-2</v>
      </c>
      <c r="AG458">
        <v>1.4100000000000001E-4</v>
      </c>
      <c r="AH458" t="s">
        <v>11</v>
      </c>
      <c r="AI458">
        <v>0.93326399999999998</v>
      </c>
      <c r="AJ458">
        <v>3.1999999999999999E-5</v>
      </c>
      <c r="AK458" t="s">
        <v>12</v>
      </c>
      <c r="AL458">
        <v>2.16</v>
      </c>
      <c r="AM458">
        <v>118.73439999999999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14534.600136999999</v>
      </c>
      <c r="I459">
        <v>255601.322097</v>
      </c>
      <c r="J459" t="s">
        <v>3</v>
      </c>
      <c r="K459">
        <v>14521.891387</v>
      </c>
      <c r="L459">
        <v>255165.266382</v>
      </c>
      <c r="M459" t="s">
        <v>4</v>
      </c>
      <c r="N459">
        <v>518.73935100000006</v>
      </c>
      <c r="O459">
        <v>330.221363</v>
      </c>
      <c r="P459" t="s">
        <v>5</v>
      </c>
      <c r="Q459">
        <v>1691.706848</v>
      </c>
      <c r="R459">
        <v>3482.9034029999998</v>
      </c>
      <c r="S459" t="s">
        <v>6</v>
      </c>
      <c r="T459">
        <v>376.75919099999999</v>
      </c>
      <c r="U459">
        <v>165.02843300000001</v>
      </c>
      <c r="V459" t="s">
        <v>7</v>
      </c>
      <c r="W459">
        <v>380.245206</v>
      </c>
      <c r="X459">
        <v>167.96662000000001</v>
      </c>
      <c r="Y459" t="s">
        <v>8</v>
      </c>
      <c r="Z459">
        <v>419.80237599999998</v>
      </c>
      <c r="AA459">
        <v>422.236921</v>
      </c>
      <c r="AB459" t="s">
        <v>9</v>
      </c>
      <c r="AC459">
        <v>11964.689785</v>
      </c>
      <c r="AD459">
        <v>172982.02714600001</v>
      </c>
      <c r="AE459" t="s">
        <v>10</v>
      </c>
      <c r="AF459">
        <v>6.2031000000000003E-2</v>
      </c>
      <c r="AG459">
        <v>1.34E-4</v>
      </c>
      <c r="AH459" t="s">
        <v>11</v>
      </c>
      <c r="AI459">
        <v>0.93414399999999997</v>
      </c>
      <c r="AJ459">
        <v>5.1999999999999997E-5</v>
      </c>
      <c r="AK459" t="s">
        <v>12</v>
      </c>
      <c r="AL459">
        <v>2.16</v>
      </c>
      <c r="AM459">
        <v>118.73439999999999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15336.580352000001</v>
      </c>
      <c r="I460">
        <v>287508.61039500003</v>
      </c>
      <c r="J460" t="s">
        <v>3</v>
      </c>
      <c r="K460">
        <v>15323.170039000001</v>
      </c>
      <c r="L460">
        <v>287016.73044800002</v>
      </c>
      <c r="M460" t="s">
        <v>4</v>
      </c>
      <c r="N460">
        <v>547.36466600000006</v>
      </c>
      <c r="O460">
        <v>371.14106399999997</v>
      </c>
      <c r="P460" t="s">
        <v>5</v>
      </c>
      <c r="Q460">
        <v>1785.5061450000001</v>
      </c>
      <c r="R460">
        <v>3834.7930259999998</v>
      </c>
      <c r="S460" t="s">
        <v>6</v>
      </c>
      <c r="T460">
        <v>397.53778599999998</v>
      </c>
      <c r="U460">
        <v>186.198826</v>
      </c>
      <c r="V460" t="s">
        <v>7</v>
      </c>
      <c r="W460">
        <v>401.22159900000003</v>
      </c>
      <c r="X460">
        <v>189.192138</v>
      </c>
      <c r="Y460" t="s">
        <v>8</v>
      </c>
      <c r="Z460">
        <v>443.21356600000001</v>
      </c>
      <c r="AA460">
        <v>449.371737</v>
      </c>
      <c r="AB460" t="s">
        <v>9</v>
      </c>
      <c r="AC460">
        <v>12625.108007999999</v>
      </c>
      <c r="AD460">
        <v>194706.14933799999</v>
      </c>
      <c r="AE460" t="s">
        <v>10</v>
      </c>
      <c r="AF460">
        <v>6.0921999999999997E-2</v>
      </c>
      <c r="AG460">
        <v>1.17E-4</v>
      </c>
      <c r="AH460" t="s">
        <v>11</v>
      </c>
      <c r="AI460">
        <v>0.93421500000000002</v>
      </c>
      <c r="AJ460">
        <v>5.1999999999999997E-5</v>
      </c>
      <c r="AK460" t="s">
        <v>12</v>
      </c>
      <c r="AL460">
        <v>6.7</v>
      </c>
      <c r="AM460">
        <v>1109.0899999999999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16143.357577999999</v>
      </c>
      <c r="I461">
        <v>312572.93331200001</v>
      </c>
      <c r="J461" t="s">
        <v>3</v>
      </c>
      <c r="K461">
        <v>16129.242733999999</v>
      </c>
      <c r="L461">
        <v>312039.540056</v>
      </c>
      <c r="M461" t="s">
        <v>4</v>
      </c>
      <c r="N461">
        <v>576.14877100000001</v>
      </c>
      <c r="O461">
        <v>400.828147</v>
      </c>
      <c r="P461" t="s">
        <v>5</v>
      </c>
      <c r="Q461">
        <v>1880.0721309999999</v>
      </c>
      <c r="R461">
        <v>4232.6749149999996</v>
      </c>
      <c r="S461" t="s">
        <v>6</v>
      </c>
      <c r="T461">
        <v>418.43670300000002</v>
      </c>
      <c r="U461">
        <v>202.048754</v>
      </c>
      <c r="V461" t="s">
        <v>7</v>
      </c>
      <c r="W461">
        <v>422.31409200000002</v>
      </c>
      <c r="X461">
        <v>205.30689899999999</v>
      </c>
      <c r="Y461" t="s">
        <v>8</v>
      </c>
      <c r="Z461">
        <v>466.73650099999998</v>
      </c>
      <c r="AA461">
        <v>477.21775300000002</v>
      </c>
      <c r="AB461" t="s">
        <v>9</v>
      </c>
      <c r="AC461">
        <v>13289.43375</v>
      </c>
      <c r="AD461">
        <v>211903.96788499999</v>
      </c>
      <c r="AE461" t="s">
        <v>10</v>
      </c>
      <c r="AF461">
        <v>6.0845000000000003E-2</v>
      </c>
      <c r="AG461">
        <v>1.17E-4</v>
      </c>
      <c r="AH461" t="s">
        <v>11</v>
      </c>
      <c r="AI461">
        <v>0.93421500000000002</v>
      </c>
      <c r="AJ461">
        <v>5.1999999999999997E-5</v>
      </c>
      <c r="AK461" t="s">
        <v>12</v>
      </c>
      <c r="AL461">
        <v>14.24</v>
      </c>
      <c r="AM461">
        <v>3778.7424000000001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704.35261000000003</v>
      </c>
      <c r="I482">
        <v>5429.1673899999996</v>
      </c>
      <c r="J482" t="s">
        <v>3</v>
      </c>
      <c r="K482">
        <v>703.65374999999995</v>
      </c>
      <c r="L482">
        <v>5418.9003419999999</v>
      </c>
      <c r="M482" t="s">
        <v>4</v>
      </c>
      <c r="N482">
        <v>28.346526999999998</v>
      </c>
      <c r="O482">
        <v>8.8291839999999997</v>
      </c>
      <c r="P482" t="s">
        <v>5</v>
      </c>
      <c r="Q482">
        <v>0</v>
      </c>
      <c r="R482">
        <v>0</v>
      </c>
      <c r="S482" t="s">
        <v>6</v>
      </c>
      <c r="T482">
        <v>20.985678</v>
      </c>
      <c r="U482">
        <v>4.5421329999999998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8.3709000000000006E-2</v>
      </c>
      <c r="AD482">
        <v>1.0900000000000001E-4</v>
      </c>
      <c r="AE482" t="s">
        <v>10</v>
      </c>
      <c r="AF482">
        <v>0</v>
      </c>
      <c r="AG482">
        <v>0</v>
      </c>
      <c r="AH482" t="s">
        <v>11</v>
      </c>
      <c r="AI482">
        <v>0.912323</v>
      </c>
      <c r="AJ482">
        <v>2.0100000000000001E-4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1411.410032</v>
      </c>
      <c r="I483">
        <v>21050.969931</v>
      </c>
      <c r="J483" t="s">
        <v>3</v>
      </c>
      <c r="K483">
        <v>1410.01667</v>
      </c>
      <c r="L483">
        <v>21011.045113</v>
      </c>
      <c r="M483" t="s">
        <v>4</v>
      </c>
      <c r="N483">
        <v>56.820399999999999</v>
      </c>
      <c r="O483">
        <v>34.223291000000003</v>
      </c>
      <c r="P483" t="s">
        <v>5</v>
      </c>
      <c r="Q483">
        <v>0</v>
      </c>
      <c r="R483">
        <v>0</v>
      </c>
      <c r="S483" t="s">
        <v>6</v>
      </c>
      <c r="T483">
        <v>42.074491000000002</v>
      </c>
      <c r="U483">
        <v>17.643742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7.8659000000000007E-2</v>
      </c>
      <c r="AD483">
        <v>1.2899999999999999E-4</v>
      </c>
      <c r="AE483" t="s">
        <v>10</v>
      </c>
      <c r="AF483">
        <v>0</v>
      </c>
      <c r="AG483">
        <v>0</v>
      </c>
      <c r="AH483" t="s">
        <v>11</v>
      </c>
      <c r="AI483">
        <v>0.92061199999999999</v>
      </c>
      <c r="AJ483">
        <v>1.8799999999999999E-4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2120.2828420000001</v>
      </c>
      <c r="I484">
        <v>40141.258543000004</v>
      </c>
      <c r="J484" t="s">
        <v>3</v>
      </c>
      <c r="K484">
        <v>2118.1941040000002</v>
      </c>
      <c r="L484">
        <v>40064.540520000002</v>
      </c>
      <c r="M484" t="s">
        <v>4</v>
      </c>
      <c r="N484">
        <v>85.422235999999998</v>
      </c>
      <c r="O484">
        <v>64.729372999999995</v>
      </c>
      <c r="P484" t="s">
        <v>5</v>
      </c>
      <c r="Q484">
        <v>0</v>
      </c>
      <c r="R484">
        <v>0</v>
      </c>
      <c r="S484" t="s">
        <v>6</v>
      </c>
      <c r="T484">
        <v>63.216048999999998</v>
      </c>
      <c r="U484">
        <v>33.684514999999998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7.6439999999999994E-2</v>
      </c>
      <c r="AD484">
        <v>1.35E-4</v>
      </c>
      <c r="AE484" t="s">
        <v>10</v>
      </c>
      <c r="AF484">
        <v>0</v>
      </c>
      <c r="AG484">
        <v>0</v>
      </c>
      <c r="AH484" t="s">
        <v>11</v>
      </c>
      <c r="AI484">
        <v>0.92323500000000003</v>
      </c>
      <c r="AJ484">
        <v>1.5799999999999999E-4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2832.8136720000002</v>
      </c>
      <c r="I485">
        <v>55227.753783</v>
      </c>
      <c r="J485" t="s">
        <v>3</v>
      </c>
      <c r="K485">
        <v>2830.0248969999998</v>
      </c>
      <c r="L485">
        <v>55122.060771999997</v>
      </c>
      <c r="M485" t="s">
        <v>4</v>
      </c>
      <c r="N485">
        <v>114.131011</v>
      </c>
      <c r="O485">
        <v>89.037657999999993</v>
      </c>
      <c r="P485" t="s">
        <v>5</v>
      </c>
      <c r="Q485">
        <v>0</v>
      </c>
      <c r="R485">
        <v>0</v>
      </c>
      <c r="S485" t="s">
        <v>6</v>
      </c>
      <c r="T485">
        <v>84.473292000000001</v>
      </c>
      <c r="U485">
        <v>46.370815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7.4672000000000002E-2</v>
      </c>
      <c r="AD485">
        <v>1.45E-4</v>
      </c>
      <c r="AE485" t="s">
        <v>10</v>
      </c>
      <c r="AF485">
        <v>0</v>
      </c>
      <c r="AG485">
        <v>0</v>
      </c>
      <c r="AH485" t="s">
        <v>11</v>
      </c>
      <c r="AI485">
        <v>0.92502399999999996</v>
      </c>
      <c r="AJ485">
        <v>1.37E-4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3549.7719040000002</v>
      </c>
      <c r="I486">
        <v>70168.060347000006</v>
      </c>
      <c r="J486" t="s">
        <v>3</v>
      </c>
      <c r="K486">
        <v>3546.2789889999999</v>
      </c>
      <c r="L486">
        <v>70033.236235999997</v>
      </c>
      <c r="M486" t="s">
        <v>4</v>
      </c>
      <c r="N486">
        <v>143.009761</v>
      </c>
      <c r="O486">
        <v>113.621314</v>
      </c>
      <c r="P486" t="s">
        <v>5</v>
      </c>
      <c r="Q486">
        <v>0</v>
      </c>
      <c r="R486">
        <v>0</v>
      </c>
      <c r="S486" t="s">
        <v>6</v>
      </c>
      <c r="T486">
        <v>105.853178</v>
      </c>
      <c r="U486">
        <v>58.901598999999997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7.3225999999999999E-2</v>
      </c>
      <c r="AD486">
        <v>1.4899999999999999E-4</v>
      </c>
      <c r="AE486" t="s">
        <v>10</v>
      </c>
      <c r="AF486">
        <v>0</v>
      </c>
      <c r="AG486">
        <v>0</v>
      </c>
      <c r="AH486" t="s">
        <v>11</v>
      </c>
      <c r="AI486">
        <v>0.92793199999999998</v>
      </c>
      <c r="AJ486">
        <v>9.2E-5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4265.2490429999998</v>
      </c>
      <c r="I487">
        <v>91460.350434000007</v>
      </c>
      <c r="J487" t="s">
        <v>3</v>
      </c>
      <c r="K487">
        <v>4261.0531199999996</v>
      </c>
      <c r="L487">
        <v>91283.921818999996</v>
      </c>
      <c r="M487" t="s">
        <v>4</v>
      </c>
      <c r="N487">
        <v>171.82364000000001</v>
      </c>
      <c r="O487">
        <v>148.878354</v>
      </c>
      <c r="P487" t="s">
        <v>5</v>
      </c>
      <c r="Q487">
        <v>0</v>
      </c>
      <c r="R487">
        <v>0</v>
      </c>
      <c r="S487" t="s">
        <v>6</v>
      </c>
      <c r="T487">
        <v>127.19193799999999</v>
      </c>
      <c r="U487">
        <v>76.785567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7.2111999999999996E-2</v>
      </c>
      <c r="AD487">
        <v>1.5100000000000001E-4</v>
      </c>
      <c r="AE487" t="s">
        <v>10</v>
      </c>
      <c r="AF487">
        <v>0</v>
      </c>
      <c r="AG487">
        <v>0</v>
      </c>
      <c r="AH487" t="s">
        <v>11</v>
      </c>
      <c r="AI487">
        <v>0.928898</v>
      </c>
      <c r="AJ487">
        <v>7.7000000000000001E-5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4977.9348049999999</v>
      </c>
      <c r="I488">
        <v>114409.169274</v>
      </c>
      <c r="J488" t="s">
        <v>3</v>
      </c>
      <c r="K488">
        <v>4973.0377150000004</v>
      </c>
      <c r="L488">
        <v>114189.12519799999</v>
      </c>
      <c r="M488" t="s">
        <v>4</v>
      </c>
      <c r="N488">
        <v>200.57264000000001</v>
      </c>
      <c r="O488">
        <v>186.08987400000001</v>
      </c>
      <c r="P488" t="s">
        <v>5</v>
      </c>
      <c r="Q488">
        <v>0</v>
      </c>
      <c r="R488">
        <v>0</v>
      </c>
      <c r="S488" t="s">
        <v>6</v>
      </c>
      <c r="T488">
        <v>148.44323700000001</v>
      </c>
      <c r="U488">
        <v>96.007823000000002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7.1501999999999996E-2</v>
      </c>
      <c r="AD488">
        <v>1.5300000000000001E-4</v>
      </c>
      <c r="AE488" t="s">
        <v>10</v>
      </c>
      <c r="AF488">
        <v>0</v>
      </c>
      <c r="AG488">
        <v>0</v>
      </c>
      <c r="AH488" t="s">
        <v>11</v>
      </c>
      <c r="AI488">
        <v>0.92998099999999995</v>
      </c>
      <c r="AJ488">
        <v>5.3999999999999998E-5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5684.9257710000002</v>
      </c>
      <c r="I489">
        <v>123809.141743</v>
      </c>
      <c r="J489" t="s">
        <v>3</v>
      </c>
      <c r="K489">
        <v>5679.3321969999997</v>
      </c>
      <c r="L489">
        <v>123570.98762299999</v>
      </c>
      <c r="M489" t="s">
        <v>4</v>
      </c>
      <c r="N489">
        <v>229.065797</v>
      </c>
      <c r="O489">
        <v>201.483599</v>
      </c>
      <c r="P489" t="s">
        <v>5</v>
      </c>
      <c r="Q489">
        <v>0</v>
      </c>
      <c r="R489">
        <v>0</v>
      </c>
      <c r="S489" t="s">
        <v>6</v>
      </c>
      <c r="T489">
        <v>169.531521</v>
      </c>
      <c r="U489">
        <v>103.813255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6.9782999999999998E-2</v>
      </c>
      <c r="AD489">
        <v>1.54E-4</v>
      </c>
      <c r="AE489" t="s">
        <v>10</v>
      </c>
      <c r="AF489">
        <v>0</v>
      </c>
      <c r="AG489">
        <v>0</v>
      </c>
      <c r="AH489" t="s">
        <v>11</v>
      </c>
      <c r="AI489">
        <v>0.930759</v>
      </c>
      <c r="AJ489">
        <v>3.6000000000000001E-5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6390.012334</v>
      </c>
      <c r="I490">
        <v>137845.90037700001</v>
      </c>
      <c r="J490" t="s">
        <v>3</v>
      </c>
      <c r="K490">
        <v>6383.7258110000002</v>
      </c>
      <c r="L490">
        <v>137579.43283999999</v>
      </c>
      <c r="M490" t="s">
        <v>4</v>
      </c>
      <c r="N490">
        <v>257.47546899999998</v>
      </c>
      <c r="O490">
        <v>225.29227900000001</v>
      </c>
      <c r="P490" t="s">
        <v>5</v>
      </c>
      <c r="Q490">
        <v>0</v>
      </c>
      <c r="R490">
        <v>0</v>
      </c>
      <c r="S490" t="s">
        <v>6</v>
      </c>
      <c r="T490">
        <v>190.56069400000001</v>
      </c>
      <c r="U490">
        <v>115.68812800000001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6.8687999999999999E-2</v>
      </c>
      <c r="AD490">
        <v>1.4899999999999999E-4</v>
      </c>
      <c r="AE490" t="s">
        <v>10</v>
      </c>
      <c r="AF490">
        <v>0</v>
      </c>
      <c r="AG490">
        <v>0</v>
      </c>
      <c r="AH490" t="s">
        <v>11</v>
      </c>
      <c r="AI490">
        <v>0.93122700000000003</v>
      </c>
      <c r="AJ490">
        <v>3.3000000000000003E-5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7101.2053219999998</v>
      </c>
      <c r="I491">
        <v>149666.92983800001</v>
      </c>
      <c r="J491" t="s">
        <v>3</v>
      </c>
      <c r="K491">
        <v>7094.2187889999996</v>
      </c>
      <c r="L491">
        <v>149377.57152200001</v>
      </c>
      <c r="M491" t="s">
        <v>4</v>
      </c>
      <c r="N491">
        <v>286.123876</v>
      </c>
      <c r="O491">
        <v>244.30650600000001</v>
      </c>
      <c r="P491" t="s">
        <v>5</v>
      </c>
      <c r="Q491">
        <v>0</v>
      </c>
      <c r="R491">
        <v>0</v>
      </c>
      <c r="S491" t="s">
        <v>6</v>
      </c>
      <c r="T491">
        <v>211.775916</v>
      </c>
      <c r="U491">
        <v>125.45791800000001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6.8404999999999994E-2</v>
      </c>
      <c r="AD491">
        <v>1.5300000000000001E-4</v>
      </c>
      <c r="AE491" t="s">
        <v>10</v>
      </c>
      <c r="AF491">
        <v>0</v>
      </c>
      <c r="AG491">
        <v>0</v>
      </c>
      <c r="AH491" t="s">
        <v>11</v>
      </c>
      <c r="AI491">
        <v>0.93179400000000001</v>
      </c>
      <c r="AJ491">
        <v>2.3E-5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7807.5769630000004</v>
      </c>
      <c r="I492">
        <v>155898.50954900001</v>
      </c>
      <c r="J492" t="s">
        <v>3</v>
      </c>
      <c r="K492">
        <v>7799.896436</v>
      </c>
      <c r="L492">
        <v>155595.51661799999</v>
      </c>
      <c r="M492" t="s">
        <v>4</v>
      </c>
      <c r="N492">
        <v>314.572022</v>
      </c>
      <c r="O492">
        <v>253.14151100000001</v>
      </c>
      <c r="P492" t="s">
        <v>5</v>
      </c>
      <c r="Q492">
        <v>0</v>
      </c>
      <c r="R492">
        <v>0</v>
      </c>
      <c r="S492" t="s">
        <v>6</v>
      </c>
      <c r="T492">
        <v>232.84536299999999</v>
      </c>
      <c r="U492">
        <v>130.78295700000001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6.7747000000000002E-2</v>
      </c>
      <c r="AD492">
        <v>1.44E-4</v>
      </c>
      <c r="AE492" t="s">
        <v>10</v>
      </c>
      <c r="AF492">
        <v>0</v>
      </c>
      <c r="AG492">
        <v>0</v>
      </c>
      <c r="AH492" t="s">
        <v>11</v>
      </c>
      <c r="AI492">
        <v>0.93189500000000003</v>
      </c>
      <c r="AJ492">
        <v>2.3E-5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8508.4564449999998</v>
      </c>
      <c r="I493">
        <v>158971.08719799999</v>
      </c>
      <c r="J493" t="s">
        <v>3</v>
      </c>
      <c r="K493">
        <v>8500.0868260000007</v>
      </c>
      <c r="L493">
        <v>158660.18684000001</v>
      </c>
      <c r="M493" t="s">
        <v>4</v>
      </c>
      <c r="N493">
        <v>342.79400600000002</v>
      </c>
      <c r="O493">
        <v>257.24660799999998</v>
      </c>
      <c r="P493" t="s">
        <v>5</v>
      </c>
      <c r="Q493">
        <v>0</v>
      </c>
      <c r="R493">
        <v>0</v>
      </c>
      <c r="S493" t="s">
        <v>6</v>
      </c>
      <c r="T493">
        <v>253.75317899999999</v>
      </c>
      <c r="U493">
        <v>133.41250299999999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6.7156999999999994E-2</v>
      </c>
      <c r="AD493">
        <v>1.4300000000000001E-4</v>
      </c>
      <c r="AE493" t="s">
        <v>10</v>
      </c>
      <c r="AF493">
        <v>0</v>
      </c>
      <c r="AG493">
        <v>0</v>
      </c>
      <c r="AH493" t="s">
        <v>11</v>
      </c>
      <c r="AI493">
        <v>0.93198400000000003</v>
      </c>
      <c r="AJ493">
        <v>2.3E-5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9214.8156049999998</v>
      </c>
      <c r="I494">
        <v>167508.79074600001</v>
      </c>
      <c r="J494" t="s">
        <v>3</v>
      </c>
      <c r="K494">
        <v>9205.7533199999998</v>
      </c>
      <c r="L494">
        <v>167180.15419</v>
      </c>
      <c r="M494" t="s">
        <v>4</v>
      </c>
      <c r="N494">
        <v>371.25759199999999</v>
      </c>
      <c r="O494">
        <v>271.79518100000001</v>
      </c>
      <c r="P494" t="s">
        <v>5</v>
      </c>
      <c r="Q494">
        <v>0</v>
      </c>
      <c r="R494">
        <v>0</v>
      </c>
      <c r="S494" t="s">
        <v>6</v>
      </c>
      <c r="T494">
        <v>274.828779</v>
      </c>
      <c r="U494">
        <v>140.565755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6.5787999999999999E-2</v>
      </c>
      <c r="AD494">
        <v>1.3200000000000001E-4</v>
      </c>
      <c r="AE494" t="s">
        <v>10</v>
      </c>
      <c r="AF494">
        <v>0</v>
      </c>
      <c r="AG494">
        <v>0</v>
      </c>
      <c r="AH494" t="s">
        <v>11</v>
      </c>
      <c r="AI494">
        <v>0.93213400000000002</v>
      </c>
      <c r="AJ494">
        <v>2.1999999999999999E-5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9926.6504100000002</v>
      </c>
      <c r="I495">
        <v>181571.389796</v>
      </c>
      <c r="J495" t="s">
        <v>3</v>
      </c>
      <c r="K495">
        <v>9916.8889839999993</v>
      </c>
      <c r="L495">
        <v>181216.04850400001</v>
      </c>
      <c r="M495" t="s">
        <v>4</v>
      </c>
      <c r="N495">
        <v>399.95661799999999</v>
      </c>
      <c r="O495">
        <v>294.44798200000002</v>
      </c>
      <c r="P495" t="s">
        <v>5</v>
      </c>
      <c r="Q495">
        <v>0</v>
      </c>
      <c r="R495">
        <v>0</v>
      </c>
      <c r="S495" t="s">
        <v>6</v>
      </c>
      <c r="T495">
        <v>296.060024</v>
      </c>
      <c r="U495">
        <v>152.44155499999999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6.5370999999999999E-2</v>
      </c>
      <c r="AD495">
        <v>1.37E-4</v>
      </c>
      <c r="AE495" t="s">
        <v>10</v>
      </c>
      <c r="AF495">
        <v>0</v>
      </c>
      <c r="AG495">
        <v>0</v>
      </c>
      <c r="AH495" t="s">
        <v>11</v>
      </c>
      <c r="AI495">
        <v>0.93220099999999995</v>
      </c>
      <c r="AJ495">
        <v>2.1999999999999999E-5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10640.97582</v>
      </c>
      <c r="I496">
        <v>202408.95675099999</v>
      </c>
      <c r="J496" t="s">
        <v>3</v>
      </c>
      <c r="K496">
        <v>10630.512246</v>
      </c>
      <c r="L496">
        <v>202014.36119900001</v>
      </c>
      <c r="M496" t="s">
        <v>4</v>
      </c>
      <c r="N496">
        <v>428.77533099999999</v>
      </c>
      <c r="O496">
        <v>327.237596</v>
      </c>
      <c r="P496" t="s">
        <v>5</v>
      </c>
      <c r="Q496">
        <v>0</v>
      </c>
      <c r="R496">
        <v>0</v>
      </c>
      <c r="S496" t="s">
        <v>6</v>
      </c>
      <c r="T496">
        <v>317.36211200000002</v>
      </c>
      <c r="U496">
        <v>169.97018399999999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6.4262E-2</v>
      </c>
      <c r="AD496">
        <v>1.45E-4</v>
      </c>
      <c r="AE496" t="s">
        <v>10</v>
      </c>
      <c r="AF496">
        <v>0</v>
      </c>
      <c r="AG496">
        <v>0</v>
      </c>
      <c r="AH496" t="s">
        <v>11</v>
      </c>
      <c r="AI496">
        <v>0.93302799999999997</v>
      </c>
      <c r="AJ496">
        <v>3.3000000000000003E-5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11344.967793</v>
      </c>
      <c r="I497">
        <v>225202.53733600001</v>
      </c>
      <c r="J497" t="s">
        <v>3</v>
      </c>
      <c r="K497">
        <v>11333.811132999999</v>
      </c>
      <c r="L497">
        <v>224765.234983</v>
      </c>
      <c r="M497" t="s">
        <v>4</v>
      </c>
      <c r="N497">
        <v>457.12950000000001</v>
      </c>
      <c r="O497">
        <v>364.54726499999998</v>
      </c>
      <c r="P497" t="s">
        <v>5</v>
      </c>
      <c r="Q497">
        <v>0</v>
      </c>
      <c r="R497">
        <v>0</v>
      </c>
      <c r="S497" t="s">
        <v>6</v>
      </c>
      <c r="T497">
        <v>338.36810300000002</v>
      </c>
      <c r="U497">
        <v>189.21144899999999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6.3876000000000002E-2</v>
      </c>
      <c r="AD497">
        <v>1.3799999999999999E-4</v>
      </c>
      <c r="AE497" t="s">
        <v>10</v>
      </c>
      <c r="AF497">
        <v>0</v>
      </c>
      <c r="AG497">
        <v>0</v>
      </c>
      <c r="AH497" t="s">
        <v>11</v>
      </c>
      <c r="AI497">
        <v>0.93307799999999996</v>
      </c>
      <c r="AJ497">
        <v>3.3000000000000003E-5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12054.849902</v>
      </c>
      <c r="I498">
        <v>258372.54801200001</v>
      </c>
      <c r="J498" t="s">
        <v>3</v>
      </c>
      <c r="K498">
        <v>12042.995741999999</v>
      </c>
      <c r="L498">
        <v>257873.37612299999</v>
      </c>
      <c r="M498" t="s">
        <v>4</v>
      </c>
      <c r="N498">
        <v>485.73890399999999</v>
      </c>
      <c r="O498">
        <v>417.96829300000002</v>
      </c>
      <c r="P498" t="s">
        <v>5</v>
      </c>
      <c r="Q498">
        <v>0</v>
      </c>
      <c r="R498">
        <v>0</v>
      </c>
      <c r="S498" t="s">
        <v>6</v>
      </c>
      <c r="T498">
        <v>359.54409099999998</v>
      </c>
      <c r="U498">
        <v>217.21450200000001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6.3876000000000002E-2</v>
      </c>
      <c r="AD498">
        <v>1.3799999999999999E-4</v>
      </c>
      <c r="AE498" t="s">
        <v>10</v>
      </c>
      <c r="AF498">
        <v>0</v>
      </c>
      <c r="AG498">
        <v>0</v>
      </c>
      <c r="AH498" t="s">
        <v>11</v>
      </c>
      <c r="AI498">
        <v>0.93307799999999996</v>
      </c>
      <c r="AJ498">
        <v>3.3000000000000003E-5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12765.921543</v>
      </c>
      <c r="I499">
        <v>293935.579975</v>
      </c>
      <c r="J499" t="s">
        <v>3</v>
      </c>
      <c r="K499">
        <v>12753.368710999999</v>
      </c>
      <c r="L499">
        <v>293367.37666800001</v>
      </c>
      <c r="M499" t="s">
        <v>4</v>
      </c>
      <c r="N499">
        <v>514.36844599999995</v>
      </c>
      <c r="O499">
        <v>475.72037799999998</v>
      </c>
      <c r="P499" t="s">
        <v>5</v>
      </c>
      <c r="Q499">
        <v>0</v>
      </c>
      <c r="R499">
        <v>0</v>
      </c>
      <c r="S499" t="s">
        <v>6</v>
      </c>
      <c r="T499">
        <v>380.76154200000002</v>
      </c>
      <c r="U499">
        <v>247.119384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6.3313999999999995E-2</v>
      </c>
      <c r="AD499">
        <v>1.3200000000000001E-4</v>
      </c>
      <c r="AE499" t="s">
        <v>10</v>
      </c>
      <c r="AF499">
        <v>0</v>
      </c>
      <c r="AG499">
        <v>0</v>
      </c>
      <c r="AH499" t="s">
        <v>11</v>
      </c>
      <c r="AI499">
        <v>0.93311500000000003</v>
      </c>
      <c r="AJ499">
        <v>3.1999999999999999E-5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13471.147676000001</v>
      </c>
      <c r="I500">
        <v>323805.62542200001</v>
      </c>
      <c r="J500" t="s">
        <v>3</v>
      </c>
      <c r="K500">
        <v>13457.902792999999</v>
      </c>
      <c r="L500">
        <v>323178.52530799998</v>
      </c>
      <c r="M500" t="s">
        <v>4</v>
      </c>
      <c r="N500">
        <v>542.76862600000004</v>
      </c>
      <c r="O500">
        <v>525.18656799999997</v>
      </c>
      <c r="P500" t="s">
        <v>5</v>
      </c>
      <c r="Q500">
        <v>0</v>
      </c>
      <c r="R500">
        <v>0</v>
      </c>
      <c r="S500" t="s">
        <v>6</v>
      </c>
      <c r="T500">
        <v>401.80649699999998</v>
      </c>
      <c r="U500">
        <v>272.03269299999999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6.2375E-2</v>
      </c>
      <c r="AD500">
        <v>1.2E-4</v>
      </c>
      <c r="AE500" t="s">
        <v>10</v>
      </c>
      <c r="AF500">
        <v>0</v>
      </c>
      <c r="AG500">
        <v>0</v>
      </c>
      <c r="AH500" t="s">
        <v>11</v>
      </c>
      <c r="AI500">
        <v>0.93362100000000003</v>
      </c>
      <c r="AJ500">
        <v>4.3999999999999999E-5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14171.256758</v>
      </c>
      <c r="I501">
        <v>341362.64328299998</v>
      </c>
      <c r="J501" t="s">
        <v>3</v>
      </c>
      <c r="K501">
        <v>14157.323359</v>
      </c>
      <c r="L501">
        <v>340701.96033099998</v>
      </c>
      <c r="M501" t="s">
        <v>4</v>
      </c>
      <c r="N501">
        <v>570.97461799999996</v>
      </c>
      <c r="O501">
        <v>554.59036600000002</v>
      </c>
      <c r="P501" t="s">
        <v>5</v>
      </c>
      <c r="Q501">
        <v>0</v>
      </c>
      <c r="R501">
        <v>0</v>
      </c>
      <c r="S501" t="s">
        <v>6</v>
      </c>
      <c r="T501">
        <v>422.69839100000002</v>
      </c>
      <c r="U501">
        <v>286.75429600000001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6.1723E-2</v>
      </c>
      <c r="AD501">
        <v>1.05E-4</v>
      </c>
      <c r="AE501" t="s">
        <v>10</v>
      </c>
      <c r="AF501">
        <v>0</v>
      </c>
      <c r="AG501">
        <v>0</v>
      </c>
      <c r="AH501" t="s">
        <v>11</v>
      </c>
      <c r="AI501">
        <v>0.93362100000000003</v>
      </c>
      <c r="AJ501">
        <v>4.3999999999999999E-5</v>
      </c>
      <c r="AK501" t="s">
        <v>12</v>
      </c>
      <c r="AL501">
        <v>0</v>
      </c>
      <c r="AM501">
        <v>0</v>
      </c>
    </row>
    <row r="503" spans="1:39" x14ac:dyDescent="0.25">
      <c r="A503" t="s">
        <v>147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1468.307468</v>
      </c>
      <c r="I503">
        <v>6670.1192609999998</v>
      </c>
      <c r="J503" t="s">
        <v>3</v>
      </c>
      <c r="K503">
        <v>1466.864116</v>
      </c>
      <c r="L503">
        <v>6657.2406000000001</v>
      </c>
      <c r="M503" t="s">
        <v>4</v>
      </c>
      <c r="N503">
        <v>59.308965999999998</v>
      </c>
      <c r="O503">
        <v>13.115608</v>
      </c>
      <c r="P503" t="s">
        <v>5</v>
      </c>
      <c r="Q503">
        <v>0</v>
      </c>
      <c r="R503">
        <v>0</v>
      </c>
      <c r="S503" t="s">
        <v>6</v>
      </c>
      <c r="T503">
        <v>44.007376000000001</v>
      </c>
      <c r="U503">
        <v>6.1844159999999997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7.8302999999999998E-2</v>
      </c>
      <c r="AD503">
        <v>1.1900000000000001E-4</v>
      </c>
      <c r="AE503" t="s">
        <v>10</v>
      </c>
      <c r="AF503">
        <v>0</v>
      </c>
      <c r="AG503">
        <v>0</v>
      </c>
      <c r="AH503" t="s">
        <v>11</v>
      </c>
      <c r="AI503">
        <v>0.91963300000000003</v>
      </c>
      <c r="AJ503">
        <v>1.56E-4</v>
      </c>
      <c r="AK503" t="s">
        <v>12</v>
      </c>
      <c r="AL503">
        <v>0</v>
      </c>
      <c r="AM503">
        <v>0</v>
      </c>
    </row>
    <row r="504" spans="1:39" x14ac:dyDescent="0.25">
      <c r="A504" t="s">
        <v>147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2201.6927270000001</v>
      </c>
      <c r="I504">
        <v>12954.376491999999</v>
      </c>
      <c r="J504" t="s">
        <v>3</v>
      </c>
      <c r="K504">
        <v>2199.5277780000001</v>
      </c>
      <c r="L504">
        <v>12929.288408</v>
      </c>
      <c r="M504" t="s">
        <v>4</v>
      </c>
      <c r="N504">
        <v>89.012242000000001</v>
      </c>
      <c r="O504">
        <v>23.316617999999998</v>
      </c>
      <c r="P504" t="s">
        <v>5</v>
      </c>
      <c r="Q504">
        <v>0</v>
      </c>
      <c r="R504">
        <v>0</v>
      </c>
      <c r="S504" t="s">
        <v>6</v>
      </c>
      <c r="T504">
        <v>65.982761999999994</v>
      </c>
      <c r="U504">
        <v>11.627860999999999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7.5889999999999999E-2</v>
      </c>
      <c r="AD504">
        <v>1.3799999999999999E-4</v>
      </c>
      <c r="AE504" t="s">
        <v>10</v>
      </c>
      <c r="AF504">
        <v>0</v>
      </c>
      <c r="AG504">
        <v>0</v>
      </c>
      <c r="AH504" t="s">
        <v>11</v>
      </c>
      <c r="AI504">
        <v>0.92551000000000005</v>
      </c>
      <c r="AJ504">
        <v>1.27E-4</v>
      </c>
      <c r="AK504" t="s">
        <v>12</v>
      </c>
      <c r="AL504">
        <v>0</v>
      </c>
      <c r="AM504">
        <v>0</v>
      </c>
    </row>
    <row r="505" spans="1:39" x14ac:dyDescent="0.25">
      <c r="A505" t="s">
        <v>147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2931.4311280000002</v>
      </c>
      <c r="I505">
        <v>20489.228531000001</v>
      </c>
      <c r="J505" t="s">
        <v>3</v>
      </c>
      <c r="K505">
        <v>2928.5472119999999</v>
      </c>
      <c r="L505">
        <v>20449.920952</v>
      </c>
      <c r="M505" t="s">
        <v>4</v>
      </c>
      <c r="N505">
        <v>119.049729</v>
      </c>
      <c r="O505">
        <v>47.673357000000003</v>
      </c>
      <c r="P505" t="s">
        <v>5</v>
      </c>
      <c r="Q505">
        <v>0</v>
      </c>
      <c r="R505">
        <v>0</v>
      </c>
      <c r="S505" t="s">
        <v>6</v>
      </c>
      <c r="T505">
        <v>88.204201999999995</v>
      </c>
      <c r="U505">
        <v>23.508144999999999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7.3890999999999998E-2</v>
      </c>
      <c r="AD505">
        <v>1.73E-4</v>
      </c>
      <c r="AE505" t="s">
        <v>10</v>
      </c>
      <c r="AF505">
        <v>0</v>
      </c>
      <c r="AG505">
        <v>0</v>
      </c>
      <c r="AH505" t="s">
        <v>11</v>
      </c>
      <c r="AI505">
        <v>0.92852500000000004</v>
      </c>
      <c r="AJ505">
        <v>1.2E-4</v>
      </c>
      <c r="AK505" t="s">
        <v>12</v>
      </c>
      <c r="AL505">
        <v>0</v>
      </c>
      <c r="AM505">
        <v>0</v>
      </c>
    </row>
    <row r="506" spans="1:39" x14ac:dyDescent="0.25">
      <c r="A506" t="s">
        <v>147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3656.5864059999999</v>
      </c>
      <c r="I506">
        <v>25119.385553</v>
      </c>
      <c r="J506" t="s">
        <v>3</v>
      </c>
      <c r="K506">
        <v>3652.9866310000002</v>
      </c>
      <c r="L506">
        <v>25072.856102000002</v>
      </c>
      <c r="M506" t="s">
        <v>4</v>
      </c>
      <c r="N506">
        <v>148.20599300000001</v>
      </c>
      <c r="O506">
        <v>54.862693</v>
      </c>
      <c r="P506" t="s">
        <v>5</v>
      </c>
      <c r="Q506">
        <v>0</v>
      </c>
      <c r="R506">
        <v>0</v>
      </c>
      <c r="S506" t="s">
        <v>6</v>
      </c>
      <c r="T506">
        <v>110.344443</v>
      </c>
      <c r="U506">
        <v>32.735714000000002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7.3155999999999999E-2</v>
      </c>
      <c r="AD506">
        <v>1.76E-4</v>
      </c>
      <c r="AE506" t="s">
        <v>10</v>
      </c>
      <c r="AF506">
        <v>0</v>
      </c>
      <c r="AG506">
        <v>0</v>
      </c>
      <c r="AH506" t="s">
        <v>11</v>
      </c>
      <c r="AI506">
        <v>0.93038399999999999</v>
      </c>
      <c r="AJ506">
        <v>1.08E-4</v>
      </c>
      <c r="AK506" t="s">
        <v>12</v>
      </c>
      <c r="AL506">
        <v>0</v>
      </c>
      <c r="AM506">
        <v>0</v>
      </c>
    </row>
    <row r="507" spans="1:39" x14ac:dyDescent="0.25">
      <c r="A507" t="s">
        <v>147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4385.5930470000003</v>
      </c>
      <c r="I507">
        <v>30494.262406999998</v>
      </c>
      <c r="J507" t="s">
        <v>3</v>
      </c>
      <c r="K507">
        <v>4381.2748339999998</v>
      </c>
      <c r="L507">
        <v>30436.719013000002</v>
      </c>
      <c r="M507" t="s">
        <v>4</v>
      </c>
      <c r="N507">
        <v>177.48292499999999</v>
      </c>
      <c r="O507">
        <v>63.102258999999997</v>
      </c>
      <c r="P507" t="s">
        <v>5</v>
      </c>
      <c r="Q507">
        <v>0</v>
      </c>
      <c r="R507">
        <v>0</v>
      </c>
      <c r="S507" t="s">
        <v>6</v>
      </c>
      <c r="T507">
        <v>132.147065</v>
      </c>
      <c r="U507">
        <v>37.581493999999999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7.0932999999999996E-2</v>
      </c>
      <c r="AD507">
        <v>1.8799999999999999E-4</v>
      </c>
      <c r="AE507" t="s">
        <v>10</v>
      </c>
      <c r="AF507">
        <v>0</v>
      </c>
      <c r="AG507">
        <v>0</v>
      </c>
      <c r="AH507" t="s">
        <v>11</v>
      </c>
      <c r="AI507">
        <v>0.93236699999999995</v>
      </c>
      <c r="AJ507">
        <v>1E-4</v>
      </c>
      <c r="AK507" t="s">
        <v>12</v>
      </c>
      <c r="AL507">
        <v>0</v>
      </c>
      <c r="AM507">
        <v>0</v>
      </c>
    </row>
    <row r="508" spans="1:39" x14ac:dyDescent="0.25">
      <c r="A508" t="s">
        <v>147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5113.4387299999999</v>
      </c>
      <c r="I508">
        <v>37090.381266999997</v>
      </c>
      <c r="J508" t="s">
        <v>3</v>
      </c>
      <c r="K508">
        <v>5108.4010639999997</v>
      </c>
      <c r="L508">
        <v>37020.32546</v>
      </c>
      <c r="M508" t="s">
        <v>4</v>
      </c>
      <c r="N508">
        <v>206.86508499999999</v>
      </c>
      <c r="O508">
        <v>71.196477000000002</v>
      </c>
      <c r="P508" t="s">
        <v>5</v>
      </c>
      <c r="Q508">
        <v>0</v>
      </c>
      <c r="R508">
        <v>0</v>
      </c>
      <c r="S508" t="s">
        <v>6</v>
      </c>
      <c r="T508">
        <v>153.92491200000001</v>
      </c>
      <c r="U508">
        <v>44.163702000000001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6.9141999999999995E-2</v>
      </c>
      <c r="AD508">
        <v>1.8200000000000001E-4</v>
      </c>
      <c r="AE508" t="s">
        <v>10</v>
      </c>
      <c r="AF508">
        <v>0</v>
      </c>
      <c r="AG508">
        <v>0</v>
      </c>
      <c r="AH508" t="s">
        <v>11</v>
      </c>
      <c r="AI508">
        <v>0.93246799999999996</v>
      </c>
      <c r="AJ508">
        <v>9.7999999999999997E-5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147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5843.4348829999999</v>
      </c>
      <c r="I509">
        <v>46790.950570000001</v>
      </c>
      <c r="J509" t="s">
        <v>3</v>
      </c>
      <c r="K509">
        <v>5837.6712500000003</v>
      </c>
      <c r="L509">
        <v>46701.807434000002</v>
      </c>
      <c r="M509" t="s">
        <v>4</v>
      </c>
      <c r="N509">
        <v>236.22207</v>
      </c>
      <c r="O509">
        <v>86.506140000000002</v>
      </c>
      <c r="P509" t="s">
        <v>5</v>
      </c>
      <c r="Q509">
        <v>0</v>
      </c>
      <c r="R509">
        <v>0</v>
      </c>
      <c r="S509" t="s">
        <v>6</v>
      </c>
      <c r="T509">
        <v>175.81580199999999</v>
      </c>
      <c r="U509">
        <v>53.296396999999999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6.8367999999999998E-2</v>
      </c>
      <c r="AD509">
        <v>1.8000000000000001E-4</v>
      </c>
      <c r="AE509" t="s">
        <v>10</v>
      </c>
      <c r="AF509">
        <v>0</v>
      </c>
      <c r="AG509">
        <v>0</v>
      </c>
      <c r="AH509" t="s">
        <v>11</v>
      </c>
      <c r="AI509">
        <v>0.93334799999999996</v>
      </c>
      <c r="AJ509">
        <v>9.1000000000000003E-5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147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6576.9057419999999</v>
      </c>
      <c r="I510">
        <v>53267.144523000003</v>
      </c>
      <c r="J510" t="s">
        <v>3</v>
      </c>
      <c r="K510">
        <v>6570.4214549999997</v>
      </c>
      <c r="L510">
        <v>53164.163292999998</v>
      </c>
      <c r="M510" t="s">
        <v>4</v>
      </c>
      <c r="N510">
        <v>265.84229900000003</v>
      </c>
      <c r="O510">
        <v>102.472145</v>
      </c>
      <c r="P510" t="s">
        <v>5</v>
      </c>
      <c r="Q510">
        <v>0</v>
      </c>
      <c r="R510">
        <v>0</v>
      </c>
      <c r="S510" t="s">
        <v>6</v>
      </c>
      <c r="T510">
        <v>197.76047600000001</v>
      </c>
      <c r="U510">
        <v>60.334857999999997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6.7211000000000007E-2</v>
      </c>
      <c r="AD510">
        <v>1.7000000000000001E-4</v>
      </c>
      <c r="AE510" t="s">
        <v>10</v>
      </c>
      <c r="AF510">
        <v>0</v>
      </c>
      <c r="AG510">
        <v>0</v>
      </c>
      <c r="AH510" t="s">
        <v>11</v>
      </c>
      <c r="AI510">
        <v>0.93357299999999999</v>
      </c>
      <c r="AJ510">
        <v>8.8999999999999995E-5</v>
      </c>
      <c r="AK510" t="s">
        <v>12</v>
      </c>
      <c r="AL510">
        <v>0</v>
      </c>
      <c r="AM510">
        <v>0</v>
      </c>
    </row>
    <row r="511" spans="1:39" x14ac:dyDescent="0.25">
      <c r="A511" t="s">
        <v>147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7308.4464449999996</v>
      </c>
      <c r="I511">
        <v>54415.042914999998</v>
      </c>
      <c r="J511" t="s">
        <v>3</v>
      </c>
      <c r="K511">
        <v>7301.243418</v>
      </c>
      <c r="L511">
        <v>54309.065419999999</v>
      </c>
      <c r="M511" t="s">
        <v>4</v>
      </c>
      <c r="N511">
        <v>295.21747099999999</v>
      </c>
      <c r="O511">
        <v>105.800915</v>
      </c>
      <c r="P511" t="s">
        <v>5</v>
      </c>
      <c r="Q511">
        <v>0</v>
      </c>
      <c r="R511">
        <v>0</v>
      </c>
      <c r="S511" t="s">
        <v>6</v>
      </c>
      <c r="T511">
        <v>219.71237300000001</v>
      </c>
      <c r="U511">
        <v>64.451640999999995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6.6049999999999998E-2</v>
      </c>
      <c r="AD511">
        <v>1.65E-4</v>
      </c>
      <c r="AE511" t="s">
        <v>10</v>
      </c>
      <c r="AF511">
        <v>0</v>
      </c>
      <c r="AG511">
        <v>0</v>
      </c>
      <c r="AH511" t="s">
        <v>11</v>
      </c>
      <c r="AI511">
        <v>0.93407200000000001</v>
      </c>
      <c r="AJ511">
        <v>8.7000000000000001E-5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147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8039.763242</v>
      </c>
      <c r="I512">
        <v>56579.596637000002</v>
      </c>
      <c r="J512" t="s">
        <v>3</v>
      </c>
      <c r="K512">
        <v>8031.8417380000001</v>
      </c>
      <c r="L512">
        <v>56469.039641000003</v>
      </c>
      <c r="M512" t="s">
        <v>4</v>
      </c>
      <c r="N512">
        <v>324.59866399999999</v>
      </c>
      <c r="O512">
        <v>107.73739500000001</v>
      </c>
      <c r="P512" t="s">
        <v>5</v>
      </c>
      <c r="Q512">
        <v>0</v>
      </c>
      <c r="R512">
        <v>0</v>
      </c>
      <c r="S512" t="s">
        <v>6</v>
      </c>
      <c r="T512">
        <v>241.62516600000001</v>
      </c>
      <c r="U512">
        <v>68.341949999999997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6.5355999999999997E-2</v>
      </c>
      <c r="AD512">
        <v>1.5899999999999999E-4</v>
      </c>
      <c r="AE512" t="s">
        <v>10</v>
      </c>
      <c r="AF512">
        <v>0</v>
      </c>
      <c r="AG512">
        <v>0</v>
      </c>
      <c r="AH512" t="s">
        <v>11</v>
      </c>
      <c r="AI512">
        <v>0.93516699999999997</v>
      </c>
      <c r="AJ512">
        <v>8.8999999999999995E-5</v>
      </c>
      <c r="AK512" t="s">
        <v>12</v>
      </c>
      <c r="AL512">
        <v>0</v>
      </c>
      <c r="AM512">
        <v>0</v>
      </c>
    </row>
    <row r="513" spans="1:39" x14ac:dyDescent="0.25">
      <c r="A513" t="s">
        <v>147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8761.5763869999992</v>
      </c>
      <c r="I513">
        <v>59728.837677000003</v>
      </c>
      <c r="J513" t="s">
        <v>3</v>
      </c>
      <c r="K513">
        <v>8752.9454490000007</v>
      </c>
      <c r="L513">
        <v>59610.339842000001</v>
      </c>
      <c r="M513" t="s">
        <v>4</v>
      </c>
      <c r="N513">
        <v>353.51936999999998</v>
      </c>
      <c r="O513">
        <v>109.325315</v>
      </c>
      <c r="P513" t="s">
        <v>5</v>
      </c>
      <c r="Q513">
        <v>0</v>
      </c>
      <c r="R513">
        <v>0</v>
      </c>
      <c r="S513" t="s">
        <v>6</v>
      </c>
      <c r="T513">
        <v>263.39479499999999</v>
      </c>
      <c r="U513">
        <v>75.284549999999996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6.4490000000000006E-2</v>
      </c>
      <c r="AD513">
        <v>1.5100000000000001E-4</v>
      </c>
      <c r="AE513" t="s">
        <v>10</v>
      </c>
      <c r="AF513">
        <v>0</v>
      </c>
      <c r="AG513">
        <v>0</v>
      </c>
      <c r="AH513" t="s">
        <v>11</v>
      </c>
      <c r="AI513">
        <v>0.93588499999999997</v>
      </c>
      <c r="AJ513">
        <v>9.2999999999999997E-5</v>
      </c>
      <c r="AK513" t="s">
        <v>12</v>
      </c>
      <c r="AL513">
        <v>0</v>
      </c>
      <c r="AM513">
        <v>0</v>
      </c>
    </row>
    <row r="514" spans="1:39" x14ac:dyDescent="0.25">
      <c r="A514" t="s">
        <v>147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9480.8126950000005</v>
      </c>
      <c r="I514">
        <v>62238.654783999998</v>
      </c>
      <c r="J514" t="s">
        <v>3</v>
      </c>
      <c r="K514">
        <v>9471.4769140000008</v>
      </c>
      <c r="L514">
        <v>62115.57415</v>
      </c>
      <c r="M514" t="s">
        <v>4</v>
      </c>
      <c r="N514">
        <v>382.60995700000001</v>
      </c>
      <c r="O514">
        <v>108.13395199999999</v>
      </c>
      <c r="P514" t="s">
        <v>5</v>
      </c>
      <c r="Q514">
        <v>0</v>
      </c>
      <c r="R514">
        <v>0</v>
      </c>
      <c r="S514" t="s">
        <v>6</v>
      </c>
      <c r="T514">
        <v>285.11745999999999</v>
      </c>
      <c r="U514">
        <v>77.078339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6.3537999999999997E-2</v>
      </c>
      <c r="AD514">
        <v>1.36E-4</v>
      </c>
      <c r="AE514" t="s">
        <v>10</v>
      </c>
      <c r="AF514">
        <v>0</v>
      </c>
      <c r="AG514">
        <v>0</v>
      </c>
      <c r="AH514" t="s">
        <v>11</v>
      </c>
      <c r="AI514">
        <v>0.93596999999999997</v>
      </c>
      <c r="AJ514">
        <v>9.2E-5</v>
      </c>
      <c r="AK514" t="s">
        <v>12</v>
      </c>
      <c r="AL514">
        <v>0</v>
      </c>
      <c r="AM514">
        <v>0</v>
      </c>
    </row>
    <row r="515" spans="1:39" x14ac:dyDescent="0.25">
      <c r="A515" t="s">
        <v>147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10194.398085999999</v>
      </c>
      <c r="I515">
        <v>65149.785666000003</v>
      </c>
      <c r="J515" t="s">
        <v>3</v>
      </c>
      <c r="K515">
        <v>10184.362227</v>
      </c>
      <c r="L515">
        <v>65022.588771000002</v>
      </c>
      <c r="M515" t="s">
        <v>4</v>
      </c>
      <c r="N515">
        <v>411.29834</v>
      </c>
      <c r="O515">
        <v>113.42908300000001</v>
      </c>
      <c r="P515" t="s">
        <v>5</v>
      </c>
      <c r="Q515">
        <v>0</v>
      </c>
      <c r="R515">
        <v>0</v>
      </c>
      <c r="S515" t="s">
        <v>6</v>
      </c>
      <c r="T515">
        <v>306.66387800000001</v>
      </c>
      <c r="U515">
        <v>81.550100999999998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6.2497999999999998E-2</v>
      </c>
      <c r="AD515">
        <v>1.2300000000000001E-4</v>
      </c>
      <c r="AE515" t="s">
        <v>10</v>
      </c>
      <c r="AF515">
        <v>0</v>
      </c>
      <c r="AG515">
        <v>0</v>
      </c>
      <c r="AH515" t="s">
        <v>11</v>
      </c>
      <c r="AI515">
        <v>0.936477</v>
      </c>
      <c r="AJ515">
        <v>9.3999999999999994E-5</v>
      </c>
      <c r="AK515" t="s">
        <v>12</v>
      </c>
      <c r="AL515">
        <v>0</v>
      </c>
      <c r="AM515">
        <v>0</v>
      </c>
    </row>
    <row r="516" spans="1:39" x14ac:dyDescent="0.25">
      <c r="A516" t="s">
        <v>147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10920.668358999999</v>
      </c>
      <c r="I516">
        <v>70578.403244000001</v>
      </c>
      <c r="J516" t="s">
        <v>3</v>
      </c>
      <c r="K516">
        <v>10909.920469000001</v>
      </c>
      <c r="L516">
        <v>70443.198598000003</v>
      </c>
      <c r="M516" t="s">
        <v>4</v>
      </c>
      <c r="N516">
        <v>440.42715099999998</v>
      </c>
      <c r="O516">
        <v>124.542264</v>
      </c>
      <c r="P516" t="s">
        <v>5</v>
      </c>
      <c r="Q516">
        <v>0</v>
      </c>
      <c r="R516">
        <v>0</v>
      </c>
      <c r="S516" t="s">
        <v>6</v>
      </c>
      <c r="T516">
        <v>328.34607599999998</v>
      </c>
      <c r="U516">
        <v>87.043093999999996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6.1696000000000001E-2</v>
      </c>
      <c r="AD516">
        <v>1.16E-4</v>
      </c>
      <c r="AE516" t="s">
        <v>10</v>
      </c>
      <c r="AF516">
        <v>0</v>
      </c>
      <c r="AG516">
        <v>0</v>
      </c>
      <c r="AH516" t="s">
        <v>11</v>
      </c>
      <c r="AI516">
        <v>0.93649000000000004</v>
      </c>
      <c r="AJ516">
        <v>9.3999999999999994E-5</v>
      </c>
      <c r="AK516" t="s">
        <v>12</v>
      </c>
      <c r="AL516">
        <v>0</v>
      </c>
      <c r="AM516">
        <v>0</v>
      </c>
    </row>
    <row r="517" spans="1:39" x14ac:dyDescent="0.25">
      <c r="A517" t="s">
        <v>147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11647.702852</v>
      </c>
      <c r="I517">
        <v>74349.906912000006</v>
      </c>
      <c r="J517" t="s">
        <v>3</v>
      </c>
      <c r="K517">
        <v>11636.244062</v>
      </c>
      <c r="L517">
        <v>74208.338906999998</v>
      </c>
      <c r="M517" t="s">
        <v>4</v>
      </c>
      <c r="N517">
        <v>470.23023599999999</v>
      </c>
      <c r="O517">
        <v>138.21742599999999</v>
      </c>
      <c r="P517" t="s">
        <v>5</v>
      </c>
      <c r="Q517">
        <v>0</v>
      </c>
      <c r="R517">
        <v>0</v>
      </c>
      <c r="S517" t="s">
        <v>6</v>
      </c>
      <c r="T517">
        <v>350.10528399999998</v>
      </c>
      <c r="U517">
        <v>91.503310999999997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6.1323000000000003E-2</v>
      </c>
      <c r="AD517">
        <v>1.07E-4</v>
      </c>
      <c r="AE517" t="s">
        <v>10</v>
      </c>
      <c r="AF517">
        <v>0</v>
      </c>
      <c r="AG517">
        <v>0</v>
      </c>
      <c r="AH517" t="s">
        <v>11</v>
      </c>
      <c r="AI517">
        <v>0.93732000000000004</v>
      </c>
      <c r="AJ517">
        <v>9.7999999999999997E-5</v>
      </c>
      <c r="AK517" t="s">
        <v>12</v>
      </c>
      <c r="AL517">
        <v>0</v>
      </c>
      <c r="AM517">
        <v>0</v>
      </c>
    </row>
    <row r="518" spans="1:39" x14ac:dyDescent="0.25">
      <c r="A518" t="s">
        <v>147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12375.03082</v>
      </c>
      <c r="I518">
        <v>80741.081336000003</v>
      </c>
      <c r="J518" t="s">
        <v>3</v>
      </c>
      <c r="K518">
        <v>12362.85793</v>
      </c>
      <c r="L518">
        <v>80588.651566</v>
      </c>
      <c r="M518" t="s">
        <v>4</v>
      </c>
      <c r="N518">
        <v>499.50533100000001</v>
      </c>
      <c r="O518">
        <v>147.15200999999999</v>
      </c>
      <c r="P518" t="s">
        <v>5</v>
      </c>
      <c r="Q518">
        <v>0</v>
      </c>
      <c r="R518">
        <v>0</v>
      </c>
      <c r="S518" t="s">
        <v>6</v>
      </c>
      <c r="T518">
        <v>371.88246600000002</v>
      </c>
      <c r="U518">
        <v>98.553438999999997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6.132E-2</v>
      </c>
      <c r="AD518">
        <v>1.07E-4</v>
      </c>
      <c r="AE518" t="s">
        <v>10</v>
      </c>
      <c r="AF518">
        <v>0</v>
      </c>
      <c r="AG518">
        <v>0</v>
      </c>
      <c r="AH518" t="s">
        <v>11</v>
      </c>
      <c r="AI518">
        <v>0.937334</v>
      </c>
      <c r="AJ518">
        <v>9.7E-5</v>
      </c>
      <c r="AK518" t="s">
        <v>12</v>
      </c>
      <c r="AL518">
        <v>0</v>
      </c>
      <c r="AM518">
        <v>0</v>
      </c>
    </row>
    <row r="519" spans="1:39" x14ac:dyDescent="0.25">
      <c r="A519" t="s">
        <v>147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13101.236875000001</v>
      </c>
      <c r="I519">
        <v>88799.474870999999</v>
      </c>
      <c r="J519" t="s">
        <v>3</v>
      </c>
      <c r="K519">
        <v>13088.349609000001</v>
      </c>
      <c r="L519">
        <v>88633.060458000007</v>
      </c>
      <c r="M519" t="s">
        <v>4</v>
      </c>
      <c r="N519">
        <v>528.63012900000001</v>
      </c>
      <c r="O519">
        <v>156.684922</v>
      </c>
      <c r="P519" t="s">
        <v>5</v>
      </c>
      <c r="Q519">
        <v>0</v>
      </c>
      <c r="R519">
        <v>0</v>
      </c>
      <c r="S519" t="s">
        <v>6</v>
      </c>
      <c r="T519">
        <v>393.86648700000001</v>
      </c>
      <c r="U519">
        <v>105.28870000000001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6.0787000000000001E-2</v>
      </c>
      <c r="AD519">
        <v>1.06E-4</v>
      </c>
      <c r="AE519" t="s">
        <v>10</v>
      </c>
      <c r="AF519">
        <v>0</v>
      </c>
      <c r="AG519">
        <v>0</v>
      </c>
      <c r="AH519" t="s">
        <v>11</v>
      </c>
      <c r="AI519">
        <v>0.937334</v>
      </c>
      <c r="AJ519">
        <v>9.7E-5</v>
      </c>
      <c r="AK519" t="s">
        <v>12</v>
      </c>
      <c r="AL519">
        <v>0</v>
      </c>
      <c r="AM519">
        <v>0</v>
      </c>
    </row>
    <row r="520" spans="1:39" x14ac:dyDescent="0.25">
      <c r="A520" t="s">
        <v>147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13822.493848</v>
      </c>
      <c r="I520">
        <v>97799.940315999993</v>
      </c>
      <c r="J520" t="s">
        <v>3</v>
      </c>
      <c r="K520">
        <v>13808.89543</v>
      </c>
      <c r="L520">
        <v>97615.001757000005</v>
      </c>
      <c r="M520" t="s">
        <v>4</v>
      </c>
      <c r="N520">
        <v>557.59200299999998</v>
      </c>
      <c r="O520">
        <v>169.28588099999999</v>
      </c>
      <c r="P520" t="s">
        <v>5</v>
      </c>
      <c r="Q520">
        <v>0</v>
      </c>
      <c r="R520">
        <v>0</v>
      </c>
      <c r="S520" t="s">
        <v>6</v>
      </c>
      <c r="T520">
        <v>415.44345199999998</v>
      </c>
      <c r="U520">
        <v>113.604488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6.0359000000000003E-2</v>
      </c>
      <c r="AD520">
        <v>1.01E-4</v>
      </c>
      <c r="AE520" t="s">
        <v>10</v>
      </c>
      <c r="AF520">
        <v>0</v>
      </c>
      <c r="AG520">
        <v>0</v>
      </c>
      <c r="AH520" t="s">
        <v>11</v>
      </c>
      <c r="AI520">
        <v>0.937724</v>
      </c>
      <c r="AJ520">
        <v>1E-4</v>
      </c>
      <c r="AK520" t="s">
        <v>12</v>
      </c>
      <c r="AL520">
        <v>0</v>
      </c>
      <c r="AM520">
        <v>0</v>
      </c>
    </row>
    <row r="521" spans="1:39" x14ac:dyDescent="0.25">
      <c r="A521" t="s">
        <v>147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14552.059687000001</v>
      </c>
      <c r="I521">
        <v>106504.325899</v>
      </c>
      <c r="J521" t="s">
        <v>3</v>
      </c>
      <c r="K521">
        <v>14537.74625</v>
      </c>
      <c r="L521">
        <v>106303.10217699999</v>
      </c>
      <c r="M521" t="s">
        <v>4</v>
      </c>
      <c r="N521">
        <v>587.31467399999997</v>
      </c>
      <c r="O521">
        <v>184.423259</v>
      </c>
      <c r="P521" t="s">
        <v>5</v>
      </c>
      <c r="Q521">
        <v>0</v>
      </c>
      <c r="R521">
        <v>0</v>
      </c>
      <c r="S521" t="s">
        <v>6</v>
      </c>
      <c r="T521">
        <v>437.26402200000001</v>
      </c>
      <c r="U521">
        <v>120.892443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6.0324999999999997E-2</v>
      </c>
      <c r="AD521">
        <v>1.01E-4</v>
      </c>
      <c r="AE521" t="s">
        <v>10</v>
      </c>
      <c r="AF521">
        <v>0</v>
      </c>
      <c r="AG521">
        <v>0</v>
      </c>
      <c r="AH521" t="s">
        <v>11</v>
      </c>
      <c r="AI521">
        <v>0.93772500000000003</v>
      </c>
      <c r="AJ521">
        <v>1E-4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898"/>
    </sheetView>
  </sheetViews>
  <sheetFormatPr defaultRowHeight="15" x14ac:dyDescent="0.25"/>
  <cols>
    <col min="1" max="1" width="26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158</v>
      </c>
      <c r="F1" t="s">
        <v>25</v>
      </c>
      <c r="G1" t="s">
        <v>159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547.66999999999996</v>
      </c>
      <c r="C2">
        <v>526.71400000000006</v>
      </c>
      <c r="D2">
        <v>504.06400000000002</v>
      </c>
      <c r="E2">
        <v>499.65499999999997</v>
      </c>
      <c r="F2">
        <v>158.53100000000001</v>
      </c>
      <c r="G2">
        <v>0</v>
      </c>
      <c r="H2">
        <v>158.53100000000001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542.40899999999999</v>
      </c>
      <c r="C3">
        <v>517.11599999999999</v>
      </c>
      <c r="D3">
        <v>492.10300000000001</v>
      </c>
      <c r="E3">
        <v>487.67899999999997</v>
      </c>
      <c r="F3">
        <v>152.20699999999999</v>
      </c>
      <c r="G3">
        <v>0</v>
      </c>
      <c r="H3">
        <v>152.20699999999999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519.31700000000001</v>
      </c>
      <c r="C4">
        <v>517.02</v>
      </c>
      <c r="D4">
        <v>492.14100000000002</v>
      </c>
      <c r="E4">
        <v>487.77300000000002</v>
      </c>
      <c r="F4">
        <v>152.25299999999999</v>
      </c>
      <c r="G4">
        <v>0</v>
      </c>
      <c r="H4">
        <v>152.25299999999999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517.03300000000002</v>
      </c>
      <c r="C5">
        <v>514.596</v>
      </c>
      <c r="D5">
        <v>491.93</v>
      </c>
      <c r="E5">
        <v>487.83100000000002</v>
      </c>
      <c r="F5">
        <v>152.38300000000001</v>
      </c>
      <c r="G5">
        <v>0</v>
      </c>
      <c r="H5">
        <v>152.38300000000001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515.66600000000005</v>
      </c>
      <c r="C6">
        <v>513.69600000000003</v>
      </c>
      <c r="D6">
        <v>491.48</v>
      </c>
      <c r="E6">
        <v>487.416</v>
      </c>
      <c r="F6">
        <v>152.28700000000001</v>
      </c>
      <c r="G6">
        <v>0</v>
      </c>
      <c r="H6">
        <v>152.28700000000001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514.92200000000003</v>
      </c>
      <c r="C7">
        <v>513.01099999999997</v>
      </c>
      <c r="D7">
        <v>491.65</v>
      </c>
      <c r="E7">
        <v>487.58300000000003</v>
      </c>
      <c r="F7">
        <v>152.327</v>
      </c>
      <c r="G7">
        <v>0</v>
      </c>
      <c r="H7">
        <v>152.327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514.61400000000003</v>
      </c>
      <c r="C8">
        <v>512.76700000000005</v>
      </c>
      <c r="D8">
        <v>491.47699999999998</v>
      </c>
      <c r="E8">
        <v>487.40899999999999</v>
      </c>
      <c r="F8">
        <v>152.136</v>
      </c>
      <c r="G8">
        <v>0</v>
      </c>
      <c r="H8">
        <v>152.136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514.85199999999998</v>
      </c>
      <c r="C9">
        <v>513.04700000000003</v>
      </c>
      <c r="D9">
        <v>492.077</v>
      </c>
      <c r="E9">
        <v>488.005</v>
      </c>
      <c r="F9">
        <v>152.32599999999999</v>
      </c>
      <c r="G9">
        <v>0</v>
      </c>
      <c r="H9">
        <v>152.32599999999999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514.54200000000003</v>
      </c>
      <c r="C10">
        <v>512.75</v>
      </c>
      <c r="D10">
        <v>491.697</v>
      </c>
      <c r="E10">
        <v>487.60599999999999</v>
      </c>
      <c r="F10">
        <v>152.191</v>
      </c>
      <c r="G10">
        <v>0</v>
      </c>
      <c r="H10">
        <v>152.191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514.86900000000003</v>
      </c>
      <c r="C11">
        <v>513.07799999999997</v>
      </c>
      <c r="D11">
        <v>492.267</v>
      </c>
      <c r="E11">
        <v>488.17700000000002</v>
      </c>
      <c r="F11">
        <v>152.44999999999999</v>
      </c>
      <c r="G11">
        <v>0</v>
      </c>
      <c r="H11">
        <v>152.44999999999999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514.26700000000005</v>
      </c>
      <c r="C12">
        <v>512.47900000000004</v>
      </c>
      <c r="D12">
        <v>491.64400000000001</v>
      </c>
      <c r="E12">
        <v>487.55700000000002</v>
      </c>
      <c r="F12">
        <v>152.273</v>
      </c>
      <c r="G12">
        <v>0</v>
      </c>
      <c r="H12">
        <v>152.273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515.01099999999997</v>
      </c>
      <c r="C13">
        <v>513.11500000000001</v>
      </c>
      <c r="D13">
        <v>492.11700000000002</v>
      </c>
      <c r="E13">
        <v>488.029</v>
      </c>
      <c r="F13">
        <v>152.423</v>
      </c>
      <c r="G13">
        <v>0</v>
      </c>
      <c r="H13">
        <v>152.423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514.50800000000004</v>
      </c>
      <c r="C14">
        <v>512.70799999999997</v>
      </c>
      <c r="D14">
        <v>491.798</v>
      </c>
      <c r="E14">
        <v>487.71100000000001</v>
      </c>
      <c r="F14">
        <v>152.191</v>
      </c>
      <c r="G14">
        <v>0</v>
      </c>
      <c r="H14">
        <v>152.191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514.51099999999997</v>
      </c>
      <c r="C15">
        <v>512.66899999999998</v>
      </c>
      <c r="D15">
        <v>491.762</v>
      </c>
      <c r="E15">
        <v>487.69299999999998</v>
      </c>
      <c r="F15">
        <v>152.43299999999999</v>
      </c>
      <c r="G15">
        <v>0</v>
      </c>
      <c r="H15">
        <v>152.43299999999999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514.64700000000005</v>
      </c>
      <c r="C16">
        <v>512.875</v>
      </c>
      <c r="D16">
        <v>491.99200000000002</v>
      </c>
      <c r="E16">
        <v>487.911</v>
      </c>
      <c r="F16">
        <v>152.209</v>
      </c>
      <c r="G16">
        <v>0</v>
      </c>
      <c r="H16">
        <v>152.209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514.66399999999999</v>
      </c>
      <c r="C17">
        <v>512.88199999999995</v>
      </c>
      <c r="D17">
        <v>492.01</v>
      </c>
      <c r="E17">
        <v>487.95100000000002</v>
      </c>
      <c r="F17">
        <v>152.44300000000001</v>
      </c>
      <c r="G17">
        <v>0</v>
      </c>
      <c r="H17">
        <v>152.44300000000001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514.50199999999995</v>
      </c>
      <c r="C18">
        <v>512.67899999999997</v>
      </c>
      <c r="D18">
        <v>491.762</v>
      </c>
      <c r="E18">
        <v>487.673</v>
      </c>
      <c r="F18">
        <v>152.36000000000001</v>
      </c>
      <c r="G18">
        <v>0</v>
      </c>
      <c r="H18">
        <v>152.36000000000001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514.64099999999996</v>
      </c>
      <c r="C19">
        <v>512.75699999999995</v>
      </c>
      <c r="D19">
        <v>491.798</v>
      </c>
      <c r="E19">
        <v>487.71199999999999</v>
      </c>
      <c r="F19">
        <v>152.363</v>
      </c>
      <c r="G19">
        <v>0</v>
      </c>
      <c r="H19">
        <v>152.363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1659.69</v>
      </c>
      <c r="C20">
        <v>513.23400000000004</v>
      </c>
      <c r="D20">
        <v>491.62799999999999</v>
      </c>
      <c r="E20">
        <v>487.55900000000003</v>
      </c>
      <c r="F20">
        <v>152.24799999999999</v>
      </c>
      <c r="G20">
        <v>0</v>
      </c>
      <c r="H20">
        <v>152.24799999999999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519.31799999999998</v>
      </c>
      <c r="C21">
        <v>515.36300000000006</v>
      </c>
      <c r="D21">
        <v>491.87900000000002</v>
      </c>
      <c r="E21">
        <v>487.61</v>
      </c>
      <c r="F21">
        <v>152.363</v>
      </c>
      <c r="G21">
        <v>0</v>
      </c>
      <c r="H21">
        <v>152.363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750.66499999999996</v>
      </c>
      <c r="C22">
        <v>513.45399999999995</v>
      </c>
      <c r="D22">
        <v>492.01400000000001</v>
      </c>
      <c r="E22">
        <v>487.94799999999998</v>
      </c>
      <c r="F22">
        <v>152.322</v>
      </c>
      <c r="G22">
        <v>0</v>
      </c>
      <c r="H22">
        <v>152.322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517.43600000000004</v>
      </c>
      <c r="C23">
        <v>514.70399999999995</v>
      </c>
      <c r="D23">
        <v>491.79899999999998</v>
      </c>
      <c r="E23">
        <v>487.63799999999998</v>
      </c>
      <c r="F23">
        <v>152.27099999999999</v>
      </c>
      <c r="G23">
        <v>0</v>
      </c>
      <c r="H23">
        <v>152.27099999999999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514.51800000000003</v>
      </c>
      <c r="C24">
        <v>512.64400000000001</v>
      </c>
      <c r="D24">
        <v>491.69</v>
      </c>
      <c r="E24">
        <v>487.61700000000002</v>
      </c>
      <c r="F24">
        <v>152.22999999999999</v>
      </c>
      <c r="G24">
        <v>0</v>
      </c>
      <c r="H24">
        <v>152.22999999999999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514.59500000000003</v>
      </c>
      <c r="C25">
        <v>512.81100000000004</v>
      </c>
      <c r="D25">
        <v>492.00900000000001</v>
      </c>
      <c r="E25">
        <v>487.92500000000001</v>
      </c>
      <c r="F25">
        <v>152.369</v>
      </c>
      <c r="G25">
        <v>0</v>
      </c>
      <c r="H25">
        <v>152.369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514.79499999999996</v>
      </c>
      <c r="C26">
        <v>513.00599999999997</v>
      </c>
      <c r="D26">
        <v>491.93200000000002</v>
      </c>
      <c r="E26">
        <v>487.85199999999998</v>
      </c>
      <c r="F26">
        <v>152.279</v>
      </c>
      <c r="G26">
        <v>0</v>
      </c>
      <c r="H26">
        <v>152.279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514.88599999999997</v>
      </c>
      <c r="C27">
        <v>513.11400000000003</v>
      </c>
      <c r="D27">
        <v>491.99299999999999</v>
      </c>
      <c r="E27">
        <v>487.9</v>
      </c>
      <c r="F27">
        <v>152.33699999999999</v>
      </c>
      <c r="G27">
        <v>0</v>
      </c>
      <c r="H27">
        <v>152.33699999999999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514.97400000000005</v>
      </c>
      <c r="C28">
        <v>513.08500000000004</v>
      </c>
      <c r="D28">
        <v>492.13400000000001</v>
      </c>
      <c r="E28">
        <v>488.053</v>
      </c>
      <c r="F28">
        <v>152.36500000000001</v>
      </c>
      <c r="G28">
        <v>0</v>
      </c>
      <c r="H28">
        <v>152.36500000000001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514.81500000000005</v>
      </c>
      <c r="C29">
        <v>513.02599999999995</v>
      </c>
      <c r="D29">
        <v>491.97899999999998</v>
      </c>
      <c r="E29">
        <v>487.904</v>
      </c>
      <c r="F29">
        <v>152.399</v>
      </c>
      <c r="G29">
        <v>0</v>
      </c>
      <c r="H29">
        <v>152.399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514.18799999999999</v>
      </c>
      <c r="C30">
        <v>512.41099999999994</v>
      </c>
      <c r="D30">
        <v>491.59300000000002</v>
      </c>
      <c r="E30">
        <v>487.52800000000002</v>
      </c>
      <c r="F30">
        <v>152.15100000000001</v>
      </c>
      <c r="G30">
        <v>0</v>
      </c>
      <c r="H30">
        <v>152.15100000000001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514.71400000000006</v>
      </c>
      <c r="C31">
        <v>512.95000000000005</v>
      </c>
      <c r="D31">
        <v>492.03399999999999</v>
      </c>
      <c r="E31">
        <v>487.95499999999998</v>
      </c>
      <c r="F31">
        <v>152.45699999999999</v>
      </c>
      <c r="G31">
        <v>0</v>
      </c>
      <c r="H31">
        <v>152.45699999999999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514.38199999999995</v>
      </c>
      <c r="C32">
        <v>512.59900000000005</v>
      </c>
      <c r="D32">
        <v>491.80399999999997</v>
      </c>
      <c r="E32">
        <v>487.71800000000002</v>
      </c>
      <c r="F32">
        <v>152.27600000000001</v>
      </c>
      <c r="G32">
        <v>0</v>
      </c>
      <c r="H32">
        <v>152.27600000000001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514.73900000000003</v>
      </c>
      <c r="C33">
        <v>512.96199999999999</v>
      </c>
      <c r="D33">
        <v>492.12299999999999</v>
      </c>
      <c r="E33">
        <v>488.05399999999997</v>
      </c>
      <c r="F33">
        <v>152.39099999999999</v>
      </c>
      <c r="G33">
        <v>0</v>
      </c>
      <c r="H33">
        <v>152.39099999999999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514.25599999999997</v>
      </c>
      <c r="C34">
        <v>512.47199999999998</v>
      </c>
      <c r="D34">
        <v>491.68200000000002</v>
      </c>
      <c r="E34">
        <v>487.59300000000002</v>
      </c>
      <c r="F34">
        <v>152.21600000000001</v>
      </c>
      <c r="G34">
        <v>0</v>
      </c>
      <c r="H34">
        <v>152.21600000000001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514.65700000000004</v>
      </c>
      <c r="C35">
        <v>512.85500000000002</v>
      </c>
      <c r="D35">
        <v>491.91899999999998</v>
      </c>
      <c r="E35">
        <v>487.84500000000003</v>
      </c>
      <c r="F35">
        <v>152.333</v>
      </c>
      <c r="G35">
        <v>0</v>
      </c>
      <c r="H35">
        <v>152.333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2019.55</v>
      </c>
      <c r="C36">
        <v>513.11300000000006</v>
      </c>
      <c r="D36">
        <v>492.00900000000001</v>
      </c>
      <c r="E36">
        <v>487.92599999999999</v>
      </c>
      <c r="F36">
        <v>152.381</v>
      </c>
      <c r="G36">
        <v>0</v>
      </c>
      <c r="H36">
        <v>152.381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984.84</v>
      </c>
      <c r="C37">
        <v>515.06399999999996</v>
      </c>
      <c r="D37">
        <v>491.9</v>
      </c>
      <c r="E37">
        <v>487.65699999999998</v>
      </c>
      <c r="F37">
        <v>152.28299999999999</v>
      </c>
      <c r="G37">
        <v>0</v>
      </c>
      <c r="H37">
        <v>152.28299999999999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537.54200000000003</v>
      </c>
      <c r="C38">
        <v>514.70899999999995</v>
      </c>
      <c r="D38">
        <v>491.77300000000002</v>
      </c>
      <c r="E38">
        <v>487.61599999999999</v>
      </c>
      <c r="F38">
        <v>152.18700000000001</v>
      </c>
      <c r="G38">
        <v>0</v>
      </c>
      <c r="H38">
        <v>152.18700000000001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515.14099999999996</v>
      </c>
      <c r="C39">
        <v>513.24699999999996</v>
      </c>
      <c r="D39">
        <v>492.03699999999998</v>
      </c>
      <c r="E39">
        <v>487.96499999999997</v>
      </c>
      <c r="F39">
        <v>152.24100000000001</v>
      </c>
      <c r="G39">
        <v>0</v>
      </c>
      <c r="H39">
        <v>152.24100000000001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514.48</v>
      </c>
      <c r="C40">
        <v>512.68799999999999</v>
      </c>
      <c r="D40">
        <v>491.91699999999997</v>
      </c>
      <c r="E40">
        <v>487.846</v>
      </c>
      <c r="F40">
        <v>152.35</v>
      </c>
      <c r="G40">
        <v>0</v>
      </c>
      <c r="H40">
        <v>152.35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514.83199999999999</v>
      </c>
      <c r="C41">
        <v>512.947</v>
      </c>
      <c r="D41">
        <v>492.05200000000002</v>
      </c>
      <c r="E41">
        <v>487.97500000000002</v>
      </c>
      <c r="F41">
        <v>152.297</v>
      </c>
      <c r="G41">
        <v>0</v>
      </c>
      <c r="H41">
        <v>152.297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514.50599999999997</v>
      </c>
      <c r="C42">
        <v>512.71199999999999</v>
      </c>
      <c r="D42">
        <v>491.88099999999997</v>
      </c>
      <c r="E42">
        <v>487.80500000000001</v>
      </c>
      <c r="F42">
        <v>152.435</v>
      </c>
      <c r="G42">
        <v>0</v>
      </c>
      <c r="H42">
        <v>152.435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514.48800000000006</v>
      </c>
      <c r="C43">
        <v>512.69600000000003</v>
      </c>
      <c r="D43">
        <v>491.815</v>
      </c>
      <c r="E43">
        <v>487.762</v>
      </c>
      <c r="F43">
        <v>152.291</v>
      </c>
      <c r="G43">
        <v>0</v>
      </c>
      <c r="H43">
        <v>152.291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514.81700000000001</v>
      </c>
      <c r="C44">
        <v>513.03700000000003</v>
      </c>
      <c r="D44">
        <v>492.17599999999999</v>
      </c>
      <c r="E44">
        <v>488.09500000000003</v>
      </c>
      <c r="F44">
        <v>152.50399999999999</v>
      </c>
      <c r="G44">
        <v>0</v>
      </c>
      <c r="H44">
        <v>152.50399999999999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514.39400000000001</v>
      </c>
      <c r="C45">
        <v>512.59</v>
      </c>
      <c r="D45">
        <v>491.733</v>
      </c>
      <c r="E45">
        <v>487.67200000000003</v>
      </c>
      <c r="F45">
        <v>152.27199999999999</v>
      </c>
      <c r="G45">
        <v>0</v>
      </c>
      <c r="H45">
        <v>152.27199999999999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514.77</v>
      </c>
      <c r="C46">
        <v>513.00400000000002</v>
      </c>
      <c r="D46">
        <v>492.03300000000002</v>
      </c>
      <c r="E46">
        <v>487.959</v>
      </c>
      <c r="F46">
        <v>152.47300000000001</v>
      </c>
      <c r="G46">
        <v>0</v>
      </c>
      <c r="H46">
        <v>152.47300000000001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514.46199999999999</v>
      </c>
      <c r="C47">
        <v>512.65800000000002</v>
      </c>
      <c r="D47">
        <v>491.79</v>
      </c>
      <c r="E47">
        <v>487.702</v>
      </c>
      <c r="F47">
        <v>152.26400000000001</v>
      </c>
      <c r="G47">
        <v>0</v>
      </c>
      <c r="H47">
        <v>152.26400000000001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514.67499999999995</v>
      </c>
      <c r="C48">
        <v>512.88</v>
      </c>
      <c r="D48">
        <v>492.06099999999998</v>
      </c>
      <c r="E48">
        <v>487.98200000000003</v>
      </c>
      <c r="F48">
        <v>152.447</v>
      </c>
      <c r="G48">
        <v>0</v>
      </c>
      <c r="H48">
        <v>152.447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514.31399999999996</v>
      </c>
      <c r="C49">
        <v>512.53599999999994</v>
      </c>
      <c r="D49">
        <v>491.69</v>
      </c>
      <c r="E49">
        <v>487.61200000000002</v>
      </c>
      <c r="F49">
        <v>152.23699999999999</v>
      </c>
      <c r="G49">
        <v>0</v>
      </c>
      <c r="H49">
        <v>152.23699999999999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514.57100000000003</v>
      </c>
      <c r="C50">
        <v>512.79899999999998</v>
      </c>
      <c r="D50">
        <v>491.89699999999999</v>
      </c>
      <c r="E50">
        <v>487.815</v>
      </c>
      <c r="F50">
        <v>152.54499999999999</v>
      </c>
      <c r="G50">
        <v>0</v>
      </c>
      <c r="H50">
        <v>152.54499999999999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514.59900000000005</v>
      </c>
      <c r="C51">
        <v>512.81600000000003</v>
      </c>
      <c r="D51">
        <v>491.92899999999997</v>
      </c>
      <c r="E51">
        <v>487.85300000000001</v>
      </c>
      <c r="F51">
        <v>152.31200000000001</v>
      </c>
      <c r="G51">
        <v>0</v>
      </c>
      <c r="H51">
        <v>152.31200000000001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1775.04</v>
      </c>
      <c r="C52">
        <v>513.29</v>
      </c>
      <c r="D52">
        <v>491.9</v>
      </c>
      <c r="E52">
        <v>487.846</v>
      </c>
      <c r="F52">
        <v>152.45099999999999</v>
      </c>
      <c r="G52">
        <v>0</v>
      </c>
      <c r="H52">
        <v>152.45099999999999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523.822</v>
      </c>
      <c r="C53">
        <v>514.03099999999995</v>
      </c>
      <c r="D53">
        <v>491.76600000000002</v>
      </c>
      <c r="E53">
        <v>487.625</v>
      </c>
      <c r="F53">
        <v>152.22399999999999</v>
      </c>
      <c r="G53">
        <v>0</v>
      </c>
      <c r="H53">
        <v>152.22399999999999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563.13900000000001</v>
      </c>
      <c r="C54">
        <v>516.85299999999995</v>
      </c>
      <c r="D54">
        <v>492.303</v>
      </c>
      <c r="E54">
        <v>487.91199999999998</v>
      </c>
      <c r="F54">
        <v>152.24299999999999</v>
      </c>
      <c r="G54">
        <v>0</v>
      </c>
      <c r="H54">
        <v>152.24299999999999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518.57000000000005</v>
      </c>
      <c r="C55">
        <v>516.36300000000006</v>
      </c>
      <c r="D55">
        <v>491.99900000000002</v>
      </c>
      <c r="E55">
        <v>487.69</v>
      </c>
      <c r="F55">
        <v>152.429</v>
      </c>
      <c r="G55">
        <v>0</v>
      </c>
      <c r="H55">
        <v>152.429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25" x14ac:dyDescent="0.25">
      <c r="A56" t="s">
        <v>35</v>
      </c>
      <c r="B56">
        <v>515.72699999999998</v>
      </c>
      <c r="C56">
        <v>513.70399999999995</v>
      </c>
      <c r="D56">
        <v>492.03100000000001</v>
      </c>
      <c r="E56">
        <v>487.97500000000002</v>
      </c>
      <c r="F56">
        <v>152.36799999999999</v>
      </c>
      <c r="G56">
        <v>0</v>
      </c>
      <c r="H56">
        <v>152.36799999999999</v>
      </c>
      <c r="I56">
        <v>1</v>
      </c>
      <c r="J56">
        <v>1</v>
      </c>
      <c r="K56">
        <v>0</v>
      </c>
      <c r="R56">
        <f>AVERAGE(B7:B56)</f>
        <v>608.82913999999982</v>
      </c>
      <c r="S56">
        <f>AVERAGE(C7:C56)</f>
        <v>513.22487999999987</v>
      </c>
      <c r="U56">
        <f>_xlfn.VAR.P(B7:B56)</f>
        <v>100014.54004276052</v>
      </c>
      <c r="V56">
        <f>_xlfn.VAR.P(C7:C56)</f>
        <v>0.87858858559999409</v>
      </c>
      <c r="X56">
        <f>1.96*SQRT(U56)/50</f>
        <v>12.397029596290697</v>
      </c>
      <c r="Y56">
        <f>1.96*SQRT(V56)/50</f>
        <v>3.6743358096074652E-2</v>
      </c>
    </row>
    <row r="57" spans="1:25" x14ac:dyDescent="0.25">
      <c r="A57" t="s">
        <v>109</v>
      </c>
      <c r="B57">
        <v>30443.895266</v>
      </c>
      <c r="C57" t="s">
        <v>37</v>
      </c>
    </row>
    <row r="58" spans="1:25" x14ac:dyDescent="0.25">
      <c r="A58" t="s">
        <v>36</v>
      </c>
      <c r="B58">
        <v>505.91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505.47399999999999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505.709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505.51900000000001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505.38299999999998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505.245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505.39100000000002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505.18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505.46100000000001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505.31599999999997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505.40899999999999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505.51499999999999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1233.1500000000001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1103.71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842.70299999999997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508.95400000000001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505.39699999999999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505.56599999999997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505.536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505.63600000000002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505.375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505.447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505.21499999999997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505.661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505.339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505.51499999999999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505.57400000000001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505.95100000000002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2060.67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513.82399999999996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572.24300000000005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508.71199999999999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505.96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505.399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505.13099999999997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505.38600000000002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504.95100000000002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505.745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505.26600000000002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505.14699999999999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505.68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505.46800000000002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505.60399999999998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505.27600000000001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505.33100000000002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1845.42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506.98599999999999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595.80399999999997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509.16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505.76100000000002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505.77800000000002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505.98500000000001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505.93200000000002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505.404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505.78500000000003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600.20108000000005</v>
      </c>
      <c r="S112">
        <f>AVERAGE(C63:C112)</f>
        <v>0</v>
      </c>
      <c r="U112">
        <f>_xlfn.VAR.P(B63:B112)</f>
        <v>95585.581774353501</v>
      </c>
      <c r="V112">
        <f>_xlfn.VAR.P(C63:C112)</f>
        <v>0</v>
      </c>
      <c r="X112">
        <f>1.96*SQRT(U112)/50</f>
        <v>12.119431850451679</v>
      </c>
      <c r="Y112">
        <f>1.96*SQRT(V112)/50</f>
        <v>0</v>
      </c>
    </row>
    <row r="113" spans="1:9" x14ac:dyDescent="0.25">
      <c r="A113" t="s">
        <v>36</v>
      </c>
      <c r="B113">
        <v>30012.338408</v>
      </c>
      <c r="C113" t="s">
        <v>37</v>
      </c>
    </row>
    <row r="114" spans="1:9" x14ac:dyDescent="0.25">
      <c r="A114" t="s">
        <v>38</v>
      </c>
      <c r="B114">
        <v>12136.9</v>
      </c>
      <c r="C114">
        <v>11535.5</v>
      </c>
      <c r="D114">
        <v>11511.6</v>
      </c>
      <c r="E114">
        <v>11507.1</v>
      </c>
      <c r="F114">
        <v>168.25200000000001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12663.3</v>
      </c>
      <c r="C115">
        <v>11997.6</v>
      </c>
      <c r="D115">
        <v>11973.5</v>
      </c>
      <c r="E115">
        <v>11968.8</v>
      </c>
      <c r="F115">
        <v>173.04900000000001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12317.6</v>
      </c>
      <c r="C116">
        <v>12315.8</v>
      </c>
      <c r="D116">
        <v>12290.7</v>
      </c>
      <c r="E116">
        <v>12286</v>
      </c>
      <c r="F116">
        <v>173.08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12103.1</v>
      </c>
      <c r="C117">
        <v>12101.8</v>
      </c>
      <c r="D117">
        <v>12077</v>
      </c>
      <c r="E117">
        <v>12072.3</v>
      </c>
      <c r="F117">
        <v>172.98599999999999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12401.8</v>
      </c>
      <c r="C118">
        <v>12400.7</v>
      </c>
      <c r="D118">
        <v>12375.7</v>
      </c>
      <c r="E118">
        <v>12370.9</v>
      </c>
      <c r="F118">
        <v>173.15700000000001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11643.4</v>
      </c>
      <c r="C119">
        <v>11642.3</v>
      </c>
      <c r="D119">
        <v>11618.1</v>
      </c>
      <c r="E119">
        <v>11613.4</v>
      </c>
      <c r="F119">
        <v>172.99199999999999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11978.9</v>
      </c>
      <c r="C120">
        <v>11977.7</v>
      </c>
      <c r="D120">
        <v>11953.1</v>
      </c>
      <c r="E120">
        <v>11948.3</v>
      </c>
      <c r="F120">
        <v>173.03100000000001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11647.9</v>
      </c>
      <c r="C121">
        <v>11646.8</v>
      </c>
      <c r="D121">
        <v>11622.6</v>
      </c>
      <c r="E121">
        <v>11618</v>
      </c>
      <c r="F121">
        <v>173.05199999999999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12085.1</v>
      </c>
      <c r="C122">
        <v>12084</v>
      </c>
      <c r="D122">
        <v>12059.5</v>
      </c>
      <c r="E122">
        <v>12054.8</v>
      </c>
      <c r="F122">
        <v>172.982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11779.1</v>
      </c>
      <c r="C123">
        <v>11777.9</v>
      </c>
      <c r="D123">
        <v>11753.6</v>
      </c>
      <c r="E123">
        <v>11748.9</v>
      </c>
      <c r="F123">
        <v>173.06399999999999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12669.4</v>
      </c>
      <c r="C124">
        <v>12668.3</v>
      </c>
      <c r="D124">
        <v>12643.2</v>
      </c>
      <c r="E124">
        <v>12638.4</v>
      </c>
      <c r="F124">
        <v>173.08699999999999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11356</v>
      </c>
      <c r="C125">
        <v>11336.8</v>
      </c>
      <c r="D125">
        <v>11312.9</v>
      </c>
      <c r="E125">
        <v>11308.2</v>
      </c>
      <c r="F125">
        <v>172.952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11548.1</v>
      </c>
      <c r="C126">
        <v>11546.9</v>
      </c>
      <c r="D126">
        <v>11523</v>
      </c>
      <c r="E126">
        <v>11518.4</v>
      </c>
      <c r="F126">
        <v>173.03800000000001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11836.2</v>
      </c>
      <c r="C127">
        <v>11835</v>
      </c>
      <c r="D127">
        <v>11810.5</v>
      </c>
      <c r="E127">
        <v>11805.9</v>
      </c>
      <c r="F127">
        <v>173.124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12111</v>
      </c>
      <c r="C128">
        <v>12109.9</v>
      </c>
      <c r="D128">
        <v>12085.1</v>
      </c>
      <c r="E128">
        <v>12080.4</v>
      </c>
      <c r="F128">
        <v>172.995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12053.2</v>
      </c>
      <c r="C129">
        <v>12052</v>
      </c>
      <c r="D129">
        <v>12027.5</v>
      </c>
      <c r="E129">
        <v>12022.9</v>
      </c>
      <c r="F129">
        <v>172.983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12449.7</v>
      </c>
      <c r="C130">
        <v>12238.9</v>
      </c>
      <c r="D130">
        <v>12214.5</v>
      </c>
      <c r="E130">
        <v>12209.8</v>
      </c>
      <c r="F130">
        <v>173.10400000000001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12401.5</v>
      </c>
      <c r="C131">
        <v>12398.9</v>
      </c>
      <c r="D131">
        <v>12373.8</v>
      </c>
      <c r="E131">
        <v>12369.1</v>
      </c>
      <c r="F131">
        <v>173.054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11763.7</v>
      </c>
      <c r="C132">
        <v>11762.6</v>
      </c>
      <c r="D132">
        <v>11738.5</v>
      </c>
      <c r="E132">
        <v>11733.8</v>
      </c>
      <c r="F132">
        <v>173.23500000000001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11965.9</v>
      </c>
      <c r="C133">
        <v>11964.9</v>
      </c>
      <c r="D133">
        <v>11940.5</v>
      </c>
      <c r="E133">
        <v>11935.9</v>
      </c>
      <c r="F133">
        <v>172.93199999999999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11719.4</v>
      </c>
      <c r="C134">
        <v>11718.3</v>
      </c>
      <c r="D134">
        <v>11693.8</v>
      </c>
      <c r="E134">
        <v>11689.1</v>
      </c>
      <c r="F134">
        <v>173.1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12151.1</v>
      </c>
      <c r="C135">
        <v>11818.2</v>
      </c>
      <c r="D135">
        <v>11793.4</v>
      </c>
      <c r="E135">
        <v>11788.7</v>
      </c>
      <c r="F135">
        <v>173.036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12276.1</v>
      </c>
      <c r="C136">
        <v>12273.4</v>
      </c>
      <c r="D136">
        <v>12248.6</v>
      </c>
      <c r="E136">
        <v>12243.9</v>
      </c>
      <c r="F136">
        <v>173.11699999999999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12163.2</v>
      </c>
      <c r="C137">
        <v>12161.8</v>
      </c>
      <c r="D137">
        <v>12136.6</v>
      </c>
      <c r="E137">
        <v>12131.8</v>
      </c>
      <c r="F137">
        <v>173.11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12229.1</v>
      </c>
      <c r="C138">
        <v>12228</v>
      </c>
      <c r="D138">
        <v>12203.3</v>
      </c>
      <c r="E138">
        <v>12198.6</v>
      </c>
      <c r="F138">
        <v>173.04300000000001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12048.7</v>
      </c>
      <c r="C139">
        <v>12047.6</v>
      </c>
      <c r="D139">
        <v>12022.7</v>
      </c>
      <c r="E139">
        <v>12018</v>
      </c>
      <c r="F139">
        <v>173.10499999999999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11651</v>
      </c>
      <c r="C140">
        <v>11649.8</v>
      </c>
      <c r="D140">
        <v>11625.8</v>
      </c>
      <c r="E140">
        <v>11621.1</v>
      </c>
      <c r="F140">
        <v>173.02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11537.2</v>
      </c>
      <c r="C141">
        <v>11536</v>
      </c>
      <c r="D141">
        <v>11511.9</v>
      </c>
      <c r="E141">
        <v>11507.3</v>
      </c>
      <c r="F141">
        <v>173.036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11064.8</v>
      </c>
      <c r="C142">
        <v>11063.7</v>
      </c>
      <c r="D142">
        <v>11040.1</v>
      </c>
      <c r="E142">
        <v>11035.5</v>
      </c>
      <c r="F142">
        <v>172.86600000000001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11823.1</v>
      </c>
      <c r="C143">
        <v>11822.1</v>
      </c>
      <c r="D143">
        <v>11797</v>
      </c>
      <c r="E143">
        <v>11792.3</v>
      </c>
      <c r="F143">
        <v>173.02099999999999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11457.7</v>
      </c>
      <c r="C144">
        <v>11456.6</v>
      </c>
      <c r="D144">
        <v>11432.2</v>
      </c>
      <c r="E144">
        <v>11427.5</v>
      </c>
      <c r="F144">
        <v>173.017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11433.4</v>
      </c>
      <c r="C145">
        <v>11432.3</v>
      </c>
      <c r="D145">
        <v>11408.1</v>
      </c>
      <c r="E145">
        <v>11403.4</v>
      </c>
      <c r="F145">
        <v>173.001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12278.8</v>
      </c>
      <c r="C146">
        <v>11325.7</v>
      </c>
      <c r="D146">
        <v>11302.1</v>
      </c>
      <c r="E146">
        <v>11297.5</v>
      </c>
      <c r="F146">
        <v>173.029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11301</v>
      </c>
      <c r="C147">
        <v>11299.1</v>
      </c>
      <c r="D147">
        <v>11275.5</v>
      </c>
      <c r="E147">
        <v>11270.9</v>
      </c>
      <c r="F147">
        <v>172.99299999999999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11232.9</v>
      </c>
      <c r="C148">
        <v>11231.9</v>
      </c>
      <c r="D148">
        <v>11208.4</v>
      </c>
      <c r="E148">
        <v>11203.8</v>
      </c>
      <c r="F148">
        <v>173.17599999999999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11066.2</v>
      </c>
      <c r="C149">
        <v>11065.1</v>
      </c>
      <c r="D149">
        <v>11041.6</v>
      </c>
      <c r="E149">
        <v>11037</v>
      </c>
      <c r="F149">
        <v>173.17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11228.8</v>
      </c>
      <c r="C150">
        <v>11227.7</v>
      </c>
      <c r="D150">
        <v>11204.2</v>
      </c>
      <c r="E150">
        <v>11199.6</v>
      </c>
      <c r="F150">
        <v>173.37700000000001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11243.7</v>
      </c>
      <c r="C151">
        <v>11242.6</v>
      </c>
      <c r="D151">
        <v>11219.1</v>
      </c>
      <c r="E151">
        <v>11214.4</v>
      </c>
      <c r="F151">
        <v>173.15299999999999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11402.4</v>
      </c>
      <c r="C152">
        <v>11401.4</v>
      </c>
      <c r="D152">
        <v>11377.9</v>
      </c>
      <c r="E152">
        <v>11373.3</v>
      </c>
      <c r="F152">
        <v>173.399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11539</v>
      </c>
      <c r="C153">
        <v>11538</v>
      </c>
      <c r="D153">
        <v>11514.2</v>
      </c>
      <c r="E153">
        <v>11509.6</v>
      </c>
      <c r="F153">
        <v>172.995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11348.8</v>
      </c>
      <c r="C154">
        <v>11347.7</v>
      </c>
      <c r="D154">
        <v>11324.3</v>
      </c>
      <c r="E154">
        <v>11319.7</v>
      </c>
      <c r="F154">
        <v>173.226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11531.4</v>
      </c>
      <c r="C155">
        <v>11530.2</v>
      </c>
      <c r="D155">
        <v>11506.6</v>
      </c>
      <c r="E155">
        <v>11502</v>
      </c>
      <c r="F155">
        <v>173.09399999999999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11539.1</v>
      </c>
      <c r="C156">
        <v>11538</v>
      </c>
      <c r="D156">
        <v>11514.3</v>
      </c>
      <c r="E156">
        <v>11509.7</v>
      </c>
      <c r="F156">
        <v>173.19300000000001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11350.6</v>
      </c>
      <c r="C157">
        <v>11349.5</v>
      </c>
      <c r="D157">
        <v>11326</v>
      </c>
      <c r="E157">
        <v>11321.4</v>
      </c>
      <c r="F157">
        <v>173.11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11547.4</v>
      </c>
      <c r="C158">
        <v>11545.8</v>
      </c>
      <c r="D158">
        <v>11522.1</v>
      </c>
      <c r="E158">
        <v>11517.5</v>
      </c>
      <c r="F158">
        <v>172.94900000000001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11392.6</v>
      </c>
      <c r="C159">
        <v>11391.6</v>
      </c>
      <c r="D159">
        <v>11368</v>
      </c>
      <c r="E159">
        <v>11363.4</v>
      </c>
      <c r="F159">
        <v>172.977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12299.8</v>
      </c>
      <c r="C160">
        <v>11497.8</v>
      </c>
      <c r="D160">
        <v>11474.1</v>
      </c>
      <c r="E160">
        <v>11469.5</v>
      </c>
      <c r="F160">
        <v>172.964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11642.5</v>
      </c>
      <c r="C161">
        <v>11639.8</v>
      </c>
      <c r="D161">
        <v>11616</v>
      </c>
      <c r="E161">
        <v>11611.4</v>
      </c>
      <c r="F161">
        <v>173.15100000000001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11441.8</v>
      </c>
      <c r="C162">
        <v>11440.7</v>
      </c>
      <c r="D162">
        <v>11417.2</v>
      </c>
      <c r="E162">
        <v>11412.6</v>
      </c>
      <c r="F162">
        <v>173.06100000000001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11537.7</v>
      </c>
      <c r="C163">
        <v>11536.7</v>
      </c>
      <c r="D163">
        <v>11513</v>
      </c>
      <c r="E163">
        <v>11508.4</v>
      </c>
      <c r="F163">
        <v>173.048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11330.4</v>
      </c>
      <c r="C164">
        <v>11329.4</v>
      </c>
      <c r="D164">
        <v>11305.9</v>
      </c>
      <c r="E164">
        <v>11301.3</v>
      </c>
      <c r="F164">
        <v>173.00299999999999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11582.3</v>
      </c>
      <c r="C165">
        <v>11581.2</v>
      </c>
      <c r="D165">
        <v>11557.4</v>
      </c>
      <c r="E165">
        <v>11552.8</v>
      </c>
      <c r="F165">
        <v>173.10499999999999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11230.7</v>
      </c>
      <c r="C166">
        <v>11229.7</v>
      </c>
      <c r="D166">
        <v>11206.2</v>
      </c>
      <c r="E166">
        <v>11201.6</v>
      </c>
      <c r="F166">
        <v>173.12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11608.5</v>
      </c>
      <c r="C167">
        <v>11607.5</v>
      </c>
      <c r="D167">
        <v>11583.8</v>
      </c>
      <c r="E167">
        <v>11579.2</v>
      </c>
      <c r="F167">
        <v>172.839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11420.8</v>
      </c>
      <c r="C168">
        <v>11419.8</v>
      </c>
      <c r="D168">
        <v>11396</v>
      </c>
      <c r="E168">
        <v>11391.4</v>
      </c>
      <c r="F168">
        <v>173.08</v>
      </c>
      <c r="G168">
        <v>1</v>
      </c>
      <c r="H168">
        <v>1</v>
      </c>
      <c r="I168">
        <v>0</v>
      </c>
      <c r="R168">
        <f>AVERAGE(B119:B168)</f>
        <v>11698.822000000002</v>
      </c>
      <c r="S168">
        <f>AVERAGE(C119:C168)</f>
        <v>11651.351999999997</v>
      </c>
      <c r="U168">
        <f>_xlfn.VAR.P(B119:B168)</f>
        <v>149581.7177160001</v>
      </c>
      <c r="V168">
        <f>_xlfn.VAR.P(C119:C168)</f>
        <v>128007.75209599985</v>
      </c>
      <c r="X168">
        <f>1.96*SQRT(U168)/50</f>
        <v>15.160911935339325</v>
      </c>
      <c r="Y168">
        <f>1.96*SQRT(V168)/50</f>
        <v>14.025043036682533</v>
      </c>
    </row>
    <row r="169" spans="1:25" x14ac:dyDescent="0.25">
      <c r="A169" t="s">
        <v>38</v>
      </c>
      <c r="B169">
        <v>584944.29601000005</v>
      </c>
      <c r="C169" t="s">
        <v>37</v>
      </c>
    </row>
    <row r="170" spans="1:25" x14ac:dyDescent="0.25">
      <c r="A170" t="s">
        <v>95</v>
      </c>
      <c r="B170">
        <v>473.71800000000002</v>
      </c>
      <c r="C170">
        <v>471.79</v>
      </c>
      <c r="D170">
        <v>450.267</v>
      </c>
      <c r="E170">
        <v>446.44400000000002</v>
      </c>
      <c r="F170">
        <v>94.190100000000001</v>
      </c>
      <c r="G170">
        <v>8.3257999999999999E-2</v>
      </c>
      <c r="H170">
        <v>0.931836</v>
      </c>
      <c r="I170">
        <v>0</v>
      </c>
    </row>
    <row r="171" spans="1:25" x14ac:dyDescent="0.25">
      <c r="A171" t="s">
        <v>95</v>
      </c>
      <c r="B171">
        <v>433.98700000000002</v>
      </c>
      <c r="C171">
        <v>432.07499999999999</v>
      </c>
      <c r="D171">
        <v>410.64</v>
      </c>
      <c r="E171">
        <v>407.15100000000001</v>
      </c>
      <c r="F171">
        <v>86.260999999999996</v>
      </c>
      <c r="G171">
        <v>5.4898500000000003E-2</v>
      </c>
      <c r="H171">
        <v>0.93181099999999994</v>
      </c>
      <c r="I171">
        <v>0</v>
      </c>
    </row>
    <row r="172" spans="1:25" x14ac:dyDescent="0.25">
      <c r="A172" t="s">
        <v>95</v>
      </c>
      <c r="B172">
        <v>433.25599999999997</v>
      </c>
      <c r="C172">
        <v>431.39100000000002</v>
      </c>
      <c r="D172">
        <v>410.66899999999998</v>
      </c>
      <c r="E172">
        <v>407.17</v>
      </c>
      <c r="F172">
        <v>86.259</v>
      </c>
      <c r="G172">
        <v>7.1263800000000002E-2</v>
      </c>
      <c r="H172">
        <v>0.931836</v>
      </c>
      <c r="I172">
        <v>0</v>
      </c>
    </row>
    <row r="173" spans="1:25" x14ac:dyDescent="0.25">
      <c r="A173" t="s">
        <v>95</v>
      </c>
      <c r="B173">
        <v>433.214</v>
      </c>
      <c r="C173">
        <v>431.346</v>
      </c>
      <c r="D173">
        <v>410.64299999999997</v>
      </c>
      <c r="E173">
        <v>407.161</v>
      </c>
      <c r="F173">
        <v>86.260999999999996</v>
      </c>
      <c r="G173">
        <v>5.3909499999999999E-2</v>
      </c>
      <c r="H173">
        <v>0.95398700000000003</v>
      </c>
      <c r="I173">
        <v>0</v>
      </c>
    </row>
    <row r="174" spans="1:25" x14ac:dyDescent="0.25">
      <c r="A174" t="s">
        <v>95</v>
      </c>
      <c r="B174">
        <v>433.36099999999999</v>
      </c>
      <c r="C174">
        <v>431.447</v>
      </c>
      <c r="D174">
        <v>410.69799999999998</v>
      </c>
      <c r="E174">
        <v>407.197</v>
      </c>
      <c r="F174">
        <v>86.271299999999997</v>
      </c>
      <c r="G174">
        <v>5.76196E-2</v>
      </c>
      <c r="H174">
        <v>0.931836</v>
      </c>
      <c r="I174">
        <v>0</v>
      </c>
    </row>
    <row r="175" spans="1:25" x14ac:dyDescent="0.25">
      <c r="A175" t="s">
        <v>95</v>
      </c>
      <c r="B175">
        <v>433.41899999999998</v>
      </c>
      <c r="C175">
        <v>431.524</v>
      </c>
      <c r="D175">
        <v>410.70400000000001</v>
      </c>
      <c r="E175">
        <v>407.21100000000001</v>
      </c>
      <c r="F175">
        <v>86.245699999999999</v>
      </c>
      <c r="G175">
        <v>6.7546499999999995E-2</v>
      </c>
      <c r="H175">
        <v>0.95922700000000005</v>
      </c>
      <c r="I175">
        <v>0</v>
      </c>
    </row>
    <row r="176" spans="1:25" x14ac:dyDescent="0.25">
      <c r="A176" t="s">
        <v>95</v>
      </c>
      <c r="B176">
        <v>433.25900000000001</v>
      </c>
      <c r="C176">
        <v>431.39299999999997</v>
      </c>
      <c r="D176">
        <v>410.71199999999999</v>
      </c>
      <c r="E176">
        <v>407.19600000000003</v>
      </c>
      <c r="F176">
        <v>86.272300000000001</v>
      </c>
      <c r="G176">
        <v>6.5613500000000005E-2</v>
      </c>
      <c r="H176">
        <v>0.93178700000000003</v>
      </c>
      <c r="I176">
        <v>0</v>
      </c>
    </row>
    <row r="177" spans="1:9" x14ac:dyDescent="0.25">
      <c r="A177" t="s">
        <v>95</v>
      </c>
      <c r="B177">
        <v>433.24400000000003</v>
      </c>
      <c r="C177">
        <v>431.36500000000001</v>
      </c>
      <c r="D177">
        <v>410.68200000000002</v>
      </c>
      <c r="E177">
        <v>407.15899999999999</v>
      </c>
      <c r="F177">
        <v>86.266099999999994</v>
      </c>
      <c r="G177">
        <v>5.4111300000000001E-2</v>
      </c>
      <c r="H177">
        <v>0.93183499999999997</v>
      </c>
      <c r="I177">
        <v>0</v>
      </c>
    </row>
    <row r="178" spans="1:9" x14ac:dyDescent="0.25">
      <c r="A178" t="s">
        <v>95</v>
      </c>
      <c r="B178">
        <v>433.43299999999999</v>
      </c>
      <c r="C178">
        <v>431.57</v>
      </c>
      <c r="D178">
        <v>410.68</v>
      </c>
      <c r="E178">
        <v>407.17099999999999</v>
      </c>
      <c r="F178">
        <v>86.236400000000003</v>
      </c>
      <c r="G178">
        <v>6.0269499999999997E-2</v>
      </c>
      <c r="H178">
        <v>0.93519300000000005</v>
      </c>
      <c r="I178">
        <v>0</v>
      </c>
    </row>
    <row r="179" spans="1:9" x14ac:dyDescent="0.25">
      <c r="A179" t="s">
        <v>95</v>
      </c>
      <c r="B179">
        <v>433.20699999999999</v>
      </c>
      <c r="C179">
        <v>431.34899999999999</v>
      </c>
      <c r="D179">
        <v>410.63900000000001</v>
      </c>
      <c r="E179">
        <v>407.13900000000001</v>
      </c>
      <c r="F179">
        <v>86.272300000000001</v>
      </c>
      <c r="G179">
        <v>5.46226E-2</v>
      </c>
      <c r="H179">
        <v>0.931558</v>
      </c>
      <c r="I179">
        <v>0</v>
      </c>
    </row>
    <row r="180" spans="1:9" x14ac:dyDescent="0.25">
      <c r="A180" t="s">
        <v>95</v>
      </c>
      <c r="B180">
        <v>433.25200000000001</v>
      </c>
      <c r="C180">
        <v>431.38799999999998</v>
      </c>
      <c r="D180">
        <v>410.64100000000002</v>
      </c>
      <c r="E180">
        <v>407.14600000000002</v>
      </c>
      <c r="F180">
        <v>86.241500000000002</v>
      </c>
      <c r="G180">
        <v>5.3914200000000002E-2</v>
      </c>
      <c r="H180">
        <v>0.93183499999999997</v>
      </c>
      <c r="I180">
        <v>0</v>
      </c>
    </row>
    <row r="181" spans="1:9" x14ac:dyDescent="0.25">
      <c r="A181" t="s">
        <v>95</v>
      </c>
      <c r="B181">
        <v>433.26299999999998</v>
      </c>
      <c r="C181">
        <v>431.41</v>
      </c>
      <c r="D181">
        <v>410.67700000000002</v>
      </c>
      <c r="E181">
        <v>407.19600000000003</v>
      </c>
      <c r="F181">
        <v>86.227199999999996</v>
      </c>
      <c r="G181">
        <v>5.43002E-2</v>
      </c>
      <c r="H181">
        <v>0.93183000000000005</v>
      </c>
      <c r="I181">
        <v>0</v>
      </c>
    </row>
    <row r="182" spans="1:9" x14ac:dyDescent="0.25">
      <c r="A182" t="s">
        <v>95</v>
      </c>
      <c r="B182">
        <v>433.33100000000002</v>
      </c>
      <c r="C182">
        <v>431.476</v>
      </c>
      <c r="D182">
        <v>410.69499999999999</v>
      </c>
      <c r="E182">
        <v>407.19900000000001</v>
      </c>
      <c r="F182">
        <v>86.250799999999998</v>
      </c>
      <c r="G182">
        <v>6.6367399999999993E-2</v>
      </c>
      <c r="H182">
        <v>0.93115800000000004</v>
      </c>
      <c r="I182">
        <v>0</v>
      </c>
    </row>
    <row r="183" spans="1:9" x14ac:dyDescent="0.25">
      <c r="A183" t="s">
        <v>95</v>
      </c>
      <c r="B183">
        <v>433.20600000000002</v>
      </c>
      <c r="C183">
        <v>431.34699999999998</v>
      </c>
      <c r="D183">
        <v>410.62799999999999</v>
      </c>
      <c r="E183">
        <v>407.12400000000002</v>
      </c>
      <c r="F183">
        <v>86.207700000000003</v>
      </c>
      <c r="G183">
        <v>5.8218399999999997E-2</v>
      </c>
      <c r="H183">
        <v>0.93179500000000004</v>
      </c>
      <c r="I183">
        <v>0</v>
      </c>
    </row>
    <row r="184" spans="1:9" x14ac:dyDescent="0.25">
      <c r="A184" t="s">
        <v>95</v>
      </c>
      <c r="B184">
        <v>433.238</v>
      </c>
      <c r="C184">
        <v>431.38</v>
      </c>
      <c r="D184">
        <v>410.62900000000002</v>
      </c>
      <c r="E184">
        <v>407.14</v>
      </c>
      <c r="F184">
        <v>86.236400000000003</v>
      </c>
      <c r="G184">
        <v>5.41419E-2</v>
      </c>
      <c r="H184">
        <v>0.93162699999999998</v>
      </c>
      <c r="I184">
        <v>0</v>
      </c>
    </row>
    <row r="185" spans="1:9" x14ac:dyDescent="0.25">
      <c r="A185" t="s">
        <v>95</v>
      </c>
      <c r="B185">
        <v>433.17099999999999</v>
      </c>
      <c r="C185">
        <v>431.31700000000001</v>
      </c>
      <c r="D185">
        <v>410.541</v>
      </c>
      <c r="E185">
        <v>407.04500000000002</v>
      </c>
      <c r="F185">
        <v>86.185199999999995</v>
      </c>
      <c r="G185">
        <v>7.6493500000000006E-2</v>
      </c>
      <c r="H185">
        <v>0.93182399999999999</v>
      </c>
      <c r="I185">
        <v>0</v>
      </c>
    </row>
    <row r="186" spans="1:9" x14ac:dyDescent="0.25">
      <c r="A186" t="s">
        <v>95</v>
      </c>
      <c r="B186">
        <v>1213.46</v>
      </c>
      <c r="C186">
        <v>431.72399999999999</v>
      </c>
      <c r="D186">
        <v>410.68599999999998</v>
      </c>
      <c r="E186">
        <v>407.19799999999998</v>
      </c>
      <c r="F186">
        <v>86.231300000000005</v>
      </c>
      <c r="G186">
        <v>6.0472999999999999E-2</v>
      </c>
      <c r="H186">
        <v>0.93153799999999998</v>
      </c>
      <c r="I186">
        <v>0</v>
      </c>
    </row>
    <row r="187" spans="1:9" x14ac:dyDescent="0.25">
      <c r="A187" t="s">
        <v>95</v>
      </c>
      <c r="B187">
        <v>438.04399999999998</v>
      </c>
      <c r="C187">
        <v>434.13099999999997</v>
      </c>
      <c r="D187">
        <v>410.61799999999999</v>
      </c>
      <c r="E187">
        <v>406.89499999999998</v>
      </c>
      <c r="F187">
        <v>86.088999999999999</v>
      </c>
      <c r="G187">
        <v>5.7292299999999997E-2</v>
      </c>
      <c r="H187">
        <v>0.93183000000000005</v>
      </c>
      <c r="I187">
        <v>0</v>
      </c>
    </row>
    <row r="188" spans="1:9" x14ac:dyDescent="0.25">
      <c r="A188" t="s">
        <v>95</v>
      </c>
      <c r="B188">
        <v>433.86700000000002</v>
      </c>
      <c r="C188">
        <v>431.947</v>
      </c>
      <c r="D188">
        <v>410.61500000000001</v>
      </c>
      <c r="E188">
        <v>407.13</v>
      </c>
      <c r="F188">
        <v>86.193399999999997</v>
      </c>
      <c r="G188">
        <v>5.3920700000000002E-2</v>
      </c>
      <c r="H188">
        <v>0.93125800000000003</v>
      </c>
      <c r="I188">
        <v>0</v>
      </c>
    </row>
    <row r="189" spans="1:9" x14ac:dyDescent="0.25">
      <c r="A189" t="s">
        <v>95</v>
      </c>
      <c r="B189">
        <v>434.02199999999999</v>
      </c>
      <c r="C189">
        <v>432.03500000000003</v>
      </c>
      <c r="D189">
        <v>410.59199999999998</v>
      </c>
      <c r="E189">
        <v>407.11500000000001</v>
      </c>
      <c r="F189">
        <v>86.242599999999996</v>
      </c>
      <c r="G189">
        <v>8.3256399999999994E-2</v>
      </c>
      <c r="H189">
        <v>0.931836</v>
      </c>
      <c r="I189">
        <v>0</v>
      </c>
    </row>
    <row r="190" spans="1:9" x14ac:dyDescent="0.25">
      <c r="A190" t="s">
        <v>95</v>
      </c>
      <c r="B190">
        <v>433.95699999999999</v>
      </c>
      <c r="C190">
        <v>432.02600000000001</v>
      </c>
      <c r="D190">
        <v>410.56400000000002</v>
      </c>
      <c r="E190">
        <v>407.1</v>
      </c>
      <c r="F190">
        <v>86.195400000000006</v>
      </c>
      <c r="G190">
        <v>5.3946099999999997E-2</v>
      </c>
      <c r="H190">
        <v>0.93126600000000004</v>
      </c>
      <c r="I190">
        <v>0</v>
      </c>
    </row>
    <row r="191" spans="1:9" x14ac:dyDescent="0.25">
      <c r="A191" t="s">
        <v>95</v>
      </c>
      <c r="B191">
        <v>434.04899999999998</v>
      </c>
      <c r="C191">
        <v>432.07400000000001</v>
      </c>
      <c r="D191">
        <v>410.54500000000002</v>
      </c>
      <c r="E191">
        <v>407.072</v>
      </c>
      <c r="F191">
        <v>86.202600000000004</v>
      </c>
      <c r="G191">
        <v>5.5946599999999999E-2</v>
      </c>
      <c r="H191">
        <v>0.93182900000000002</v>
      </c>
      <c r="I191">
        <v>0</v>
      </c>
    </row>
    <row r="192" spans="1:9" x14ac:dyDescent="0.25">
      <c r="A192" t="s">
        <v>95</v>
      </c>
      <c r="B192">
        <v>433.88299999999998</v>
      </c>
      <c r="C192">
        <v>431.995</v>
      </c>
      <c r="D192">
        <v>410.637</v>
      </c>
      <c r="E192">
        <v>407.173</v>
      </c>
      <c r="F192">
        <v>86.2303</v>
      </c>
      <c r="G192">
        <v>5.6188599999999998E-2</v>
      </c>
      <c r="H192">
        <v>0.93183499999999997</v>
      </c>
      <c r="I192">
        <v>0</v>
      </c>
    </row>
    <row r="193" spans="1:9" x14ac:dyDescent="0.25">
      <c r="A193" t="s">
        <v>95</v>
      </c>
      <c r="B193">
        <v>433.35</v>
      </c>
      <c r="C193">
        <v>431.48099999999999</v>
      </c>
      <c r="D193">
        <v>410.601</v>
      </c>
      <c r="E193">
        <v>407.09800000000001</v>
      </c>
      <c r="F193">
        <v>86.228200000000001</v>
      </c>
      <c r="G193">
        <v>5.7369000000000003E-2</v>
      </c>
      <c r="H193">
        <v>0.93183000000000005</v>
      </c>
      <c r="I193">
        <v>0</v>
      </c>
    </row>
    <row r="194" spans="1:9" x14ac:dyDescent="0.25">
      <c r="A194" t="s">
        <v>95</v>
      </c>
      <c r="B194">
        <v>433.18599999999998</v>
      </c>
      <c r="C194">
        <v>431.32799999999997</v>
      </c>
      <c r="D194">
        <v>410.63600000000002</v>
      </c>
      <c r="E194">
        <v>407.14400000000001</v>
      </c>
      <c r="F194">
        <v>86.221100000000007</v>
      </c>
      <c r="G194">
        <v>3.7667100000000002E-2</v>
      </c>
      <c r="H194">
        <v>0.95210899999999998</v>
      </c>
      <c r="I194">
        <v>0</v>
      </c>
    </row>
    <row r="195" spans="1:9" x14ac:dyDescent="0.25">
      <c r="A195" t="s">
        <v>95</v>
      </c>
      <c r="B195">
        <v>433.30500000000001</v>
      </c>
      <c r="C195">
        <v>431.43400000000003</v>
      </c>
      <c r="D195">
        <v>410.65199999999999</v>
      </c>
      <c r="E195">
        <v>407.12200000000001</v>
      </c>
      <c r="F195">
        <v>86.263999999999996</v>
      </c>
      <c r="G195">
        <v>7.4485599999999999E-2</v>
      </c>
      <c r="H195">
        <v>0.93183700000000003</v>
      </c>
      <c r="I195">
        <v>0</v>
      </c>
    </row>
    <row r="196" spans="1:9" x14ac:dyDescent="0.25">
      <c r="A196" t="s">
        <v>95</v>
      </c>
      <c r="B196">
        <v>433.61700000000002</v>
      </c>
      <c r="C196">
        <v>431.75200000000001</v>
      </c>
      <c r="D196">
        <v>410.59500000000003</v>
      </c>
      <c r="E196">
        <v>407.101</v>
      </c>
      <c r="F196">
        <v>86.229299999999995</v>
      </c>
      <c r="G196">
        <v>5.3910199999999998E-2</v>
      </c>
      <c r="H196">
        <v>0.93180799999999997</v>
      </c>
      <c r="I196">
        <v>0</v>
      </c>
    </row>
    <row r="197" spans="1:9" x14ac:dyDescent="0.25">
      <c r="A197" t="s">
        <v>95</v>
      </c>
      <c r="B197">
        <v>433.71100000000001</v>
      </c>
      <c r="C197">
        <v>431.84100000000001</v>
      </c>
      <c r="D197">
        <v>410.654</v>
      </c>
      <c r="E197">
        <v>407.14699999999999</v>
      </c>
      <c r="F197">
        <v>86.271299999999997</v>
      </c>
      <c r="G197">
        <v>5.6766299999999999E-2</v>
      </c>
      <c r="H197">
        <v>0.93147899999999995</v>
      </c>
      <c r="I197">
        <v>0</v>
      </c>
    </row>
    <row r="198" spans="1:9" x14ac:dyDescent="0.25">
      <c r="A198" t="s">
        <v>95</v>
      </c>
      <c r="B198">
        <v>433.72300000000001</v>
      </c>
      <c r="C198">
        <v>431.78699999999998</v>
      </c>
      <c r="D198">
        <v>410.63499999999999</v>
      </c>
      <c r="E198">
        <v>407.14499999999998</v>
      </c>
      <c r="F198">
        <v>86.269199999999998</v>
      </c>
      <c r="G198">
        <v>5.70243E-2</v>
      </c>
      <c r="H198">
        <v>0.93172600000000005</v>
      </c>
      <c r="I198">
        <v>0</v>
      </c>
    </row>
    <row r="199" spans="1:9" x14ac:dyDescent="0.25">
      <c r="A199" t="s">
        <v>95</v>
      </c>
      <c r="B199">
        <v>433.78100000000001</v>
      </c>
      <c r="C199">
        <v>431.92200000000003</v>
      </c>
      <c r="D199">
        <v>410.702</v>
      </c>
      <c r="E199">
        <v>407.18599999999998</v>
      </c>
      <c r="F199">
        <v>86.280500000000004</v>
      </c>
      <c r="G199">
        <v>5.5575800000000002E-2</v>
      </c>
      <c r="H199">
        <v>0.93002399999999996</v>
      </c>
      <c r="I199">
        <v>0</v>
      </c>
    </row>
    <row r="200" spans="1:9" x14ac:dyDescent="0.25">
      <c r="A200" t="s">
        <v>95</v>
      </c>
      <c r="B200">
        <v>433.71199999999999</v>
      </c>
      <c r="C200">
        <v>431.85199999999998</v>
      </c>
      <c r="D200">
        <v>410.67200000000003</v>
      </c>
      <c r="E200">
        <v>407.173</v>
      </c>
      <c r="F200">
        <v>86.267200000000003</v>
      </c>
      <c r="G200">
        <v>5.3964999999999999E-2</v>
      </c>
      <c r="H200">
        <v>0.93183000000000005</v>
      </c>
      <c r="I200">
        <v>0</v>
      </c>
    </row>
    <row r="201" spans="1:9" x14ac:dyDescent="0.25">
      <c r="A201" t="s">
        <v>95</v>
      </c>
      <c r="B201">
        <v>433.39800000000002</v>
      </c>
      <c r="C201">
        <v>431.488</v>
      </c>
      <c r="D201">
        <v>410.67099999999999</v>
      </c>
      <c r="E201">
        <v>407.16500000000002</v>
      </c>
      <c r="F201">
        <v>86.259</v>
      </c>
      <c r="G201">
        <v>7.9031000000000004E-2</v>
      </c>
      <c r="H201">
        <v>0.93178700000000003</v>
      </c>
      <c r="I201">
        <v>0</v>
      </c>
    </row>
    <row r="202" spans="1:9" x14ac:dyDescent="0.25">
      <c r="A202" t="s">
        <v>95</v>
      </c>
      <c r="B202">
        <v>433.09899999999999</v>
      </c>
      <c r="C202">
        <v>431.24599999999998</v>
      </c>
      <c r="D202">
        <v>410.608</v>
      </c>
      <c r="E202">
        <v>407.12299999999999</v>
      </c>
      <c r="F202">
        <v>86.262</v>
      </c>
      <c r="G202">
        <v>6.5669699999999998E-2</v>
      </c>
      <c r="H202">
        <v>0.93182600000000004</v>
      </c>
      <c r="I202">
        <v>0</v>
      </c>
    </row>
    <row r="203" spans="1:9" x14ac:dyDescent="0.25">
      <c r="A203" t="s">
        <v>95</v>
      </c>
      <c r="B203">
        <v>433.17</v>
      </c>
      <c r="C203">
        <v>431.315</v>
      </c>
      <c r="D203">
        <v>410.61099999999999</v>
      </c>
      <c r="E203">
        <v>407.125</v>
      </c>
      <c r="F203">
        <v>86.229299999999995</v>
      </c>
      <c r="G203">
        <v>8.3261500000000002E-2</v>
      </c>
      <c r="H203">
        <v>0.931786</v>
      </c>
      <c r="I203">
        <v>0</v>
      </c>
    </row>
    <row r="204" spans="1:9" x14ac:dyDescent="0.25">
      <c r="A204" t="s">
        <v>95</v>
      </c>
      <c r="B204">
        <v>433.21600000000001</v>
      </c>
      <c r="C204">
        <v>431.358</v>
      </c>
      <c r="D204">
        <v>410.702</v>
      </c>
      <c r="E204">
        <v>407.20100000000002</v>
      </c>
      <c r="F204">
        <v>86.235399999999998</v>
      </c>
      <c r="G204">
        <v>6.2648999999999996E-2</v>
      </c>
      <c r="H204">
        <v>0.93098599999999998</v>
      </c>
      <c r="I204">
        <v>0</v>
      </c>
    </row>
    <row r="205" spans="1:9" x14ac:dyDescent="0.25">
      <c r="A205" t="s">
        <v>95</v>
      </c>
      <c r="B205">
        <v>433.27100000000002</v>
      </c>
      <c r="C205">
        <v>431.38</v>
      </c>
      <c r="D205">
        <v>410.654</v>
      </c>
      <c r="E205">
        <v>407.15600000000001</v>
      </c>
      <c r="F205">
        <v>86.259</v>
      </c>
      <c r="G205">
        <v>8.3265699999999998E-2</v>
      </c>
      <c r="H205">
        <v>0.93164499999999995</v>
      </c>
      <c r="I205">
        <v>0</v>
      </c>
    </row>
    <row r="206" spans="1:9" x14ac:dyDescent="0.25">
      <c r="A206" t="s">
        <v>95</v>
      </c>
      <c r="B206">
        <v>433.24099999999999</v>
      </c>
      <c r="C206">
        <v>431.35300000000001</v>
      </c>
      <c r="D206">
        <v>410.71100000000001</v>
      </c>
      <c r="E206">
        <v>407.22899999999998</v>
      </c>
      <c r="F206">
        <v>86.294799999999995</v>
      </c>
      <c r="G206">
        <v>6.5001900000000001E-2</v>
      </c>
      <c r="H206">
        <v>0.95883399999999996</v>
      </c>
      <c r="I206">
        <v>0</v>
      </c>
    </row>
    <row r="207" spans="1:9" x14ac:dyDescent="0.25">
      <c r="A207" t="s">
        <v>95</v>
      </c>
      <c r="B207">
        <v>1332.96</v>
      </c>
      <c r="C207">
        <v>431.53</v>
      </c>
      <c r="D207">
        <v>410.637</v>
      </c>
      <c r="E207">
        <v>407.15699999999998</v>
      </c>
      <c r="F207">
        <v>86.26</v>
      </c>
      <c r="G207">
        <v>6.07836E-2</v>
      </c>
      <c r="H207">
        <v>0.93183099999999996</v>
      </c>
      <c r="I207">
        <v>0</v>
      </c>
    </row>
    <row r="208" spans="1:9" x14ac:dyDescent="0.25">
      <c r="A208" t="s">
        <v>95</v>
      </c>
      <c r="B208">
        <v>437.94299999999998</v>
      </c>
      <c r="C208">
        <v>434.07400000000001</v>
      </c>
      <c r="D208">
        <v>410.66800000000001</v>
      </c>
      <c r="E208">
        <v>406.935</v>
      </c>
      <c r="F208">
        <v>86.126900000000006</v>
      </c>
      <c r="G208">
        <v>7.8570899999999999E-2</v>
      </c>
      <c r="H208">
        <v>0.93183700000000003</v>
      </c>
      <c r="I208">
        <v>0</v>
      </c>
    </row>
    <row r="209" spans="1:25" x14ac:dyDescent="0.25">
      <c r="A209" t="s">
        <v>95</v>
      </c>
      <c r="B209">
        <v>514.68399999999997</v>
      </c>
      <c r="C209">
        <v>431.517</v>
      </c>
      <c r="D209">
        <v>410.666</v>
      </c>
      <c r="E209">
        <v>407.16399999999999</v>
      </c>
      <c r="F209">
        <v>86.249700000000004</v>
      </c>
      <c r="G209">
        <v>5.8846200000000001E-2</v>
      </c>
      <c r="H209">
        <v>0.95162100000000005</v>
      </c>
      <c r="I209">
        <v>0</v>
      </c>
    </row>
    <row r="210" spans="1:25" x14ac:dyDescent="0.25">
      <c r="A210" t="s">
        <v>95</v>
      </c>
      <c r="B210">
        <v>435.16699999999997</v>
      </c>
      <c r="C210">
        <v>433.01</v>
      </c>
      <c r="D210">
        <v>410.654</v>
      </c>
      <c r="E210">
        <v>407.14400000000001</v>
      </c>
      <c r="F210">
        <v>86.246700000000004</v>
      </c>
      <c r="G210">
        <v>8.3269099999999999E-2</v>
      </c>
      <c r="H210">
        <v>0.93177900000000002</v>
      </c>
      <c r="I210">
        <v>0</v>
      </c>
    </row>
    <row r="211" spans="1:25" x14ac:dyDescent="0.25">
      <c r="A211" t="s">
        <v>95</v>
      </c>
      <c r="B211">
        <v>435.10399999999998</v>
      </c>
      <c r="C211">
        <v>432.94799999999998</v>
      </c>
      <c r="D211">
        <v>410.64100000000002</v>
      </c>
      <c r="E211">
        <v>407.12099999999998</v>
      </c>
      <c r="F211">
        <v>86.255899999999997</v>
      </c>
      <c r="G211">
        <v>5.69565E-2</v>
      </c>
      <c r="H211">
        <v>0.93154599999999999</v>
      </c>
      <c r="I211">
        <v>0</v>
      </c>
    </row>
    <row r="212" spans="1:25" x14ac:dyDescent="0.25">
      <c r="A212" t="s">
        <v>95</v>
      </c>
      <c r="B212">
        <v>435.13299999999998</v>
      </c>
      <c r="C212">
        <v>432.98099999999999</v>
      </c>
      <c r="D212">
        <v>410.654</v>
      </c>
      <c r="E212">
        <v>407.13099999999997</v>
      </c>
      <c r="F212">
        <v>86.269199999999998</v>
      </c>
      <c r="G212">
        <v>5.4619000000000001E-2</v>
      </c>
      <c r="H212">
        <v>0.93183400000000005</v>
      </c>
      <c r="I212">
        <v>0</v>
      </c>
    </row>
    <row r="213" spans="1:25" x14ac:dyDescent="0.25">
      <c r="A213" t="s">
        <v>95</v>
      </c>
      <c r="B213">
        <v>434.11500000000001</v>
      </c>
      <c r="C213">
        <v>432.02100000000002</v>
      </c>
      <c r="D213">
        <v>410.61500000000001</v>
      </c>
      <c r="E213">
        <v>407.11700000000002</v>
      </c>
      <c r="F213">
        <v>86.237399999999994</v>
      </c>
      <c r="G213">
        <v>6.3874100000000003E-2</v>
      </c>
      <c r="H213">
        <v>0.93150100000000002</v>
      </c>
      <c r="I213">
        <v>0</v>
      </c>
    </row>
    <row r="214" spans="1:25" x14ac:dyDescent="0.25">
      <c r="A214" t="s">
        <v>95</v>
      </c>
      <c r="B214">
        <v>433.43900000000002</v>
      </c>
      <c r="C214">
        <v>431.47399999999999</v>
      </c>
      <c r="D214">
        <v>410.58600000000001</v>
      </c>
      <c r="E214">
        <v>407.09100000000001</v>
      </c>
      <c r="F214">
        <v>86.26</v>
      </c>
      <c r="G214">
        <v>5.7947100000000001E-2</v>
      </c>
      <c r="H214">
        <v>0.95546200000000003</v>
      </c>
      <c r="I214">
        <v>0</v>
      </c>
    </row>
    <row r="215" spans="1:25" x14ac:dyDescent="0.25">
      <c r="A215" t="s">
        <v>95</v>
      </c>
      <c r="B215">
        <v>433.262</v>
      </c>
      <c r="C215">
        <v>431.37799999999999</v>
      </c>
      <c r="D215">
        <v>410.67700000000002</v>
      </c>
      <c r="E215">
        <v>407.18</v>
      </c>
      <c r="F215">
        <v>86.251800000000003</v>
      </c>
      <c r="G215">
        <v>7.2990200000000005E-2</v>
      </c>
      <c r="H215">
        <v>0.95922399999999997</v>
      </c>
      <c r="I215">
        <v>0</v>
      </c>
    </row>
    <row r="216" spans="1:25" x14ac:dyDescent="0.25">
      <c r="A216" t="s">
        <v>95</v>
      </c>
      <c r="B216">
        <v>433.14699999999999</v>
      </c>
      <c r="C216">
        <v>431.30399999999997</v>
      </c>
      <c r="D216">
        <v>410.63799999999998</v>
      </c>
      <c r="E216">
        <v>407.15199999999999</v>
      </c>
      <c r="F216">
        <v>86.270300000000006</v>
      </c>
      <c r="G216">
        <v>6.0948200000000001E-2</v>
      </c>
      <c r="H216">
        <v>0.93182799999999999</v>
      </c>
      <c r="I216">
        <v>0</v>
      </c>
    </row>
    <row r="217" spans="1:25" x14ac:dyDescent="0.25">
      <c r="A217" t="s">
        <v>95</v>
      </c>
      <c r="B217">
        <v>433.16</v>
      </c>
      <c r="C217">
        <v>431.33699999999999</v>
      </c>
      <c r="D217">
        <v>410.69200000000001</v>
      </c>
      <c r="E217">
        <v>407.18799999999999</v>
      </c>
      <c r="F217">
        <v>86.307100000000005</v>
      </c>
      <c r="G217">
        <v>6.2183299999999997E-2</v>
      </c>
      <c r="H217">
        <v>0.93183199999999999</v>
      </c>
      <c r="I217">
        <v>0</v>
      </c>
    </row>
    <row r="218" spans="1:25" x14ac:dyDescent="0.25">
      <c r="A218" t="s">
        <v>95</v>
      </c>
      <c r="B218">
        <v>433.09</v>
      </c>
      <c r="C218">
        <v>431.28699999999998</v>
      </c>
      <c r="D218">
        <v>410.65800000000002</v>
      </c>
      <c r="E218">
        <v>407.154</v>
      </c>
      <c r="F218">
        <v>86.290700000000001</v>
      </c>
      <c r="G218">
        <v>6.5853999999999996E-2</v>
      </c>
      <c r="H218">
        <v>0.95599199999999995</v>
      </c>
      <c r="I218">
        <v>0</v>
      </c>
    </row>
    <row r="219" spans="1:25" x14ac:dyDescent="0.25">
      <c r="A219" t="s">
        <v>95</v>
      </c>
      <c r="B219">
        <v>433.161</v>
      </c>
      <c r="C219">
        <v>431.32900000000001</v>
      </c>
      <c r="D219">
        <v>410.69200000000001</v>
      </c>
      <c r="E219">
        <v>407.17599999999999</v>
      </c>
      <c r="F219">
        <v>86.270200000000003</v>
      </c>
      <c r="G219">
        <v>5.50147E-2</v>
      </c>
      <c r="H219">
        <v>0.93182200000000004</v>
      </c>
      <c r="I219">
        <v>0</v>
      </c>
    </row>
    <row r="220" spans="1:25" x14ac:dyDescent="0.25">
      <c r="A220" t="s">
        <v>95</v>
      </c>
      <c r="B220">
        <v>433.23500000000001</v>
      </c>
      <c r="C220">
        <v>431.38400000000001</v>
      </c>
      <c r="D220">
        <v>410.63099999999997</v>
      </c>
      <c r="E220">
        <v>407.13099999999997</v>
      </c>
      <c r="F220">
        <v>86.238500000000002</v>
      </c>
      <c r="G220">
        <v>5.5898799999999998E-2</v>
      </c>
      <c r="H220">
        <v>0.93172999999999995</v>
      </c>
      <c r="I220">
        <v>0</v>
      </c>
    </row>
    <row r="221" spans="1:25" x14ac:dyDescent="0.25">
      <c r="A221" t="s">
        <v>95</v>
      </c>
      <c r="B221">
        <v>433.17</v>
      </c>
      <c r="C221">
        <v>431.37299999999999</v>
      </c>
      <c r="D221">
        <v>410.68099999999998</v>
      </c>
      <c r="E221">
        <v>407.161</v>
      </c>
      <c r="F221">
        <v>86.289699999999996</v>
      </c>
      <c r="G221">
        <v>5.5162900000000001E-2</v>
      </c>
      <c r="H221">
        <v>0.95450000000000002</v>
      </c>
      <c r="I221">
        <v>0</v>
      </c>
    </row>
    <row r="222" spans="1:25" x14ac:dyDescent="0.25">
      <c r="A222" t="s">
        <v>95</v>
      </c>
      <c r="B222">
        <v>433.23599999999999</v>
      </c>
      <c r="C222">
        <v>431.4</v>
      </c>
      <c r="D222">
        <v>410.64800000000002</v>
      </c>
      <c r="E222">
        <v>407.15600000000001</v>
      </c>
      <c r="F222">
        <v>86.257900000000006</v>
      </c>
      <c r="G222">
        <v>5.7733699999999999E-2</v>
      </c>
      <c r="H222">
        <v>0.94897399999999998</v>
      </c>
      <c r="I222">
        <v>0</v>
      </c>
    </row>
    <row r="223" spans="1:25" x14ac:dyDescent="0.25">
      <c r="A223" t="s">
        <v>95</v>
      </c>
      <c r="B223">
        <v>433.22399999999999</v>
      </c>
      <c r="C223">
        <v>431.42899999999997</v>
      </c>
      <c r="D223">
        <v>410.70600000000002</v>
      </c>
      <c r="E223">
        <v>407.209</v>
      </c>
      <c r="F223">
        <v>86.293800000000005</v>
      </c>
      <c r="G223">
        <v>5.3927500000000003E-2</v>
      </c>
      <c r="H223">
        <v>0.95094599999999996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433.14</v>
      </c>
      <c r="C224">
        <v>431.31900000000002</v>
      </c>
      <c r="D224">
        <v>410.65600000000001</v>
      </c>
      <c r="E224">
        <v>407.16199999999998</v>
      </c>
      <c r="F224">
        <v>86.248699999999999</v>
      </c>
      <c r="G224">
        <v>5.4358799999999999E-2</v>
      </c>
      <c r="H224">
        <v>0.93063300000000004</v>
      </c>
      <c r="I224">
        <v>0</v>
      </c>
      <c r="R224">
        <f>AVERAGE(B175:B224)</f>
        <v>468.90910000000002</v>
      </c>
      <c r="S224">
        <f>AVERAGE(C175:C224)</f>
        <v>431.7216600000001</v>
      </c>
      <c r="U224">
        <f>_xlfn.VAR.P(B175:B224)</f>
        <v>27226.378106850003</v>
      </c>
      <c r="V224">
        <f>_xlfn.VAR.P(C175:C224)</f>
        <v>0.40915346440000028</v>
      </c>
      <c r="X224">
        <f>1.96*SQRT(U224)/50</f>
        <v>6.4681637003178878</v>
      </c>
      <c r="Y224">
        <f>1.96*SQRT(V224)/50</f>
        <v>2.5074321118140296E-2</v>
      </c>
    </row>
    <row r="225" spans="1:9" x14ac:dyDescent="0.25">
      <c r="A225" t="s">
        <v>95</v>
      </c>
      <c r="B225">
        <v>23447.54264</v>
      </c>
      <c r="C225" t="s">
        <v>37</v>
      </c>
    </row>
    <row r="226" spans="1:9" x14ac:dyDescent="0.25">
      <c r="A226" t="s">
        <v>110</v>
      </c>
      <c r="B226">
        <v>493.82799999999997</v>
      </c>
      <c r="C226">
        <v>492.005</v>
      </c>
      <c r="D226">
        <v>471.24400000000003</v>
      </c>
      <c r="E226">
        <v>467.15</v>
      </c>
      <c r="F226">
        <v>146.315</v>
      </c>
      <c r="G226">
        <v>5.3928200000000003E-2</v>
      </c>
      <c r="H226">
        <v>0.95712699999999995</v>
      </c>
      <c r="I226">
        <v>0</v>
      </c>
    </row>
    <row r="227" spans="1:9" x14ac:dyDescent="0.25">
      <c r="A227" t="s">
        <v>110</v>
      </c>
      <c r="B227">
        <v>493.93</v>
      </c>
      <c r="C227">
        <v>492.01400000000001</v>
      </c>
      <c r="D227">
        <v>471.05900000000003</v>
      </c>
      <c r="E227">
        <v>467.01100000000002</v>
      </c>
      <c r="F227">
        <v>146.161</v>
      </c>
      <c r="G227">
        <v>5.7351899999999997E-2</v>
      </c>
      <c r="H227">
        <v>0.93160900000000002</v>
      </c>
      <c r="I227">
        <v>0</v>
      </c>
    </row>
    <row r="228" spans="1:9" x14ac:dyDescent="0.25">
      <c r="A228" t="s">
        <v>110</v>
      </c>
      <c r="B228">
        <v>493.63400000000001</v>
      </c>
      <c r="C228">
        <v>491.81799999999998</v>
      </c>
      <c r="D228">
        <v>471.13</v>
      </c>
      <c r="E228">
        <v>467.07299999999998</v>
      </c>
      <c r="F228">
        <v>146.21</v>
      </c>
      <c r="G228">
        <v>5.7090399999999999E-2</v>
      </c>
      <c r="H228">
        <v>0.95788399999999996</v>
      </c>
      <c r="I228">
        <v>0</v>
      </c>
    </row>
    <row r="229" spans="1:9" x14ac:dyDescent="0.25">
      <c r="A229" t="s">
        <v>110</v>
      </c>
      <c r="B229">
        <v>1044.03</v>
      </c>
      <c r="C229">
        <v>492.404</v>
      </c>
      <c r="D229">
        <v>471.06599999999997</v>
      </c>
      <c r="E229">
        <v>467.05</v>
      </c>
      <c r="F229">
        <v>146.18199999999999</v>
      </c>
      <c r="G229">
        <v>5.9744600000000002E-2</v>
      </c>
      <c r="H229">
        <v>0.93182500000000001</v>
      </c>
      <c r="I229">
        <v>0</v>
      </c>
    </row>
    <row r="230" spans="1:9" x14ac:dyDescent="0.25">
      <c r="A230" t="s">
        <v>110</v>
      </c>
      <c r="B230">
        <v>498.59199999999998</v>
      </c>
      <c r="C230">
        <v>494.738</v>
      </c>
      <c r="D230">
        <v>471.34</v>
      </c>
      <c r="E230">
        <v>467.05799999999999</v>
      </c>
      <c r="F230">
        <v>146.23400000000001</v>
      </c>
      <c r="G230">
        <v>5.8988899999999997E-2</v>
      </c>
      <c r="H230">
        <v>0.93182699999999996</v>
      </c>
      <c r="I230">
        <v>0</v>
      </c>
    </row>
    <row r="231" spans="1:9" x14ac:dyDescent="0.25">
      <c r="A231" t="s">
        <v>110</v>
      </c>
      <c r="B231">
        <v>494.40300000000002</v>
      </c>
      <c r="C231">
        <v>492.43700000000001</v>
      </c>
      <c r="D231">
        <v>471.10700000000003</v>
      </c>
      <c r="E231">
        <v>467.06200000000001</v>
      </c>
      <c r="F231">
        <v>146.221</v>
      </c>
      <c r="G231">
        <v>5.3990700000000003E-2</v>
      </c>
      <c r="H231">
        <v>0.93182799999999999</v>
      </c>
      <c r="I231">
        <v>0</v>
      </c>
    </row>
    <row r="232" spans="1:9" x14ac:dyDescent="0.25">
      <c r="A232" t="s">
        <v>110</v>
      </c>
      <c r="B232">
        <v>495.61900000000003</v>
      </c>
      <c r="C232">
        <v>493.46600000000001</v>
      </c>
      <c r="D232">
        <v>471.04700000000003</v>
      </c>
      <c r="E232">
        <v>466.91699999999997</v>
      </c>
      <c r="F232">
        <v>146.08099999999999</v>
      </c>
      <c r="G232">
        <v>5.4419000000000002E-2</v>
      </c>
      <c r="H232">
        <v>0.93181999999999998</v>
      </c>
      <c r="I232">
        <v>0</v>
      </c>
    </row>
    <row r="233" spans="1:9" x14ac:dyDescent="0.25">
      <c r="A233" t="s">
        <v>110</v>
      </c>
      <c r="B233">
        <v>495.887</v>
      </c>
      <c r="C233">
        <v>493.76400000000001</v>
      </c>
      <c r="D233">
        <v>471.327</v>
      </c>
      <c r="E233">
        <v>467.21</v>
      </c>
      <c r="F233">
        <v>146.261</v>
      </c>
      <c r="G233">
        <v>6.5875100000000006E-2</v>
      </c>
      <c r="H233">
        <v>0.94249899999999998</v>
      </c>
      <c r="I233">
        <v>0</v>
      </c>
    </row>
    <row r="234" spans="1:9" x14ac:dyDescent="0.25">
      <c r="A234" t="s">
        <v>110</v>
      </c>
      <c r="B234">
        <v>494.76499999999999</v>
      </c>
      <c r="C234">
        <v>492.73099999999999</v>
      </c>
      <c r="D234">
        <v>471.20100000000002</v>
      </c>
      <c r="E234">
        <v>467.10399999999998</v>
      </c>
      <c r="F234">
        <v>146.25299999999999</v>
      </c>
      <c r="G234">
        <v>6.2968200000000002E-2</v>
      </c>
      <c r="H234">
        <v>0.93176400000000004</v>
      </c>
      <c r="I234">
        <v>0</v>
      </c>
    </row>
    <row r="235" spans="1:9" x14ac:dyDescent="0.25">
      <c r="A235" t="s">
        <v>110</v>
      </c>
      <c r="B235">
        <v>493.97399999999999</v>
      </c>
      <c r="C235">
        <v>492.03399999999999</v>
      </c>
      <c r="D235">
        <v>471.15</v>
      </c>
      <c r="E235">
        <v>467.11700000000002</v>
      </c>
      <c r="F235">
        <v>146.238</v>
      </c>
      <c r="G235">
        <v>8.3257800000000007E-2</v>
      </c>
      <c r="H235">
        <v>0.93182500000000001</v>
      </c>
      <c r="I235">
        <v>0</v>
      </c>
    </row>
    <row r="236" spans="1:9" x14ac:dyDescent="0.25">
      <c r="A236" t="s">
        <v>110</v>
      </c>
      <c r="B236">
        <v>493.89299999999997</v>
      </c>
      <c r="C236">
        <v>492.07299999999998</v>
      </c>
      <c r="D236">
        <v>471.26499999999999</v>
      </c>
      <c r="E236">
        <v>467.23500000000001</v>
      </c>
      <c r="F236">
        <v>146.346</v>
      </c>
      <c r="G236">
        <v>8.1148899999999996E-2</v>
      </c>
      <c r="H236">
        <v>0.93182399999999999</v>
      </c>
      <c r="I236">
        <v>0</v>
      </c>
    </row>
    <row r="237" spans="1:9" x14ac:dyDescent="0.25">
      <c r="A237" t="s">
        <v>110</v>
      </c>
      <c r="B237">
        <v>493.45699999999999</v>
      </c>
      <c r="C237">
        <v>491.625</v>
      </c>
      <c r="D237">
        <v>470.85300000000001</v>
      </c>
      <c r="E237">
        <v>466.81900000000002</v>
      </c>
      <c r="F237">
        <v>146.02500000000001</v>
      </c>
      <c r="G237">
        <v>5.3913700000000002E-2</v>
      </c>
      <c r="H237">
        <v>0.93165799999999999</v>
      </c>
      <c r="I237">
        <v>0</v>
      </c>
    </row>
    <row r="238" spans="1:9" x14ac:dyDescent="0.25">
      <c r="A238" t="s">
        <v>110</v>
      </c>
      <c r="B238">
        <v>493.89600000000002</v>
      </c>
      <c r="C238">
        <v>492.07</v>
      </c>
      <c r="D238">
        <v>471.31</v>
      </c>
      <c r="E238">
        <v>467.25099999999998</v>
      </c>
      <c r="F238">
        <v>146.39099999999999</v>
      </c>
      <c r="G238">
        <v>8.3260600000000004E-2</v>
      </c>
      <c r="H238">
        <v>0.931593</v>
      </c>
      <c r="I238">
        <v>0</v>
      </c>
    </row>
    <row r="239" spans="1:9" x14ac:dyDescent="0.25">
      <c r="A239" t="s">
        <v>110</v>
      </c>
      <c r="B239">
        <v>493.54399999999998</v>
      </c>
      <c r="C239">
        <v>491.74799999999999</v>
      </c>
      <c r="D239">
        <v>471.02300000000002</v>
      </c>
      <c r="E239">
        <v>466.96199999999999</v>
      </c>
      <c r="F239">
        <v>146.08000000000001</v>
      </c>
      <c r="G239">
        <v>5.3910300000000001E-2</v>
      </c>
      <c r="H239">
        <v>0.931836</v>
      </c>
      <c r="I239">
        <v>0</v>
      </c>
    </row>
    <row r="240" spans="1:9" x14ac:dyDescent="0.25">
      <c r="A240" t="s">
        <v>110</v>
      </c>
      <c r="B240">
        <v>493.59199999999998</v>
      </c>
      <c r="C240">
        <v>491.77199999999999</v>
      </c>
      <c r="D240">
        <v>471.03100000000001</v>
      </c>
      <c r="E240">
        <v>467.01299999999998</v>
      </c>
      <c r="F240">
        <v>146.14400000000001</v>
      </c>
      <c r="G240">
        <v>5.4306500000000001E-2</v>
      </c>
      <c r="H240">
        <v>0.93177600000000005</v>
      </c>
      <c r="I240">
        <v>0</v>
      </c>
    </row>
    <row r="241" spans="1:9" x14ac:dyDescent="0.25">
      <c r="A241" t="s">
        <v>110</v>
      </c>
      <c r="B241">
        <v>493.82499999999999</v>
      </c>
      <c r="C241">
        <v>491.97800000000001</v>
      </c>
      <c r="D241">
        <v>471.20299999999997</v>
      </c>
      <c r="E241">
        <v>467.17500000000001</v>
      </c>
      <c r="F241">
        <v>146.28299999999999</v>
      </c>
      <c r="G241">
        <v>5.40688E-2</v>
      </c>
      <c r="H241">
        <v>0.931836</v>
      </c>
      <c r="I241">
        <v>0</v>
      </c>
    </row>
    <row r="242" spans="1:9" x14ac:dyDescent="0.25">
      <c r="A242" t="s">
        <v>110</v>
      </c>
      <c r="B242">
        <v>493.863</v>
      </c>
      <c r="C242">
        <v>492.00400000000002</v>
      </c>
      <c r="D242">
        <v>471.19299999999998</v>
      </c>
      <c r="E242">
        <v>467.161</v>
      </c>
      <c r="F242">
        <v>146.297</v>
      </c>
      <c r="G242">
        <v>5.3909699999999998E-2</v>
      </c>
      <c r="H242">
        <v>0.93117899999999998</v>
      </c>
      <c r="I242">
        <v>0</v>
      </c>
    </row>
    <row r="243" spans="1:9" x14ac:dyDescent="0.25">
      <c r="A243" t="s">
        <v>110</v>
      </c>
      <c r="B243">
        <v>493.55099999999999</v>
      </c>
      <c r="C243">
        <v>491.74799999999999</v>
      </c>
      <c r="D243">
        <v>470.96</v>
      </c>
      <c r="E243">
        <v>466.94099999999997</v>
      </c>
      <c r="F243">
        <v>146.09399999999999</v>
      </c>
      <c r="G243">
        <v>6.7563999999999999E-2</v>
      </c>
      <c r="H243">
        <v>0.93102099999999999</v>
      </c>
      <c r="I243">
        <v>0</v>
      </c>
    </row>
    <row r="244" spans="1:9" x14ac:dyDescent="0.25">
      <c r="A244" t="s">
        <v>110</v>
      </c>
      <c r="B244">
        <v>493.928</v>
      </c>
      <c r="C244">
        <v>492.096</v>
      </c>
      <c r="D244">
        <v>471.24400000000003</v>
      </c>
      <c r="E244">
        <v>467.19099999999997</v>
      </c>
      <c r="F244">
        <v>146.33000000000001</v>
      </c>
      <c r="G244">
        <v>5.7504699999999999E-2</v>
      </c>
      <c r="H244">
        <v>0.95118000000000003</v>
      </c>
      <c r="I244">
        <v>0</v>
      </c>
    </row>
    <row r="245" spans="1:9" x14ac:dyDescent="0.25">
      <c r="A245" t="s">
        <v>110</v>
      </c>
      <c r="B245">
        <v>493.54700000000003</v>
      </c>
      <c r="C245">
        <v>491.71600000000001</v>
      </c>
      <c r="D245">
        <v>470.93900000000002</v>
      </c>
      <c r="E245">
        <v>466.911</v>
      </c>
      <c r="F245">
        <v>146.1</v>
      </c>
      <c r="G245">
        <v>7.0884799999999998E-2</v>
      </c>
      <c r="H245">
        <v>0.95086400000000004</v>
      </c>
      <c r="I245">
        <v>0</v>
      </c>
    </row>
    <row r="246" spans="1:9" x14ac:dyDescent="0.25">
      <c r="A246" t="s">
        <v>110</v>
      </c>
      <c r="B246">
        <v>493.63099999999997</v>
      </c>
      <c r="C246">
        <v>491.82600000000002</v>
      </c>
      <c r="D246">
        <v>471.09899999999999</v>
      </c>
      <c r="E246">
        <v>467.06400000000002</v>
      </c>
      <c r="F246">
        <v>146.20699999999999</v>
      </c>
      <c r="G246">
        <v>5.4802700000000003E-2</v>
      </c>
      <c r="H246">
        <v>0.93181800000000004</v>
      </c>
      <c r="I246">
        <v>0</v>
      </c>
    </row>
    <row r="247" spans="1:9" x14ac:dyDescent="0.25">
      <c r="A247" t="s">
        <v>110</v>
      </c>
      <c r="B247">
        <v>493.60899999999998</v>
      </c>
      <c r="C247">
        <v>491.78800000000001</v>
      </c>
      <c r="D247">
        <v>471.02100000000002</v>
      </c>
      <c r="E247">
        <v>466.98500000000001</v>
      </c>
      <c r="F247">
        <v>146.179</v>
      </c>
      <c r="G247">
        <v>5.6136600000000002E-2</v>
      </c>
      <c r="H247">
        <v>0.93115000000000003</v>
      </c>
      <c r="I247">
        <v>0</v>
      </c>
    </row>
    <row r="248" spans="1:9" x14ac:dyDescent="0.25">
      <c r="A248" t="s">
        <v>110</v>
      </c>
      <c r="B248">
        <v>1097.54</v>
      </c>
      <c r="C248">
        <v>492.50400000000002</v>
      </c>
      <c r="D248">
        <v>471.09399999999999</v>
      </c>
      <c r="E248">
        <v>467.07400000000001</v>
      </c>
      <c r="F248">
        <v>146.25800000000001</v>
      </c>
      <c r="G248">
        <v>5.63448E-2</v>
      </c>
      <c r="H248">
        <v>0.95668399999999998</v>
      </c>
      <c r="I248">
        <v>0</v>
      </c>
    </row>
    <row r="249" spans="1:9" x14ac:dyDescent="0.25">
      <c r="A249" t="s">
        <v>110</v>
      </c>
      <c r="B249">
        <v>497.899</v>
      </c>
      <c r="C249">
        <v>494.017</v>
      </c>
      <c r="D249">
        <v>470.89699999999999</v>
      </c>
      <c r="E249">
        <v>466.64800000000002</v>
      </c>
      <c r="F249">
        <v>145.91900000000001</v>
      </c>
      <c r="G249">
        <v>5.8372800000000002E-2</v>
      </c>
      <c r="H249">
        <v>0.93149899999999997</v>
      </c>
      <c r="I249">
        <v>0</v>
      </c>
    </row>
    <row r="250" spans="1:9" x14ac:dyDescent="0.25">
      <c r="A250" t="s">
        <v>110</v>
      </c>
      <c r="B250">
        <v>498.40499999999997</v>
      </c>
      <c r="C250">
        <v>496.089</v>
      </c>
      <c r="D250">
        <v>471.702</v>
      </c>
      <c r="E250">
        <v>467.16</v>
      </c>
      <c r="F250">
        <v>146.214</v>
      </c>
      <c r="G250">
        <v>5.4288400000000001E-2</v>
      </c>
      <c r="H250">
        <v>0.95912399999999998</v>
      </c>
      <c r="I250">
        <v>0</v>
      </c>
    </row>
    <row r="251" spans="1:9" x14ac:dyDescent="0.25">
      <c r="A251" t="s">
        <v>110</v>
      </c>
      <c r="B251">
        <v>497.601</v>
      </c>
      <c r="C251">
        <v>495.20699999999999</v>
      </c>
      <c r="D251">
        <v>471.42099999999999</v>
      </c>
      <c r="E251">
        <v>467.03500000000003</v>
      </c>
      <c r="F251">
        <v>146.21</v>
      </c>
      <c r="G251">
        <v>5.39566E-2</v>
      </c>
      <c r="H251">
        <v>0.93569599999999997</v>
      </c>
      <c r="I251">
        <v>0</v>
      </c>
    </row>
    <row r="252" spans="1:9" x14ac:dyDescent="0.25">
      <c r="A252" t="s">
        <v>110</v>
      </c>
      <c r="B252">
        <v>493.73099999999999</v>
      </c>
      <c r="C252">
        <v>491.86599999999999</v>
      </c>
      <c r="D252">
        <v>471.14100000000002</v>
      </c>
      <c r="E252">
        <v>467.11500000000001</v>
      </c>
      <c r="F252">
        <v>146.238</v>
      </c>
      <c r="G252">
        <v>5.4402600000000002E-2</v>
      </c>
      <c r="H252">
        <v>0.93181499999999995</v>
      </c>
      <c r="I252">
        <v>0</v>
      </c>
    </row>
    <row r="253" spans="1:9" x14ac:dyDescent="0.25">
      <c r="A253" t="s">
        <v>110</v>
      </c>
      <c r="B253">
        <v>493.87700000000001</v>
      </c>
      <c r="C253">
        <v>492.04300000000001</v>
      </c>
      <c r="D253">
        <v>471.27699999999999</v>
      </c>
      <c r="E253">
        <v>467.245</v>
      </c>
      <c r="F253">
        <v>146.369</v>
      </c>
      <c r="G253">
        <v>5.43837E-2</v>
      </c>
      <c r="H253">
        <v>0.93176599999999998</v>
      </c>
      <c r="I253">
        <v>0</v>
      </c>
    </row>
    <row r="254" spans="1:9" x14ac:dyDescent="0.25">
      <c r="A254" t="s">
        <v>110</v>
      </c>
      <c r="B254">
        <v>493.78800000000001</v>
      </c>
      <c r="C254">
        <v>491.94600000000003</v>
      </c>
      <c r="D254">
        <v>471.19400000000002</v>
      </c>
      <c r="E254">
        <v>467.15899999999999</v>
      </c>
      <c r="F254">
        <v>146.285</v>
      </c>
      <c r="G254">
        <v>5.5638300000000002E-2</v>
      </c>
      <c r="H254">
        <v>0.93084900000000004</v>
      </c>
      <c r="I254">
        <v>0</v>
      </c>
    </row>
    <row r="255" spans="1:9" x14ac:dyDescent="0.25">
      <c r="A255" t="s">
        <v>110</v>
      </c>
      <c r="B255">
        <v>493.62700000000001</v>
      </c>
      <c r="C255">
        <v>491.81400000000002</v>
      </c>
      <c r="D255">
        <v>471.03399999999999</v>
      </c>
      <c r="E255">
        <v>467.005</v>
      </c>
      <c r="F255">
        <v>146.15600000000001</v>
      </c>
      <c r="G255">
        <v>8.32619E-2</v>
      </c>
      <c r="H255">
        <v>0.93167800000000001</v>
      </c>
      <c r="I255">
        <v>0</v>
      </c>
    </row>
    <row r="256" spans="1:9" x14ac:dyDescent="0.25">
      <c r="A256" t="s">
        <v>110</v>
      </c>
      <c r="B256">
        <v>493.81799999999998</v>
      </c>
      <c r="C256">
        <v>491.95100000000002</v>
      </c>
      <c r="D256">
        <v>471.09899999999999</v>
      </c>
      <c r="E256">
        <v>467.06700000000001</v>
      </c>
      <c r="F256">
        <v>146.18100000000001</v>
      </c>
      <c r="G256">
        <v>5.4864299999999998E-2</v>
      </c>
      <c r="H256">
        <v>0.93159000000000003</v>
      </c>
      <c r="I256">
        <v>0</v>
      </c>
    </row>
    <row r="257" spans="1:9" x14ac:dyDescent="0.25">
      <c r="A257" t="s">
        <v>110</v>
      </c>
      <c r="B257">
        <v>493.87700000000001</v>
      </c>
      <c r="C257">
        <v>492.00799999999998</v>
      </c>
      <c r="D257">
        <v>470.99099999999999</v>
      </c>
      <c r="E257">
        <v>466.96600000000001</v>
      </c>
      <c r="F257">
        <v>146.11199999999999</v>
      </c>
      <c r="G257">
        <v>6.0515199999999998E-2</v>
      </c>
      <c r="H257">
        <v>0.92844300000000002</v>
      </c>
      <c r="I257">
        <v>0</v>
      </c>
    </row>
    <row r="258" spans="1:9" x14ac:dyDescent="0.25">
      <c r="A258" t="s">
        <v>110</v>
      </c>
      <c r="B258">
        <v>493.67</v>
      </c>
      <c r="C258">
        <v>491.827</v>
      </c>
      <c r="D258">
        <v>471.04899999999998</v>
      </c>
      <c r="E258">
        <v>467.017</v>
      </c>
      <c r="F258">
        <v>146.14500000000001</v>
      </c>
      <c r="G258">
        <v>5.7720599999999997E-2</v>
      </c>
      <c r="H258">
        <v>0.93461099999999997</v>
      </c>
      <c r="I258">
        <v>0</v>
      </c>
    </row>
    <row r="259" spans="1:9" x14ac:dyDescent="0.25">
      <c r="A259" t="s">
        <v>110</v>
      </c>
      <c r="B259">
        <v>493.53800000000001</v>
      </c>
      <c r="C259">
        <v>491.74299999999999</v>
      </c>
      <c r="D259">
        <v>471.01400000000001</v>
      </c>
      <c r="E259">
        <v>466.988</v>
      </c>
      <c r="F259">
        <v>146.113</v>
      </c>
      <c r="G259">
        <v>5.4638899999999997E-2</v>
      </c>
      <c r="H259">
        <v>0.95160500000000003</v>
      </c>
      <c r="I259">
        <v>0</v>
      </c>
    </row>
    <row r="260" spans="1:9" x14ac:dyDescent="0.25">
      <c r="A260" t="s">
        <v>110</v>
      </c>
      <c r="B260">
        <v>493.69799999999998</v>
      </c>
      <c r="C260">
        <v>491.88600000000002</v>
      </c>
      <c r="D260">
        <v>471.14299999999997</v>
      </c>
      <c r="E260">
        <v>467.11099999999999</v>
      </c>
      <c r="F260">
        <v>146.26499999999999</v>
      </c>
      <c r="G260">
        <v>5.3996099999999998E-2</v>
      </c>
      <c r="H260">
        <v>0.93170500000000001</v>
      </c>
      <c r="I260">
        <v>0</v>
      </c>
    </row>
    <row r="261" spans="1:9" x14ac:dyDescent="0.25">
      <c r="A261" t="s">
        <v>110</v>
      </c>
      <c r="B261">
        <v>493.41899999999998</v>
      </c>
      <c r="C261">
        <v>491.61200000000002</v>
      </c>
      <c r="D261">
        <v>470.93099999999998</v>
      </c>
      <c r="E261">
        <v>466.892</v>
      </c>
      <c r="F261">
        <v>146.04900000000001</v>
      </c>
      <c r="G261">
        <v>8.3260600000000004E-2</v>
      </c>
      <c r="H261">
        <v>0.93160799999999999</v>
      </c>
      <c r="I261">
        <v>0</v>
      </c>
    </row>
    <row r="262" spans="1:9" x14ac:dyDescent="0.25">
      <c r="A262" t="s">
        <v>110</v>
      </c>
      <c r="B262">
        <v>493.85899999999998</v>
      </c>
      <c r="C262">
        <v>492.04399999999998</v>
      </c>
      <c r="D262">
        <v>471.26499999999999</v>
      </c>
      <c r="E262">
        <v>467.21600000000001</v>
      </c>
      <c r="F262">
        <v>146.36000000000001</v>
      </c>
      <c r="G262">
        <v>7.8481599999999999E-2</v>
      </c>
      <c r="H262">
        <v>0.93183700000000003</v>
      </c>
      <c r="I262">
        <v>0</v>
      </c>
    </row>
    <row r="263" spans="1:9" x14ac:dyDescent="0.25">
      <c r="A263" t="s">
        <v>110</v>
      </c>
      <c r="B263">
        <v>493.79599999999999</v>
      </c>
      <c r="C263">
        <v>491.99299999999999</v>
      </c>
      <c r="D263">
        <v>471.101</v>
      </c>
      <c r="E263">
        <v>467.089</v>
      </c>
      <c r="F263">
        <v>146.18</v>
      </c>
      <c r="G263">
        <v>5.9409299999999998E-2</v>
      </c>
      <c r="H263">
        <v>0.931836</v>
      </c>
      <c r="I263">
        <v>0</v>
      </c>
    </row>
    <row r="264" spans="1:9" x14ac:dyDescent="0.25">
      <c r="A264" t="s">
        <v>110</v>
      </c>
      <c r="B264">
        <v>493.65</v>
      </c>
      <c r="C264">
        <v>491.81200000000001</v>
      </c>
      <c r="D264">
        <v>471.11500000000001</v>
      </c>
      <c r="E264">
        <v>467.072</v>
      </c>
      <c r="F264">
        <v>146.24100000000001</v>
      </c>
      <c r="G264">
        <v>5.3909800000000001E-2</v>
      </c>
      <c r="H264">
        <v>0.93165100000000001</v>
      </c>
      <c r="I264">
        <v>0</v>
      </c>
    </row>
    <row r="265" spans="1:9" x14ac:dyDescent="0.25">
      <c r="A265" t="s">
        <v>110</v>
      </c>
      <c r="B265">
        <v>493.73899999999998</v>
      </c>
      <c r="C265">
        <v>491.94200000000001</v>
      </c>
      <c r="D265">
        <v>471.19099999999997</v>
      </c>
      <c r="E265">
        <v>467.13799999999998</v>
      </c>
      <c r="F265">
        <v>146.26300000000001</v>
      </c>
      <c r="G265">
        <v>5.4273500000000002E-2</v>
      </c>
      <c r="H265">
        <v>0.93180200000000002</v>
      </c>
      <c r="I265">
        <v>0</v>
      </c>
    </row>
    <row r="266" spans="1:9" x14ac:dyDescent="0.25">
      <c r="A266" t="s">
        <v>110</v>
      </c>
      <c r="B266">
        <v>493.47300000000001</v>
      </c>
      <c r="C266">
        <v>491.66899999999998</v>
      </c>
      <c r="D266">
        <v>470.964</v>
      </c>
      <c r="E266">
        <v>466.93599999999998</v>
      </c>
      <c r="F266">
        <v>146.07599999999999</v>
      </c>
      <c r="G266">
        <v>6.8400199999999994E-2</v>
      </c>
      <c r="H266">
        <v>0.93174900000000005</v>
      </c>
      <c r="I266">
        <v>0</v>
      </c>
    </row>
    <row r="267" spans="1:9" x14ac:dyDescent="0.25">
      <c r="A267" t="s">
        <v>110</v>
      </c>
      <c r="B267">
        <v>1115.8699999999999</v>
      </c>
      <c r="C267">
        <v>492.27699999999999</v>
      </c>
      <c r="D267">
        <v>470.96800000000002</v>
      </c>
      <c r="E267">
        <v>466.947</v>
      </c>
      <c r="F267">
        <v>146.155</v>
      </c>
      <c r="G267">
        <v>5.4568800000000001E-2</v>
      </c>
      <c r="H267">
        <v>0.93179900000000004</v>
      </c>
      <c r="I267">
        <v>0</v>
      </c>
    </row>
    <row r="268" spans="1:9" x14ac:dyDescent="0.25">
      <c r="A268" t="s">
        <v>110</v>
      </c>
      <c r="B268">
        <v>498.447</v>
      </c>
      <c r="C268">
        <v>494.39</v>
      </c>
      <c r="D268">
        <v>471.07600000000002</v>
      </c>
      <c r="E268">
        <v>466.79700000000003</v>
      </c>
      <c r="F268">
        <v>146.042</v>
      </c>
      <c r="G268">
        <v>5.3914700000000003E-2</v>
      </c>
      <c r="H268">
        <v>0.93181700000000001</v>
      </c>
      <c r="I268">
        <v>0</v>
      </c>
    </row>
    <row r="269" spans="1:9" x14ac:dyDescent="0.25">
      <c r="A269" t="s">
        <v>110</v>
      </c>
      <c r="B269">
        <v>497.31099999999998</v>
      </c>
      <c r="C269">
        <v>494.87200000000001</v>
      </c>
      <c r="D269">
        <v>471.32900000000001</v>
      </c>
      <c r="E269">
        <v>466.94299999999998</v>
      </c>
      <c r="F269">
        <v>146.131</v>
      </c>
      <c r="G269">
        <v>5.3953599999999997E-2</v>
      </c>
      <c r="H269">
        <v>0.94934799999999997</v>
      </c>
      <c r="I269">
        <v>0</v>
      </c>
    </row>
    <row r="270" spans="1:9" x14ac:dyDescent="0.25">
      <c r="A270" t="s">
        <v>110</v>
      </c>
      <c r="B270">
        <v>496.23399999999998</v>
      </c>
      <c r="C270">
        <v>494.18599999999998</v>
      </c>
      <c r="D270">
        <v>471.40600000000001</v>
      </c>
      <c r="E270">
        <v>467.173</v>
      </c>
      <c r="F270">
        <v>146.31800000000001</v>
      </c>
      <c r="G270">
        <v>5.8292200000000002E-2</v>
      </c>
      <c r="H270">
        <v>0.95282599999999995</v>
      </c>
      <c r="I270">
        <v>0</v>
      </c>
    </row>
    <row r="271" spans="1:9" x14ac:dyDescent="0.25">
      <c r="A271" t="s">
        <v>110</v>
      </c>
      <c r="B271">
        <v>493.55500000000001</v>
      </c>
      <c r="C271">
        <v>491.69099999999997</v>
      </c>
      <c r="D271">
        <v>470.96300000000002</v>
      </c>
      <c r="E271">
        <v>466.92399999999998</v>
      </c>
      <c r="F271">
        <v>146.096</v>
      </c>
      <c r="G271">
        <v>5.6734300000000001E-2</v>
      </c>
      <c r="H271">
        <v>0.93181700000000001</v>
      </c>
      <c r="I271">
        <v>0</v>
      </c>
    </row>
    <row r="272" spans="1:9" x14ac:dyDescent="0.25">
      <c r="A272" t="s">
        <v>110</v>
      </c>
      <c r="B272">
        <v>493.74599999999998</v>
      </c>
      <c r="C272">
        <v>491.92099999999999</v>
      </c>
      <c r="D272">
        <v>471.19400000000002</v>
      </c>
      <c r="E272">
        <v>467.15899999999999</v>
      </c>
      <c r="F272">
        <v>146.27000000000001</v>
      </c>
      <c r="G272">
        <v>5.6580400000000003E-2</v>
      </c>
      <c r="H272">
        <v>0.93169999999999997</v>
      </c>
      <c r="I272">
        <v>0</v>
      </c>
    </row>
    <row r="273" spans="1:25" x14ac:dyDescent="0.25">
      <c r="A273" t="s">
        <v>110</v>
      </c>
      <c r="B273">
        <v>493.81799999999998</v>
      </c>
      <c r="C273">
        <v>492.01299999999998</v>
      </c>
      <c r="D273">
        <v>471.29300000000001</v>
      </c>
      <c r="E273">
        <v>467.274</v>
      </c>
      <c r="F273">
        <v>146.369</v>
      </c>
      <c r="G273">
        <v>6.0876600000000003E-2</v>
      </c>
      <c r="H273">
        <v>0.95920499999999997</v>
      </c>
      <c r="I273">
        <v>0</v>
      </c>
    </row>
    <row r="274" spans="1:25" x14ac:dyDescent="0.25">
      <c r="A274" t="s">
        <v>110</v>
      </c>
      <c r="B274">
        <v>493.81900000000002</v>
      </c>
      <c r="C274">
        <v>492.01</v>
      </c>
      <c r="D274">
        <v>471.21199999999999</v>
      </c>
      <c r="E274">
        <v>467.16500000000002</v>
      </c>
      <c r="F274">
        <v>146.27000000000001</v>
      </c>
      <c r="G274">
        <v>7.2116600000000003E-2</v>
      </c>
      <c r="H274">
        <v>0.93442199999999997</v>
      </c>
      <c r="I274">
        <v>0</v>
      </c>
    </row>
    <row r="275" spans="1:25" x14ac:dyDescent="0.25">
      <c r="A275" t="s">
        <v>110</v>
      </c>
      <c r="B275">
        <v>493.70499999999998</v>
      </c>
      <c r="C275">
        <v>491.82600000000002</v>
      </c>
      <c r="D275">
        <v>471.10300000000001</v>
      </c>
      <c r="E275">
        <v>467.06099999999998</v>
      </c>
      <c r="F275">
        <v>146.19900000000001</v>
      </c>
      <c r="G275">
        <v>8.3270200000000003E-2</v>
      </c>
      <c r="H275">
        <v>0.93133999999999995</v>
      </c>
      <c r="I275">
        <v>0</v>
      </c>
    </row>
    <row r="276" spans="1:25" x14ac:dyDescent="0.25">
      <c r="A276" t="s">
        <v>110</v>
      </c>
      <c r="B276">
        <v>493.863</v>
      </c>
      <c r="C276">
        <v>492.024</v>
      </c>
      <c r="D276">
        <v>471.24599999999998</v>
      </c>
      <c r="E276">
        <v>467.19900000000001</v>
      </c>
      <c r="F276">
        <v>146.309</v>
      </c>
      <c r="G276">
        <v>5.9614599999999997E-2</v>
      </c>
      <c r="H276">
        <v>0.93181899999999995</v>
      </c>
      <c r="I276">
        <v>0</v>
      </c>
    </row>
    <row r="277" spans="1:25" x14ac:dyDescent="0.25">
      <c r="A277" t="s">
        <v>110</v>
      </c>
      <c r="B277">
        <v>493.58499999999998</v>
      </c>
      <c r="C277">
        <v>491.76</v>
      </c>
      <c r="D277">
        <v>470.988</v>
      </c>
      <c r="E277">
        <v>466.95699999999999</v>
      </c>
      <c r="F277">
        <v>146.06399999999999</v>
      </c>
      <c r="G277">
        <v>5.9333400000000001E-2</v>
      </c>
      <c r="H277">
        <v>0.93167599999999995</v>
      </c>
      <c r="I277">
        <v>0</v>
      </c>
    </row>
    <row r="278" spans="1:25" x14ac:dyDescent="0.25">
      <c r="A278" t="s">
        <v>110</v>
      </c>
      <c r="B278">
        <v>493.58699999999999</v>
      </c>
      <c r="C278">
        <v>491.78100000000001</v>
      </c>
      <c r="D278">
        <v>470.93700000000001</v>
      </c>
      <c r="E278">
        <v>466.88799999999998</v>
      </c>
      <c r="F278">
        <v>146.07300000000001</v>
      </c>
      <c r="G278">
        <v>5.4640500000000002E-2</v>
      </c>
      <c r="H278">
        <v>0.93161899999999997</v>
      </c>
      <c r="I278">
        <v>0</v>
      </c>
    </row>
    <row r="279" spans="1:25" x14ac:dyDescent="0.25">
      <c r="A279" t="s">
        <v>110</v>
      </c>
      <c r="B279">
        <v>493.78199999999998</v>
      </c>
      <c r="C279">
        <v>491.97</v>
      </c>
      <c r="D279">
        <v>471.13099999999997</v>
      </c>
      <c r="E279">
        <v>467.09300000000002</v>
      </c>
      <c r="F279">
        <v>146.19999999999999</v>
      </c>
      <c r="G279">
        <v>5.6226400000000003E-2</v>
      </c>
      <c r="H279">
        <v>0.93178499999999997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493.92700000000002</v>
      </c>
      <c r="C280">
        <v>492.07100000000003</v>
      </c>
      <c r="D280">
        <v>471.09699999999998</v>
      </c>
      <c r="E280">
        <v>467.05200000000002</v>
      </c>
      <c r="F280">
        <v>146.18299999999999</v>
      </c>
      <c r="G280">
        <v>5.6897299999999998E-2</v>
      </c>
      <c r="H280">
        <v>0.93174500000000005</v>
      </c>
      <c r="I280">
        <v>0</v>
      </c>
      <c r="R280">
        <f>AVERAGE(B231:B280)</f>
        <v>518.82476000000008</v>
      </c>
      <c r="S280">
        <f>AVERAGE(C231:C280)</f>
        <v>492.35281999999984</v>
      </c>
      <c r="U280">
        <f>_xlfn.VAR.P(B231:B280)</f>
        <v>14405.269971662283</v>
      </c>
      <c r="V280">
        <f>_xlfn.VAR.P(C231:C280)</f>
        <v>1.022309227599997</v>
      </c>
      <c r="X280">
        <f>1.96*SQRT(U280)/50</f>
        <v>4.7048606832992546</v>
      </c>
      <c r="Y280">
        <f>1.96*SQRT(V280)/50</f>
        <v>3.9634848952648467E-2</v>
      </c>
    </row>
    <row r="281" spans="1:25" x14ac:dyDescent="0.25">
      <c r="A281" t="s">
        <v>110</v>
      </c>
      <c r="B281">
        <v>25943.412529000001</v>
      </c>
      <c r="C281" t="s">
        <v>37</v>
      </c>
    </row>
    <row r="282" spans="1:25" x14ac:dyDescent="0.25">
      <c r="A282" t="s">
        <v>96</v>
      </c>
      <c r="B282">
        <v>312.03100000000001</v>
      </c>
      <c r="C282">
        <v>310.17</v>
      </c>
      <c r="D282">
        <v>289.49200000000002</v>
      </c>
      <c r="E282">
        <v>285.99900000000002</v>
      </c>
      <c r="F282">
        <v>86.337800000000001</v>
      </c>
      <c r="G282">
        <v>5.4510599999999999E-2</v>
      </c>
      <c r="H282">
        <v>0.93182100000000001</v>
      </c>
      <c r="I282">
        <v>0</v>
      </c>
    </row>
    <row r="283" spans="1:25" x14ac:dyDescent="0.25">
      <c r="A283" t="s">
        <v>96</v>
      </c>
      <c r="B283">
        <v>311.97800000000001</v>
      </c>
      <c r="C283">
        <v>310.16000000000003</v>
      </c>
      <c r="D283">
        <v>289.45600000000002</v>
      </c>
      <c r="E283">
        <v>285.928</v>
      </c>
      <c r="F283">
        <v>86.360299999999995</v>
      </c>
      <c r="G283">
        <v>6.7415799999999998E-2</v>
      </c>
      <c r="H283">
        <v>0.93182299999999996</v>
      </c>
      <c r="I283">
        <v>0</v>
      </c>
    </row>
    <row r="284" spans="1:25" x14ac:dyDescent="0.25">
      <c r="A284" t="s">
        <v>96</v>
      </c>
      <c r="B284">
        <v>311.90300000000002</v>
      </c>
      <c r="C284">
        <v>310.09300000000002</v>
      </c>
      <c r="D284">
        <v>289.43099999999998</v>
      </c>
      <c r="E284">
        <v>285.94799999999998</v>
      </c>
      <c r="F284">
        <v>86.400300000000001</v>
      </c>
      <c r="G284">
        <v>8.3258899999999997E-2</v>
      </c>
      <c r="H284">
        <v>0.93179999999999996</v>
      </c>
      <c r="I284">
        <v>0</v>
      </c>
    </row>
    <row r="285" spans="1:25" x14ac:dyDescent="0.25">
      <c r="A285" t="s">
        <v>96</v>
      </c>
      <c r="B285">
        <v>311.971</v>
      </c>
      <c r="C285">
        <v>310.14600000000002</v>
      </c>
      <c r="D285">
        <v>289.41699999999997</v>
      </c>
      <c r="E285">
        <v>285.91300000000001</v>
      </c>
      <c r="F285">
        <v>86.369600000000005</v>
      </c>
      <c r="G285">
        <v>7.2988399999999995E-2</v>
      </c>
      <c r="H285">
        <v>0.931836</v>
      </c>
      <c r="I285">
        <v>0</v>
      </c>
    </row>
    <row r="286" spans="1:25" x14ac:dyDescent="0.25">
      <c r="A286" t="s">
        <v>96</v>
      </c>
      <c r="B286">
        <v>311.94</v>
      </c>
      <c r="C286">
        <v>310.096</v>
      </c>
      <c r="D286">
        <v>289.43</v>
      </c>
      <c r="E286">
        <v>285.93099999999998</v>
      </c>
      <c r="F286">
        <v>86.388999999999996</v>
      </c>
      <c r="G286">
        <v>5.57215E-2</v>
      </c>
      <c r="H286">
        <v>0.93182299999999996</v>
      </c>
      <c r="I286">
        <v>0</v>
      </c>
    </row>
    <row r="287" spans="1:25" x14ac:dyDescent="0.25">
      <c r="A287" t="s">
        <v>96</v>
      </c>
      <c r="B287">
        <v>311.96100000000001</v>
      </c>
      <c r="C287">
        <v>310.12799999999999</v>
      </c>
      <c r="D287">
        <v>289.43599999999998</v>
      </c>
      <c r="E287">
        <v>285.94400000000002</v>
      </c>
      <c r="F287">
        <v>86.403300000000002</v>
      </c>
      <c r="G287">
        <v>5.4425599999999998E-2</v>
      </c>
      <c r="H287">
        <v>0.93154800000000004</v>
      </c>
      <c r="I287">
        <v>0</v>
      </c>
    </row>
    <row r="288" spans="1:25" x14ac:dyDescent="0.25">
      <c r="A288" t="s">
        <v>96</v>
      </c>
      <c r="B288">
        <v>311.93099999999998</v>
      </c>
      <c r="C288">
        <v>310.12599999999998</v>
      </c>
      <c r="D288">
        <v>289.41199999999998</v>
      </c>
      <c r="E288">
        <v>285.91199999999998</v>
      </c>
      <c r="F288">
        <v>86.344899999999996</v>
      </c>
      <c r="G288">
        <v>5.6476400000000003E-2</v>
      </c>
      <c r="H288">
        <v>0.93183199999999999</v>
      </c>
      <c r="I288">
        <v>0</v>
      </c>
    </row>
    <row r="289" spans="1:9" x14ac:dyDescent="0.25">
      <c r="A289" t="s">
        <v>96</v>
      </c>
      <c r="B289">
        <v>311.89299999999997</v>
      </c>
      <c r="C289">
        <v>310.089</v>
      </c>
      <c r="D289">
        <v>289.40499999999997</v>
      </c>
      <c r="E289">
        <v>285.90199999999999</v>
      </c>
      <c r="F289">
        <v>86.362399999999994</v>
      </c>
      <c r="G289">
        <v>5.3957199999999997E-2</v>
      </c>
      <c r="H289">
        <v>0.93183099999999996</v>
      </c>
      <c r="I289">
        <v>0</v>
      </c>
    </row>
    <row r="290" spans="1:9" x14ac:dyDescent="0.25">
      <c r="A290" t="s">
        <v>96</v>
      </c>
      <c r="B290">
        <v>1064.01</v>
      </c>
      <c r="C290">
        <v>310.63499999999999</v>
      </c>
      <c r="D290">
        <v>289.43299999999999</v>
      </c>
      <c r="E290">
        <v>285.935</v>
      </c>
      <c r="F290">
        <v>86.356200000000001</v>
      </c>
      <c r="G290">
        <v>5.6474900000000001E-2</v>
      </c>
      <c r="H290">
        <v>0.94606999999999997</v>
      </c>
      <c r="I290">
        <v>0</v>
      </c>
    </row>
    <row r="291" spans="1:9" x14ac:dyDescent="0.25">
      <c r="A291" t="s">
        <v>96</v>
      </c>
      <c r="B291">
        <v>317.66800000000001</v>
      </c>
      <c r="C291">
        <v>313.69099999999997</v>
      </c>
      <c r="D291">
        <v>289.36599999999999</v>
      </c>
      <c r="E291">
        <v>285.56200000000001</v>
      </c>
      <c r="F291">
        <v>86.1678</v>
      </c>
      <c r="G291">
        <v>6.8532800000000005E-2</v>
      </c>
      <c r="H291">
        <v>0.931535</v>
      </c>
      <c r="I291">
        <v>0</v>
      </c>
    </row>
    <row r="292" spans="1:9" x14ac:dyDescent="0.25">
      <c r="A292" t="s">
        <v>96</v>
      </c>
      <c r="B292">
        <v>529.04100000000005</v>
      </c>
      <c r="C292">
        <v>310.12299999999999</v>
      </c>
      <c r="D292">
        <v>289.27999999999997</v>
      </c>
      <c r="E292">
        <v>285.79399999999998</v>
      </c>
      <c r="F292">
        <v>86.308099999999996</v>
      </c>
      <c r="G292">
        <v>5.4110699999999998E-2</v>
      </c>
      <c r="H292">
        <v>0.954372</v>
      </c>
      <c r="I292">
        <v>0</v>
      </c>
    </row>
    <row r="293" spans="1:9" x14ac:dyDescent="0.25">
      <c r="A293" t="s">
        <v>96</v>
      </c>
      <c r="B293">
        <v>311.96199999999999</v>
      </c>
      <c r="C293">
        <v>310.005</v>
      </c>
      <c r="D293">
        <v>289.34100000000001</v>
      </c>
      <c r="E293">
        <v>285.851</v>
      </c>
      <c r="F293">
        <v>86.383899999999997</v>
      </c>
      <c r="G293">
        <v>5.39134E-2</v>
      </c>
      <c r="H293">
        <v>0.93118000000000001</v>
      </c>
      <c r="I293">
        <v>0</v>
      </c>
    </row>
    <row r="294" spans="1:9" x14ac:dyDescent="0.25">
      <c r="A294" t="s">
        <v>96</v>
      </c>
      <c r="B294">
        <v>311.91000000000003</v>
      </c>
      <c r="C294">
        <v>310.07</v>
      </c>
      <c r="D294">
        <v>289.392</v>
      </c>
      <c r="E294">
        <v>285.91699999999997</v>
      </c>
      <c r="F294">
        <v>86.363399999999999</v>
      </c>
      <c r="G294">
        <v>6.6979800000000006E-2</v>
      </c>
      <c r="H294">
        <v>0.93183099999999996</v>
      </c>
      <c r="I294">
        <v>0</v>
      </c>
    </row>
    <row r="295" spans="1:9" x14ac:dyDescent="0.25">
      <c r="A295" t="s">
        <v>96</v>
      </c>
      <c r="B295">
        <v>312.00799999999998</v>
      </c>
      <c r="C295">
        <v>310.12599999999998</v>
      </c>
      <c r="D295">
        <v>289.36599999999999</v>
      </c>
      <c r="E295">
        <v>285.88900000000001</v>
      </c>
      <c r="F295">
        <v>86.354200000000006</v>
      </c>
      <c r="G295">
        <v>6.3137700000000005E-2</v>
      </c>
      <c r="H295">
        <v>0.95893200000000001</v>
      </c>
      <c r="I295">
        <v>0</v>
      </c>
    </row>
    <row r="296" spans="1:9" x14ac:dyDescent="0.25">
      <c r="A296" t="s">
        <v>96</v>
      </c>
      <c r="B296">
        <v>311.983</v>
      </c>
      <c r="C296">
        <v>310.10899999999998</v>
      </c>
      <c r="D296">
        <v>289.41000000000003</v>
      </c>
      <c r="E296">
        <v>285.92399999999998</v>
      </c>
      <c r="F296">
        <v>86.371600000000001</v>
      </c>
      <c r="G296">
        <v>5.4182300000000003E-2</v>
      </c>
      <c r="H296">
        <v>0.952982</v>
      </c>
      <c r="I296">
        <v>0</v>
      </c>
    </row>
    <row r="297" spans="1:9" x14ac:dyDescent="0.25">
      <c r="A297" t="s">
        <v>96</v>
      </c>
      <c r="B297">
        <v>311.83800000000002</v>
      </c>
      <c r="C297">
        <v>309.96499999999997</v>
      </c>
      <c r="D297">
        <v>289.38099999999997</v>
      </c>
      <c r="E297">
        <v>285.89600000000002</v>
      </c>
      <c r="F297">
        <v>86.409499999999994</v>
      </c>
      <c r="G297">
        <v>8.3266199999999999E-2</v>
      </c>
      <c r="H297">
        <v>0.93181899999999995</v>
      </c>
      <c r="I297">
        <v>0</v>
      </c>
    </row>
    <row r="298" spans="1:9" x14ac:dyDescent="0.25">
      <c r="A298" t="s">
        <v>96</v>
      </c>
      <c r="B298">
        <v>311.91199999999998</v>
      </c>
      <c r="C298">
        <v>310.08800000000002</v>
      </c>
      <c r="D298">
        <v>289.39</v>
      </c>
      <c r="E298">
        <v>285.89600000000002</v>
      </c>
      <c r="F298">
        <v>86.360299999999995</v>
      </c>
      <c r="G298">
        <v>5.4707199999999997E-2</v>
      </c>
      <c r="H298">
        <v>0.93160399999999999</v>
      </c>
      <c r="I298">
        <v>0</v>
      </c>
    </row>
    <row r="299" spans="1:9" x14ac:dyDescent="0.25">
      <c r="A299" t="s">
        <v>96</v>
      </c>
      <c r="B299">
        <v>311.91500000000002</v>
      </c>
      <c r="C299">
        <v>310.04300000000001</v>
      </c>
      <c r="D299">
        <v>289.392</v>
      </c>
      <c r="E299">
        <v>285.892</v>
      </c>
      <c r="F299">
        <v>86.364400000000003</v>
      </c>
      <c r="G299">
        <v>5.3932599999999997E-2</v>
      </c>
      <c r="H299">
        <v>0.93181599999999998</v>
      </c>
      <c r="I299">
        <v>0</v>
      </c>
    </row>
    <row r="300" spans="1:9" x14ac:dyDescent="0.25">
      <c r="A300" t="s">
        <v>96</v>
      </c>
      <c r="B300">
        <v>311.90100000000001</v>
      </c>
      <c r="C300">
        <v>310.05900000000003</v>
      </c>
      <c r="D300">
        <v>289.45100000000002</v>
      </c>
      <c r="E300">
        <v>285.95499999999998</v>
      </c>
      <c r="F300">
        <v>86.396199999999993</v>
      </c>
      <c r="G300">
        <v>5.5909399999999998E-2</v>
      </c>
      <c r="H300">
        <v>0.931813</v>
      </c>
      <c r="I300">
        <v>0</v>
      </c>
    </row>
    <row r="301" spans="1:9" x14ac:dyDescent="0.25">
      <c r="A301" t="s">
        <v>96</v>
      </c>
      <c r="B301">
        <v>311.88299999999998</v>
      </c>
      <c r="C301">
        <v>310.029</v>
      </c>
      <c r="D301">
        <v>289.387</v>
      </c>
      <c r="E301">
        <v>285.90600000000001</v>
      </c>
      <c r="F301">
        <v>86.360299999999995</v>
      </c>
      <c r="G301">
        <v>5.5951099999999997E-2</v>
      </c>
      <c r="H301">
        <v>0.93179900000000004</v>
      </c>
      <c r="I301">
        <v>0</v>
      </c>
    </row>
    <row r="302" spans="1:9" x14ac:dyDescent="0.25">
      <c r="A302" t="s">
        <v>96</v>
      </c>
      <c r="B302">
        <v>312.13600000000002</v>
      </c>
      <c r="C302">
        <v>310.26400000000001</v>
      </c>
      <c r="D302">
        <v>289.37200000000001</v>
      </c>
      <c r="E302">
        <v>285.904</v>
      </c>
      <c r="F302">
        <v>86.370599999999996</v>
      </c>
      <c r="G302">
        <v>5.3913999999999997E-2</v>
      </c>
      <c r="H302">
        <v>0.93165699999999996</v>
      </c>
      <c r="I302">
        <v>0</v>
      </c>
    </row>
    <row r="303" spans="1:9" x14ac:dyDescent="0.25">
      <c r="A303" t="s">
        <v>96</v>
      </c>
      <c r="B303">
        <v>312.38900000000001</v>
      </c>
      <c r="C303">
        <v>310.49799999999999</v>
      </c>
      <c r="D303">
        <v>289.32</v>
      </c>
      <c r="E303">
        <v>285.83800000000002</v>
      </c>
      <c r="F303">
        <v>86.363399999999999</v>
      </c>
      <c r="G303">
        <v>6.8121500000000001E-2</v>
      </c>
      <c r="H303">
        <v>0.94292500000000001</v>
      </c>
      <c r="I303">
        <v>0</v>
      </c>
    </row>
    <row r="304" spans="1:9" x14ac:dyDescent="0.25">
      <c r="A304" t="s">
        <v>96</v>
      </c>
      <c r="B304">
        <v>312.45499999999998</v>
      </c>
      <c r="C304">
        <v>310.54899999999998</v>
      </c>
      <c r="D304">
        <v>289.37700000000001</v>
      </c>
      <c r="E304">
        <v>285.911</v>
      </c>
      <c r="F304">
        <v>86.366500000000002</v>
      </c>
      <c r="G304">
        <v>5.4564300000000003E-2</v>
      </c>
      <c r="H304">
        <v>0.931836</v>
      </c>
      <c r="I304">
        <v>0</v>
      </c>
    </row>
    <row r="305" spans="1:9" x14ac:dyDescent="0.25">
      <c r="A305" t="s">
        <v>96</v>
      </c>
      <c r="B305">
        <v>312.07799999999997</v>
      </c>
      <c r="C305">
        <v>310.233</v>
      </c>
      <c r="D305">
        <v>289.42500000000001</v>
      </c>
      <c r="E305">
        <v>285.93</v>
      </c>
      <c r="F305">
        <v>86.352099999999993</v>
      </c>
      <c r="G305">
        <v>5.8933600000000003E-2</v>
      </c>
      <c r="H305">
        <v>0.93181199999999997</v>
      </c>
      <c r="I305">
        <v>0</v>
      </c>
    </row>
    <row r="306" spans="1:9" x14ac:dyDescent="0.25">
      <c r="A306" t="s">
        <v>96</v>
      </c>
      <c r="B306">
        <v>311.94799999999998</v>
      </c>
      <c r="C306">
        <v>310.077</v>
      </c>
      <c r="D306">
        <v>289.428</v>
      </c>
      <c r="E306">
        <v>285.94299999999998</v>
      </c>
      <c r="F306">
        <v>86.372600000000006</v>
      </c>
      <c r="G306">
        <v>5.53762E-2</v>
      </c>
      <c r="H306">
        <v>0.93177900000000002</v>
      </c>
      <c r="I306">
        <v>0</v>
      </c>
    </row>
    <row r="307" spans="1:9" x14ac:dyDescent="0.25">
      <c r="A307" t="s">
        <v>96</v>
      </c>
      <c r="B307">
        <v>311.947</v>
      </c>
      <c r="C307">
        <v>310.07600000000002</v>
      </c>
      <c r="D307">
        <v>289.36399999999998</v>
      </c>
      <c r="E307">
        <v>285.84699999999998</v>
      </c>
      <c r="F307">
        <v>86.316299999999998</v>
      </c>
      <c r="G307">
        <v>8.3257499999999998E-2</v>
      </c>
      <c r="H307">
        <v>0.93183499999999997</v>
      </c>
      <c r="I307">
        <v>0</v>
      </c>
    </row>
    <row r="308" spans="1:9" x14ac:dyDescent="0.25">
      <c r="A308" t="s">
        <v>96</v>
      </c>
      <c r="B308">
        <v>311.85199999999998</v>
      </c>
      <c r="C308">
        <v>309.96300000000002</v>
      </c>
      <c r="D308">
        <v>289.291</v>
      </c>
      <c r="E308">
        <v>285.80599999999998</v>
      </c>
      <c r="F308">
        <v>86.276300000000006</v>
      </c>
      <c r="G308">
        <v>5.4664400000000002E-2</v>
      </c>
      <c r="H308">
        <v>0.93183300000000002</v>
      </c>
      <c r="I308">
        <v>0</v>
      </c>
    </row>
    <row r="309" spans="1:9" x14ac:dyDescent="0.25">
      <c r="A309" t="s">
        <v>96</v>
      </c>
      <c r="B309">
        <v>311.73500000000001</v>
      </c>
      <c r="C309">
        <v>309.904</v>
      </c>
      <c r="D309">
        <v>289.32</v>
      </c>
      <c r="E309">
        <v>285.84699999999998</v>
      </c>
      <c r="F309">
        <v>86.315299999999993</v>
      </c>
      <c r="G309">
        <v>6.2371299999999998E-2</v>
      </c>
      <c r="H309">
        <v>0.93155500000000002</v>
      </c>
      <c r="I309">
        <v>0</v>
      </c>
    </row>
    <row r="310" spans="1:9" x14ac:dyDescent="0.25">
      <c r="A310" t="s">
        <v>96</v>
      </c>
      <c r="B310">
        <v>311.93700000000001</v>
      </c>
      <c r="C310">
        <v>310.084</v>
      </c>
      <c r="D310">
        <v>289.38200000000001</v>
      </c>
      <c r="E310">
        <v>285.89299999999997</v>
      </c>
      <c r="F310">
        <v>86.352199999999996</v>
      </c>
      <c r="G310">
        <v>5.5461700000000003E-2</v>
      </c>
      <c r="H310">
        <v>0.93225100000000005</v>
      </c>
      <c r="I310">
        <v>0</v>
      </c>
    </row>
    <row r="311" spans="1:9" x14ac:dyDescent="0.25">
      <c r="A311" t="s">
        <v>96</v>
      </c>
      <c r="B311">
        <v>311.95600000000002</v>
      </c>
      <c r="C311">
        <v>310.08100000000002</v>
      </c>
      <c r="D311">
        <v>289.38499999999999</v>
      </c>
      <c r="E311">
        <v>285.90699999999998</v>
      </c>
      <c r="F311">
        <v>86.336799999999997</v>
      </c>
      <c r="G311">
        <v>5.6493000000000002E-2</v>
      </c>
      <c r="H311">
        <v>0.93181099999999994</v>
      </c>
      <c r="I311">
        <v>0</v>
      </c>
    </row>
    <row r="312" spans="1:9" x14ac:dyDescent="0.25">
      <c r="A312" t="s">
        <v>96</v>
      </c>
      <c r="B312">
        <v>311.97500000000002</v>
      </c>
      <c r="C312">
        <v>310.137</v>
      </c>
      <c r="D312">
        <v>289.35899999999998</v>
      </c>
      <c r="E312">
        <v>285.88400000000001</v>
      </c>
      <c r="F312">
        <v>86.363399999999999</v>
      </c>
      <c r="G312">
        <v>5.3957999999999999E-2</v>
      </c>
      <c r="H312">
        <v>0.94556099999999998</v>
      </c>
      <c r="I312">
        <v>0</v>
      </c>
    </row>
    <row r="313" spans="1:9" x14ac:dyDescent="0.25">
      <c r="A313" t="s">
        <v>96</v>
      </c>
      <c r="B313">
        <v>311.98500000000001</v>
      </c>
      <c r="C313">
        <v>310.10399999999998</v>
      </c>
      <c r="D313">
        <v>289.375</v>
      </c>
      <c r="E313">
        <v>285.90300000000002</v>
      </c>
      <c r="F313">
        <v>86.354200000000006</v>
      </c>
      <c r="G313">
        <v>5.43014E-2</v>
      </c>
      <c r="H313">
        <v>0.931836</v>
      </c>
      <c r="I313">
        <v>0</v>
      </c>
    </row>
    <row r="314" spans="1:9" x14ac:dyDescent="0.25">
      <c r="A314" t="s">
        <v>96</v>
      </c>
      <c r="B314">
        <v>311.83999999999997</v>
      </c>
      <c r="C314">
        <v>309.99200000000002</v>
      </c>
      <c r="D314">
        <v>289.38799999999998</v>
      </c>
      <c r="E314">
        <v>285.904</v>
      </c>
      <c r="F314">
        <v>86.360399999999998</v>
      </c>
      <c r="G314">
        <v>8.3255800000000005E-2</v>
      </c>
      <c r="H314">
        <v>0.931836</v>
      </c>
      <c r="I314">
        <v>0</v>
      </c>
    </row>
    <row r="315" spans="1:9" x14ac:dyDescent="0.25">
      <c r="A315" t="s">
        <v>96</v>
      </c>
      <c r="B315">
        <v>312.01100000000002</v>
      </c>
      <c r="C315">
        <v>310.12700000000001</v>
      </c>
      <c r="D315">
        <v>289.37599999999998</v>
      </c>
      <c r="E315">
        <v>285.87900000000002</v>
      </c>
      <c r="F315">
        <v>86.326499999999996</v>
      </c>
      <c r="G315">
        <v>8.2883100000000001E-2</v>
      </c>
      <c r="H315">
        <v>0.93178799999999995</v>
      </c>
      <c r="I315">
        <v>0</v>
      </c>
    </row>
    <row r="316" spans="1:9" x14ac:dyDescent="0.25">
      <c r="A316" t="s">
        <v>96</v>
      </c>
      <c r="B316">
        <v>311.86200000000002</v>
      </c>
      <c r="C316">
        <v>310.01799999999997</v>
      </c>
      <c r="D316">
        <v>289.315</v>
      </c>
      <c r="E316">
        <v>285.82600000000002</v>
      </c>
      <c r="F316">
        <v>86.290700000000001</v>
      </c>
      <c r="G316">
        <v>8.3257399999999995E-2</v>
      </c>
      <c r="H316">
        <v>0.93090200000000001</v>
      </c>
      <c r="I316">
        <v>0</v>
      </c>
    </row>
    <row r="317" spans="1:9" x14ac:dyDescent="0.25">
      <c r="A317" t="s">
        <v>96</v>
      </c>
      <c r="B317">
        <v>311.85899999999998</v>
      </c>
      <c r="C317">
        <v>309.99900000000002</v>
      </c>
      <c r="D317">
        <v>289.30099999999999</v>
      </c>
      <c r="E317">
        <v>285.80099999999999</v>
      </c>
      <c r="F317">
        <v>86.322400000000002</v>
      </c>
      <c r="G317">
        <v>6.2542700000000007E-2</v>
      </c>
      <c r="H317">
        <v>0.93182100000000001</v>
      </c>
      <c r="I317">
        <v>0</v>
      </c>
    </row>
    <row r="318" spans="1:9" x14ac:dyDescent="0.25">
      <c r="A318" t="s">
        <v>96</v>
      </c>
      <c r="B318">
        <v>311.95699999999999</v>
      </c>
      <c r="C318">
        <v>310.06599999999997</v>
      </c>
      <c r="D318">
        <v>289.35199999999998</v>
      </c>
      <c r="E318">
        <v>285.86700000000002</v>
      </c>
      <c r="F318">
        <v>86.328500000000005</v>
      </c>
      <c r="G318">
        <v>5.6453700000000002E-2</v>
      </c>
      <c r="H318">
        <v>0.93164599999999997</v>
      </c>
      <c r="I318">
        <v>0</v>
      </c>
    </row>
    <row r="319" spans="1:9" x14ac:dyDescent="0.25">
      <c r="A319" t="s">
        <v>96</v>
      </c>
      <c r="B319">
        <v>1054.6600000000001</v>
      </c>
      <c r="C319">
        <v>310.42500000000001</v>
      </c>
      <c r="D319">
        <v>289.31299999999999</v>
      </c>
      <c r="E319">
        <v>285.83600000000001</v>
      </c>
      <c r="F319">
        <v>86.323400000000007</v>
      </c>
      <c r="G319">
        <v>5.4585000000000002E-2</v>
      </c>
      <c r="H319">
        <v>0.93182500000000001</v>
      </c>
      <c r="I319">
        <v>0</v>
      </c>
    </row>
    <row r="320" spans="1:9" x14ac:dyDescent="0.25">
      <c r="A320" t="s">
        <v>96</v>
      </c>
      <c r="B320">
        <v>317.45499999999998</v>
      </c>
      <c r="C320">
        <v>313.3</v>
      </c>
      <c r="D320">
        <v>289.31099999999998</v>
      </c>
      <c r="E320">
        <v>285.565</v>
      </c>
      <c r="F320">
        <v>86.118600000000001</v>
      </c>
      <c r="G320">
        <v>7.2058899999999995E-2</v>
      </c>
      <c r="H320">
        <v>0.93181999999999998</v>
      </c>
      <c r="I320">
        <v>0</v>
      </c>
    </row>
    <row r="321" spans="1:25" x14ac:dyDescent="0.25">
      <c r="A321" t="s">
        <v>96</v>
      </c>
      <c r="B321">
        <v>312.79000000000002</v>
      </c>
      <c r="C321">
        <v>310.49299999999999</v>
      </c>
      <c r="D321">
        <v>289.32600000000002</v>
      </c>
      <c r="E321">
        <v>285.83199999999999</v>
      </c>
      <c r="F321">
        <v>86.302000000000007</v>
      </c>
      <c r="G321">
        <v>6.5434800000000001E-2</v>
      </c>
      <c r="H321">
        <v>0.93110000000000004</v>
      </c>
      <c r="I321">
        <v>0</v>
      </c>
    </row>
    <row r="322" spans="1:25" x14ac:dyDescent="0.25">
      <c r="A322" t="s">
        <v>96</v>
      </c>
      <c r="B322">
        <v>369.58600000000001</v>
      </c>
      <c r="C322">
        <v>310.80799999999999</v>
      </c>
      <c r="D322">
        <v>289.38600000000002</v>
      </c>
      <c r="E322">
        <v>285.90699999999998</v>
      </c>
      <c r="F322">
        <v>86.370500000000007</v>
      </c>
      <c r="G322">
        <v>5.5978100000000003E-2</v>
      </c>
      <c r="H322">
        <v>0.93175799999999998</v>
      </c>
      <c r="I322">
        <v>0</v>
      </c>
    </row>
    <row r="323" spans="1:25" x14ac:dyDescent="0.25">
      <c r="A323" t="s">
        <v>96</v>
      </c>
      <c r="B323">
        <v>312.83600000000001</v>
      </c>
      <c r="C323">
        <v>310.85700000000003</v>
      </c>
      <c r="D323">
        <v>289.35500000000002</v>
      </c>
      <c r="E323">
        <v>285.88</v>
      </c>
      <c r="F323">
        <v>86.331599999999995</v>
      </c>
      <c r="G323">
        <v>6.1827399999999998E-2</v>
      </c>
      <c r="H323">
        <v>0.93498700000000001</v>
      </c>
      <c r="I323">
        <v>0</v>
      </c>
    </row>
    <row r="324" spans="1:25" x14ac:dyDescent="0.25">
      <c r="A324" t="s">
        <v>96</v>
      </c>
      <c r="B324">
        <v>312.72699999999998</v>
      </c>
      <c r="C324">
        <v>310.82100000000003</v>
      </c>
      <c r="D324">
        <v>289.34300000000002</v>
      </c>
      <c r="E324">
        <v>285.89400000000001</v>
      </c>
      <c r="F324">
        <v>86.357299999999995</v>
      </c>
      <c r="G324">
        <v>5.4463400000000002E-2</v>
      </c>
      <c r="H324">
        <v>0.93181800000000004</v>
      </c>
      <c r="I324">
        <v>0</v>
      </c>
    </row>
    <row r="325" spans="1:25" x14ac:dyDescent="0.25">
      <c r="A325" t="s">
        <v>96</v>
      </c>
      <c r="B325">
        <v>312.63499999999999</v>
      </c>
      <c r="C325">
        <v>310.75099999999998</v>
      </c>
      <c r="D325">
        <v>289.37900000000002</v>
      </c>
      <c r="E325">
        <v>285.90600000000001</v>
      </c>
      <c r="F325">
        <v>86.372600000000006</v>
      </c>
      <c r="G325">
        <v>5.4969400000000002E-2</v>
      </c>
      <c r="H325">
        <v>0.93170299999999995</v>
      </c>
      <c r="I325">
        <v>0</v>
      </c>
    </row>
    <row r="326" spans="1:25" x14ac:dyDescent="0.25">
      <c r="A326" t="s">
        <v>96</v>
      </c>
      <c r="B326">
        <v>312.52800000000002</v>
      </c>
      <c r="C326">
        <v>310.63200000000001</v>
      </c>
      <c r="D326">
        <v>289.404</v>
      </c>
      <c r="E326">
        <v>285.88900000000001</v>
      </c>
      <c r="F326">
        <v>86.353099999999998</v>
      </c>
      <c r="G326">
        <v>5.6752299999999999E-2</v>
      </c>
      <c r="H326">
        <v>0.95529200000000003</v>
      </c>
      <c r="I326">
        <v>0</v>
      </c>
    </row>
    <row r="327" spans="1:25" x14ac:dyDescent="0.25">
      <c r="A327" t="s">
        <v>96</v>
      </c>
      <c r="B327">
        <v>312.608</v>
      </c>
      <c r="C327">
        <v>310.70400000000001</v>
      </c>
      <c r="D327">
        <v>289.47399999999999</v>
      </c>
      <c r="E327">
        <v>285.99799999999999</v>
      </c>
      <c r="F327">
        <v>86.367500000000007</v>
      </c>
      <c r="G327">
        <v>8.3260899999999999E-2</v>
      </c>
      <c r="H327">
        <v>0.931809</v>
      </c>
      <c r="I327">
        <v>0</v>
      </c>
    </row>
    <row r="328" spans="1:25" x14ac:dyDescent="0.25">
      <c r="A328" t="s">
        <v>96</v>
      </c>
      <c r="B328">
        <v>312.02300000000002</v>
      </c>
      <c r="C328">
        <v>310.137</v>
      </c>
      <c r="D328">
        <v>289.38099999999997</v>
      </c>
      <c r="E328">
        <v>285.89299999999997</v>
      </c>
      <c r="F328">
        <v>86.368600000000001</v>
      </c>
      <c r="G328">
        <v>5.6624099999999997E-2</v>
      </c>
      <c r="H328">
        <v>0.95146900000000001</v>
      </c>
      <c r="I328">
        <v>0</v>
      </c>
    </row>
    <row r="329" spans="1:25" x14ac:dyDescent="0.25">
      <c r="A329" t="s">
        <v>96</v>
      </c>
      <c r="B329">
        <v>311.904</v>
      </c>
      <c r="C329">
        <v>310.05599999999998</v>
      </c>
      <c r="D329">
        <v>289.464</v>
      </c>
      <c r="E329">
        <v>285.93799999999999</v>
      </c>
      <c r="F329">
        <v>86.374700000000004</v>
      </c>
      <c r="G329">
        <v>5.4811199999999997E-2</v>
      </c>
      <c r="H329">
        <v>0.93142899999999995</v>
      </c>
      <c r="I329">
        <v>0</v>
      </c>
    </row>
    <row r="330" spans="1:25" x14ac:dyDescent="0.25">
      <c r="A330" t="s">
        <v>96</v>
      </c>
      <c r="B330">
        <v>311.88900000000001</v>
      </c>
      <c r="C330">
        <v>310.041</v>
      </c>
      <c r="D330">
        <v>289.43</v>
      </c>
      <c r="E330">
        <v>285.93200000000002</v>
      </c>
      <c r="F330">
        <v>86.366500000000002</v>
      </c>
      <c r="G330">
        <v>5.5985500000000001E-2</v>
      </c>
      <c r="H330">
        <v>0.95113800000000004</v>
      </c>
      <c r="I330">
        <v>0</v>
      </c>
    </row>
    <row r="331" spans="1:25" x14ac:dyDescent="0.25">
      <c r="A331" t="s">
        <v>96</v>
      </c>
      <c r="B331">
        <v>311.988</v>
      </c>
      <c r="C331">
        <v>310.13400000000001</v>
      </c>
      <c r="D331">
        <v>289.38299999999998</v>
      </c>
      <c r="E331">
        <v>285.88299999999998</v>
      </c>
      <c r="F331">
        <v>86.368600000000001</v>
      </c>
      <c r="G331">
        <v>6.1744E-2</v>
      </c>
      <c r="H331">
        <v>0.94270100000000001</v>
      </c>
      <c r="I331">
        <v>0</v>
      </c>
    </row>
    <row r="332" spans="1:25" x14ac:dyDescent="0.25">
      <c r="A332" t="s">
        <v>96</v>
      </c>
      <c r="B332">
        <v>311.846</v>
      </c>
      <c r="C332">
        <v>310.005</v>
      </c>
      <c r="D332">
        <v>289.36200000000002</v>
      </c>
      <c r="E332">
        <v>285.875</v>
      </c>
      <c r="F332">
        <v>86.399299999999997</v>
      </c>
      <c r="G332">
        <v>5.7658500000000001E-2</v>
      </c>
      <c r="H332">
        <v>0.93183700000000003</v>
      </c>
      <c r="I332">
        <v>0</v>
      </c>
    </row>
    <row r="333" spans="1:25" x14ac:dyDescent="0.25">
      <c r="A333" t="s">
        <v>96</v>
      </c>
      <c r="B333">
        <v>311.92399999999998</v>
      </c>
      <c r="C333">
        <v>310.07299999999998</v>
      </c>
      <c r="D333">
        <v>289.37900000000002</v>
      </c>
      <c r="E333">
        <v>285.87299999999999</v>
      </c>
      <c r="F333">
        <v>86.388000000000005</v>
      </c>
      <c r="G333">
        <v>8.3260899999999999E-2</v>
      </c>
      <c r="H333">
        <v>0.93144800000000005</v>
      </c>
      <c r="I333">
        <v>0</v>
      </c>
    </row>
    <row r="334" spans="1:25" x14ac:dyDescent="0.25">
      <c r="A334" t="s">
        <v>96</v>
      </c>
      <c r="B334">
        <v>311.94</v>
      </c>
      <c r="C334">
        <v>310.07900000000001</v>
      </c>
      <c r="D334">
        <v>289.37099999999998</v>
      </c>
      <c r="E334">
        <v>285.90800000000002</v>
      </c>
      <c r="F334">
        <v>86.361400000000003</v>
      </c>
      <c r="G334">
        <v>6.2074900000000002E-2</v>
      </c>
      <c r="H334">
        <v>0.93113500000000005</v>
      </c>
      <c r="I334">
        <v>0</v>
      </c>
    </row>
    <row r="335" spans="1:25" x14ac:dyDescent="0.25">
      <c r="A335" t="s">
        <v>96</v>
      </c>
      <c r="B335">
        <v>312.00400000000002</v>
      </c>
      <c r="C335">
        <v>310.12299999999999</v>
      </c>
      <c r="D335">
        <v>289.416</v>
      </c>
      <c r="E335">
        <v>285.93299999999999</v>
      </c>
      <c r="F335">
        <v>86.349100000000007</v>
      </c>
      <c r="G335">
        <v>5.4215600000000003E-2</v>
      </c>
      <c r="H335">
        <v>0.93464899999999995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312.029</v>
      </c>
      <c r="C336">
        <v>310.12099999999998</v>
      </c>
      <c r="D336">
        <v>289.416</v>
      </c>
      <c r="E336">
        <v>285.92399999999998</v>
      </c>
      <c r="F336">
        <v>86.366500000000002</v>
      </c>
      <c r="G336">
        <v>6.6653699999999996E-2</v>
      </c>
      <c r="H336">
        <v>0.931836</v>
      </c>
      <c r="I336">
        <v>0</v>
      </c>
      <c r="R336">
        <f>AVERAGE(B287:B336)</f>
        <v>347.66219999999993</v>
      </c>
      <c r="S336">
        <f>AVERAGE(C287:C336)</f>
        <v>310.34035999999998</v>
      </c>
      <c r="U336">
        <f>_xlfn.VAR.P(B287:B336)</f>
        <v>22079.234441800021</v>
      </c>
      <c r="V336">
        <f>_xlfn.VAR.P(C287:C336)</f>
        <v>0.48028647039999894</v>
      </c>
      <c r="X336">
        <f>1.96*SQRT(U336)/50</f>
        <v>5.824760494015834</v>
      </c>
      <c r="Y336">
        <f>1.96*SQRT(V336)/50</f>
        <v>2.7166659748218115E-2</v>
      </c>
    </row>
    <row r="337" spans="1:9" x14ac:dyDescent="0.25">
      <c r="A337" t="s">
        <v>96</v>
      </c>
      <c r="B337">
        <v>17385.154870999999</v>
      </c>
      <c r="C337" t="s">
        <v>37</v>
      </c>
    </row>
    <row r="338" spans="1:9" x14ac:dyDescent="0.25">
      <c r="A338" t="s">
        <v>111</v>
      </c>
      <c r="B338">
        <v>1415.77</v>
      </c>
      <c r="C338">
        <v>1413.84</v>
      </c>
      <c r="D338">
        <v>1393.91</v>
      </c>
      <c r="E338">
        <v>1382.76</v>
      </c>
      <c r="F338">
        <v>926.48599999999999</v>
      </c>
      <c r="G338">
        <v>5.46489E-2</v>
      </c>
      <c r="H338">
        <v>0.93095899999999998</v>
      </c>
      <c r="I338">
        <v>0</v>
      </c>
    </row>
    <row r="339" spans="1:9" x14ac:dyDescent="0.25">
      <c r="A339" t="s">
        <v>111</v>
      </c>
      <c r="B339">
        <v>1411.43</v>
      </c>
      <c r="C339">
        <v>1409.53</v>
      </c>
      <c r="D339">
        <v>1389.64</v>
      </c>
      <c r="E339">
        <v>1378.39</v>
      </c>
      <c r="F339">
        <v>923.49400000000003</v>
      </c>
      <c r="G339">
        <v>5.3914200000000002E-2</v>
      </c>
      <c r="H339">
        <v>0.956596</v>
      </c>
      <c r="I339">
        <v>0</v>
      </c>
    </row>
    <row r="340" spans="1:9" x14ac:dyDescent="0.25">
      <c r="A340" t="s">
        <v>111</v>
      </c>
      <c r="B340">
        <v>1795.59</v>
      </c>
      <c r="C340">
        <v>1482.95</v>
      </c>
      <c r="D340">
        <v>1462.7</v>
      </c>
      <c r="E340">
        <v>1451.18</v>
      </c>
      <c r="F340">
        <v>941.65</v>
      </c>
      <c r="G340">
        <v>5.5861099999999997E-2</v>
      </c>
      <c r="H340">
        <v>0.93163600000000002</v>
      </c>
      <c r="I340">
        <v>0</v>
      </c>
    </row>
    <row r="341" spans="1:9" x14ac:dyDescent="0.25">
      <c r="A341" t="s">
        <v>111</v>
      </c>
      <c r="B341">
        <v>1778.43</v>
      </c>
      <c r="C341">
        <v>1774.54</v>
      </c>
      <c r="D341">
        <v>1751.5</v>
      </c>
      <c r="E341">
        <v>1736.36</v>
      </c>
      <c r="F341">
        <v>1202.04</v>
      </c>
      <c r="G341">
        <v>6.1201699999999998E-2</v>
      </c>
      <c r="H341">
        <v>0.94600600000000001</v>
      </c>
      <c r="I341">
        <v>0</v>
      </c>
    </row>
    <row r="342" spans="1:9" x14ac:dyDescent="0.25">
      <c r="A342" t="s">
        <v>111</v>
      </c>
      <c r="B342">
        <v>1532.87</v>
      </c>
      <c r="C342">
        <v>1530.86</v>
      </c>
      <c r="D342">
        <v>1510.05</v>
      </c>
      <c r="E342">
        <v>1497.6</v>
      </c>
      <c r="F342">
        <v>983.16399999999999</v>
      </c>
      <c r="G342">
        <v>5.5368199999999999E-2</v>
      </c>
      <c r="H342">
        <v>0.93179900000000004</v>
      </c>
      <c r="I342">
        <v>0</v>
      </c>
    </row>
    <row r="343" spans="1:9" x14ac:dyDescent="0.25">
      <c r="A343" t="s">
        <v>111</v>
      </c>
      <c r="B343">
        <v>1620.7</v>
      </c>
      <c r="C343">
        <v>1618.77</v>
      </c>
      <c r="D343">
        <v>1597.28</v>
      </c>
      <c r="E343">
        <v>1584.18</v>
      </c>
      <c r="F343">
        <v>1063.6500000000001</v>
      </c>
      <c r="G343">
        <v>6.5563999999999997E-2</v>
      </c>
      <c r="H343">
        <v>0.93170399999999998</v>
      </c>
      <c r="I343">
        <v>0</v>
      </c>
    </row>
    <row r="344" spans="1:9" x14ac:dyDescent="0.25">
      <c r="A344" t="s">
        <v>111</v>
      </c>
      <c r="B344">
        <v>1473.02</v>
      </c>
      <c r="C344">
        <v>1471.07</v>
      </c>
      <c r="D344">
        <v>1450.77</v>
      </c>
      <c r="E344">
        <v>1439.43</v>
      </c>
      <c r="F344">
        <v>929.149</v>
      </c>
      <c r="G344">
        <v>8.3256999999999998E-2</v>
      </c>
      <c r="H344">
        <v>0.93180200000000002</v>
      </c>
      <c r="I344">
        <v>0</v>
      </c>
    </row>
    <row r="345" spans="1:9" x14ac:dyDescent="0.25">
      <c r="A345" t="s">
        <v>111</v>
      </c>
      <c r="B345">
        <v>1464.66</v>
      </c>
      <c r="C345">
        <v>1462.76</v>
      </c>
      <c r="D345">
        <v>1442.91</v>
      </c>
      <c r="E345">
        <v>1431.7</v>
      </c>
      <c r="F345">
        <v>924.05499999999995</v>
      </c>
      <c r="G345">
        <v>5.9627800000000002E-2</v>
      </c>
      <c r="H345">
        <v>0.95863799999999999</v>
      </c>
      <c r="I345">
        <v>0</v>
      </c>
    </row>
    <row r="346" spans="1:9" x14ac:dyDescent="0.25">
      <c r="A346" t="s">
        <v>111</v>
      </c>
      <c r="B346">
        <v>2127.9299999999998</v>
      </c>
      <c r="C346">
        <v>1655.33</v>
      </c>
      <c r="D346">
        <v>1633.44</v>
      </c>
      <c r="E346">
        <v>1619.8</v>
      </c>
      <c r="F346">
        <v>1097.56</v>
      </c>
      <c r="G346">
        <v>5.4382699999999999E-2</v>
      </c>
      <c r="H346">
        <v>0.93178300000000003</v>
      </c>
      <c r="I346">
        <v>0</v>
      </c>
    </row>
    <row r="347" spans="1:9" x14ac:dyDescent="0.25">
      <c r="A347" t="s">
        <v>111</v>
      </c>
      <c r="B347">
        <v>1618.34</v>
      </c>
      <c r="C347">
        <v>1614.33</v>
      </c>
      <c r="D347">
        <v>1592.68</v>
      </c>
      <c r="E347">
        <v>1579.12</v>
      </c>
      <c r="F347">
        <v>1059.99</v>
      </c>
      <c r="G347">
        <v>8.3273100000000003E-2</v>
      </c>
      <c r="H347">
        <v>0.93167599999999995</v>
      </c>
      <c r="I347">
        <v>0</v>
      </c>
    </row>
    <row r="348" spans="1:9" x14ac:dyDescent="0.25">
      <c r="A348" t="s">
        <v>111</v>
      </c>
      <c r="B348">
        <v>1463.63</v>
      </c>
      <c r="C348">
        <v>1461.67</v>
      </c>
      <c r="D348">
        <v>1441.87</v>
      </c>
      <c r="E348">
        <v>1430.58</v>
      </c>
      <c r="F348">
        <v>924.84</v>
      </c>
      <c r="G348">
        <v>5.3984799999999999E-2</v>
      </c>
      <c r="H348">
        <v>0.93175799999999998</v>
      </c>
      <c r="I348">
        <v>0</v>
      </c>
    </row>
    <row r="349" spans="1:9" x14ac:dyDescent="0.25">
      <c r="A349" t="s">
        <v>111</v>
      </c>
      <c r="B349">
        <v>1481.8</v>
      </c>
      <c r="C349">
        <v>1479.84</v>
      </c>
      <c r="D349">
        <v>1459.67</v>
      </c>
      <c r="E349">
        <v>1448.09</v>
      </c>
      <c r="F349">
        <v>939.91700000000003</v>
      </c>
      <c r="G349">
        <v>5.85858E-2</v>
      </c>
      <c r="H349">
        <v>0.95121100000000003</v>
      </c>
      <c r="I349">
        <v>0</v>
      </c>
    </row>
    <row r="350" spans="1:9" x14ac:dyDescent="0.25">
      <c r="A350" t="s">
        <v>111</v>
      </c>
      <c r="B350">
        <v>1480.74</v>
      </c>
      <c r="C350">
        <v>1478.83</v>
      </c>
      <c r="D350">
        <v>1458.81</v>
      </c>
      <c r="E350">
        <v>1447.24</v>
      </c>
      <c r="F350">
        <v>935.79399999999998</v>
      </c>
      <c r="G350">
        <v>8.32561E-2</v>
      </c>
      <c r="H350">
        <v>0.93182299999999996</v>
      </c>
      <c r="I350">
        <v>0</v>
      </c>
    </row>
    <row r="351" spans="1:9" x14ac:dyDescent="0.25">
      <c r="A351" t="s">
        <v>111</v>
      </c>
      <c r="B351">
        <v>1466.6</v>
      </c>
      <c r="C351">
        <v>1464.65</v>
      </c>
      <c r="D351">
        <v>1444.87</v>
      </c>
      <c r="E351">
        <v>1433.57</v>
      </c>
      <c r="F351">
        <v>926.15499999999997</v>
      </c>
      <c r="G351">
        <v>8.3262900000000001E-2</v>
      </c>
      <c r="H351">
        <v>0.93064599999999997</v>
      </c>
      <c r="I351">
        <v>0</v>
      </c>
    </row>
    <row r="352" spans="1:9" x14ac:dyDescent="0.25">
      <c r="A352" t="s">
        <v>111</v>
      </c>
      <c r="B352">
        <v>1462.36</v>
      </c>
      <c r="C352">
        <v>1460.46</v>
      </c>
      <c r="D352">
        <v>1440.34</v>
      </c>
      <c r="E352">
        <v>1429.02</v>
      </c>
      <c r="F352">
        <v>924.52599999999995</v>
      </c>
      <c r="G352">
        <v>5.5225700000000003E-2</v>
      </c>
      <c r="H352">
        <v>0.93080600000000002</v>
      </c>
      <c r="I352">
        <v>0</v>
      </c>
    </row>
    <row r="353" spans="1:9" x14ac:dyDescent="0.25">
      <c r="A353" t="s">
        <v>111</v>
      </c>
      <c r="B353">
        <v>1540.66</v>
      </c>
      <c r="C353">
        <v>1538.24</v>
      </c>
      <c r="D353">
        <v>1517.36</v>
      </c>
      <c r="E353">
        <v>1505.16</v>
      </c>
      <c r="F353">
        <v>991.01900000000001</v>
      </c>
      <c r="G353">
        <v>6.028E-2</v>
      </c>
      <c r="H353">
        <v>0.93098400000000003</v>
      </c>
      <c r="I353">
        <v>0</v>
      </c>
    </row>
    <row r="354" spans="1:9" x14ac:dyDescent="0.25">
      <c r="A354" t="s">
        <v>111</v>
      </c>
      <c r="B354">
        <v>1618.59</v>
      </c>
      <c r="C354">
        <v>1615.95</v>
      </c>
      <c r="D354">
        <v>1594.29</v>
      </c>
      <c r="E354">
        <v>1581.34</v>
      </c>
      <c r="F354">
        <v>1058.99</v>
      </c>
      <c r="G354">
        <v>8.3310800000000004E-2</v>
      </c>
      <c r="H354">
        <v>0.93130500000000005</v>
      </c>
      <c r="I354">
        <v>0</v>
      </c>
    </row>
    <row r="355" spans="1:9" x14ac:dyDescent="0.25">
      <c r="A355" t="s">
        <v>111</v>
      </c>
      <c r="B355">
        <v>1782.83</v>
      </c>
      <c r="C355">
        <v>1780.85</v>
      </c>
      <c r="D355">
        <v>1757.68</v>
      </c>
      <c r="E355">
        <v>1743.83</v>
      </c>
      <c r="F355">
        <v>1202.32</v>
      </c>
      <c r="G355">
        <v>5.4108799999999999E-2</v>
      </c>
      <c r="H355">
        <v>0.95810899999999999</v>
      </c>
      <c r="I355">
        <v>0</v>
      </c>
    </row>
    <row r="356" spans="1:9" x14ac:dyDescent="0.25">
      <c r="A356" t="s">
        <v>111</v>
      </c>
      <c r="B356">
        <v>1746.05</v>
      </c>
      <c r="C356">
        <v>1743.8</v>
      </c>
      <c r="D356">
        <v>1721.02</v>
      </c>
      <c r="E356">
        <v>1707.64</v>
      </c>
      <c r="F356">
        <v>1170.1099999999999</v>
      </c>
      <c r="G356">
        <v>5.8674400000000002E-2</v>
      </c>
      <c r="H356">
        <v>0.95796999999999999</v>
      </c>
      <c r="I356">
        <v>0</v>
      </c>
    </row>
    <row r="357" spans="1:9" x14ac:dyDescent="0.25">
      <c r="A357" t="s">
        <v>111</v>
      </c>
      <c r="B357">
        <v>1483.27</v>
      </c>
      <c r="C357">
        <v>1480.86</v>
      </c>
      <c r="D357">
        <v>1460.68</v>
      </c>
      <c r="E357">
        <v>1449.06</v>
      </c>
      <c r="F357">
        <v>940.77300000000002</v>
      </c>
      <c r="G357">
        <v>7.3777400000000007E-2</v>
      </c>
      <c r="H357">
        <v>0.93078799999999995</v>
      </c>
      <c r="I357">
        <v>0</v>
      </c>
    </row>
    <row r="358" spans="1:9" x14ac:dyDescent="0.25">
      <c r="A358" t="s">
        <v>111</v>
      </c>
      <c r="B358">
        <v>1639.77</v>
      </c>
      <c r="C358">
        <v>1637.77</v>
      </c>
      <c r="D358">
        <v>1616.24</v>
      </c>
      <c r="E358">
        <v>1602.67</v>
      </c>
      <c r="F358">
        <v>1082.97</v>
      </c>
      <c r="G358">
        <v>5.5020399999999997E-2</v>
      </c>
      <c r="H358">
        <v>0.93159000000000003</v>
      </c>
      <c r="I358">
        <v>0</v>
      </c>
    </row>
    <row r="359" spans="1:9" x14ac:dyDescent="0.25">
      <c r="A359" t="s">
        <v>111</v>
      </c>
      <c r="B359">
        <v>1503.78</v>
      </c>
      <c r="C359">
        <v>1501.69</v>
      </c>
      <c r="D359">
        <v>1481.18</v>
      </c>
      <c r="E359">
        <v>1469.3</v>
      </c>
      <c r="F359">
        <v>957.26499999999999</v>
      </c>
      <c r="G359">
        <v>5.7806999999999997E-2</v>
      </c>
      <c r="H359">
        <v>0.93107600000000001</v>
      </c>
      <c r="I359">
        <v>0</v>
      </c>
    </row>
    <row r="360" spans="1:9" x14ac:dyDescent="0.25">
      <c r="A360" t="s">
        <v>111</v>
      </c>
      <c r="B360">
        <v>1513.72</v>
      </c>
      <c r="C360">
        <v>1511.69</v>
      </c>
      <c r="D360">
        <v>1490.99</v>
      </c>
      <c r="E360">
        <v>1479.06</v>
      </c>
      <c r="F360">
        <v>963.45600000000002</v>
      </c>
      <c r="G360">
        <v>5.3979899999999997E-2</v>
      </c>
      <c r="H360">
        <v>0.93151200000000001</v>
      </c>
      <c r="I360">
        <v>0</v>
      </c>
    </row>
    <row r="361" spans="1:9" x14ac:dyDescent="0.25">
      <c r="A361" t="s">
        <v>111</v>
      </c>
      <c r="B361">
        <v>1660.14</v>
      </c>
      <c r="C361">
        <v>1658.2</v>
      </c>
      <c r="D361">
        <v>1636.31</v>
      </c>
      <c r="E361">
        <v>1622.44</v>
      </c>
      <c r="F361">
        <v>1100.24</v>
      </c>
      <c r="G361">
        <v>5.4636999999999998E-2</v>
      </c>
      <c r="H361">
        <v>0.93167299999999997</v>
      </c>
      <c r="I361">
        <v>0</v>
      </c>
    </row>
    <row r="362" spans="1:9" x14ac:dyDescent="0.25">
      <c r="A362" t="s">
        <v>111</v>
      </c>
      <c r="B362">
        <v>1510.37</v>
      </c>
      <c r="C362">
        <v>1507.83</v>
      </c>
      <c r="D362">
        <v>1487.41</v>
      </c>
      <c r="E362">
        <v>1475.62</v>
      </c>
      <c r="F362">
        <v>964.55499999999995</v>
      </c>
      <c r="G362">
        <v>5.4003200000000001E-2</v>
      </c>
      <c r="H362">
        <v>0.93338200000000004</v>
      </c>
      <c r="I362">
        <v>0</v>
      </c>
    </row>
    <row r="363" spans="1:9" x14ac:dyDescent="0.25">
      <c r="A363" t="s">
        <v>111</v>
      </c>
      <c r="B363">
        <v>1854.52</v>
      </c>
      <c r="C363">
        <v>1851.7</v>
      </c>
      <c r="D363">
        <v>1828.03</v>
      </c>
      <c r="E363">
        <v>1812.63</v>
      </c>
      <c r="F363">
        <v>1270.28</v>
      </c>
      <c r="G363">
        <v>6.5356200000000003E-2</v>
      </c>
      <c r="H363">
        <v>0.93113599999999996</v>
      </c>
      <c r="I363">
        <v>0</v>
      </c>
    </row>
    <row r="364" spans="1:9" x14ac:dyDescent="0.25">
      <c r="A364" t="s">
        <v>111</v>
      </c>
      <c r="B364">
        <v>1464.58</v>
      </c>
      <c r="C364">
        <v>1462.65</v>
      </c>
      <c r="D364">
        <v>1442.78</v>
      </c>
      <c r="E364">
        <v>1431.53</v>
      </c>
      <c r="F364">
        <v>924.23800000000006</v>
      </c>
      <c r="G364">
        <v>5.5089100000000002E-2</v>
      </c>
      <c r="H364">
        <v>0.93142000000000003</v>
      </c>
      <c r="I364">
        <v>0</v>
      </c>
    </row>
    <row r="365" spans="1:9" x14ac:dyDescent="0.25">
      <c r="A365" t="s">
        <v>111</v>
      </c>
      <c r="B365">
        <v>1703.7</v>
      </c>
      <c r="C365">
        <v>1488.26</v>
      </c>
      <c r="D365">
        <v>1467.94</v>
      </c>
      <c r="E365">
        <v>1456.29</v>
      </c>
      <c r="F365">
        <v>947.16499999999996</v>
      </c>
      <c r="G365">
        <v>6.2902799999999995E-2</v>
      </c>
      <c r="H365">
        <v>0.93106900000000004</v>
      </c>
      <c r="I365">
        <v>0</v>
      </c>
    </row>
    <row r="366" spans="1:9" x14ac:dyDescent="0.25">
      <c r="A366" t="s">
        <v>111</v>
      </c>
      <c r="B366">
        <v>1770.84</v>
      </c>
      <c r="C366">
        <v>1766.61</v>
      </c>
      <c r="D366">
        <v>1743.83</v>
      </c>
      <c r="E366">
        <v>1729.01</v>
      </c>
      <c r="F366">
        <v>1193.55</v>
      </c>
      <c r="G366">
        <v>7.63292E-2</v>
      </c>
      <c r="H366">
        <v>0.95916900000000005</v>
      </c>
      <c r="I366">
        <v>0</v>
      </c>
    </row>
    <row r="367" spans="1:9" x14ac:dyDescent="0.25">
      <c r="A367" t="s">
        <v>111</v>
      </c>
      <c r="B367">
        <v>1518.22</v>
      </c>
      <c r="C367">
        <v>1515.84</v>
      </c>
      <c r="D367">
        <v>1495.29</v>
      </c>
      <c r="E367">
        <v>1483.12</v>
      </c>
      <c r="F367">
        <v>971.83</v>
      </c>
      <c r="G367">
        <v>5.4219900000000001E-2</v>
      </c>
      <c r="H367">
        <v>0.93181099999999994</v>
      </c>
      <c r="I367">
        <v>0</v>
      </c>
    </row>
    <row r="368" spans="1:9" x14ac:dyDescent="0.25">
      <c r="A368" t="s">
        <v>111</v>
      </c>
      <c r="B368">
        <v>1466.5</v>
      </c>
      <c r="C368">
        <v>1464.62</v>
      </c>
      <c r="D368">
        <v>1444.38</v>
      </c>
      <c r="E368">
        <v>1433.07</v>
      </c>
      <c r="F368">
        <v>924.83199999999999</v>
      </c>
      <c r="G368">
        <v>5.7008900000000001E-2</v>
      </c>
      <c r="H368">
        <v>0.93183300000000002</v>
      </c>
      <c r="I368">
        <v>0</v>
      </c>
    </row>
    <row r="369" spans="1:9" x14ac:dyDescent="0.25">
      <c r="A369" t="s">
        <v>111</v>
      </c>
      <c r="B369">
        <v>1709.32</v>
      </c>
      <c r="C369">
        <v>1707.42</v>
      </c>
      <c r="D369">
        <v>1685.13</v>
      </c>
      <c r="E369">
        <v>1671.36</v>
      </c>
      <c r="F369">
        <v>1142.74</v>
      </c>
      <c r="G369">
        <v>5.6051799999999999E-2</v>
      </c>
      <c r="H369">
        <v>0.95755100000000004</v>
      </c>
      <c r="I369">
        <v>0</v>
      </c>
    </row>
    <row r="370" spans="1:9" x14ac:dyDescent="0.25">
      <c r="A370" t="s">
        <v>111</v>
      </c>
      <c r="B370">
        <v>1466.49</v>
      </c>
      <c r="C370">
        <v>1464.57</v>
      </c>
      <c r="D370">
        <v>1444.67</v>
      </c>
      <c r="E370">
        <v>1433.51</v>
      </c>
      <c r="F370">
        <v>926.45299999999997</v>
      </c>
      <c r="G370">
        <v>8.3291500000000004E-2</v>
      </c>
      <c r="H370">
        <v>0.93178799999999995</v>
      </c>
      <c r="I370">
        <v>0</v>
      </c>
    </row>
    <row r="371" spans="1:9" x14ac:dyDescent="0.25">
      <c r="A371" t="s">
        <v>111</v>
      </c>
      <c r="B371">
        <v>2065.6</v>
      </c>
      <c r="C371">
        <v>1675.08</v>
      </c>
      <c r="D371">
        <v>1652.83</v>
      </c>
      <c r="E371">
        <v>1639</v>
      </c>
      <c r="F371">
        <v>1114.5899999999999</v>
      </c>
      <c r="G371">
        <v>5.99231E-2</v>
      </c>
      <c r="H371">
        <v>0.93169900000000005</v>
      </c>
      <c r="I371">
        <v>0</v>
      </c>
    </row>
    <row r="372" spans="1:9" x14ac:dyDescent="0.25">
      <c r="A372" t="s">
        <v>111</v>
      </c>
      <c r="B372">
        <v>1769.09</v>
      </c>
      <c r="C372">
        <v>1765.09</v>
      </c>
      <c r="D372">
        <v>1742.17</v>
      </c>
      <c r="E372">
        <v>1727.45</v>
      </c>
      <c r="F372">
        <v>1191.8399999999999</v>
      </c>
      <c r="G372">
        <v>7.9498799999999994E-2</v>
      </c>
      <c r="H372">
        <v>0.94937800000000006</v>
      </c>
      <c r="I372">
        <v>0</v>
      </c>
    </row>
    <row r="373" spans="1:9" x14ac:dyDescent="0.25">
      <c r="A373" t="s">
        <v>111</v>
      </c>
      <c r="B373">
        <v>1656.38</v>
      </c>
      <c r="C373">
        <v>1654.32</v>
      </c>
      <c r="D373">
        <v>1632.35</v>
      </c>
      <c r="E373">
        <v>1618.65</v>
      </c>
      <c r="F373">
        <v>1096.26</v>
      </c>
      <c r="G373">
        <v>8.3260299999999995E-2</v>
      </c>
      <c r="H373">
        <v>0.93179900000000004</v>
      </c>
      <c r="I373">
        <v>0</v>
      </c>
    </row>
    <row r="374" spans="1:9" x14ac:dyDescent="0.25">
      <c r="A374" t="s">
        <v>111</v>
      </c>
      <c r="B374">
        <v>1614.25</v>
      </c>
      <c r="C374">
        <v>1612.18</v>
      </c>
      <c r="D374">
        <v>1590.67</v>
      </c>
      <c r="E374">
        <v>1578.2</v>
      </c>
      <c r="F374">
        <v>1054.81</v>
      </c>
      <c r="G374">
        <v>5.6431000000000002E-2</v>
      </c>
      <c r="H374">
        <v>0.93485799999999997</v>
      </c>
      <c r="I374">
        <v>0</v>
      </c>
    </row>
    <row r="375" spans="1:9" x14ac:dyDescent="0.25">
      <c r="A375" t="s">
        <v>111</v>
      </c>
      <c r="B375">
        <v>1750.86</v>
      </c>
      <c r="C375">
        <v>1748.77</v>
      </c>
      <c r="D375">
        <v>1725.91</v>
      </c>
      <c r="E375">
        <v>1712.22</v>
      </c>
      <c r="F375">
        <v>1174.5899999999999</v>
      </c>
      <c r="G375">
        <v>5.5063300000000003E-2</v>
      </c>
      <c r="H375">
        <v>0.93183300000000002</v>
      </c>
      <c r="I375">
        <v>0</v>
      </c>
    </row>
    <row r="376" spans="1:9" x14ac:dyDescent="0.25">
      <c r="A376" t="s">
        <v>111</v>
      </c>
      <c r="B376">
        <v>1645.89</v>
      </c>
      <c r="C376">
        <v>1643.89</v>
      </c>
      <c r="D376">
        <v>1622.01</v>
      </c>
      <c r="E376">
        <v>1609.4</v>
      </c>
      <c r="F376">
        <v>1082.02</v>
      </c>
      <c r="G376">
        <v>8.3262199999999995E-2</v>
      </c>
      <c r="H376">
        <v>0.93137899999999996</v>
      </c>
      <c r="I376">
        <v>0</v>
      </c>
    </row>
    <row r="377" spans="1:9" x14ac:dyDescent="0.25">
      <c r="A377" t="s">
        <v>111</v>
      </c>
      <c r="B377">
        <v>1569.58</v>
      </c>
      <c r="C377">
        <v>1488.88</v>
      </c>
      <c r="D377">
        <v>1468.61</v>
      </c>
      <c r="E377">
        <v>1457.06</v>
      </c>
      <c r="F377">
        <v>946.67399999999998</v>
      </c>
      <c r="G377">
        <v>6.0419599999999997E-2</v>
      </c>
      <c r="H377">
        <v>0.93175399999999997</v>
      </c>
      <c r="I377">
        <v>0</v>
      </c>
    </row>
    <row r="378" spans="1:9" x14ac:dyDescent="0.25">
      <c r="A378" t="s">
        <v>111</v>
      </c>
      <c r="B378">
        <v>1704.06</v>
      </c>
      <c r="C378">
        <v>1701.19</v>
      </c>
      <c r="D378">
        <v>1678.66</v>
      </c>
      <c r="E378">
        <v>1665.74</v>
      </c>
      <c r="F378">
        <v>1131.0899999999999</v>
      </c>
      <c r="G378">
        <v>5.4019299999999999E-2</v>
      </c>
      <c r="H378">
        <v>0.93164000000000002</v>
      </c>
      <c r="I378">
        <v>0</v>
      </c>
    </row>
    <row r="379" spans="1:9" x14ac:dyDescent="0.25">
      <c r="A379" t="s">
        <v>111</v>
      </c>
      <c r="B379">
        <v>1589.18</v>
      </c>
      <c r="C379">
        <v>1586.98</v>
      </c>
      <c r="D379">
        <v>1565.62</v>
      </c>
      <c r="E379">
        <v>1552.68</v>
      </c>
      <c r="F379">
        <v>1034.25</v>
      </c>
      <c r="G379">
        <v>6.5940700000000005E-2</v>
      </c>
      <c r="H379">
        <v>0.93149000000000004</v>
      </c>
      <c r="I379">
        <v>0</v>
      </c>
    </row>
    <row r="380" spans="1:9" x14ac:dyDescent="0.25">
      <c r="A380" t="s">
        <v>111</v>
      </c>
      <c r="B380">
        <v>1612.8</v>
      </c>
      <c r="C380">
        <v>1610.7</v>
      </c>
      <c r="D380">
        <v>1589.2</v>
      </c>
      <c r="E380">
        <v>1576.59</v>
      </c>
      <c r="F380">
        <v>1052.81</v>
      </c>
      <c r="G380">
        <v>8.3324200000000001E-2</v>
      </c>
      <c r="H380">
        <v>0.93169199999999996</v>
      </c>
      <c r="I380">
        <v>0</v>
      </c>
    </row>
    <row r="381" spans="1:9" x14ac:dyDescent="0.25">
      <c r="A381" t="s">
        <v>111</v>
      </c>
      <c r="B381">
        <v>1674.51</v>
      </c>
      <c r="C381">
        <v>1672.49</v>
      </c>
      <c r="D381">
        <v>1650.25</v>
      </c>
      <c r="E381">
        <v>1637.7</v>
      </c>
      <c r="F381">
        <v>1104.93</v>
      </c>
      <c r="G381">
        <v>5.5582300000000001E-2</v>
      </c>
      <c r="H381">
        <v>0.93142899999999995</v>
      </c>
      <c r="I381">
        <v>0</v>
      </c>
    </row>
    <row r="382" spans="1:9" x14ac:dyDescent="0.25">
      <c r="A382" t="s">
        <v>111</v>
      </c>
      <c r="B382">
        <v>1464.57</v>
      </c>
      <c r="C382">
        <v>1462.59</v>
      </c>
      <c r="D382">
        <v>1442.63</v>
      </c>
      <c r="E382">
        <v>1431.29</v>
      </c>
      <c r="F382">
        <v>923.69399999999996</v>
      </c>
      <c r="G382">
        <v>8.3257800000000007E-2</v>
      </c>
      <c r="H382">
        <v>0.931836</v>
      </c>
      <c r="I382">
        <v>0</v>
      </c>
    </row>
    <row r="383" spans="1:9" x14ac:dyDescent="0.25">
      <c r="A383" t="s">
        <v>111</v>
      </c>
      <c r="B383">
        <v>1974.38</v>
      </c>
      <c r="C383">
        <v>1688.37</v>
      </c>
      <c r="D383">
        <v>1666.2</v>
      </c>
      <c r="E383">
        <v>1652.42</v>
      </c>
      <c r="F383">
        <v>1124.53</v>
      </c>
      <c r="G383">
        <v>5.6463199999999998E-2</v>
      </c>
      <c r="H383">
        <v>0.93174299999999999</v>
      </c>
      <c r="I383">
        <v>0</v>
      </c>
    </row>
    <row r="384" spans="1:9" x14ac:dyDescent="0.25">
      <c r="A384" t="s">
        <v>111</v>
      </c>
      <c r="B384">
        <v>1659.21</v>
      </c>
      <c r="C384">
        <v>1655.16</v>
      </c>
      <c r="D384">
        <v>1633.06</v>
      </c>
      <c r="E384">
        <v>1619.18</v>
      </c>
      <c r="F384">
        <v>1096.8399999999999</v>
      </c>
      <c r="G384">
        <v>5.8014400000000001E-2</v>
      </c>
      <c r="H384">
        <v>0.93183099999999996</v>
      </c>
      <c r="I384">
        <v>0</v>
      </c>
    </row>
    <row r="385" spans="1:25" x14ac:dyDescent="0.25">
      <c r="A385" t="s">
        <v>111</v>
      </c>
      <c r="B385">
        <v>1479.09</v>
      </c>
      <c r="C385">
        <v>1476.97</v>
      </c>
      <c r="D385">
        <v>1456.99</v>
      </c>
      <c r="E385">
        <v>1445.42</v>
      </c>
      <c r="F385">
        <v>936.54499999999996</v>
      </c>
      <c r="G385">
        <v>5.3911800000000003E-2</v>
      </c>
      <c r="H385">
        <v>0.93149099999999996</v>
      </c>
      <c r="I385">
        <v>0</v>
      </c>
    </row>
    <row r="386" spans="1:25" x14ac:dyDescent="0.25">
      <c r="A386" t="s">
        <v>111</v>
      </c>
      <c r="B386">
        <v>1461.55</v>
      </c>
      <c r="C386">
        <v>1459.57</v>
      </c>
      <c r="D386">
        <v>1439.78</v>
      </c>
      <c r="E386">
        <v>1428.61</v>
      </c>
      <c r="F386">
        <v>922.98199999999997</v>
      </c>
      <c r="G386">
        <v>6.1733499999999997E-2</v>
      </c>
      <c r="H386">
        <v>0.93181199999999997</v>
      </c>
      <c r="I386">
        <v>0</v>
      </c>
    </row>
    <row r="387" spans="1:25" x14ac:dyDescent="0.25">
      <c r="A387" t="s">
        <v>111</v>
      </c>
      <c r="B387">
        <v>1462.32</v>
      </c>
      <c r="C387">
        <v>1460.39</v>
      </c>
      <c r="D387">
        <v>1440.38</v>
      </c>
      <c r="E387">
        <v>1429.1</v>
      </c>
      <c r="F387">
        <v>924.31200000000001</v>
      </c>
      <c r="G387">
        <v>5.9675800000000001E-2</v>
      </c>
      <c r="H387">
        <v>0.93161000000000005</v>
      </c>
      <c r="I387">
        <v>0</v>
      </c>
    </row>
    <row r="388" spans="1:25" x14ac:dyDescent="0.25">
      <c r="A388" t="s">
        <v>111</v>
      </c>
      <c r="B388">
        <v>1462.76</v>
      </c>
      <c r="C388">
        <v>1460.76</v>
      </c>
      <c r="D388">
        <v>1441.04</v>
      </c>
      <c r="E388">
        <v>1429.73</v>
      </c>
      <c r="F388">
        <v>923.90800000000002</v>
      </c>
      <c r="G388">
        <v>5.3955000000000003E-2</v>
      </c>
      <c r="H388">
        <v>0.93173300000000003</v>
      </c>
      <c r="I388">
        <v>0</v>
      </c>
    </row>
    <row r="389" spans="1:25" x14ac:dyDescent="0.25">
      <c r="A389" t="s">
        <v>111</v>
      </c>
      <c r="B389">
        <v>1461.37</v>
      </c>
      <c r="C389">
        <v>1459.38</v>
      </c>
      <c r="D389">
        <v>1439.46</v>
      </c>
      <c r="E389">
        <v>1428.13</v>
      </c>
      <c r="F389">
        <v>923.721</v>
      </c>
      <c r="G389">
        <v>5.5294000000000003E-2</v>
      </c>
      <c r="H389">
        <v>0.93115599999999998</v>
      </c>
      <c r="I389">
        <v>0</v>
      </c>
    </row>
    <row r="390" spans="1:25" x14ac:dyDescent="0.25">
      <c r="A390" t="s">
        <v>111</v>
      </c>
      <c r="B390">
        <v>1505.88</v>
      </c>
      <c r="C390">
        <v>1503.82</v>
      </c>
      <c r="D390">
        <v>1483.49</v>
      </c>
      <c r="E390">
        <v>1471.45</v>
      </c>
      <c r="F390">
        <v>960.72400000000005</v>
      </c>
      <c r="G390">
        <v>5.7870600000000001E-2</v>
      </c>
      <c r="H390">
        <v>0.95922700000000005</v>
      </c>
      <c r="I390">
        <v>0</v>
      </c>
    </row>
    <row r="391" spans="1:25" x14ac:dyDescent="0.25">
      <c r="A391" t="s">
        <v>111</v>
      </c>
      <c r="B391">
        <v>1486.31</v>
      </c>
      <c r="C391">
        <v>1484.28</v>
      </c>
      <c r="D391">
        <v>1464.25</v>
      </c>
      <c r="E391">
        <v>1452.74</v>
      </c>
      <c r="F391">
        <v>938.93899999999996</v>
      </c>
      <c r="G391">
        <v>6.0001499999999999E-2</v>
      </c>
      <c r="H391">
        <v>0.93174800000000002</v>
      </c>
      <c r="I391">
        <v>0</v>
      </c>
      <c r="R391" t="s">
        <v>68</v>
      </c>
      <c r="U391" t="s">
        <v>67</v>
      </c>
      <c r="X391" t="s">
        <v>65</v>
      </c>
    </row>
    <row r="392" spans="1:25" x14ac:dyDescent="0.25">
      <c r="A392" t="s">
        <v>111</v>
      </c>
      <c r="B392">
        <v>1461.42</v>
      </c>
      <c r="C392">
        <v>1459.52</v>
      </c>
      <c r="D392">
        <v>1439.47</v>
      </c>
      <c r="E392">
        <v>1428.22</v>
      </c>
      <c r="F392">
        <v>922.48</v>
      </c>
      <c r="G392">
        <v>5.3981500000000002E-2</v>
      </c>
      <c r="H392">
        <v>0.95402100000000001</v>
      </c>
      <c r="I392">
        <v>0</v>
      </c>
      <c r="R392">
        <f>AVERAGE(B343:B392)</f>
        <v>1602.8837999999998</v>
      </c>
      <c r="S392">
        <f>AVERAGE(C343:C392)</f>
        <v>1571.9328</v>
      </c>
      <c r="U392">
        <f>_xlfn.VAR.P(B343:B392)</f>
        <v>25231.220399559992</v>
      </c>
      <c r="V392">
        <f>_xlfn.VAR.P(C343:C392)</f>
        <v>12394.09183216</v>
      </c>
      <c r="X392">
        <f>1.96*SQRT(U392)/50</f>
        <v>6.2266606230611172</v>
      </c>
      <c r="Y392">
        <f>1.96*SQRT(V392)/50</f>
        <v>4.3640872210544037</v>
      </c>
    </row>
    <row r="393" spans="1:25" x14ac:dyDescent="0.25">
      <c r="A393" t="s">
        <v>111</v>
      </c>
      <c r="B393">
        <v>80147.493658000007</v>
      </c>
      <c r="C393" t="s">
        <v>37</v>
      </c>
    </row>
    <row r="394" spans="1:25" x14ac:dyDescent="0.25">
      <c r="A394" t="s">
        <v>112</v>
      </c>
      <c r="B394">
        <v>1429.18</v>
      </c>
      <c r="C394">
        <v>0</v>
      </c>
      <c r="D394">
        <v>0</v>
      </c>
      <c r="E394">
        <v>0</v>
      </c>
      <c r="F394">
        <v>0</v>
      </c>
      <c r="G394">
        <v>5.3911000000000001E-2</v>
      </c>
      <c r="H394">
        <v>0.93183499999999997</v>
      </c>
      <c r="I394">
        <v>0</v>
      </c>
    </row>
    <row r="395" spans="1:25" x14ac:dyDescent="0.25">
      <c r="A395" t="s">
        <v>112</v>
      </c>
      <c r="B395">
        <v>1436.42</v>
      </c>
      <c r="C395">
        <v>0</v>
      </c>
      <c r="D395">
        <v>0</v>
      </c>
      <c r="E395">
        <v>0</v>
      </c>
      <c r="F395">
        <v>0</v>
      </c>
      <c r="G395">
        <v>8.32672E-2</v>
      </c>
      <c r="H395">
        <v>0.93183400000000005</v>
      </c>
      <c r="I395">
        <v>0</v>
      </c>
    </row>
    <row r="396" spans="1:25" x14ac:dyDescent="0.25">
      <c r="A396" t="s">
        <v>112</v>
      </c>
      <c r="B396">
        <v>1430.32</v>
      </c>
      <c r="C396">
        <v>0</v>
      </c>
      <c r="D396">
        <v>0</v>
      </c>
      <c r="E396">
        <v>0</v>
      </c>
      <c r="F396">
        <v>0</v>
      </c>
      <c r="G396">
        <v>5.4942400000000002E-2</v>
      </c>
      <c r="H396">
        <v>0.93177200000000004</v>
      </c>
      <c r="I396">
        <v>0</v>
      </c>
    </row>
    <row r="397" spans="1:25" x14ac:dyDescent="0.25">
      <c r="A397" t="s">
        <v>112</v>
      </c>
      <c r="B397">
        <v>2248.06</v>
      </c>
      <c r="C397">
        <v>0</v>
      </c>
      <c r="D397">
        <v>0</v>
      </c>
      <c r="E397">
        <v>0</v>
      </c>
      <c r="F397">
        <v>0</v>
      </c>
      <c r="G397">
        <v>5.4959300000000003E-2</v>
      </c>
      <c r="H397">
        <v>0.93156700000000003</v>
      </c>
      <c r="I397">
        <v>0</v>
      </c>
    </row>
    <row r="398" spans="1:25" x14ac:dyDescent="0.25">
      <c r="A398" t="s">
        <v>112</v>
      </c>
      <c r="B398">
        <v>1732.64</v>
      </c>
      <c r="C398">
        <v>0</v>
      </c>
      <c r="D398">
        <v>0</v>
      </c>
      <c r="E398">
        <v>0</v>
      </c>
      <c r="F398">
        <v>0</v>
      </c>
      <c r="G398">
        <v>5.5895500000000001E-2</v>
      </c>
      <c r="H398">
        <v>0.95909</v>
      </c>
      <c r="I398">
        <v>0</v>
      </c>
    </row>
    <row r="399" spans="1:25" x14ac:dyDescent="0.25">
      <c r="A399" t="s">
        <v>112</v>
      </c>
      <c r="B399">
        <v>1433.22</v>
      </c>
      <c r="C399">
        <v>0</v>
      </c>
      <c r="D399">
        <v>0</v>
      </c>
      <c r="E399">
        <v>0</v>
      </c>
      <c r="F399">
        <v>0</v>
      </c>
      <c r="G399">
        <v>6.3985899999999998E-2</v>
      </c>
      <c r="H399">
        <v>0.93105199999999999</v>
      </c>
      <c r="I399">
        <v>0</v>
      </c>
    </row>
    <row r="400" spans="1:25" x14ac:dyDescent="0.25">
      <c r="A400" t="s">
        <v>112</v>
      </c>
      <c r="B400">
        <v>1431.05</v>
      </c>
      <c r="C400">
        <v>0</v>
      </c>
      <c r="D400">
        <v>0</v>
      </c>
      <c r="E400">
        <v>0</v>
      </c>
      <c r="F400">
        <v>0</v>
      </c>
      <c r="G400">
        <v>5.9365899999999999E-2</v>
      </c>
      <c r="H400">
        <v>0.94492600000000004</v>
      </c>
      <c r="I400">
        <v>0</v>
      </c>
    </row>
    <row r="401" spans="1:9" x14ac:dyDescent="0.25">
      <c r="A401" t="s">
        <v>112</v>
      </c>
      <c r="B401">
        <v>1439.7</v>
      </c>
      <c r="C401">
        <v>0</v>
      </c>
      <c r="D401">
        <v>0</v>
      </c>
      <c r="E401">
        <v>0</v>
      </c>
      <c r="F401">
        <v>0</v>
      </c>
      <c r="G401">
        <v>6.3552399999999995E-2</v>
      </c>
      <c r="H401">
        <v>0.93152599999999997</v>
      </c>
      <c r="I401">
        <v>0</v>
      </c>
    </row>
    <row r="402" spans="1:9" x14ac:dyDescent="0.25">
      <c r="A402" t="s">
        <v>112</v>
      </c>
      <c r="B402">
        <v>1434.98</v>
      </c>
      <c r="C402">
        <v>0</v>
      </c>
      <c r="D402">
        <v>0</v>
      </c>
      <c r="E402">
        <v>0</v>
      </c>
      <c r="F402">
        <v>0</v>
      </c>
      <c r="G402">
        <v>5.6416000000000001E-2</v>
      </c>
      <c r="H402">
        <v>0.930365</v>
      </c>
      <c r="I402">
        <v>0</v>
      </c>
    </row>
    <row r="403" spans="1:9" x14ac:dyDescent="0.25">
      <c r="A403" t="s">
        <v>112</v>
      </c>
      <c r="B403">
        <v>1428.73</v>
      </c>
      <c r="C403">
        <v>0</v>
      </c>
      <c r="D403">
        <v>0</v>
      </c>
      <c r="E403">
        <v>0</v>
      </c>
      <c r="F403">
        <v>0</v>
      </c>
      <c r="G403">
        <v>8.3258700000000005E-2</v>
      </c>
      <c r="H403">
        <v>0.93181099999999994</v>
      </c>
      <c r="I403">
        <v>0</v>
      </c>
    </row>
    <row r="404" spans="1:9" x14ac:dyDescent="0.25">
      <c r="A404" t="s">
        <v>112</v>
      </c>
      <c r="B404">
        <v>1468.39</v>
      </c>
      <c r="C404">
        <v>0</v>
      </c>
      <c r="D404">
        <v>0</v>
      </c>
      <c r="E404">
        <v>0</v>
      </c>
      <c r="F404">
        <v>0</v>
      </c>
      <c r="G404">
        <v>6.0133300000000001E-2</v>
      </c>
      <c r="H404">
        <v>0.93178000000000005</v>
      </c>
      <c r="I404">
        <v>0</v>
      </c>
    </row>
    <row r="405" spans="1:9" x14ac:dyDescent="0.25">
      <c r="A405" t="s">
        <v>112</v>
      </c>
      <c r="B405">
        <v>1449.69</v>
      </c>
      <c r="C405">
        <v>0</v>
      </c>
      <c r="D405">
        <v>0</v>
      </c>
      <c r="E405">
        <v>0</v>
      </c>
      <c r="F405">
        <v>0</v>
      </c>
      <c r="G405">
        <v>5.3910399999999997E-2</v>
      </c>
      <c r="H405">
        <v>0.93177100000000002</v>
      </c>
      <c r="I405">
        <v>0</v>
      </c>
    </row>
    <row r="406" spans="1:9" x14ac:dyDescent="0.25">
      <c r="A406" t="s">
        <v>112</v>
      </c>
      <c r="B406">
        <v>1434.3</v>
      </c>
      <c r="C406">
        <v>0</v>
      </c>
      <c r="D406">
        <v>0</v>
      </c>
      <c r="E406">
        <v>0</v>
      </c>
      <c r="F406">
        <v>0</v>
      </c>
      <c r="G406">
        <v>6.44956E-2</v>
      </c>
      <c r="H406">
        <v>0.93152699999999999</v>
      </c>
      <c r="I406">
        <v>0</v>
      </c>
    </row>
    <row r="407" spans="1:9" x14ac:dyDescent="0.25">
      <c r="A407" t="s">
        <v>112</v>
      </c>
      <c r="B407">
        <v>1434.76</v>
      </c>
      <c r="C407">
        <v>0</v>
      </c>
      <c r="D407">
        <v>0</v>
      </c>
      <c r="E407">
        <v>0</v>
      </c>
      <c r="F407">
        <v>0</v>
      </c>
      <c r="G407">
        <v>5.5248999999999999E-2</v>
      </c>
      <c r="H407">
        <v>0.93180300000000005</v>
      </c>
      <c r="I407">
        <v>0</v>
      </c>
    </row>
    <row r="408" spans="1:9" x14ac:dyDescent="0.25">
      <c r="A408" t="s">
        <v>112</v>
      </c>
      <c r="B408">
        <v>1437.91</v>
      </c>
      <c r="C408">
        <v>0</v>
      </c>
      <c r="D408">
        <v>0</v>
      </c>
      <c r="E408">
        <v>0</v>
      </c>
      <c r="F408">
        <v>0</v>
      </c>
      <c r="G408">
        <v>5.92501E-2</v>
      </c>
      <c r="H408">
        <v>0.92924799999999996</v>
      </c>
      <c r="I408">
        <v>0</v>
      </c>
    </row>
    <row r="409" spans="1:9" x14ac:dyDescent="0.25">
      <c r="A409" t="s">
        <v>112</v>
      </c>
      <c r="B409">
        <v>1435.8</v>
      </c>
      <c r="C409">
        <v>0</v>
      </c>
      <c r="D409">
        <v>0</v>
      </c>
      <c r="E409">
        <v>0</v>
      </c>
      <c r="F409">
        <v>0</v>
      </c>
      <c r="G409">
        <v>7.0125400000000004E-2</v>
      </c>
      <c r="H409">
        <v>0.93128900000000003</v>
      </c>
      <c r="I409">
        <v>0</v>
      </c>
    </row>
    <row r="410" spans="1:9" x14ac:dyDescent="0.25">
      <c r="A410" t="s">
        <v>112</v>
      </c>
      <c r="B410">
        <v>1431.58</v>
      </c>
      <c r="C410">
        <v>0</v>
      </c>
      <c r="D410">
        <v>0</v>
      </c>
      <c r="E410">
        <v>0</v>
      </c>
      <c r="F410">
        <v>0</v>
      </c>
      <c r="G410">
        <v>5.4555899999999997E-2</v>
      </c>
      <c r="H410">
        <v>0.93175600000000003</v>
      </c>
      <c r="I410">
        <v>0</v>
      </c>
    </row>
    <row r="411" spans="1:9" x14ac:dyDescent="0.25">
      <c r="A411" t="s">
        <v>112</v>
      </c>
      <c r="B411">
        <v>1451.81</v>
      </c>
      <c r="C411">
        <v>0</v>
      </c>
      <c r="D411">
        <v>0</v>
      </c>
      <c r="E411">
        <v>0</v>
      </c>
      <c r="F411">
        <v>0</v>
      </c>
      <c r="G411">
        <v>8.3257399999999995E-2</v>
      </c>
      <c r="H411">
        <v>0.931836</v>
      </c>
      <c r="I411">
        <v>0</v>
      </c>
    </row>
    <row r="412" spans="1:9" x14ac:dyDescent="0.25">
      <c r="A412" t="s">
        <v>112</v>
      </c>
      <c r="B412">
        <v>1481.17</v>
      </c>
      <c r="C412">
        <v>0</v>
      </c>
      <c r="D412">
        <v>0</v>
      </c>
      <c r="E412">
        <v>0</v>
      </c>
      <c r="F412">
        <v>0</v>
      </c>
      <c r="G412">
        <v>6.0172499999999997E-2</v>
      </c>
      <c r="H412">
        <v>0.93183199999999999</v>
      </c>
      <c r="I412">
        <v>0</v>
      </c>
    </row>
    <row r="413" spans="1:9" x14ac:dyDescent="0.25">
      <c r="A413" t="s">
        <v>112</v>
      </c>
      <c r="B413">
        <v>1452.91</v>
      </c>
      <c r="C413">
        <v>0</v>
      </c>
      <c r="D413">
        <v>0</v>
      </c>
      <c r="E413">
        <v>0</v>
      </c>
      <c r="F413">
        <v>0</v>
      </c>
      <c r="G413">
        <v>6.0148199999999999E-2</v>
      </c>
      <c r="H413">
        <v>0.93181899999999995</v>
      </c>
      <c r="I413">
        <v>0</v>
      </c>
    </row>
    <row r="414" spans="1:9" x14ac:dyDescent="0.25">
      <c r="A414" t="s">
        <v>112</v>
      </c>
      <c r="B414">
        <v>1457.4</v>
      </c>
      <c r="C414">
        <v>0</v>
      </c>
      <c r="D414">
        <v>0</v>
      </c>
      <c r="E414">
        <v>0</v>
      </c>
      <c r="F414">
        <v>0</v>
      </c>
      <c r="G414">
        <v>8.3261399999999999E-2</v>
      </c>
      <c r="H414">
        <v>0.93232800000000005</v>
      </c>
      <c r="I414">
        <v>0</v>
      </c>
    </row>
    <row r="415" spans="1:9" x14ac:dyDescent="0.25">
      <c r="A415" t="s">
        <v>112</v>
      </c>
      <c r="B415">
        <v>1434.26</v>
      </c>
      <c r="C415">
        <v>0</v>
      </c>
      <c r="D415">
        <v>0</v>
      </c>
      <c r="E415">
        <v>0</v>
      </c>
      <c r="F415">
        <v>0</v>
      </c>
      <c r="G415">
        <v>8.3266999999999994E-2</v>
      </c>
      <c r="H415">
        <v>0.93183199999999999</v>
      </c>
      <c r="I415">
        <v>0</v>
      </c>
    </row>
    <row r="416" spans="1:9" x14ac:dyDescent="0.25">
      <c r="A416" t="s">
        <v>112</v>
      </c>
      <c r="B416">
        <v>1428.3</v>
      </c>
      <c r="C416">
        <v>0</v>
      </c>
      <c r="D416">
        <v>0</v>
      </c>
      <c r="E416">
        <v>0</v>
      </c>
      <c r="F416">
        <v>0</v>
      </c>
      <c r="G416">
        <v>5.3966600000000003E-2</v>
      </c>
      <c r="H416">
        <v>0.93183199999999999</v>
      </c>
      <c r="I416">
        <v>0</v>
      </c>
    </row>
    <row r="417" spans="1:9" x14ac:dyDescent="0.25">
      <c r="A417" t="s">
        <v>112</v>
      </c>
      <c r="B417">
        <v>2350</v>
      </c>
      <c r="C417">
        <v>0</v>
      </c>
      <c r="D417">
        <v>0</v>
      </c>
      <c r="E417">
        <v>0</v>
      </c>
      <c r="F417">
        <v>0</v>
      </c>
      <c r="G417">
        <v>5.4249800000000001E-2</v>
      </c>
      <c r="H417">
        <v>0.93183400000000005</v>
      </c>
      <c r="I417">
        <v>0</v>
      </c>
    </row>
    <row r="418" spans="1:9" x14ac:dyDescent="0.25">
      <c r="A418" t="s">
        <v>112</v>
      </c>
      <c r="B418">
        <v>1697.15</v>
      </c>
      <c r="C418">
        <v>0</v>
      </c>
      <c r="D418">
        <v>0</v>
      </c>
      <c r="E418">
        <v>0</v>
      </c>
      <c r="F418">
        <v>0</v>
      </c>
      <c r="G418">
        <v>5.5713899999999997E-2</v>
      </c>
      <c r="H418">
        <v>0.930983</v>
      </c>
      <c r="I418">
        <v>0</v>
      </c>
    </row>
    <row r="419" spans="1:9" x14ac:dyDescent="0.25">
      <c r="A419" t="s">
        <v>112</v>
      </c>
      <c r="B419">
        <v>1441.15</v>
      </c>
      <c r="C419">
        <v>0</v>
      </c>
      <c r="D419">
        <v>0</v>
      </c>
      <c r="E419">
        <v>0</v>
      </c>
      <c r="F419">
        <v>0</v>
      </c>
      <c r="G419">
        <v>7.2533500000000001E-2</v>
      </c>
      <c r="H419">
        <v>0.93160299999999996</v>
      </c>
      <c r="I419">
        <v>0</v>
      </c>
    </row>
    <row r="420" spans="1:9" x14ac:dyDescent="0.25">
      <c r="A420" t="s">
        <v>112</v>
      </c>
      <c r="B420">
        <v>1433.61</v>
      </c>
      <c r="C420">
        <v>0</v>
      </c>
      <c r="D420">
        <v>0</v>
      </c>
      <c r="E420">
        <v>0</v>
      </c>
      <c r="F420">
        <v>0</v>
      </c>
      <c r="G420">
        <v>5.44742E-2</v>
      </c>
      <c r="H420">
        <v>0.931037</v>
      </c>
      <c r="I420">
        <v>0</v>
      </c>
    </row>
    <row r="421" spans="1:9" x14ac:dyDescent="0.25">
      <c r="A421" t="s">
        <v>112</v>
      </c>
      <c r="B421">
        <v>1429.9</v>
      </c>
      <c r="C421">
        <v>0</v>
      </c>
      <c r="D421">
        <v>0</v>
      </c>
      <c r="E421">
        <v>0</v>
      </c>
      <c r="F421">
        <v>0</v>
      </c>
      <c r="G421">
        <v>5.4385200000000002E-2</v>
      </c>
      <c r="H421">
        <v>0.93182600000000004</v>
      </c>
      <c r="I421">
        <v>0</v>
      </c>
    </row>
    <row r="422" spans="1:9" x14ac:dyDescent="0.25">
      <c r="A422" t="s">
        <v>112</v>
      </c>
      <c r="B422">
        <v>1430.28</v>
      </c>
      <c r="C422">
        <v>0</v>
      </c>
      <c r="D422">
        <v>0</v>
      </c>
      <c r="E422">
        <v>0</v>
      </c>
      <c r="F422">
        <v>0</v>
      </c>
      <c r="G422">
        <v>5.94265E-2</v>
      </c>
      <c r="H422">
        <v>0.93170200000000003</v>
      </c>
      <c r="I422">
        <v>0</v>
      </c>
    </row>
    <row r="423" spans="1:9" x14ac:dyDescent="0.25">
      <c r="A423" t="s">
        <v>112</v>
      </c>
      <c r="B423">
        <v>1431.84</v>
      </c>
      <c r="C423">
        <v>0</v>
      </c>
      <c r="D423">
        <v>0</v>
      </c>
      <c r="E423">
        <v>0</v>
      </c>
      <c r="F423">
        <v>0</v>
      </c>
      <c r="G423">
        <v>5.5235100000000002E-2</v>
      </c>
      <c r="H423">
        <v>0.93183499999999997</v>
      </c>
      <c r="I423">
        <v>0</v>
      </c>
    </row>
    <row r="424" spans="1:9" x14ac:dyDescent="0.25">
      <c r="A424" t="s">
        <v>112</v>
      </c>
      <c r="B424">
        <v>1463.25</v>
      </c>
      <c r="C424">
        <v>0</v>
      </c>
      <c r="D424">
        <v>0</v>
      </c>
      <c r="E424">
        <v>0</v>
      </c>
      <c r="F424">
        <v>0</v>
      </c>
      <c r="G424">
        <v>5.53067E-2</v>
      </c>
      <c r="H424">
        <v>0.95745100000000005</v>
      </c>
      <c r="I424">
        <v>0</v>
      </c>
    </row>
    <row r="425" spans="1:9" x14ac:dyDescent="0.25">
      <c r="A425" t="s">
        <v>112</v>
      </c>
      <c r="B425">
        <v>1471.4</v>
      </c>
      <c r="C425">
        <v>0</v>
      </c>
      <c r="D425">
        <v>0</v>
      </c>
      <c r="E425">
        <v>0</v>
      </c>
      <c r="F425">
        <v>0</v>
      </c>
      <c r="G425">
        <v>5.71727E-2</v>
      </c>
      <c r="H425">
        <v>0.93180300000000005</v>
      </c>
      <c r="I425">
        <v>0</v>
      </c>
    </row>
    <row r="426" spans="1:9" x14ac:dyDescent="0.25">
      <c r="A426" t="s">
        <v>112</v>
      </c>
      <c r="B426">
        <v>1439.93</v>
      </c>
      <c r="C426">
        <v>0</v>
      </c>
      <c r="D426">
        <v>0</v>
      </c>
      <c r="E426">
        <v>0</v>
      </c>
      <c r="F426">
        <v>0</v>
      </c>
      <c r="G426">
        <v>5.4029000000000001E-2</v>
      </c>
      <c r="H426">
        <v>0.931836</v>
      </c>
      <c r="I426">
        <v>0</v>
      </c>
    </row>
    <row r="427" spans="1:9" x14ac:dyDescent="0.25">
      <c r="A427" t="s">
        <v>112</v>
      </c>
      <c r="B427">
        <v>1435.09</v>
      </c>
      <c r="C427">
        <v>0</v>
      </c>
      <c r="D427">
        <v>0</v>
      </c>
      <c r="E427">
        <v>0</v>
      </c>
      <c r="F427">
        <v>0</v>
      </c>
      <c r="G427">
        <v>6.3372100000000001E-2</v>
      </c>
      <c r="H427">
        <v>0.93183499999999997</v>
      </c>
      <c r="I427">
        <v>0</v>
      </c>
    </row>
    <row r="428" spans="1:9" x14ac:dyDescent="0.25">
      <c r="A428" t="s">
        <v>112</v>
      </c>
      <c r="B428">
        <v>1684.17</v>
      </c>
      <c r="C428">
        <v>0</v>
      </c>
      <c r="D428">
        <v>0</v>
      </c>
      <c r="E428">
        <v>0</v>
      </c>
      <c r="F428">
        <v>0</v>
      </c>
      <c r="G428">
        <v>5.3969200000000002E-2</v>
      </c>
      <c r="H428">
        <v>0.93176199999999998</v>
      </c>
      <c r="I428">
        <v>0</v>
      </c>
    </row>
    <row r="429" spans="1:9" x14ac:dyDescent="0.25">
      <c r="A429" t="s">
        <v>112</v>
      </c>
      <c r="B429">
        <v>1435.43</v>
      </c>
      <c r="C429">
        <v>0</v>
      </c>
      <c r="D429">
        <v>0</v>
      </c>
      <c r="E429">
        <v>0</v>
      </c>
      <c r="F429">
        <v>0</v>
      </c>
      <c r="G429">
        <v>5.4048499999999999E-2</v>
      </c>
      <c r="H429">
        <v>0.93183700000000003</v>
      </c>
      <c r="I429">
        <v>0</v>
      </c>
    </row>
    <row r="430" spans="1:9" x14ac:dyDescent="0.25">
      <c r="A430" t="s">
        <v>112</v>
      </c>
      <c r="B430">
        <v>2188.31</v>
      </c>
      <c r="C430">
        <v>0</v>
      </c>
      <c r="D430">
        <v>0</v>
      </c>
      <c r="E430">
        <v>0</v>
      </c>
      <c r="F430">
        <v>0</v>
      </c>
      <c r="G430">
        <v>6.40043E-2</v>
      </c>
      <c r="H430">
        <v>0.94843299999999997</v>
      </c>
      <c r="I430">
        <v>0</v>
      </c>
    </row>
    <row r="431" spans="1:9" x14ac:dyDescent="0.25">
      <c r="A431" t="s">
        <v>112</v>
      </c>
      <c r="B431">
        <v>1766.16</v>
      </c>
      <c r="C431">
        <v>0</v>
      </c>
      <c r="D431">
        <v>0</v>
      </c>
      <c r="E431">
        <v>0</v>
      </c>
      <c r="F431">
        <v>0</v>
      </c>
      <c r="G431">
        <v>5.3946399999999999E-2</v>
      </c>
      <c r="H431">
        <v>0.94572800000000001</v>
      </c>
      <c r="I431">
        <v>0</v>
      </c>
    </row>
    <row r="432" spans="1:9" x14ac:dyDescent="0.25">
      <c r="A432" t="s">
        <v>112</v>
      </c>
      <c r="B432">
        <v>1437.69</v>
      </c>
      <c r="C432">
        <v>0</v>
      </c>
      <c r="D432">
        <v>0</v>
      </c>
      <c r="E432">
        <v>0</v>
      </c>
      <c r="F432">
        <v>0</v>
      </c>
      <c r="G432">
        <v>6.19182E-2</v>
      </c>
      <c r="H432">
        <v>0.93150100000000002</v>
      </c>
      <c r="I432">
        <v>0</v>
      </c>
    </row>
    <row r="433" spans="1:25" x14ac:dyDescent="0.25">
      <c r="A433" t="s">
        <v>112</v>
      </c>
      <c r="B433">
        <v>1550</v>
      </c>
      <c r="C433">
        <v>0</v>
      </c>
      <c r="D433">
        <v>0</v>
      </c>
      <c r="E433">
        <v>0</v>
      </c>
      <c r="F433">
        <v>0</v>
      </c>
      <c r="G433">
        <v>6.1085800000000003E-2</v>
      </c>
      <c r="H433">
        <v>0.93135900000000005</v>
      </c>
      <c r="I433">
        <v>0</v>
      </c>
    </row>
    <row r="434" spans="1:25" x14ac:dyDescent="0.25">
      <c r="A434" t="s">
        <v>112</v>
      </c>
      <c r="B434">
        <v>1650.22</v>
      </c>
      <c r="C434">
        <v>0</v>
      </c>
      <c r="D434">
        <v>0</v>
      </c>
      <c r="E434">
        <v>0</v>
      </c>
      <c r="F434">
        <v>0</v>
      </c>
      <c r="G434">
        <v>8.3256399999999994E-2</v>
      </c>
      <c r="H434">
        <v>0.93159099999999995</v>
      </c>
      <c r="I434">
        <v>0</v>
      </c>
    </row>
    <row r="435" spans="1:25" x14ac:dyDescent="0.25">
      <c r="A435" t="s">
        <v>112</v>
      </c>
      <c r="B435">
        <v>1431.79</v>
      </c>
      <c r="C435">
        <v>0</v>
      </c>
      <c r="D435">
        <v>0</v>
      </c>
      <c r="E435">
        <v>0</v>
      </c>
      <c r="F435">
        <v>0</v>
      </c>
      <c r="G435">
        <v>5.6583500000000002E-2</v>
      </c>
      <c r="H435">
        <v>0.93181400000000003</v>
      </c>
      <c r="I435">
        <v>0</v>
      </c>
    </row>
    <row r="436" spans="1:25" x14ac:dyDescent="0.25">
      <c r="A436" t="s">
        <v>112</v>
      </c>
      <c r="B436">
        <v>2140.0300000000002</v>
      </c>
      <c r="C436">
        <v>0</v>
      </c>
      <c r="D436">
        <v>0</v>
      </c>
      <c r="E436">
        <v>0</v>
      </c>
      <c r="F436">
        <v>0</v>
      </c>
      <c r="G436">
        <v>5.81676E-2</v>
      </c>
      <c r="H436">
        <v>0.94111299999999998</v>
      </c>
      <c r="I436">
        <v>0</v>
      </c>
    </row>
    <row r="437" spans="1:25" x14ac:dyDescent="0.25">
      <c r="A437" t="s">
        <v>112</v>
      </c>
      <c r="B437">
        <v>1733.52</v>
      </c>
      <c r="C437">
        <v>0</v>
      </c>
      <c r="D437">
        <v>0</v>
      </c>
      <c r="E437">
        <v>0</v>
      </c>
      <c r="F437">
        <v>0</v>
      </c>
      <c r="G437">
        <v>5.8513000000000003E-2</v>
      </c>
      <c r="H437">
        <v>0.93177699999999997</v>
      </c>
      <c r="I437">
        <v>0</v>
      </c>
    </row>
    <row r="438" spans="1:25" x14ac:dyDescent="0.25">
      <c r="A438" t="s">
        <v>112</v>
      </c>
      <c r="B438">
        <v>1640.97</v>
      </c>
      <c r="C438">
        <v>0</v>
      </c>
      <c r="D438">
        <v>0</v>
      </c>
      <c r="E438">
        <v>0</v>
      </c>
      <c r="F438">
        <v>0</v>
      </c>
      <c r="G438">
        <v>5.8995400000000003E-2</v>
      </c>
      <c r="H438">
        <v>0.95480699999999996</v>
      </c>
      <c r="I438">
        <v>0</v>
      </c>
    </row>
    <row r="439" spans="1:25" x14ac:dyDescent="0.25">
      <c r="A439" t="s">
        <v>112</v>
      </c>
      <c r="B439">
        <v>1435.07</v>
      </c>
      <c r="C439">
        <v>0</v>
      </c>
      <c r="D439">
        <v>0</v>
      </c>
      <c r="E439">
        <v>0</v>
      </c>
      <c r="F439">
        <v>0</v>
      </c>
      <c r="G439">
        <v>5.6092099999999999E-2</v>
      </c>
      <c r="H439">
        <v>0.93182600000000004</v>
      </c>
      <c r="I439">
        <v>0</v>
      </c>
    </row>
    <row r="440" spans="1:25" x14ac:dyDescent="0.25">
      <c r="A440" t="s">
        <v>112</v>
      </c>
      <c r="B440">
        <v>1685.84</v>
      </c>
      <c r="C440">
        <v>0</v>
      </c>
      <c r="D440">
        <v>0</v>
      </c>
      <c r="E440">
        <v>0</v>
      </c>
      <c r="F440">
        <v>0</v>
      </c>
      <c r="G440">
        <v>5.6832500000000001E-2</v>
      </c>
      <c r="H440">
        <v>0.93863099999999999</v>
      </c>
      <c r="I440">
        <v>0</v>
      </c>
    </row>
    <row r="441" spans="1:25" x14ac:dyDescent="0.25">
      <c r="A441" t="s">
        <v>112</v>
      </c>
      <c r="B441">
        <v>1520.33</v>
      </c>
      <c r="C441">
        <v>0</v>
      </c>
      <c r="D441">
        <v>0</v>
      </c>
      <c r="E441">
        <v>0</v>
      </c>
      <c r="F441">
        <v>0</v>
      </c>
      <c r="G441">
        <v>5.7940199999999997E-2</v>
      </c>
      <c r="H441">
        <v>0.93071999999999999</v>
      </c>
      <c r="I441">
        <v>0</v>
      </c>
    </row>
    <row r="442" spans="1:25" x14ac:dyDescent="0.25">
      <c r="A442" t="s">
        <v>112</v>
      </c>
      <c r="B442">
        <v>1973.93</v>
      </c>
      <c r="C442">
        <v>0</v>
      </c>
      <c r="D442">
        <v>0</v>
      </c>
      <c r="E442">
        <v>0</v>
      </c>
      <c r="F442">
        <v>0</v>
      </c>
      <c r="G442">
        <v>5.7153500000000003E-2</v>
      </c>
      <c r="H442">
        <v>0.93183300000000002</v>
      </c>
      <c r="I442">
        <v>0</v>
      </c>
    </row>
    <row r="443" spans="1:25" x14ac:dyDescent="0.25">
      <c r="A443" t="s">
        <v>112</v>
      </c>
      <c r="B443">
        <v>1703.61</v>
      </c>
      <c r="C443">
        <v>0</v>
      </c>
      <c r="D443">
        <v>0</v>
      </c>
      <c r="E443">
        <v>0</v>
      </c>
      <c r="F443">
        <v>0</v>
      </c>
      <c r="G443">
        <v>7.8784499999999993E-2</v>
      </c>
      <c r="H443">
        <v>0.95629900000000001</v>
      </c>
      <c r="I443">
        <v>0</v>
      </c>
    </row>
    <row r="444" spans="1:25" x14ac:dyDescent="0.25">
      <c r="A444" t="s">
        <v>112</v>
      </c>
      <c r="B444">
        <v>1468.85</v>
      </c>
      <c r="C444">
        <v>0</v>
      </c>
      <c r="D444">
        <v>0</v>
      </c>
      <c r="E444">
        <v>0</v>
      </c>
      <c r="F444">
        <v>0</v>
      </c>
      <c r="G444">
        <v>5.6843400000000002E-2</v>
      </c>
      <c r="H444">
        <v>0.93173399999999995</v>
      </c>
      <c r="I444">
        <v>0</v>
      </c>
    </row>
    <row r="445" spans="1:25" x14ac:dyDescent="0.25">
      <c r="A445" t="s">
        <v>112</v>
      </c>
      <c r="B445">
        <v>1541.61</v>
      </c>
      <c r="C445">
        <v>0</v>
      </c>
      <c r="D445">
        <v>0</v>
      </c>
      <c r="E445">
        <v>0</v>
      </c>
      <c r="F445">
        <v>0</v>
      </c>
      <c r="G445">
        <v>5.6279999999999997E-2</v>
      </c>
      <c r="H445">
        <v>0.95371099999999998</v>
      </c>
      <c r="I445">
        <v>0</v>
      </c>
    </row>
    <row r="446" spans="1:25" x14ac:dyDescent="0.25">
      <c r="A446" t="s">
        <v>112</v>
      </c>
      <c r="B446">
        <v>1469.2</v>
      </c>
      <c r="C446">
        <v>0</v>
      </c>
      <c r="D446">
        <v>0</v>
      </c>
      <c r="E446">
        <v>0</v>
      </c>
      <c r="F446">
        <v>0</v>
      </c>
      <c r="G446">
        <v>5.4074999999999998E-2</v>
      </c>
      <c r="H446">
        <v>0.93177900000000002</v>
      </c>
      <c r="I446">
        <v>0</v>
      </c>
    </row>
    <row r="447" spans="1:25" x14ac:dyDescent="0.25">
      <c r="A447" t="s">
        <v>112</v>
      </c>
      <c r="B447">
        <v>1431.39</v>
      </c>
      <c r="C447">
        <v>0</v>
      </c>
      <c r="D447">
        <v>0</v>
      </c>
      <c r="E447">
        <v>0</v>
      </c>
      <c r="F447">
        <v>0</v>
      </c>
      <c r="G447">
        <v>5.4664600000000001E-2</v>
      </c>
      <c r="H447">
        <v>0.93183700000000003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2385.58</v>
      </c>
      <c r="C448">
        <v>0</v>
      </c>
      <c r="D448">
        <v>0</v>
      </c>
      <c r="E448">
        <v>0</v>
      </c>
      <c r="F448">
        <v>0</v>
      </c>
      <c r="G448">
        <v>5.5661599999999999E-2</v>
      </c>
      <c r="H448">
        <v>0.93183700000000003</v>
      </c>
      <c r="I448">
        <v>0</v>
      </c>
      <c r="R448">
        <f>AVERAGE(B399:B448)</f>
        <v>1565.2651999999998</v>
      </c>
      <c r="S448">
        <f>AVERAGE(C399:C448)</f>
        <v>0</v>
      </c>
      <c r="U448">
        <f>_xlfn.VAR.P(B399:B448)</f>
        <v>56838.954220960615</v>
      </c>
      <c r="V448">
        <f>_xlfn.VAR.P(C399:C448)</f>
        <v>0</v>
      </c>
      <c r="X448">
        <f>1.96*SQRT(U448)/50</f>
        <v>9.3456412628613617</v>
      </c>
      <c r="Y448">
        <f>1.96*SQRT(V448)/50</f>
        <v>0</v>
      </c>
    </row>
    <row r="449" spans="1:9" x14ac:dyDescent="0.25">
      <c r="A449" t="s">
        <v>112</v>
      </c>
      <c r="B449">
        <v>78266.626441999993</v>
      </c>
      <c r="C449" t="s">
        <v>37</v>
      </c>
    </row>
    <row r="450" spans="1:9" x14ac:dyDescent="0.25">
      <c r="A450" t="s">
        <v>113</v>
      </c>
      <c r="B450">
        <v>1414.45</v>
      </c>
      <c r="C450">
        <v>1410.43</v>
      </c>
      <c r="D450">
        <v>1389.61</v>
      </c>
      <c r="E450">
        <v>1376.43</v>
      </c>
      <c r="F450">
        <v>1003.67</v>
      </c>
      <c r="G450">
        <v>5.3976299999999998E-2</v>
      </c>
      <c r="H450">
        <v>0.93183700000000003</v>
      </c>
      <c r="I450">
        <v>0</v>
      </c>
    </row>
    <row r="451" spans="1:9" x14ac:dyDescent="0.25">
      <c r="A451" t="s">
        <v>113</v>
      </c>
      <c r="B451">
        <v>1314.6</v>
      </c>
      <c r="C451">
        <v>1312.7</v>
      </c>
      <c r="D451">
        <v>1292.98</v>
      </c>
      <c r="E451">
        <v>1281.58</v>
      </c>
      <c r="F451">
        <v>915.91399999999999</v>
      </c>
      <c r="G451">
        <v>5.7101499999999999E-2</v>
      </c>
      <c r="H451">
        <v>0.93169999999999997</v>
      </c>
      <c r="I451">
        <v>0</v>
      </c>
    </row>
    <row r="452" spans="1:9" x14ac:dyDescent="0.25">
      <c r="A452" t="s">
        <v>113</v>
      </c>
      <c r="B452">
        <v>1315.3</v>
      </c>
      <c r="C452">
        <v>1313.41</v>
      </c>
      <c r="D452">
        <v>1293.6199999999999</v>
      </c>
      <c r="E452">
        <v>1282.25</v>
      </c>
      <c r="F452">
        <v>917.71199999999999</v>
      </c>
      <c r="G452">
        <v>5.3911000000000001E-2</v>
      </c>
      <c r="H452">
        <v>0.93180799999999997</v>
      </c>
      <c r="I452">
        <v>0</v>
      </c>
    </row>
    <row r="453" spans="1:9" x14ac:dyDescent="0.25">
      <c r="A453" t="s">
        <v>113</v>
      </c>
      <c r="B453">
        <v>1309.22</v>
      </c>
      <c r="C453">
        <v>1307.3399999999999</v>
      </c>
      <c r="D453">
        <v>1287.58</v>
      </c>
      <c r="E453">
        <v>1276.24</v>
      </c>
      <c r="F453">
        <v>913.42200000000003</v>
      </c>
      <c r="G453">
        <v>5.3972800000000001E-2</v>
      </c>
      <c r="H453">
        <v>0.950793</v>
      </c>
      <c r="I453">
        <v>0</v>
      </c>
    </row>
    <row r="454" spans="1:9" x14ac:dyDescent="0.25">
      <c r="A454" t="s">
        <v>113</v>
      </c>
      <c r="B454">
        <v>1325.6</v>
      </c>
      <c r="C454">
        <v>1323.68</v>
      </c>
      <c r="D454">
        <v>1303.83</v>
      </c>
      <c r="E454">
        <v>1292.43</v>
      </c>
      <c r="F454">
        <v>920.91099999999994</v>
      </c>
      <c r="G454">
        <v>8.3265500000000006E-2</v>
      </c>
      <c r="H454">
        <v>0.94635800000000003</v>
      </c>
      <c r="I454">
        <v>0</v>
      </c>
    </row>
    <row r="455" spans="1:9" x14ac:dyDescent="0.25">
      <c r="A455" t="s">
        <v>113</v>
      </c>
      <c r="B455">
        <v>1316.64</v>
      </c>
      <c r="C455">
        <v>1314.75</v>
      </c>
      <c r="D455">
        <v>1294.9100000000001</v>
      </c>
      <c r="E455">
        <v>1283.54</v>
      </c>
      <c r="F455">
        <v>917.75599999999997</v>
      </c>
      <c r="G455">
        <v>5.78527E-2</v>
      </c>
      <c r="H455">
        <v>0.93180399999999997</v>
      </c>
      <c r="I455">
        <v>0</v>
      </c>
    </row>
    <row r="456" spans="1:9" x14ac:dyDescent="0.25">
      <c r="A456" t="s">
        <v>113</v>
      </c>
      <c r="B456">
        <v>2003.37</v>
      </c>
      <c r="C456">
        <v>1320.79</v>
      </c>
      <c r="D456">
        <v>1300.93</v>
      </c>
      <c r="E456">
        <v>1289.3399999999999</v>
      </c>
      <c r="F456">
        <v>923.99</v>
      </c>
      <c r="G456">
        <v>5.7556799999999998E-2</v>
      </c>
      <c r="H456">
        <v>0.931419</v>
      </c>
      <c r="I456">
        <v>0</v>
      </c>
    </row>
    <row r="457" spans="1:9" x14ac:dyDescent="0.25">
      <c r="A457" t="s">
        <v>113</v>
      </c>
      <c r="B457">
        <v>1574.23</v>
      </c>
      <c r="C457">
        <v>1569.36</v>
      </c>
      <c r="D457">
        <v>1547.15</v>
      </c>
      <c r="E457">
        <v>1532.72</v>
      </c>
      <c r="F457">
        <v>1146.58</v>
      </c>
      <c r="G457">
        <v>8.3265599999999995E-2</v>
      </c>
      <c r="H457">
        <v>0.94227700000000003</v>
      </c>
      <c r="I457">
        <v>0</v>
      </c>
    </row>
    <row r="458" spans="1:9" x14ac:dyDescent="0.25">
      <c r="A458" t="s">
        <v>113</v>
      </c>
      <c r="B458">
        <v>1379.65</v>
      </c>
      <c r="C458">
        <v>1376.1</v>
      </c>
      <c r="D458">
        <v>1355.79</v>
      </c>
      <c r="E458">
        <v>1343.29</v>
      </c>
      <c r="F458">
        <v>973.83799999999997</v>
      </c>
      <c r="G458">
        <v>5.9787699999999999E-2</v>
      </c>
      <c r="H458">
        <v>0.93181700000000001</v>
      </c>
      <c r="I458">
        <v>0</v>
      </c>
    </row>
    <row r="459" spans="1:9" x14ac:dyDescent="0.25">
      <c r="A459" t="s">
        <v>113</v>
      </c>
      <c r="B459">
        <v>1325.43</v>
      </c>
      <c r="C459">
        <v>1323.49</v>
      </c>
      <c r="D459">
        <v>1303.6099999999999</v>
      </c>
      <c r="E459">
        <v>1292.01</v>
      </c>
      <c r="F459">
        <v>927.21500000000003</v>
      </c>
      <c r="G459">
        <v>6.3259899999999994E-2</v>
      </c>
      <c r="H459">
        <v>0.93141300000000005</v>
      </c>
      <c r="I459">
        <v>0</v>
      </c>
    </row>
    <row r="460" spans="1:9" x14ac:dyDescent="0.25">
      <c r="A460" t="s">
        <v>113</v>
      </c>
      <c r="B460">
        <v>1310.52</v>
      </c>
      <c r="C460">
        <v>1308.5999999999999</v>
      </c>
      <c r="D460">
        <v>1288.8499999999999</v>
      </c>
      <c r="E460">
        <v>1277.5899999999999</v>
      </c>
      <c r="F460">
        <v>913.79700000000003</v>
      </c>
      <c r="G460">
        <v>5.3912099999999998E-2</v>
      </c>
      <c r="H460">
        <v>0.93181099999999994</v>
      </c>
      <c r="I460">
        <v>0</v>
      </c>
    </row>
    <row r="461" spans="1:9" x14ac:dyDescent="0.25">
      <c r="A461" t="s">
        <v>113</v>
      </c>
      <c r="B461">
        <v>1314.41</v>
      </c>
      <c r="C461">
        <v>1312.48</v>
      </c>
      <c r="D461">
        <v>1292.73</v>
      </c>
      <c r="E461">
        <v>1281.46</v>
      </c>
      <c r="F461">
        <v>912.78399999999999</v>
      </c>
      <c r="G461">
        <v>6.7736299999999999E-2</v>
      </c>
      <c r="H461">
        <v>0.95747000000000004</v>
      </c>
      <c r="I461">
        <v>0</v>
      </c>
    </row>
    <row r="462" spans="1:9" x14ac:dyDescent="0.25">
      <c r="A462" t="s">
        <v>113</v>
      </c>
      <c r="B462">
        <v>1310.88</v>
      </c>
      <c r="C462">
        <v>1308.95</v>
      </c>
      <c r="D462">
        <v>1289.25</v>
      </c>
      <c r="E462">
        <v>1277.93</v>
      </c>
      <c r="F462">
        <v>914.45100000000002</v>
      </c>
      <c r="G462">
        <v>5.88698E-2</v>
      </c>
      <c r="H462">
        <v>0.93134399999999995</v>
      </c>
      <c r="I462">
        <v>0</v>
      </c>
    </row>
    <row r="463" spans="1:9" x14ac:dyDescent="0.25">
      <c r="A463" t="s">
        <v>113</v>
      </c>
      <c r="B463">
        <v>1781.34</v>
      </c>
      <c r="C463">
        <v>1324.37</v>
      </c>
      <c r="D463">
        <v>1304.32</v>
      </c>
      <c r="E463">
        <v>1292.69</v>
      </c>
      <c r="F463">
        <v>927.92700000000002</v>
      </c>
      <c r="G463">
        <v>5.4121099999999998E-2</v>
      </c>
      <c r="H463">
        <v>0.93135299999999999</v>
      </c>
      <c r="I463">
        <v>0</v>
      </c>
    </row>
    <row r="464" spans="1:9" x14ac:dyDescent="0.25">
      <c r="A464" t="s">
        <v>113</v>
      </c>
      <c r="B464">
        <v>1381.16</v>
      </c>
      <c r="C464">
        <v>1378.42</v>
      </c>
      <c r="D464">
        <v>1357.98</v>
      </c>
      <c r="E464">
        <v>1345.39</v>
      </c>
      <c r="F464">
        <v>974.85900000000004</v>
      </c>
      <c r="G464">
        <v>6.4390100000000006E-2</v>
      </c>
      <c r="H464">
        <v>0.931836</v>
      </c>
      <c r="I464">
        <v>0</v>
      </c>
    </row>
    <row r="465" spans="1:9" x14ac:dyDescent="0.25">
      <c r="A465" t="s">
        <v>113</v>
      </c>
      <c r="B465">
        <v>1323.23</v>
      </c>
      <c r="C465">
        <v>1321.22</v>
      </c>
      <c r="D465">
        <v>1301.1400000000001</v>
      </c>
      <c r="E465">
        <v>1289.67</v>
      </c>
      <c r="F465">
        <v>922.57600000000002</v>
      </c>
      <c r="G465">
        <v>5.4783499999999999E-2</v>
      </c>
      <c r="H465">
        <v>0.93168499999999999</v>
      </c>
      <c r="I465">
        <v>0</v>
      </c>
    </row>
    <row r="466" spans="1:9" x14ac:dyDescent="0.25">
      <c r="A466" t="s">
        <v>113</v>
      </c>
      <c r="B466">
        <v>1320.69</v>
      </c>
      <c r="C466">
        <v>1318.78</v>
      </c>
      <c r="D466">
        <v>1298.95</v>
      </c>
      <c r="E466">
        <v>1287.44</v>
      </c>
      <c r="F466">
        <v>924.14800000000002</v>
      </c>
      <c r="G466">
        <v>5.5568699999999999E-2</v>
      </c>
      <c r="H466">
        <v>0.93179999999999996</v>
      </c>
      <c r="I466">
        <v>0</v>
      </c>
    </row>
    <row r="467" spans="1:9" x14ac:dyDescent="0.25">
      <c r="A467" t="s">
        <v>113</v>
      </c>
      <c r="B467">
        <v>1311.09</v>
      </c>
      <c r="C467">
        <v>1309.1199999999999</v>
      </c>
      <c r="D467">
        <v>1289.29</v>
      </c>
      <c r="E467">
        <v>1277.99</v>
      </c>
      <c r="F467">
        <v>914.375</v>
      </c>
      <c r="G467">
        <v>5.4910199999999999E-2</v>
      </c>
      <c r="H467">
        <v>0.93152800000000002</v>
      </c>
      <c r="I467">
        <v>0</v>
      </c>
    </row>
    <row r="468" spans="1:9" x14ac:dyDescent="0.25">
      <c r="A468" t="s">
        <v>113</v>
      </c>
      <c r="B468">
        <v>1310.27</v>
      </c>
      <c r="C468">
        <v>1308.3599999999999</v>
      </c>
      <c r="D468">
        <v>1288.5999999999999</v>
      </c>
      <c r="E468">
        <v>1277.27</v>
      </c>
      <c r="F468">
        <v>915.09400000000005</v>
      </c>
      <c r="G468">
        <v>8.3256399999999994E-2</v>
      </c>
      <c r="H468">
        <v>0.93180200000000002</v>
      </c>
      <c r="I468">
        <v>0</v>
      </c>
    </row>
    <row r="469" spans="1:9" x14ac:dyDescent="0.25">
      <c r="A469" t="s">
        <v>113</v>
      </c>
      <c r="B469">
        <v>1316.59</v>
      </c>
      <c r="C469">
        <v>1314.62</v>
      </c>
      <c r="D469">
        <v>1294.58</v>
      </c>
      <c r="E469">
        <v>1283.21</v>
      </c>
      <c r="F469">
        <v>918.81600000000003</v>
      </c>
      <c r="G469">
        <v>7.3134000000000005E-2</v>
      </c>
      <c r="H469">
        <v>0.931751</v>
      </c>
      <c r="I469">
        <v>0</v>
      </c>
    </row>
    <row r="470" spans="1:9" x14ac:dyDescent="0.25">
      <c r="A470" t="s">
        <v>113</v>
      </c>
      <c r="B470">
        <v>2039.67</v>
      </c>
      <c r="C470">
        <v>1314.08</v>
      </c>
      <c r="D470">
        <v>1294.22</v>
      </c>
      <c r="E470">
        <v>1282.74</v>
      </c>
      <c r="F470">
        <v>919.03</v>
      </c>
      <c r="G470">
        <v>6.1287700000000001E-2</v>
      </c>
      <c r="H470">
        <v>0.94803300000000001</v>
      </c>
      <c r="I470">
        <v>0</v>
      </c>
    </row>
    <row r="471" spans="1:9" x14ac:dyDescent="0.25">
      <c r="A471" t="s">
        <v>113</v>
      </c>
      <c r="B471">
        <v>1508.7</v>
      </c>
      <c r="C471">
        <v>1504.62</v>
      </c>
      <c r="D471">
        <v>1483.18</v>
      </c>
      <c r="E471">
        <v>1469.8</v>
      </c>
      <c r="F471">
        <v>1085.73</v>
      </c>
      <c r="G471">
        <v>5.3954099999999998E-2</v>
      </c>
      <c r="H471">
        <v>0.93183499999999997</v>
      </c>
      <c r="I471">
        <v>0</v>
      </c>
    </row>
    <row r="472" spans="1:9" x14ac:dyDescent="0.25">
      <c r="A472" t="s">
        <v>113</v>
      </c>
      <c r="B472">
        <v>1420.75</v>
      </c>
      <c r="C472">
        <v>1418.59</v>
      </c>
      <c r="D472">
        <v>1397.7</v>
      </c>
      <c r="E472">
        <v>1384.76</v>
      </c>
      <c r="F472">
        <v>1010.98</v>
      </c>
      <c r="G472">
        <v>5.4078500000000002E-2</v>
      </c>
      <c r="H472">
        <v>0.95595399999999997</v>
      </c>
      <c r="I472">
        <v>0</v>
      </c>
    </row>
    <row r="473" spans="1:9" x14ac:dyDescent="0.25">
      <c r="A473" t="s">
        <v>113</v>
      </c>
      <c r="B473">
        <v>1324.55</v>
      </c>
      <c r="C473">
        <v>1322.56</v>
      </c>
      <c r="D473">
        <v>1302.75</v>
      </c>
      <c r="E473">
        <v>1291.1199999999999</v>
      </c>
      <c r="F473">
        <v>924.58699999999999</v>
      </c>
      <c r="G473">
        <v>6.2318699999999998E-2</v>
      </c>
      <c r="H473">
        <v>0.931836</v>
      </c>
      <c r="I473">
        <v>0</v>
      </c>
    </row>
    <row r="474" spans="1:9" x14ac:dyDescent="0.25">
      <c r="A474" t="s">
        <v>113</v>
      </c>
      <c r="B474">
        <v>1308.45</v>
      </c>
      <c r="C474">
        <v>1306.53</v>
      </c>
      <c r="D474">
        <v>1286.69</v>
      </c>
      <c r="E474">
        <v>1275.3900000000001</v>
      </c>
      <c r="F474">
        <v>913.44899999999996</v>
      </c>
      <c r="G474">
        <v>8.3256399999999994E-2</v>
      </c>
      <c r="H474">
        <v>0.93179199999999995</v>
      </c>
      <c r="I474">
        <v>0</v>
      </c>
    </row>
    <row r="475" spans="1:9" x14ac:dyDescent="0.25">
      <c r="A475" t="s">
        <v>113</v>
      </c>
      <c r="B475">
        <v>1309.8</v>
      </c>
      <c r="C475">
        <v>1307.8900000000001</v>
      </c>
      <c r="D475">
        <v>1288.18</v>
      </c>
      <c r="E475">
        <v>1276.8499999999999</v>
      </c>
      <c r="F475">
        <v>912.63</v>
      </c>
      <c r="G475">
        <v>6.7512000000000003E-2</v>
      </c>
      <c r="H475">
        <v>0.93174299999999999</v>
      </c>
      <c r="I475">
        <v>0</v>
      </c>
    </row>
    <row r="476" spans="1:9" x14ac:dyDescent="0.25">
      <c r="A476" t="s">
        <v>113</v>
      </c>
      <c r="B476">
        <v>1308.6400000000001</v>
      </c>
      <c r="C476">
        <v>1306.72</v>
      </c>
      <c r="D476">
        <v>1287.04</v>
      </c>
      <c r="E476">
        <v>1275.73</v>
      </c>
      <c r="F476">
        <v>913.62300000000005</v>
      </c>
      <c r="G476">
        <v>5.76821E-2</v>
      </c>
      <c r="H476">
        <v>0.93182799999999999</v>
      </c>
      <c r="I476">
        <v>0</v>
      </c>
    </row>
    <row r="477" spans="1:9" x14ac:dyDescent="0.25">
      <c r="A477" t="s">
        <v>113</v>
      </c>
      <c r="B477">
        <v>1816.29</v>
      </c>
      <c r="C477">
        <v>1323.57</v>
      </c>
      <c r="D477">
        <v>1303.55</v>
      </c>
      <c r="E477">
        <v>1291.96</v>
      </c>
      <c r="F477">
        <v>927.14099999999996</v>
      </c>
      <c r="G477">
        <v>8.3255999999999997E-2</v>
      </c>
      <c r="H477">
        <v>0.93171499999999996</v>
      </c>
      <c r="I477">
        <v>0</v>
      </c>
    </row>
    <row r="478" spans="1:9" x14ac:dyDescent="0.25">
      <c r="A478" t="s">
        <v>113</v>
      </c>
      <c r="B478">
        <v>1369.55</v>
      </c>
      <c r="C478">
        <v>1366.79</v>
      </c>
      <c r="D478">
        <v>1346.52</v>
      </c>
      <c r="E478">
        <v>1334.17</v>
      </c>
      <c r="F478">
        <v>962.23400000000004</v>
      </c>
      <c r="G478">
        <v>5.3909499999999999E-2</v>
      </c>
      <c r="H478">
        <v>0.939527</v>
      </c>
      <c r="I478">
        <v>0</v>
      </c>
    </row>
    <row r="479" spans="1:9" x14ac:dyDescent="0.25">
      <c r="A479" t="s">
        <v>113</v>
      </c>
      <c r="B479">
        <v>1323.21</v>
      </c>
      <c r="C479">
        <v>1321.25</v>
      </c>
      <c r="D479">
        <v>1301.3699999999999</v>
      </c>
      <c r="E479">
        <v>1289.93</v>
      </c>
      <c r="F479">
        <v>923.04899999999998</v>
      </c>
      <c r="G479">
        <v>8.3255899999999994E-2</v>
      </c>
      <c r="H479">
        <v>0.93173399999999995</v>
      </c>
      <c r="I479">
        <v>0</v>
      </c>
    </row>
    <row r="480" spans="1:9" x14ac:dyDescent="0.25">
      <c r="A480" t="s">
        <v>113</v>
      </c>
      <c r="B480">
        <v>1329.55</v>
      </c>
      <c r="C480">
        <v>1327.6</v>
      </c>
      <c r="D480">
        <v>1307.6500000000001</v>
      </c>
      <c r="E480">
        <v>1295.99</v>
      </c>
      <c r="F480">
        <v>930.32</v>
      </c>
      <c r="G480">
        <v>6.5503400000000003E-2</v>
      </c>
      <c r="H480">
        <v>0.93183400000000005</v>
      </c>
      <c r="I480">
        <v>0</v>
      </c>
    </row>
    <row r="481" spans="1:9" x14ac:dyDescent="0.25">
      <c r="A481" t="s">
        <v>113</v>
      </c>
      <c r="B481">
        <v>1320.69</v>
      </c>
      <c r="C481">
        <v>1318.69</v>
      </c>
      <c r="D481">
        <v>1298.81</v>
      </c>
      <c r="E481">
        <v>1287.26</v>
      </c>
      <c r="F481">
        <v>922.51700000000005</v>
      </c>
      <c r="G481">
        <v>5.7473700000000003E-2</v>
      </c>
      <c r="H481">
        <v>0.93151099999999998</v>
      </c>
      <c r="I481">
        <v>0</v>
      </c>
    </row>
    <row r="482" spans="1:9" x14ac:dyDescent="0.25">
      <c r="A482" t="s">
        <v>113</v>
      </c>
      <c r="B482">
        <v>1313.32</v>
      </c>
      <c r="C482">
        <v>1311.41</v>
      </c>
      <c r="D482">
        <v>1291.5</v>
      </c>
      <c r="E482">
        <v>1280.06</v>
      </c>
      <c r="F482">
        <v>917.32100000000003</v>
      </c>
      <c r="G482">
        <v>7.1229299999999995E-2</v>
      </c>
      <c r="H482">
        <v>0.931836</v>
      </c>
      <c r="I482">
        <v>0</v>
      </c>
    </row>
    <row r="483" spans="1:9" x14ac:dyDescent="0.25">
      <c r="A483" t="s">
        <v>113</v>
      </c>
      <c r="B483">
        <v>1310.18</v>
      </c>
      <c r="C483">
        <v>1308.28</v>
      </c>
      <c r="D483">
        <v>1288.46</v>
      </c>
      <c r="E483">
        <v>1277.1199999999999</v>
      </c>
      <c r="F483">
        <v>913.84500000000003</v>
      </c>
      <c r="G483">
        <v>5.7919699999999998E-2</v>
      </c>
      <c r="H483">
        <v>0.93139499999999997</v>
      </c>
      <c r="I483">
        <v>0</v>
      </c>
    </row>
    <row r="484" spans="1:9" x14ac:dyDescent="0.25">
      <c r="A484" t="s">
        <v>113</v>
      </c>
      <c r="B484">
        <v>2033.21</v>
      </c>
      <c r="C484">
        <v>1316.21</v>
      </c>
      <c r="D484">
        <v>1296.3699999999999</v>
      </c>
      <c r="E484">
        <v>1284.96</v>
      </c>
      <c r="F484">
        <v>920.59900000000005</v>
      </c>
      <c r="G484">
        <v>5.4155300000000003E-2</v>
      </c>
      <c r="H484">
        <v>0.93167599999999995</v>
      </c>
      <c r="I484">
        <v>0</v>
      </c>
    </row>
    <row r="485" spans="1:9" x14ac:dyDescent="0.25">
      <c r="A485" t="s">
        <v>113</v>
      </c>
      <c r="B485">
        <v>1422.18</v>
      </c>
      <c r="C485">
        <v>1418.17</v>
      </c>
      <c r="D485">
        <v>1397.32</v>
      </c>
      <c r="E485">
        <v>1384.17</v>
      </c>
      <c r="F485">
        <v>1010.16</v>
      </c>
      <c r="G485">
        <v>6.0330799999999997E-2</v>
      </c>
      <c r="H485">
        <v>0.93033900000000003</v>
      </c>
      <c r="I485">
        <v>0</v>
      </c>
    </row>
    <row r="486" spans="1:9" x14ac:dyDescent="0.25">
      <c r="A486" t="s">
        <v>113</v>
      </c>
      <c r="B486">
        <v>1341.67</v>
      </c>
      <c r="C486">
        <v>1339.71</v>
      </c>
      <c r="D486">
        <v>1319.62</v>
      </c>
      <c r="E486">
        <v>1307.81</v>
      </c>
      <c r="F486">
        <v>938.04899999999998</v>
      </c>
      <c r="G486">
        <v>5.58839E-2</v>
      </c>
      <c r="H486">
        <v>0.94824900000000001</v>
      </c>
      <c r="I486">
        <v>0</v>
      </c>
    </row>
    <row r="487" spans="1:9" x14ac:dyDescent="0.25">
      <c r="A487" t="s">
        <v>113</v>
      </c>
      <c r="B487">
        <v>1326.19</v>
      </c>
      <c r="C487">
        <v>1324.25</v>
      </c>
      <c r="D487">
        <v>1304.29</v>
      </c>
      <c r="E487">
        <v>1292.7</v>
      </c>
      <c r="F487">
        <v>927.49699999999996</v>
      </c>
      <c r="G487">
        <v>5.3917399999999997E-2</v>
      </c>
      <c r="H487">
        <v>0.93151700000000004</v>
      </c>
      <c r="I487">
        <v>0</v>
      </c>
    </row>
    <row r="488" spans="1:9" x14ac:dyDescent="0.25">
      <c r="A488" t="s">
        <v>113</v>
      </c>
      <c r="B488">
        <v>1309.5999999999999</v>
      </c>
      <c r="C488">
        <v>1307.69</v>
      </c>
      <c r="D488">
        <v>1288.03</v>
      </c>
      <c r="E488">
        <v>1276.6500000000001</v>
      </c>
      <c r="F488">
        <v>914.71799999999996</v>
      </c>
      <c r="G488">
        <v>8.3255999999999997E-2</v>
      </c>
      <c r="H488">
        <v>0.93172200000000005</v>
      </c>
      <c r="I488">
        <v>0</v>
      </c>
    </row>
    <row r="489" spans="1:9" x14ac:dyDescent="0.25">
      <c r="A489" t="s">
        <v>113</v>
      </c>
      <c r="B489">
        <v>1317.57</v>
      </c>
      <c r="C489">
        <v>1315.64</v>
      </c>
      <c r="D489">
        <v>1295.95</v>
      </c>
      <c r="E489">
        <v>1284.6300000000001</v>
      </c>
      <c r="F489">
        <v>913.63800000000003</v>
      </c>
      <c r="G489">
        <v>5.5309400000000002E-2</v>
      </c>
      <c r="H489">
        <v>0.93147899999999995</v>
      </c>
      <c r="I489">
        <v>0</v>
      </c>
    </row>
    <row r="490" spans="1:9" x14ac:dyDescent="0.25">
      <c r="A490" t="s">
        <v>113</v>
      </c>
      <c r="B490">
        <v>1313.85</v>
      </c>
      <c r="C490">
        <v>1311.95</v>
      </c>
      <c r="D490">
        <v>1292.17</v>
      </c>
      <c r="E490">
        <v>1280.73</v>
      </c>
      <c r="F490">
        <v>916.125</v>
      </c>
      <c r="G490">
        <v>8.0384499999999998E-2</v>
      </c>
      <c r="H490">
        <v>0.94859400000000005</v>
      </c>
      <c r="I490">
        <v>0</v>
      </c>
    </row>
    <row r="491" spans="1:9" x14ac:dyDescent="0.25">
      <c r="A491" t="s">
        <v>113</v>
      </c>
      <c r="B491">
        <v>1983.33</v>
      </c>
      <c r="C491">
        <v>1318.83</v>
      </c>
      <c r="D491">
        <v>1298.9100000000001</v>
      </c>
      <c r="E491">
        <v>1287.4100000000001</v>
      </c>
      <c r="F491">
        <v>923.16200000000003</v>
      </c>
      <c r="G491">
        <v>5.85684E-2</v>
      </c>
      <c r="H491">
        <v>0.931338</v>
      </c>
      <c r="I491">
        <v>0</v>
      </c>
    </row>
    <row r="492" spans="1:9" x14ac:dyDescent="0.25">
      <c r="A492" t="s">
        <v>113</v>
      </c>
      <c r="B492">
        <v>1420.25</v>
      </c>
      <c r="C492">
        <v>1416.28</v>
      </c>
      <c r="D492">
        <v>1395.6</v>
      </c>
      <c r="E492">
        <v>1382.45</v>
      </c>
      <c r="F492">
        <v>1007.94</v>
      </c>
      <c r="G492">
        <v>5.4458300000000001E-2</v>
      </c>
      <c r="H492">
        <v>0.93181700000000001</v>
      </c>
      <c r="I492">
        <v>0</v>
      </c>
    </row>
    <row r="493" spans="1:9" x14ac:dyDescent="0.25">
      <c r="A493" t="s">
        <v>113</v>
      </c>
      <c r="B493">
        <v>1320.99</v>
      </c>
      <c r="C493">
        <v>1319.05</v>
      </c>
      <c r="D493">
        <v>1299.2</v>
      </c>
      <c r="E493">
        <v>1287.71</v>
      </c>
      <c r="F493">
        <v>922.44</v>
      </c>
      <c r="G493">
        <v>6.5911899999999995E-2</v>
      </c>
      <c r="H493">
        <v>0.931809</v>
      </c>
      <c r="I493">
        <v>0</v>
      </c>
    </row>
    <row r="494" spans="1:9" x14ac:dyDescent="0.25">
      <c r="A494" t="s">
        <v>113</v>
      </c>
      <c r="B494">
        <v>1323.97</v>
      </c>
      <c r="C494">
        <v>1322.06</v>
      </c>
      <c r="D494">
        <v>1302.21</v>
      </c>
      <c r="E494">
        <v>1290.6300000000001</v>
      </c>
      <c r="F494">
        <v>925.49</v>
      </c>
      <c r="G494">
        <v>5.6985099999999997E-2</v>
      </c>
      <c r="H494">
        <v>0.93171400000000004</v>
      </c>
      <c r="I494">
        <v>0</v>
      </c>
    </row>
    <row r="495" spans="1:9" x14ac:dyDescent="0.25">
      <c r="A495" t="s">
        <v>113</v>
      </c>
      <c r="B495">
        <v>1309.73</v>
      </c>
      <c r="C495">
        <v>1307.8</v>
      </c>
      <c r="D495">
        <v>1288.02</v>
      </c>
      <c r="E495">
        <v>1276.68</v>
      </c>
      <c r="F495">
        <v>913.56399999999996</v>
      </c>
      <c r="G495">
        <v>8.3259600000000003E-2</v>
      </c>
      <c r="H495">
        <v>0.93163099999999999</v>
      </c>
      <c r="I495">
        <v>0</v>
      </c>
    </row>
    <row r="496" spans="1:9" x14ac:dyDescent="0.25">
      <c r="A496" t="s">
        <v>113</v>
      </c>
      <c r="B496">
        <v>1318.54</v>
      </c>
      <c r="C496">
        <v>1316.61</v>
      </c>
      <c r="D496">
        <v>1296.9100000000001</v>
      </c>
      <c r="E496">
        <v>1285.54</v>
      </c>
      <c r="F496">
        <v>916.49599999999998</v>
      </c>
      <c r="G496">
        <v>5.4180399999999997E-2</v>
      </c>
      <c r="H496">
        <v>0.93135900000000005</v>
      </c>
      <c r="I496">
        <v>0</v>
      </c>
    </row>
    <row r="497" spans="1:25" x14ac:dyDescent="0.25">
      <c r="A497" t="s">
        <v>113</v>
      </c>
      <c r="B497">
        <v>1316.52</v>
      </c>
      <c r="C497">
        <v>1314.59</v>
      </c>
      <c r="D497">
        <v>1294.8699999999999</v>
      </c>
      <c r="E497">
        <v>1283.3699999999999</v>
      </c>
      <c r="F497">
        <v>918.23400000000004</v>
      </c>
      <c r="G497">
        <v>5.5575300000000001E-2</v>
      </c>
      <c r="H497">
        <v>0.93156399999999995</v>
      </c>
      <c r="I497">
        <v>0</v>
      </c>
    </row>
    <row r="498" spans="1:25" x14ac:dyDescent="0.25">
      <c r="A498" t="s">
        <v>113</v>
      </c>
      <c r="B498">
        <v>2015.61</v>
      </c>
      <c r="C498">
        <v>1322.13</v>
      </c>
      <c r="D498">
        <v>1302.18</v>
      </c>
      <c r="E498">
        <v>1290.6199999999999</v>
      </c>
      <c r="F498">
        <v>924.47500000000002</v>
      </c>
      <c r="G498">
        <v>5.4361300000000001E-2</v>
      </c>
      <c r="H498">
        <v>0.93183000000000005</v>
      </c>
      <c r="I498">
        <v>0</v>
      </c>
    </row>
    <row r="499" spans="1:25" x14ac:dyDescent="0.25">
      <c r="A499" t="s">
        <v>113</v>
      </c>
      <c r="B499">
        <v>1408.19</v>
      </c>
      <c r="C499">
        <v>1404.18</v>
      </c>
      <c r="D499">
        <v>1383.54</v>
      </c>
      <c r="E499">
        <v>1370.57</v>
      </c>
      <c r="F499">
        <v>998.41399999999999</v>
      </c>
      <c r="G499">
        <v>5.5204400000000001E-2</v>
      </c>
      <c r="H499">
        <v>0.93182299999999996</v>
      </c>
      <c r="I499">
        <v>0</v>
      </c>
    </row>
    <row r="500" spans="1:25" x14ac:dyDescent="0.25">
      <c r="A500" t="s">
        <v>113</v>
      </c>
      <c r="B500">
        <v>1317.27</v>
      </c>
      <c r="C500">
        <v>1315.29</v>
      </c>
      <c r="D500">
        <v>1295.6199999999999</v>
      </c>
      <c r="E500">
        <v>1284.3</v>
      </c>
      <c r="F500">
        <v>914.75099999999998</v>
      </c>
      <c r="G500">
        <v>5.9896999999999999E-2</v>
      </c>
      <c r="H500">
        <v>0.93183499999999997</v>
      </c>
      <c r="I500">
        <v>0</v>
      </c>
    </row>
    <row r="501" spans="1:25" x14ac:dyDescent="0.25">
      <c r="A501" t="s">
        <v>113</v>
      </c>
      <c r="B501">
        <v>1336.91</v>
      </c>
      <c r="C501">
        <v>1334.94</v>
      </c>
      <c r="D501">
        <v>1314.89</v>
      </c>
      <c r="E501">
        <v>1303.22</v>
      </c>
      <c r="F501">
        <v>933.86300000000006</v>
      </c>
      <c r="G501">
        <v>8.3255700000000002E-2</v>
      </c>
      <c r="H501">
        <v>0.93180700000000005</v>
      </c>
      <c r="I501">
        <v>0</v>
      </c>
    </row>
    <row r="502" spans="1:25" x14ac:dyDescent="0.25">
      <c r="A502" t="s">
        <v>113</v>
      </c>
      <c r="B502">
        <v>1313.69</v>
      </c>
      <c r="C502">
        <v>1311.75</v>
      </c>
      <c r="D502">
        <v>1291.92</v>
      </c>
      <c r="E502">
        <v>1280.53</v>
      </c>
      <c r="F502">
        <v>919.06700000000001</v>
      </c>
      <c r="G502">
        <v>8.3263699999999996E-2</v>
      </c>
      <c r="H502">
        <v>0.93137000000000003</v>
      </c>
      <c r="I502">
        <v>0</v>
      </c>
    </row>
    <row r="503" spans="1:25" x14ac:dyDescent="0.25">
      <c r="A503" t="s">
        <v>113</v>
      </c>
      <c r="B503">
        <v>1317.32</v>
      </c>
      <c r="C503">
        <v>1315.38</v>
      </c>
      <c r="D503">
        <v>1295.54</v>
      </c>
      <c r="E503">
        <v>1284.23</v>
      </c>
      <c r="F503">
        <v>915.58900000000006</v>
      </c>
      <c r="G503">
        <v>6.7580100000000004E-2</v>
      </c>
      <c r="H503">
        <v>0.92821399999999998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1321.71</v>
      </c>
      <c r="C504">
        <v>1319.79</v>
      </c>
      <c r="D504">
        <v>1299.82</v>
      </c>
      <c r="E504">
        <v>1288.19</v>
      </c>
      <c r="F504">
        <v>924.904</v>
      </c>
      <c r="G504">
        <v>5.4542100000000003E-2</v>
      </c>
      <c r="H504">
        <v>0.93177299999999996</v>
      </c>
      <c r="I504">
        <v>0</v>
      </c>
      <c r="R504">
        <f>AVERAGE(B455:B504)</f>
        <v>1427.4230000000005</v>
      </c>
      <c r="S504">
        <f>AVERAGE(C455:C504)</f>
        <v>1336.8057999999999</v>
      </c>
      <c r="U504">
        <f>_xlfn.VAR.P(B455:B504)</f>
        <v>49004.920412998959</v>
      </c>
      <c r="V504">
        <f>_xlfn.VAR.P(C455:C504)</f>
        <v>2585.6531883599982</v>
      </c>
      <c r="X504">
        <f>1.96*SQRT(U504)/50</f>
        <v>8.6777255605043599</v>
      </c>
      <c r="Y504">
        <f>1.96*SQRT(V504)/50</f>
        <v>1.9932932838299302</v>
      </c>
    </row>
    <row r="505" spans="1:25" x14ac:dyDescent="0.25">
      <c r="A505" t="s">
        <v>113</v>
      </c>
      <c r="B505">
        <v>71374.423232000001</v>
      </c>
      <c r="C505" t="s">
        <v>37</v>
      </c>
    </row>
    <row r="506" spans="1:25" x14ac:dyDescent="0.25">
      <c r="A506" t="s">
        <v>114</v>
      </c>
      <c r="B506">
        <v>13430.4</v>
      </c>
      <c r="C506">
        <v>13326.6</v>
      </c>
      <c r="D506">
        <v>13318.5</v>
      </c>
      <c r="E506">
        <v>13314</v>
      </c>
      <c r="F506">
        <v>171.541</v>
      </c>
      <c r="G506">
        <v>5.5500599999999997E-2</v>
      </c>
      <c r="H506">
        <v>0.95210899999999998</v>
      </c>
      <c r="I506">
        <v>0</v>
      </c>
    </row>
    <row r="507" spans="1:25" x14ac:dyDescent="0.25">
      <c r="A507" t="s">
        <v>114</v>
      </c>
      <c r="B507">
        <v>13300.1</v>
      </c>
      <c r="C507">
        <v>13190.4</v>
      </c>
      <c r="D507">
        <v>13182.5</v>
      </c>
      <c r="E507">
        <v>13178</v>
      </c>
      <c r="F507">
        <v>171.49100000000001</v>
      </c>
      <c r="G507">
        <v>5.9605999999999999E-2</v>
      </c>
      <c r="H507">
        <v>0.93129399999999996</v>
      </c>
      <c r="I507">
        <v>0</v>
      </c>
    </row>
    <row r="508" spans="1:25" x14ac:dyDescent="0.25">
      <c r="A508" t="s">
        <v>114</v>
      </c>
      <c r="B508">
        <v>13168.1</v>
      </c>
      <c r="C508">
        <v>13061.4</v>
      </c>
      <c r="D508">
        <v>13053.4</v>
      </c>
      <c r="E508">
        <v>13048.9</v>
      </c>
      <c r="F508">
        <v>171.47800000000001</v>
      </c>
      <c r="G508">
        <v>5.5020399999999997E-2</v>
      </c>
      <c r="H508">
        <v>0.94114200000000003</v>
      </c>
      <c r="I508">
        <v>0</v>
      </c>
    </row>
    <row r="509" spans="1:25" x14ac:dyDescent="0.25">
      <c r="A509" t="s">
        <v>114</v>
      </c>
      <c r="B509">
        <v>13141</v>
      </c>
      <c r="C509">
        <v>13037.8</v>
      </c>
      <c r="D509">
        <v>13029.9</v>
      </c>
      <c r="E509">
        <v>13025.4</v>
      </c>
      <c r="F509">
        <v>171.97</v>
      </c>
      <c r="G509">
        <v>5.4069699999999998E-2</v>
      </c>
      <c r="H509">
        <v>0.93181800000000004</v>
      </c>
      <c r="I509">
        <v>313</v>
      </c>
    </row>
    <row r="510" spans="1:25" x14ac:dyDescent="0.25">
      <c r="A510" t="s">
        <v>114</v>
      </c>
      <c r="B510">
        <v>13401.4</v>
      </c>
      <c r="C510">
        <v>13292.4</v>
      </c>
      <c r="D510">
        <v>13284.4</v>
      </c>
      <c r="E510">
        <v>13279.8</v>
      </c>
      <c r="F510">
        <v>171.67400000000001</v>
      </c>
      <c r="G510">
        <v>5.8728200000000001E-2</v>
      </c>
      <c r="H510">
        <v>0.93157400000000001</v>
      </c>
      <c r="I510">
        <v>0</v>
      </c>
    </row>
    <row r="511" spans="1:25" x14ac:dyDescent="0.25">
      <c r="A511" t="s">
        <v>114</v>
      </c>
      <c r="B511">
        <v>13351.6</v>
      </c>
      <c r="C511">
        <v>13245.2</v>
      </c>
      <c r="D511">
        <v>13237.2</v>
      </c>
      <c r="E511">
        <v>13232.6</v>
      </c>
      <c r="F511">
        <v>171.72900000000001</v>
      </c>
      <c r="G511">
        <v>5.4073900000000001E-2</v>
      </c>
      <c r="H511">
        <v>0.93180600000000002</v>
      </c>
      <c r="I511">
        <v>0</v>
      </c>
    </row>
    <row r="512" spans="1:25" x14ac:dyDescent="0.25">
      <c r="A512" t="s">
        <v>114</v>
      </c>
      <c r="B512">
        <v>13390.7</v>
      </c>
      <c r="C512">
        <v>13287.3</v>
      </c>
      <c r="D512">
        <v>13279.3</v>
      </c>
      <c r="E512">
        <v>13274.8</v>
      </c>
      <c r="F512">
        <v>171.58600000000001</v>
      </c>
      <c r="G512">
        <v>3.3297899999999998E-2</v>
      </c>
      <c r="H512">
        <v>0.93181899999999995</v>
      </c>
      <c r="I512">
        <v>0</v>
      </c>
    </row>
    <row r="513" spans="1:9" x14ac:dyDescent="0.25">
      <c r="A513" t="s">
        <v>114</v>
      </c>
      <c r="B513">
        <v>13389.6</v>
      </c>
      <c r="C513">
        <v>13278.5</v>
      </c>
      <c r="D513">
        <v>13270.5</v>
      </c>
      <c r="E513">
        <v>13266</v>
      </c>
      <c r="F513">
        <v>171.523</v>
      </c>
      <c r="G513">
        <v>5.9587000000000001E-2</v>
      </c>
      <c r="H513">
        <v>0.93181700000000001</v>
      </c>
      <c r="I513">
        <v>0</v>
      </c>
    </row>
    <row r="514" spans="1:9" x14ac:dyDescent="0.25">
      <c r="A514" t="s">
        <v>114</v>
      </c>
      <c r="B514">
        <v>13334.8</v>
      </c>
      <c r="C514">
        <v>13232.9</v>
      </c>
      <c r="D514">
        <v>13224.9</v>
      </c>
      <c r="E514">
        <v>13220.4</v>
      </c>
      <c r="F514">
        <v>171.69</v>
      </c>
      <c r="G514">
        <v>8.32561E-2</v>
      </c>
      <c r="H514">
        <v>0.95916699999999999</v>
      </c>
      <c r="I514">
        <v>0</v>
      </c>
    </row>
    <row r="515" spans="1:9" x14ac:dyDescent="0.25">
      <c r="A515" t="s">
        <v>114</v>
      </c>
      <c r="B515">
        <v>13211.6</v>
      </c>
      <c r="C515">
        <v>13108.8</v>
      </c>
      <c r="D515">
        <v>13100.8</v>
      </c>
      <c r="E515">
        <v>13096.3</v>
      </c>
      <c r="F515">
        <v>171.65899999999999</v>
      </c>
      <c r="G515">
        <v>6.1018200000000002E-2</v>
      </c>
      <c r="H515">
        <v>0.93857100000000004</v>
      </c>
      <c r="I515">
        <v>0</v>
      </c>
    </row>
    <row r="516" spans="1:9" x14ac:dyDescent="0.25">
      <c r="A516" t="s">
        <v>114</v>
      </c>
      <c r="B516">
        <v>13310.1</v>
      </c>
      <c r="C516">
        <v>13203</v>
      </c>
      <c r="D516">
        <v>13195</v>
      </c>
      <c r="E516">
        <v>13190.5</v>
      </c>
      <c r="F516">
        <v>171.84399999999999</v>
      </c>
      <c r="G516">
        <v>5.4096999999999999E-2</v>
      </c>
      <c r="H516">
        <v>0.93173600000000001</v>
      </c>
      <c r="I516">
        <v>0</v>
      </c>
    </row>
    <row r="517" spans="1:9" x14ac:dyDescent="0.25">
      <c r="A517" t="s">
        <v>114</v>
      </c>
      <c r="B517">
        <v>13079.1</v>
      </c>
      <c r="C517">
        <v>12977</v>
      </c>
      <c r="D517">
        <v>12969</v>
      </c>
      <c r="E517">
        <v>12964.5</v>
      </c>
      <c r="F517">
        <v>171.45699999999999</v>
      </c>
      <c r="G517">
        <v>5.7005E-2</v>
      </c>
      <c r="H517">
        <v>0.93131299999999995</v>
      </c>
      <c r="I517">
        <v>0</v>
      </c>
    </row>
    <row r="518" spans="1:9" x14ac:dyDescent="0.25">
      <c r="A518" t="s">
        <v>114</v>
      </c>
      <c r="B518">
        <v>13408.7</v>
      </c>
      <c r="C518">
        <v>13205.5</v>
      </c>
      <c r="D518">
        <v>13197.5</v>
      </c>
      <c r="E518">
        <v>13192.9</v>
      </c>
      <c r="F518">
        <v>171.589</v>
      </c>
      <c r="G518">
        <v>5.3973599999999997E-2</v>
      </c>
      <c r="H518">
        <v>0.93102300000000004</v>
      </c>
      <c r="I518">
        <v>0</v>
      </c>
    </row>
    <row r="519" spans="1:9" x14ac:dyDescent="0.25">
      <c r="A519" t="s">
        <v>114</v>
      </c>
      <c r="B519">
        <v>13160.5</v>
      </c>
      <c r="C519">
        <v>13052.9</v>
      </c>
      <c r="D519">
        <v>13045</v>
      </c>
      <c r="E519">
        <v>13040.5</v>
      </c>
      <c r="F519">
        <v>171.39500000000001</v>
      </c>
      <c r="G519">
        <v>5.4560400000000002E-2</v>
      </c>
      <c r="H519">
        <v>0.93182100000000001</v>
      </c>
      <c r="I519">
        <v>0</v>
      </c>
    </row>
    <row r="520" spans="1:9" x14ac:dyDescent="0.25">
      <c r="A520" t="s">
        <v>114</v>
      </c>
      <c r="B520">
        <v>13326.9</v>
      </c>
      <c r="C520">
        <v>13224.7</v>
      </c>
      <c r="D520">
        <v>13216.6</v>
      </c>
      <c r="E520">
        <v>13212.1</v>
      </c>
      <c r="F520">
        <v>171.66499999999999</v>
      </c>
      <c r="G520">
        <v>5.8793199999999997E-2</v>
      </c>
      <c r="H520">
        <v>0.93142999999999998</v>
      </c>
      <c r="I520">
        <v>2</v>
      </c>
    </row>
    <row r="521" spans="1:9" x14ac:dyDescent="0.25">
      <c r="A521" t="s">
        <v>114</v>
      </c>
      <c r="B521">
        <v>13389.4</v>
      </c>
      <c r="C521">
        <v>13182.3</v>
      </c>
      <c r="D521">
        <v>13174.3</v>
      </c>
      <c r="E521">
        <v>13169.8</v>
      </c>
      <c r="F521">
        <v>171.69399999999999</v>
      </c>
      <c r="G521">
        <v>7.8082200000000004E-2</v>
      </c>
      <c r="H521">
        <v>0.93182399999999999</v>
      </c>
      <c r="I521">
        <v>0</v>
      </c>
    </row>
    <row r="522" spans="1:9" x14ac:dyDescent="0.25">
      <c r="A522" t="s">
        <v>114</v>
      </c>
      <c r="B522">
        <v>13814.9</v>
      </c>
      <c r="C522">
        <v>13638.1</v>
      </c>
      <c r="D522">
        <v>13630</v>
      </c>
      <c r="E522">
        <v>13625.4</v>
      </c>
      <c r="F522">
        <v>171.75899999999999</v>
      </c>
      <c r="G522">
        <v>5.5339300000000001E-2</v>
      </c>
      <c r="H522">
        <v>0.93172900000000003</v>
      </c>
      <c r="I522">
        <v>0</v>
      </c>
    </row>
    <row r="523" spans="1:9" x14ac:dyDescent="0.25">
      <c r="A523" t="s">
        <v>114</v>
      </c>
      <c r="B523">
        <v>13319.6</v>
      </c>
      <c r="C523">
        <v>13216</v>
      </c>
      <c r="D523">
        <v>13208</v>
      </c>
      <c r="E523">
        <v>13203.5</v>
      </c>
      <c r="F523">
        <v>171.505</v>
      </c>
      <c r="G523">
        <v>5.7797099999999997E-2</v>
      </c>
      <c r="H523">
        <v>0.93177100000000002</v>
      </c>
      <c r="I523">
        <v>0</v>
      </c>
    </row>
    <row r="524" spans="1:9" x14ac:dyDescent="0.25">
      <c r="A524" t="s">
        <v>114</v>
      </c>
      <c r="B524">
        <v>13314.6</v>
      </c>
      <c r="C524">
        <v>13212.7</v>
      </c>
      <c r="D524">
        <v>13204.8</v>
      </c>
      <c r="E524">
        <v>13200.3</v>
      </c>
      <c r="F524">
        <v>171.488</v>
      </c>
      <c r="G524">
        <v>5.4116200000000003E-2</v>
      </c>
      <c r="H524">
        <v>0.93182699999999996</v>
      </c>
      <c r="I524">
        <v>0</v>
      </c>
    </row>
    <row r="525" spans="1:9" x14ac:dyDescent="0.25">
      <c r="A525" t="s">
        <v>114</v>
      </c>
      <c r="B525">
        <v>13326.2</v>
      </c>
      <c r="C525">
        <v>13201.7</v>
      </c>
      <c r="D525">
        <v>13193.7</v>
      </c>
      <c r="E525">
        <v>13189.1</v>
      </c>
      <c r="F525">
        <v>171.55699999999999</v>
      </c>
      <c r="G525">
        <v>5.45572E-2</v>
      </c>
      <c r="H525">
        <v>0.95710499999999998</v>
      </c>
      <c r="I525">
        <v>0</v>
      </c>
    </row>
    <row r="526" spans="1:9" x14ac:dyDescent="0.25">
      <c r="A526" t="s">
        <v>114</v>
      </c>
      <c r="B526">
        <v>13470.6</v>
      </c>
      <c r="C526">
        <v>13369.2</v>
      </c>
      <c r="D526">
        <v>13361</v>
      </c>
      <c r="E526">
        <v>13356.4</v>
      </c>
      <c r="F526">
        <v>171.78299999999999</v>
      </c>
      <c r="G526">
        <v>5.5703999999999997E-2</v>
      </c>
      <c r="H526">
        <v>0.93183300000000002</v>
      </c>
      <c r="I526">
        <v>0</v>
      </c>
    </row>
    <row r="527" spans="1:9" x14ac:dyDescent="0.25">
      <c r="A527" t="s">
        <v>114</v>
      </c>
      <c r="B527">
        <v>14812.8</v>
      </c>
      <c r="C527">
        <v>14635.9</v>
      </c>
      <c r="D527">
        <v>14620.1</v>
      </c>
      <c r="E527">
        <v>14615.4</v>
      </c>
      <c r="F527">
        <v>172.321</v>
      </c>
      <c r="G527">
        <v>5.8977599999999998E-2</v>
      </c>
      <c r="H527">
        <v>0.93183700000000003</v>
      </c>
      <c r="I527">
        <v>0</v>
      </c>
    </row>
    <row r="528" spans="1:9" x14ac:dyDescent="0.25">
      <c r="A528" t="s">
        <v>114</v>
      </c>
      <c r="B528">
        <v>15842</v>
      </c>
      <c r="C528">
        <v>15671.9</v>
      </c>
      <c r="D528">
        <v>15662.9</v>
      </c>
      <c r="E528">
        <v>15657.8</v>
      </c>
      <c r="F528">
        <v>173.17400000000001</v>
      </c>
      <c r="G528">
        <v>5.3925000000000001E-2</v>
      </c>
      <c r="H528">
        <v>0.93176099999999995</v>
      </c>
      <c r="I528">
        <v>0</v>
      </c>
    </row>
    <row r="529" spans="1:9" x14ac:dyDescent="0.25">
      <c r="A529" t="s">
        <v>114</v>
      </c>
      <c r="B529">
        <v>14386.8</v>
      </c>
      <c r="C529">
        <v>14275.5</v>
      </c>
      <c r="D529">
        <v>14267.1</v>
      </c>
      <c r="E529">
        <v>14262.4</v>
      </c>
      <c r="F529">
        <v>172.17500000000001</v>
      </c>
      <c r="G529">
        <v>5.4926900000000001E-2</v>
      </c>
      <c r="H529">
        <v>0.93168099999999998</v>
      </c>
      <c r="I529">
        <v>0</v>
      </c>
    </row>
    <row r="530" spans="1:9" x14ac:dyDescent="0.25">
      <c r="A530" t="s">
        <v>114</v>
      </c>
      <c r="B530">
        <v>14256.2</v>
      </c>
      <c r="C530">
        <v>14153.1</v>
      </c>
      <c r="D530">
        <v>14144.9</v>
      </c>
      <c r="E530">
        <v>14140.2</v>
      </c>
      <c r="F530">
        <v>172.07</v>
      </c>
      <c r="G530">
        <v>5.5542899999999999E-2</v>
      </c>
      <c r="H530">
        <v>0.93182500000000001</v>
      </c>
      <c r="I530">
        <v>0</v>
      </c>
    </row>
    <row r="531" spans="1:9" x14ac:dyDescent="0.25">
      <c r="A531" t="s">
        <v>114</v>
      </c>
      <c r="B531">
        <v>14243.3</v>
      </c>
      <c r="C531">
        <v>14141.1</v>
      </c>
      <c r="D531">
        <v>14132.9</v>
      </c>
      <c r="E531">
        <v>14128.2</v>
      </c>
      <c r="F531">
        <v>172.035</v>
      </c>
      <c r="G531">
        <v>8.3272700000000005E-2</v>
      </c>
      <c r="H531">
        <v>0.92852400000000002</v>
      </c>
      <c r="I531">
        <v>0</v>
      </c>
    </row>
    <row r="532" spans="1:9" x14ac:dyDescent="0.25">
      <c r="A532" t="s">
        <v>114</v>
      </c>
      <c r="B532">
        <v>13701.5</v>
      </c>
      <c r="C532">
        <v>13594</v>
      </c>
      <c r="D532">
        <v>13584.1</v>
      </c>
      <c r="E532">
        <v>13579.5</v>
      </c>
      <c r="F532">
        <v>171.77</v>
      </c>
      <c r="G532">
        <v>6.8185700000000002E-2</v>
      </c>
      <c r="H532">
        <v>0.93182100000000001</v>
      </c>
      <c r="I532">
        <v>0</v>
      </c>
    </row>
    <row r="533" spans="1:9" x14ac:dyDescent="0.25">
      <c r="A533" t="s">
        <v>114</v>
      </c>
      <c r="B533">
        <v>13229.4</v>
      </c>
      <c r="C533">
        <v>13128</v>
      </c>
      <c r="D533">
        <v>13120</v>
      </c>
      <c r="E533">
        <v>13115.5</v>
      </c>
      <c r="F533">
        <v>171.684</v>
      </c>
      <c r="G533">
        <v>5.4720499999999998E-2</v>
      </c>
      <c r="H533">
        <v>0.93174999999999997</v>
      </c>
      <c r="I533">
        <v>0</v>
      </c>
    </row>
    <row r="534" spans="1:9" x14ac:dyDescent="0.25">
      <c r="A534" t="s">
        <v>114</v>
      </c>
      <c r="B534">
        <v>13281.9</v>
      </c>
      <c r="C534">
        <v>13180.4</v>
      </c>
      <c r="D534">
        <v>13172.4</v>
      </c>
      <c r="E534">
        <v>13167.9</v>
      </c>
      <c r="F534">
        <v>171.36099999999999</v>
      </c>
      <c r="G534">
        <v>5.9626999999999999E-2</v>
      </c>
      <c r="H534">
        <v>0.93150200000000005</v>
      </c>
      <c r="I534">
        <v>0</v>
      </c>
    </row>
    <row r="535" spans="1:9" x14ac:dyDescent="0.25">
      <c r="A535" t="s">
        <v>114</v>
      </c>
      <c r="B535">
        <v>13151.9</v>
      </c>
      <c r="C535">
        <v>13050.5</v>
      </c>
      <c r="D535">
        <v>13042.6</v>
      </c>
      <c r="E535">
        <v>13038.1</v>
      </c>
      <c r="F535">
        <v>171.524</v>
      </c>
      <c r="G535">
        <v>5.4166400000000003E-2</v>
      </c>
      <c r="H535">
        <v>0.93183400000000005</v>
      </c>
      <c r="I535">
        <v>0</v>
      </c>
    </row>
    <row r="536" spans="1:9" x14ac:dyDescent="0.25">
      <c r="A536" t="s">
        <v>114</v>
      </c>
      <c r="B536">
        <v>13137.7</v>
      </c>
      <c r="C536">
        <v>13036.2</v>
      </c>
      <c r="D536">
        <v>13028.2</v>
      </c>
      <c r="E536">
        <v>13023.7</v>
      </c>
      <c r="F536">
        <v>171.47</v>
      </c>
      <c r="G536">
        <v>7.0323700000000003E-2</v>
      </c>
      <c r="H536">
        <v>0.93098999999999998</v>
      </c>
      <c r="I536">
        <v>0</v>
      </c>
    </row>
    <row r="537" spans="1:9" x14ac:dyDescent="0.25">
      <c r="A537" t="s">
        <v>114</v>
      </c>
      <c r="B537">
        <v>13293.6</v>
      </c>
      <c r="C537">
        <v>13191.4</v>
      </c>
      <c r="D537">
        <v>13183.4</v>
      </c>
      <c r="E537">
        <v>13178.9</v>
      </c>
      <c r="F537">
        <v>171.54300000000001</v>
      </c>
      <c r="G537">
        <v>5.6396599999999998E-2</v>
      </c>
      <c r="H537">
        <v>0.94531299999999996</v>
      </c>
      <c r="I537">
        <v>0</v>
      </c>
    </row>
    <row r="538" spans="1:9" x14ac:dyDescent="0.25">
      <c r="A538" t="s">
        <v>114</v>
      </c>
      <c r="B538">
        <v>13355.7</v>
      </c>
      <c r="C538">
        <v>13250.3</v>
      </c>
      <c r="D538">
        <v>13242.3</v>
      </c>
      <c r="E538">
        <v>13237.7</v>
      </c>
      <c r="F538">
        <v>171.58</v>
      </c>
      <c r="G538">
        <v>8.3268599999999998E-2</v>
      </c>
      <c r="H538">
        <v>0.93125999999999998</v>
      </c>
      <c r="I538">
        <v>0</v>
      </c>
    </row>
    <row r="539" spans="1:9" x14ac:dyDescent="0.25">
      <c r="A539" t="s">
        <v>114</v>
      </c>
      <c r="B539">
        <v>13206.5</v>
      </c>
      <c r="C539">
        <v>13104.7</v>
      </c>
      <c r="D539">
        <v>13093.3</v>
      </c>
      <c r="E539">
        <v>13088.7</v>
      </c>
      <c r="F539">
        <v>171.50299999999999</v>
      </c>
      <c r="G539">
        <v>5.7096599999999997E-2</v>
      </c>
      <c r="H539">
        <v>0.93158399999999997</v>
      </c>
      <c r="I539">
        <v>0</v>
      </c>
    </row>
    <row r="540" spans="1:9" x14ac:dyDescent="0.25">
      <c r="A540" t="s">
        <v>114</v>
      </c>
      <c r="B540">
        <v>13317.1</v>
      </c>
      <c r="C540">
        <v>13214.4</v>
      </c>
      <c r="D540">
        <v>13206.4</v>
      </c>
      <c r="E540">
        <v>13201.9</v>
      </c>
      <c r="F540">
        <v>171.62700000000001</v>
      </c>
      <c r="G540">
        <v>8.32561E-2</v>
      </c>
      <c r="H540">
        <v>0.93168200000000001</v>
      </c>
      <c r="I540">
        <v>0</v>
      </c>
    </row>
    <row r="541" spans="1:9" x14ac:dyDescent="0.25">
      <c r="A541" t="s">
        <v>114</v>
      </c>
      <c r="B541">
        <v>13551.6</v>
      </c>
      <c r="C541">
        <v>13424.6</v>
      </c>
      <c r="D541">
        <v>13416.5</v>
      </c>
      <c r="E541">
        <v>13412</v>
      </c>
      <c r="F541">
        <v>171.59100000000001</v>
      </c>
      <c r="G541">
        <v>5.4414299999999999E-2</v>
      </c>
      <c r="H541">
        <v>0.93886099999999995</v>
      </c>
      <c r="I541">
        <v>0</v>
      </c>
    </row>
    <row r="542" spans="1:9" x14ac:dyDescent="0.25">
      <c r="A542" t="s">
        <v>114</v>
      </c>
      <c r="B542">
        <v>13542.3</v>
      </c>
      <c r="C542">
        <v>13441.3</v>
      </c>
      <c r="D542">
        <v>13433.1</v>
      </c>
      <c r="E542">
        <v>13428.5</v>
      </c>
      <c r="F542">
        <v>171.82599999999999</v>
      </c>
      <c r="G542">
        <v>7.52689E-2</v>
      </c>
      <c r="H542">
        <v>0.95911199999999996</v>
      </c>
      <c r="I542">
        <v>0</v>
      </c>
    </row>
    <row r="543" spans="1:9" x14ac:dyDescent="0.25">
      <c r="A543" t="s">
        <v>114</v>
      </c>
      <c r="B543">
        <v>13694</v>
      </c>
      <c r="C543">
        <v>13592</v>
      </c>
      <c r="D543">
        <v>13583.9</v>
      </c>
      <c r="E543">
        <v>13579.4</v>
      </c>
      <c r="F543">
        <v>171.798</v>
      </c>
      <c r="G543">
        <v>5.5203500000000003E-2</v>
      </c>
      <c r="H543">
        <v>0.93182500000000001</v>
      </c>
      <c r="I543">
        <v>0</v>
      </c>
    </row>
    <row r="544" spans="1:9" x14ac:dyDescent="0.25">
      <c r="A544" t="s">
        <v>114</v>
      </c>
      <c r="B544">
        <v>13411.3</v>
      </c>
      <c r="C544">
        <v>13301.9</v>
      </c>
      <c r="D544">
        <v>13293.9</v>
      </c>
      <c r="E544">
        <v>13289.4</v>
      </c>
      <c r="F544">
        <v>171.447</v>
      </c>
      <c r="G544">
        <v>8.32561E-2</v>
      </c>
      <c r="H544">
        <v>0.93151700000000004</v>
      </c>
      <c r="I544">
        <v>0</v>
      </c>
    </row>
    <row r="545" spans="1:25" x14ac:dyDescent="0.25">
      <c r="A545" t="s">
        <v>114</v>
      </c>
      <c r="B545">
        <v>14502.5</v>
      </c>
      <c r="C545">
        <v>13787</v>
      </c>
      <c r="D545">
        <v>13778.8</v>
      </c>
      <c r="E545">
        <v>13774.3</v>
      </c>
      <c r="F545">
        <v>171.791</v>
      </c>
      <c r="G545">
        <v>6.9341899999999998E-2</v>
      </c>
      <c r="H545">
        <v>0.93177299999999996</v>
      </c>
      <c r="I545">
        <v>82</v>
      </c>
    </row>
    <row r="546" spans="1:25" x14ac:dyDescent="0.25">
      <c r="A546" t="s">
        <v>114</v>
      </c>
      <c r="B546">
        <v>13670</v>
      </c>
      <c r="C546">
        <v>13528.9</v>
      </c>
      <c r="D546">
        <v>13520.9</v>
      </c>
      <c r="E546">
        <v>13516.3</v>
      </c>
      <c r="F546">
        <v>171.608</v>
      </c>
      <c r="G546">
        <v>8.3255700000000002E-2</v>
      </c>
      <c r="H546">
        <v>0.931674</v>
      </c>
      <c r="I546">
        <v>0</v>
      </c>
    </row>
    <row r="547" spans="1:25" x14ac:dyDescent="0.25">
      <c r="A547" t="s">
        <v>114</v>
      </c>
      <c r="B547">
        <v>13068.4</v>
      </c>
      <c r="C547">
        <v>12963.6</v>
      </c>
      <c r="D547">
        <v>12955.6</v>
      </c>
      <c r="E547">
        <v>12951.2</v>
      </c>
      <c r="F547">
        <v>171.48</v>
      </c>
      <c r="G547">
        <v>6.4011499999999999E-2</v>
      </c>
      <c r="H547">
        <v>0.93092200000000003</v>
      </c>
      <c r="I547">
        <v>0</v>
      </c>
    </row>
    <row r="548" spans="1:25" x14ac:dyDescent="0.25">
      <c r="A548" t="s">
        <v>114</v>
      </c>
      <c r="B548">
        <v>13335.6</v>
      </c>
      <c r="C548">
        <v>13234.6</v>
      </c>
      <c r="D548">
        <v>13226.6</v>
      </c>
      <c r="E548">
        <v>13222.1</v>
      </c>
      <c r="F548">
        <v>171.608</v>
      </c>
      <c r="G548">
        <v>5.4745099999999998E-2</v>
      </c>
      <c r="H548">
        <v>0.93600899999999998</v>
      </c>
      <c r="I548">
        <v>0</v>
      </c>
    </row>
    <row r="549" spans="1:25" x14ac:dyDescent="0.25">
      <c r="A549" t="s">
        <v>114</v>
      </c>
      <c r="B549">
        <v>13453.2</v>
      </c>
      <c r="C549">
        <v>13340.5</v>
      </c>
      <c r="D549">
        <v>13332.4</v>
      </c>
      <c r="E549">
        <v>13327.9</v>
      </c>
      <c r="F549">
        <v>171.608</v>
      </c>
      <c r="G549">
        <v>6.3223600000000005E-2</v>
      </c>
      <c r="H549">
        <v>0.93134600000000001</v>
      </c>
      <c r="I549">
        <v>0</v>
      </c>
    </row>
    <row r="550" spans="1:25" x14ac:dyDescent="0.25">
      <c r="A550" t="s">
        <v>114</v>
      </c>
      <c r="B550">
        <v>13065.4</v>
      </c>
      <c r="C550">
        <v>12964.7</v>
      </c>
      <c r="D550">
        <v>12950.8</v>
      </c>
      <c r="E550">
        <v>12946.3</v>
      </c>
      <c r="F550">
        <v>171.47800000000001</v>
      </c>
      <c r="G550">
        <v>5.4278699999999999E-2</v>
      </c>
      <c r="H550">
        <v>0.931813</v>
      </c>
      <c r="I550">
        <v>0</v>
      </c>
    </row>
    <row r="551" spans="1:25" x14ac:dyDescent="0.25">
      <c r="A551" t="s">
        <v>114</v>
      </c>
      <c r="B551">
        <v>13395.9</v>
      </c>
      <c r="C551">
        <v>13004.3</v>
      </c>
      <c r="D551">
        <v>12996.3</v>
      </c>
      <c r="E551">
        <v>12991.8</v>
      </c>
      <c r="F551">
        <v>171.63900000000001</v>
      </c>
      <c r="G551">
        <v>8.3276000000000003E-2</v>
      </c>
      <c r="H551">
        <v>0.93143900000000002</v>
      </c>
      <c r="I551">
        <v>50</v>
      </c>
    </row>
    <row r="552" spans="1:25" x14ac:dyDescent="0.25">
      <c r="A552" t="s">
        <v>114</v>
      </c>
      <c r="B552">
        <v>13165.5</v>
      </c>
      <c r="C552">
        <v>13023</v>
      </c>
      <c r="D552">
        <v>13015.1</v>
      </c>
      <c r="E552">
        <v>13010.5</v>
      </c>
      <c r="F552">
        <v>179.09200000000001</v>
      </c>
      <c r="G552">
        <v>5.3914900000000002E-2</v>
      </c>
      <c r="H552">
        <v>0.93132300000000001</v>
      </c>
      <c r="I552">
        <v>0</v>
      </c>
    </row>
    <row r="553" spans="1:25" x14ac:dyDescent="0.25">
      <c r="A553" t="s">
        <v>114</v>
      </c>
      <c r="B553">
        <v>13154.1</v>
      </c>
      <c r="C553">
        <v>13052.9</v>
      </c>
      <c r="D553">
        <v>13045</v>
      </c>
      <c r="E553">
        <v>13040.4</v>
      </c>
      <c r="F553">
        <v>171.61099999999999</v>
      </c>
      <c r="G553">
        <v>5.9242799999999998E-2</v>
      </c>
      <c r="H553">
        <v>0.93183499999999997</v>
      </c>
      <c r="I553">
        <v>0</v>
      </c>
    </row>
    <row r="554" spans="1:25" x14ac:dyDescent="0.25">
      <c r="A554" t="s">
        <v>114</v>
      </c>
      <c r="B554">
        <v>13694.1</v>
      </c>
      <c r="C554">
        <v>13053.7</v>
      </c>
      <c r="D554">
        <v>13037.6</v>
      </c>
      <c r="E554">
        <v>13033.1</v>
      </c>
      <c r="F554">
        <v>171.36699999999999</v>
      </c>
      <c r="G554">
        <v>5.3936199999999997E-2</v>
      </c>
      <c r="H554">
        <v>0.93183000000000005</v>
      </c>
      <c r="I554">
        <v>0</v>
      </c>
    </row>
    <row r="555" spans="1:25" x14ac:dyDescent="0.25">
      <c r="A555" t="s">
        <v>114</v>
      </c>
      <c r="B555">
        <v>13874.5</v>
      </c>
      <c r="C555">
        <v>13729</v>
      </c>
      <c r="D555">
        <v>13715.3</v>
      </c>
      <c r="E555">
        <v>13710.7</v>
      </c>
      <c r="F555">
        <v>171.84</v>
      </c>
      <c r="G555">
        <v>6.6075099999999998E-2</v>
      </c>
      <c r="H555">
        <v>0.931616</v>
      </c>
      <c r="I555">
        <v>0</v>
      </c>
    </row>
    <row r="556" spans="1:25" x14ac:dyDescent="0.25">
      <c r="A556" t="s">
        <v>114</v>
      </c>
      <c r="B556">
        <v>13877.4</v>
      </c>
      <c r="C556">
        <v>13775.3</v>
      </c>
      <c r="D556">
        <v>13767.1</v>
      </c>
      <c r="E556">
        <v>13762.5</v>
      </c>
      <c r="F556">
        <v>171.816</v>
      </c>
      <c r="G556">
        <v>5.6060199999999998E-2</v>
      </c>
      <c r="H556">
        <v>0.93183099999999996</v>
      </c>
      <c r="I556">
        <v>341</v>
      </c>
    </row>
    <row r="557" spans="1:25" x14ac:dyDescent="0.25">
      <c r="A557" t="s">
        <v>114</v>
      </c>
      <c r="B557">
        <v>13666.9</v>
      </c>
      <c r="C557">
        <v>13556</v>
      </c>
      <c r="D557">
        <v>13541.5</v>
      </c>
      <c r="E557">
        <v>13537</v>
      </c>
      <c r="F557">
        <v>171.67</v>
      </c>
      <c r="G557">
        <v>7.3453000000000004E-2</v>
      </c>
      <c r="H557">
        <v>0.93169599999999997</v>
      </c>
      <c r="I557">
        <v>0</v>
      </c>
    </row>
    <row r="558" spans="1:25" x14ac:dyDescent="0.25">
      <c r="A558" t="s">
        <v>114</v>
      </c>
      <c r="B558">
        <v>13551.8</v>
      </c>
      <c r="C558">
        <v>13448</v>
      </c>
      <c r="D558">
        <v>13433.6</v>
      </c>
      <c r="E558">
        <v>13429</v>
      </c>
      <c r="F558">
        <v>171.72200000000001</v>
      </c>
      <c r="G558">
        <v>5.8084999999999998E-2</v>
      </c>
      <c r="H558">
        <v>0.929952</v>
      </c>
      <c r="I558">
        <v>0</v>
      </c>
    </row>
    <row r="559" spans="1:25" x14ac:dyDescent="0.25">
      <c r="A559" t="s">
        <v>114</v>
      </c>
      <c r="B559">
        <v>13222.3</v>
      </c>
      <c r="C559">
        <v>13120.6</v>
      </c>
      <c r="D559">
        <v>13112.6</v>
      </c>
      <c r="E559">
        <v>13108.1</v>
      </c>
      <c r="F559">
        <v>171.66200000000001</v>
      </c>
      <c r="G559">
        <v>8.3255899999999994E-2</v>
      </c>
      <c r="H559">
        <v>0.93182699999999996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13237.8</v>
      </c>
      <c r="C560">
        <v>13135.9</v>
      </c>
      <c r="D560">
        <v>13127.9</v>
      </c>
      <c r="E560">
        <v>13123.4</v>
      </c>
      <c r="F560">
        <v>171.42099999999999</v>
      </c>
      <c r="G560">
        <v>5.4554800000000001E-2</v>
      </c>
      <c r="H560">
        <v>0.93182500000000001</v>
      </c>
      <c r="I560">
        <v>0</v>
      </c>
      <c r="R560">
        <f>AVERAGE(B511:B560)</f>
        <v>13538.998000000003</v>
      </c>
      <c r="S560">
        <f>AVERAGE(C511:C560)</f>
        <v>13394.820000000002</v>
      </c>
      <c r="U560">
        <f>_xlfn.VAR.P(B511:B560)</f>
        <v>252002.27779599986</v>
      </c>
      <c r="V560">
        <f>_xlfn.VAR.P(C511:C560)</f>
        <v>230906.522</v>
      </c>
      <c r="X560">
        <f>1.96*SQRT(U560)/50</f>
        <v>19.678332758454037</v>
      </c>
      <c r="Y560">
        <f>1.96*SQRT(V560)/50</f>
        <v>18.836671626539545</v>
      </c>
    </row>
    <row r="561" spans="1:9" x14ac:dyDescent="0.25">
      <c r="A561" t="s">
        <v>115</v>
      </c>
      <c r="B561">
        <v>676953.51408500003</v>
      </c>
      <c r="C561" t="s">
        <v>37</v>
      </c>
    </row>
    <row r="562" spans="1:9" x14ac:dyDescent="0.25">
      <c r="A562" t="s">
        <v>39</v>
      </c>
      <c r="B562">
        <v>510.322</v>
      </c>
      <c r="C562">
        <v>0</v>
      </c>
      <c r="D562">
        <v>0</v>
      </c>
      <c r="E562">
        <v>0</v>
      </c>
      <c r="F562">
        <v>0</v>
      </c>
      <c r="G562">
        <v>0.14857000000000001</v>
      </c>
      <c r="H562">
        <v>1</v>
      </c>
      <c r="I562">
        <v>0</v>
      </c>
    </row>
    <row r="563" spans="1:9" x14ac:dyDescent="0.25">
      <c r="A563" t="s">
        <v>39</v>
      </c>
      <c r="B563">
        <v>511.774</v>
      </c>
      <c r="C563">
        <v>0</v>
      </c>
      <c r="D563">
        <v>0</v>
      </c>
      <c r="E563">
        <v>0</v>
      </c>
      <c r="F563">
        <v>0</v>
      </c>
      <c r="G563">
        <v>0.149899</v>
      </c>
      <c r="H563">
        <v>1</v>
      </c>
      <c r="I563">
        <v>0</v>
      </c>
    </row>
    <row r="564" spans="1:9" x14ac:dyDescent="0.25">
      <c r="A564" t="s">
        <v>39</v>
      </c>
      <c r="B564">
        <v>504.91500000000002</v>
      </c>
      <c r="C564">
        <v>0</v>
      </c>
      <c r="D564">
        <v>0</v>
      </c>
      <c r="E564">
        <v>0</v>
      </c>
      <c r="F564">
        <v>0</v>
      </c>
      <c r="G564">
        <v>0.148145</v>
      </c>
      <c r="H564">
        <v>1</v>
      </c>
      <c r="I564">
        <v>0</v>
      </c>
    </row>
    <row r="565" spans="1:9" x14ac:dyDescent="0.25">
      <c r="A565" t="s">
        <v>39</v>
      </c>
      <c r="B565">
        <v>505.07900000000001</v>
      </c>
      <c r="C565">
        <v>0</v>
      </c>
      <c r="D565">
        <v>0</v>
      </c>
      <c r="E565">
        <v>0</v>
      </c>
      <c r="F565">
        <v>0</v>
      </c>
      <c r="G565">
        <v>0.149899</v>
      </c>
      <c r="H565">
        <v>1</v>
      </c>
      <c r="I565">
        <v>0</v>
      </c>
    </row>
    <row r="566" spans="1:9" x14ac:dyDescent="0.25">
      <c r="A566" t="s">
        <v>39</v>
      </c>
      <c r="B566">
        <v>505.42500000000001</v>
      </c>
      <c r="C566">
        <v>0</v>
      </c>
      <c r="D566">
        <v>0</v>
      </c>
      <c r="E566">
        <v>0</v>
      </c>
      <c r="F566">
        <v>0</v>
      </c>
      <c r="G566">
        <v>0.148145</v>
      </c>
      <c r="H566">
        <v>1</v>
      </c>
      <c r="I566">
        <v>0</v>
      </c>
    </row>
    <row r="567" spans="1:9" x14ac:dyDescent="0.25">
      <c r="A567" t="s">
        <v>39</v>
      </c>
      <c r="B567">
        <v>513.29899999999998</v>
      </c>
      <c r="C567">
        <v>0</v>
      </c>
      <c r="D567">
        <v>0</v>
      </c>
      <c r="E567">
        <v>0</v>
      </c>
      <c r="F567">
        <v>0</v>
      </c>
      <c r="G567">
        <v>0.14835000000000001</v>
      </c>
      <c r="H567">
        <v>1</v>
      </c>
      <c r="I567">
        <v>0</v>
      </c>
    </row>
    <row r="568" spans="1:9" x14ac:dyDescent="0.25">
      <c r="A568" t="s">
        <v>39</v>
      </c>
      <c r="B568">
        <v>505.29899999999998</v>
      </c>
      <c r="C568">
        <v>0</v>
      </c>
      <c r="D568">
        <v>0</v>
      </c>
      <c r="E568">
        <v>0</v>
      </c>
      <c r="F568">
        <v>0</v>
      </c>
      <c r="G568">
        <v>0.15010100000000001</v>
      </c>
      <c r="H568">
        <v>1</v>
      </c>
      <c r="I568">
        <v>0</v>
      </c>
    </row>
    <row r="569" spans="1:9" x14ac:dyDescent="0.25">
      <c r="A569" t="s">
        <v>39</v>
      </c>
      <c r="B569">
        <v>504.91300000000001</v>
      </c>
      <c r="C569">
        <v>0</v>
      </c>
      <c r="D569">
        <v>0</v>
      </c>
      <c r="E569">
        <v>0</v>
      </c>
      <c r="F569">
        <v>0</v>
      </c>
      <c r="G569">
        <v>0.14834900000000001</v>
      </c>
      <c r="H569">
        <v>1</v>
      </c>
      <c r="I569">
        <v>0</v>
      </c>
    </row>
    <row r="570" spans="1:9" x14ac:dyDescent="0.25">
      <c r="A570" t="s">
        <v>39</v>
      </c>
      <c r="B570">
        <v>505.06</v>
      </c>
      <c r="C570">
        <v>0</v>
      </c>
      <c r="D570">
        <v>0</v>
      </c>
      <c r="E570">
        <v>0</v>
      </c>
      <c r="F570">
        <v>0</v>
      </c>
      <c r="G570">
        <v>0.14856900000000001</v>
      </c>
      <c r="H570">
        <v>1</v>
      </c>
      <c r="I570">
        <v>0</v>
      </c>
    </row>
    <row r="571" spans="1:9" x14ac:dyDescent="0.25">
      <c r="A571" t="s">
        <v>39</v>
      </c>
      <c r="B571">
        <v>512.28700000000003</v>
      </c>
      <c r="C571">
        <v>0</v>
      </c>
      <c r="D571">
        <v>0</v>
      </c>
      <c r="E571">
        <v>0</v>
      </c>
      <c r="F571">
        <v>0</v>
      </c>
      <c r="G571">
        <v>0.14834800000000001</v>
      </c>
      <c r="H571">
        <v>1</v>
      </c>
      <c r="I571">
        <v>0</v>
      </c>
    </row>
    <row r="572" spans="1:9" x14ac:dyDescent="0.25">
      <c r="A572" t="s">
        <v>39</v>
      </c>
      <c r="B572">
        <v>505.291</v>
      </c>
      <c r="C572">
        <v>0</v>
      </c>
      <c r="D572">
        <v>0</v>
      </c>
      <c r="E572">
        <v>0</v>
      </c>
      <c r="F572">
        <v>0</v>
      </c>
      <c r="G572">
        <v>0.15010100000000001</v>
      </c>
      <c r="H572">
        <v>1</v>
      </c>
      <c r="I572">
        <v>0</v>
      </c>
    </row>
    <row r="573" spans="1:9" x14ac:dyDescent="0.25">
      <c r="A573" t="s">
        <v>39</v>
      </c>
      <c r="B573">
        <v>505.41899999999998</v>
      </c>
      <c r="C573">
        <v>0</v>
      </c>
      <c r="D573">
        <v>0</v>
      </c>
      <c r="E573">
        <v>0</v>
      </c>
      <c r="F573">
        <v>0</v>
      </c>
      <c r="G573">
        <v>0.15010100000000001</v>
      </c>
      <c r="H573">
        <v>1</v>
      </c>
      <c r="I573">
        <v>0</v>
      </c>
    </row>
    <row r="574" spans="1:9" x14ac:dyDescent="0.25">
      <c r="A574" t="s">
        <v>39</v>
      </c>
      <c r="B574">
        <v>505.12200000000001</v>
      </c>
      <c r="C574">
        <v>0</v>
      </c>
      <c r="D574">
        <v>0</v>
      </c>
      <c r="E574">
        <v>0</v>
      </c>
      <c r="F574">
        <v>0</v>
      </c>
      <c r="G574">
        <v>0.15010399999999999</v>
      </c>
      <c r="H574">
        <v>1</v>
      </c>
      <c r="I574">
        <v>0</v>
      </c>
    </row>
    <row r="575" spans="1:9" x14ac:dyDescent="0.25">
      <c r="A575" t="s">
        <v>39</v>
      </c>
      <c r="B575">
        <v>506.16699999999997</v>
      </c>
      <c r="C575">
        <v>0</v>
      </c>
      <c r="D575">
        <v>0</v>
      </c>
      <c r="E575">
        <v>0</v>
      </c>
      <c r="F575">
        <v>0</v>
      </c>
      <c r="G575">
        <v>0.15010100000000001</v>
      </c>
      <c r="H575">
        <v>1</v>
      </c>
      <c r="I575">
        <v>0</v>
      </c>
    </row>
    <row r="576" spans="1:9" x14ac:dyDescent="0.25">
      <c r="A576" t="s">
        <v>39</v>
      </c>
      <c r="B576">
        <v>1445.14</v>
      </c>
      <c r="C576">
        <v>0</v>
      </c>
      <c r="D576">
        <v>0</v>
      </c>
      <c r="E576">
        <v>0</v>
      </c>
      <c r="F576">
        <v>0</v>
      </c>
      <c r="G576">
        <v>0.148808</v>
      </c>
      <c r="H576">
        <v>1</v>
      </c>
      <c r="I576">
        <v>0</v>
      </c>
    </row>
    <row r="577" spans="1:9" x14ac:dyDescent="0.25">
      <c r="A577" t="s">
        <v>39</v>
      </c>
      <c r="B577">
        <v>510.95600000000002</v>
      </c>
      <c r="C577">
        <v>0</v>
      </c>
      <c r="D577">
        <v>0</v>
      </c>
      <c r="E577">
        <v>0</v>
      </c>
      <c r="F577">
        <v>0</v>
      </c>
      <c r="G577">
        <v>0.15010100000000001</v>
      </c>
      <c r="H577">
        <v>1</v>
      </c>
      <c r="I577">
        <v>0</v>
      </c>
    </row>
    <row r="578" spans="1:9" x14ac:dyDescent="0.25">
      <c r="A578" t="s">
        <v>39</v>
      </c>
      <c r="B578">
        <v>562.29100000000005</v>
      </c>
      <c r="C578">
        <v>0</v>
      </c>
      <c r="D578">
        <v>0</v>
      </c>
      <c r="E578">
        <v>0</v>
      </c>
      <c r="F578">
        <v>0</v>
      </c>
      <c r="G578">
        <v>0.14834900000000001</v>
      </c>
      <c r="H578">
        <v>1</v>
      </c>
      <c r="I578">
        <v>0</v>
      </c>
    </row>
    <row r="579" spans="1:9" x14ac:dyDescent="0.25">
      <c r="A579" t="s">
        <v>39</v>
      </c>
      <c r="B579">
        <v>505.71899999999999</v>
      </c>
      <c r="C579">
        <v>0</v>
      </c>
      <c r="D579">
        <v>0</v>
      </c>
      <c r="E579">
        <v>0</v>
      </c>
      <c r="F579">
        <v>0</v>
      </c>
      <c r="G579">
        <v>0.15010100000000001</v>
      </c>
      <c r="H579">
        <v>1</v>
      </c>
      <c r="I579">
        <v>0</v>
      </c>
    </row>
    <row r="580" spans="1:9" x14ac:dyDescent="0.25">
      <c r="A580" t="s">
        <v>39</v>
      </c>
      <c r="B580">
        <v>504.709</v>
      </c>
      <c r="C580">
        <v>0</v>
      </c>
      <c r="D580">
        <v>0</v>
      </c>
      <c r="E580">
        <v>0</v>
      </c>
      <c r="F580">
        <v>0</v>
      </c>
      <c r="G580">
        <v>0.148145</v>
      </c>
      <c r="H580">
        <v>1</v>
      </c>
      <c r="I580">
        <v>0</v>
      </c>
    </row>
    <row r="581" spans="1:9" x14ac:dyDescent="0.25">
      <c r="A581" t="s">
        <v>39</v>
      </c>
      <c r="B581">
        <v>510.709</v>
      </c>
      <c r="C581">
        <v>0</v>
      </c>
      <c r="D581">
        <v>0</v>
      </c>
      <c r="E581">
        <v>0</v>
      </c>
      <c r="F581">
        <v>0</v>
      </c>
      <c r="G581">
        <v>0.15010100000000001</v>
      </c>
      <c r="H581">
        <v>1</v>
      </c>
      <c r="I581">
        <v>0</v>
      </c>
    </row>
    <row r="582" spans="1:9" x14ac:dyDescent="0.25">
      <c r="A582" t="s">
        <v>39</v>
      </c>
      <c r="B582">
        <v>505.21600000000001</v>
      </c>
      <c r="C582">
        <v>0</v>
      </c>
      <c r="D582">
        <v>0</v>
      </c>
      <c r="E582">
        <v>0</v>
      </c>
      <c r="F582">
        <v>0</v>
      </c>
      <c r="G582">
        <v>0.14795900000000001</v>
      </c>
      <c r="H582">
        <v>1</v>
      </c>
      <c r="I582">
        <v>0</v>
      </c>
    </row>
    <row r="583" spans="1:9" x14ac:dyDescent="0.25">
      <c r="A583" t="s">
        <v>39</v>
      </c>
      <c r="B583">
        <v>505.15499999999997</v>
      </c>
      <c r="C583">
        <v>0</v>
      </c>
      <c r="D583">
        <v>0</v>
      </c>
      <c r="E583">
        <v>0</v>
      </c>
      <c r="F583">
        <v>0</v>
      </c>
      <c r="G583">
        <v>0.14857100000000001</v>
      </c>
      <c r="H583">
        <v>1</v>
      </c>
      <c r="I583">
        <v>0</v>
      </c>
    </row>
    <row r="584" spans="1:9" x14ac:dyDescent="0.25">
      <c r="A584" t="s">
        <v>39</v>
      </c>
      <c r="B584">
        <v>505.30799999999999</v>
      </c>
      <c r="C584">
        <v>0</v>
      </c>
      <c r="D584">
        <v>0</v>
      </c>
      <c r="E584">
        <v>0</v>
      </c>
      <c r="F584">
        <v>0</v>
      </c>
      <c r="G584">
        <v>0.15010899999999999</v>
      </c>
      <c r="H584">
        <v>1</v>
      </c>
      <c r="I584">
        <v>0</v>
      </c>
    </row>
    <row r="585" spans="1:9" x14ac:dyDescent="0.25">
      <c r="A585" t="s">
        <v>39</v>
      </c>
      <c r="B585">
        <v>513.85799999999995</v>
      </c>
      <c r="C585">
        <v>0</v>
      </c>
      <c r="D585">
        <v>0</v>
      </c>
      <c r="E585">
        <v>0</v>
      </c>
      <c r="F585">
        <v>0</v>
      </c>
      <c r="G585">
        <v>0.15010100000000001</v>
      </c>
      <c r="H585">
        <v>1</v>
      </c>
      <c r="I585">
        <v>0</v>
      </c>
    </row>
    <row r="586" spans="1:9" x14ac:dyDescent="0.25">
      <c r="A586" t="s">
        <v>39</v>
      </c>
      <c r="B586">
        <v>505.37900000000002</v>
      </c>
      <c r="C586">
        <v>0</v>
      </c>
      <c r="D586">
        <v>0</v>
      </c>
      <c r="E586">
        <v>0</v>
      </c>
      <c r="F586">
        <v>0</v>
      </c>
      <c r="G586">
        <v>0.14795900000000001</v>
      </c>
      <c r="H586">
        <v>1</v>
      </c>
      <c r="I586">
        <v>0</v>
      </c>
    </row>
    <row r="587" spans="1:9" x14ac:dyDescent="0.25">
      <c r="A587" t="s">
        <v>39</v>
      </c>
      <c r="B587">
        <v>505.03399999999999</v>
      </c>
      <c r="C587">
        <v>0</v>
      </c>
      <c r="D587">
        <v>0</v>
      </c>
      <c r="E587">
        <v>0</v>
      </c>
      <c r="F587">
        <v>0</v>
      </c>
      <c r="G587">
        <v>0.14795900000000001</v>
      </c>
      <c r="H587">
        <v>1</v>
      </c>
      <c r="I587">
        <v>0</v>
      </c>
    </row>
    <row r="588" spans="1:9" x14ac:dyDescent="0.25">
      <c r="A588" t="s">
        <v>39</v>
      </c>
      <c r="B588">
        <v>505.6</v>
      </c>
      <c r="C588">
        <v>0</v>
      </c>
      <c r="D588">
        <v>0</v>
      </c>
      <c r="E588">
        <v>0</v>
      </c>
      <c r="F588">
        <v>0</v>
      </c>
      <c r="G588">
        <v>0.15010100000000001</v>
      </c>
      <c r="H588">
        <v>1</v>
      </c>
      <c r="I588">
        <v>0</v>
      </c>
    </row>
    <row r="589" spans="1:9" x14ac:dyDescent="0.25">
      <c r="A589" t="s">
        <v>39</v>
      </c>
      <c r="B589">
        <v>512.85400000000004</v>
      </c>
      <c r="C589">
        <v>0</v>
      </c>
      <c r="D589">
        <v>0</v>
      </c>
      <c r="E589">
        <v>0</v>
      </c>
      <c r="F589">
        <v>0</v>
      </c>
      <c r="G589">
        <v>0.15010100000000001</v>
      </c>
      <c r="H589">
        <v>1</v>
      </c>
      <c r="I589">
        <v>0</v>
      </c>
    </row>
    <row r="590" spans="1:9" x14ac:dyDescent="0.25">
      <c r="A590" t="s">
        <v>39</v>
      </c>
      <c r="B590">
        <v>504.96600000000001</v>
      </c>
      <c r="C590">
        <v>0</v>
      </c>
      <c r="D590">
        <v>0</v>
      </c>
      <c r="E590">
        <v>0</v>
      </c>
      <c r="F590">
        <v>0</v>
      </c>
      <c r="G590">
        <v>0.148145</v>
      </c>
      <c r="H590">
        <v>1</v>
      </c>
      <c r="I590">
        <v>0</v>
      </c>
    </row>
    <row r="591" spans="1:9" x14ac:dyDescent="0.25">
      <c r="A591" t="s">
        <v>39</v>
      </c>
      <c r="B591">
        <v>505.41500000000002</v>
      </c>
      <c r="C591">
        <v>0</v>
      </c>
      <c r="D591">
        <v>0</v>
      </c>
      <c r="E591">
        <v>0</v>
      </c>
      <c r="F591">
        <v>0</v>
      </c>
      <c r="G591">
        <v>0.15010100000000001</v>
      </c>
      <c r="H591">
        <v>1</v>
      </c>
      <c r="I591">
        <v>0</v>
      </c>
    </row>
    <row r="592" spans="1:9" x14ac:dyDescent="0.25">
      <c r="A592" t="s">
        <v>39</v>
      </c>
      <c r="B592">
        <v>505.24599999999998</v>
      </c>
      <c r="C592">
        <v>0</v>
      </c>
      <c r="D592">
        <v>0</v>
      </c>
      <c r="E592">
        <v>0</v>
      </c>
      <c r="F592">
        <v>0</v>
      </c>
      <c r="G592">
        <v>0.148146</v>
      </c>
      <c r="H592">
        <v>1</v>
      </c>
      <c r="I592">
        <v>0</v>
      </c>
    </row>
    <row r="593" spans="1:9" x14ac:dyDescent="0.25">
      <c r="A593" t="s">
        <v>39</v>
      </c>
      <c r="B593">
        <v>510.00700000000001</v>
      </c>
      <c r="C593">
        <v>0</v>
      </c>
      <c r="D593">
        <v>0</v>
      </c>
      <c r="E593">
        <v>0</v>
      </c>
      <c r="F593">
        <v>0</v>
      </c>
      <c r="G593">
        <v>0.14856900000000001</v>
      </c>
      <c r="H593">
        <v>1</v>
      </c>
      <c r="I593">
        <v>0</v>
      </c>
    </row>
    <row r="594" spans="1:9" x14ac:dyDescent="0.25">
      <c r="A594" t="s">
        <v>39</v>
      </c>
      <c r="B594">
        <v>1324.12</v>
      </c>
      <c r="C594">
        <v>0</v>
      </c>
      <c r="D594">
        <v>0</v>
      </c>
      <c r="E594">
        <v>0</v>
      </c>
      <c r="F594">
        <v>0</v>
      </c>
      <c r="G594">
        <v>0.15010100000000001</v>
      </c>
      <c r="H594">
        <v>1</v>
      </c>
      <c r="I594">
        <v>0</v>
      </c>
    </row>
    <row r="595" spans="1:9" x14ac:dyDescent="0.25">
      <c r="A595" t="s">
        <v>39</v>
      </c>
      <c r="B595">
        <v>513.10799999999995</v>
      </c>
      <c r="C595">
        <v>0</v>
      </c>
      <c r="D595">
        <v>0</v>
      </c>
      <c r="E595">
        <v>0</v>
      </c>
      <c r="F595">
        <v>0</v>
      </c>
      <c r="G595">
        <v>0.15010100000000001</v>
      </c>
      <c r="H595">
        <v>1</v>
      </c>
      <c r="I595">
        <v>0</v>
      </c>
    </row>
    <row r="596" spans="1:9" x14ac:dyDescent="0.25">
      <c r="A596" t="s">
        <v>39</v>
      </c>
      <c r="B596">
        <v>573.64400000000001</v>
      </c>
      <c r="C596">
        <v>0</v>
      </c>
      <c r="D596">
        <v>0</v>
      </c>
      <c r="E596">
        <v>0</v>
      </c>
      <c r="F596">
        <v>0</v>
      </c>
      <c r="G596">
        <v>0.15010100000000001</v>
      </c>
      <c r="H596">
        <v>1</v>
      </c>
      <c r="I596">
        <v>0</v>
      </c>
    </row>
    <row r="597" spans="1:9" x14ac:dyDescent="0.25">
      <c r="A597" t="s">
        <v>39</v>
      </c>
      <c r="B597">
        <v>505.351</v>
      </c>
      <c r="C597">
        <v>0</v>
      </c>
      <c r="D597">
        <v>0</v>
      </c>
      <c r="E597">
        <v>0</v>
      </c>
      <c r="F597">
        <v>0</v>
      </c>
      <c r="G597">
        <v>0.148146</v>
      </c>
      <c r="H597">
        <v>1</v>
      </c>
      <c r="I597">
        <v>0</v>
      </c>
    </row>
    <row r="598" spans="1:9" x14ac:dyDescent="0.25">
      <c r="A598" t="s">
        <v>39</v>
      </c>
      <c r="B598">
        <v>504.89</v>
      </c>
      <c r="C598">
        <v>0</v>
      </c>
      <c r="D598">
        <v>0</v>
      </c>
      <c r="E598">
        <v>0</v>
      </c>
      <c r="F598">
        <v>0</v>
      </c>
      <c r="G598">
        <v>0.15010100000000001</v>
      </c>
      <c r="H598">
        <v>1</v>
      </c>
      <c r="I598">
        <v>0</v>
      </c>
    </row>
    <row r="599" spans="1:9" x14ac:dyDescent="0.25">
      <c r="A599" t="s">
        <v>39</v>
      </c>
      <c r="B599">
        <v>513.39300000000003</v>
      </c>
      <c r="C599">
        <v>0</v>
      </c>
      <c r="D599">
        <v>0</v>
      </c>
      <c r="E599">
        <v>0</v>
      </c>
      <c r="F599">
        <v>0</v>
      </c>
      <c r="G599">
        <v>0.15010100000000001</v>
      </c>
      <c r="H599">
        <v>1</v>
      </c>
      <c r="I599">
        <v>0</v>
      </c>
    </row>
    <row r="600" spans="1:9" x14ac:dyDescent="0.25">
      <c r="A600" t="s">
        <v>39</v>
      </c>
      <c r="B600">
        <v>505.47699999999998</v>
      </c>
      <c r="C600">
        <v>0</v>
      </c>
      <c r="D600">
        <v>0</v>
      </c>
      <c r="E600">
        <v>0</v>
      </c>
      <c r="F600">
        <v>0</v>
      </c>
      <c r="G600">
        <v>0.15010100000000001</v>
      </c>
      <c r="H600">
        <v>1</v>
      </c>
      <c r="I600">
        <v>0</v>
      </c>
    </row>
    <row r="601" spans="1:9" x14ac:dyDescent="0.25">
      <c r="A601" t="s">
        <v>39</v>
      </c>
      <c r="B601">
        <v>505.34899999999999</v>
      </c>
      <c r="C601">
        <v>0</v>
      </c>
      <c r="D601">
        <v>0</v>
      </c>
      <c r="E601">
        <v>0</v>
      </c>
      <c r="F601">
        <v>0</v>
      </c>
      <c r="G601">
        <v>0.15010899999999999</v>
      </c>
      <c r="H601">
        <v>1</v>
      </c>
      <c r="I601">
        <v>0</v>
      </c>
    </row>
    <row r="602" spans="1:9" x14ac:dyDescent="0.25">
      <c r="A602" t="s">
        <v>39</v>
      </c>
      <c r="B602">
        <v>505.32100000000003</v>
      </c>
      <c r="C602">
        <v>0</v>
      </c>
      <c r="D602">
        <v>0</v>
      </c>
      <c r="E602">
        <v>0</v>
      </c>
      <c r="F602">
        <v>0</v>
      </c>
      <c r="G602">
        <v>0.14834900000000001</v>
      </c>
      <c r="H602">
        <v>1</v>
      </c>
      <c r="I602">
        <v>0</v>
      </c>
    </row>
    <row r="603" spans="1:9" x14ac:dyDescent="0.25">
      <c r="A603" t="s">
        <v>39</v>
      </c>
      <c r="B603">
        <v>512.47799999999995</v>
      </c>
      <c r="C603">
        <v>0</v>
      </c>
      <c r="D603">
        <v>0</v>
      </c>
      <c r="E603">
        <v>0</v>
      </c>
      <c r="F603">
        <v>0</v>
      </c>
      <c r="G603">
        <v>0.14834900000000001</v>
      </c>
      <c r="H603">
        <v>1</v>
      </c>
      <c r="I603">
        <v>0</v>
      </c>
    </row>
    <row r="604" spans="1:9" x14ac:dyDescent="0.25">
      <c r="A604" t="s">
        <v>39</v>
      </c>
      <c r="B604">
        <v>504.81700000000001</v>
      </c>
      <c r="C604">
        <v>0</v>
      </c>
      <c r="D604">
        <v>0</v>
      </c>
      <c r="E604">
        <v>0</v>
      </c>
      <c r="F604">
        <v>0</v>
      </c>
      <c r="G604">
        <v>0.15010899999999999</v>
      </c>
      <c r="H604">
        <v>1</v>
      </c>
      <c r="I604">
        <v>0</v>
      </c>
    </row>
    <row r="605" spans="1:9" x14ac:dyDescent="0.25">
      <c r="A605" t="s">
        <v>39</v>
      </c>
      <c r="B605">
        <v>504.88099999999997</v>
      </c>
      <c r="C605">
        <v>0</v>
      </c>
      <c r="D605">
        <v>0</v>
      </c>
      <c r="E605">
        <v>0</v>
      </c>
      <c r="F605">
        <v>0</v>
      </c>
      <c r="G605">
        <v>0.14795900000000001</v>
      </c>
      <c r="H605">
        <v>1</v>
      </c>
      <c r="I605">
        <v>0</v>
      </c>
    </row>
    <row r="606" spans="1:9" x14ac:dyDescent="0.25">
      <c r="A606" t="s">
        <v>39</v>
      </c>
      <c r="B606">
        <v>505.68799999999999</v>
      </c>
      <c r="C606">
        <v>0</v>
      </c>
      <c r="D606">
        <v>0</v>
      </c>
      <c r="E606">
        <v>0</v>
      </c>
      <c r="F606">
        <v>0</v>
      </c>
      <c r="G606">
        <v>0.149899</v>
      </c>
      <c r="H606">
        <v>1</v>
      </c>
      <c r="I606">
        <v>0</v>
      </c>
    </row>
    <row r="607" spans="1:9" x14ac:dyDescent="0.25">
      <c r="A607" t="s">
        <v>39</v>
      </c>
      <c r="B607">
        <v>505.56599999999997</v>
      </c>
      <c r="C607">
        <v>0</v>
      </c>
      <c r="D607">
        <v>0</v>
      </c>
      <c r="E607">
        <v>0</v>
      </c>
      <c r="F607">
        <v>0</v>
      </c>
      <c r="G607">
        <v>0.14856900000000001</v>
      </c>
      <c r="H607">
        <v>1</v>
      </c>
      <c r="I607">
        <v>0</v>
      </c>
    </row>
    <row r="608" spans="1:9" x14ac:dyDescent="0.25">
      <c r="A608" t="s">
        <v>39</v>
      </c>
      <c r="B608">
        <v>505.18299999999999</v>
      </c>
      <c r="C608">
        <v>0</v>
      </c>
      <c r="D608">
        <v>0</v>
      </c>
      <c r="E608">
        <v>0</v>
      </c>
      <c r="F608">
        <v>0</v>
      </c>
      <c r="G608">
        <v>0.149899</v>
      </c>
      <c r="H608">
        <v>1</v>
      </c>
      <c r="I608">
        <v>0</v>
      </c>
    </row>
    <row r="609" spans="1:25" x14ac:dyDescent="0.25">
      <c r="A609" t="s">
        <v>39</v>
      </c>
      <c r="B609">
        <v>504.98500000000001</v>
      </c>
      <c r="C609">
        <v>0</v>
      </c>
      <c r="D609">
        <v>0</v>
      </c>
      <c r="E609">
        <v>0</v>
      </c>
      <c r="F609">
        <v>0</v>
      </c>
      <c r="G609">
        <v>0.14795900000000001</v>
      </c>
      <c r="H609">
        <v>1</v>
      </c>
      <c r="I609">
        <v>0</v>
      </c>
    </row>
    <row r="610" spans="1:25" x14ac:dyDescent="0.25">
      <c r="A610" t="s">
        <v>39</v>
      </c>
      <c r="B610">
        <v>509.86599999999999</v>
      </c>
      <c r="C610">
        <v>0</v>
      </c>
      <c r="D610">
        <v>0</v>
      </c>
      <c r="E610">
        <v>0</v>
      </c>
      <c r="F610">
        <v>0</v>
      </c>
      <c r="G610">
        <v>0.148145</v>
      </c>
      <c r="H610">
        <v>1</v>
      </c>
      <c r="I610">
        <v>0</v>
      </c>
    </row>
    <row r="611" spans="1:25" x14ac:dyDescent="0.25">
      <c r="A611" t="s">
        <v>39</v>
      </c>
      <c r="B611">
        <v>504.82499999999999</v>
      </c>
      <c r="C611">
        <v>0</v>
      </c>
      <c r="D611">
        <v>0</v>
      </c>
      <c r="E611">
        <v>0</v>
      </c>
      <c r="F611">
        <v>0</v>
      </c>
      <c r="G611">
        <v>0.148145</v>
      </c>
      <c r="H611">
        <v>1</v>
      </c>
      <c r="I611">
        <v>0</v>
      </c>
    </row>
    <row r="612" spans="1:25" x14ac:dyDescent="0.25">
      <c r="A612" t="s">
        <v>39</v>
      </c>
      <c r="B612">
        <v>1319.07</v>
      </c>
      <c r="C612">
        <v>0</v>
      </c>
      <c r="D612">
        <v>0</v>
      </c>
      <c r="E612">
        <v>0</v>
      </c>
      <c r="F612">
        <v>0</v>
      </c>
      <c r="G612">
        <v>0.14990200000000001</v>
      </c>
      <c r="H612">
        <v>1</v>
      </c>
      <c r="I612">
        <v>0</v>
      </c>
    </row>
    <row r="613" spans="1:25" x14ac:dyDescent="0.25">
      <c r="A613" t="s">
        <v>39</v>
      </c>
      <c r="B613">
        <v>508.90800000000002</v>
      </c>
      <c r="C613">
        <v>0</v>
      </c>
      <c r="D613">
        <v>0</v>
      </c>
      <c r="E613">
        <v>0</v>
      </c>
      <c r="F613">
        <v>0</v>
      </c>
      <c r="G613">
        <v>0.14795900000000001</v>
      </c>
      <c r="H613">
        <v>1</v>
      </c>
      <c r="I613">
        <v>0</v>
      </c>
    </row>
    <row r="614" spans="1:25" x14ac:dyDescent="0.25">
      <c r="A614" t="s">
        <v>39</v>
      </c>
      <c r="B614">
        <v>512.32600000000002</v>
      </c>
      <c r="C614">
        <v>0</v>
      </c>
      <c r="D614">
        <v>0</v>
      </c>
      <c r="E614">
        <v>0</v>
      </c>
      <c r="F614">
        <v>0</v>
      </c>
      <c r="G614">
        <v>0.149899</v>
      </c>
      <c r="H614">
        <v>1</v>
      </c>
      <c r="I614">
        <v>0</v>
      </c>
    </row>
    <row r="615" spans="1:25" x14ac:dyDescent="0.25">
      <c r="A615" t="s">
        <v>39</v>
      </c>
      <c r="B615">
        <v>505.77499999999998</v>
      </c>
      <c r="C615">
        <v>0</v>
      </c>
      <c r="D615">
        <v>0</v>
      </c>
      <c r="E615">
        <v>0</v>
      </c>
      <c r="F615">
        <v>0</v>
      </c>
      <c r="G615">
        <v>0.149899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505.58300000000003</v>
      </c>
      <c r="C616">
        <v>0</v>
      </c>
      <c r="D616">
        <v>0</v>
      </c>
      <c r="E616">
        <v>0</v>
      </c>
      <c r="F616">
        <v>0</v>
      </c>
      <c r="G616">
        <v>0.149899</v>
      </c>
      <c r="H616">
        <v>1</v>
      </c>
      <c r="I616">
        <v>0</v>
      </c>
      <c r="R616">
        <f>AVERAGE(B567:B616)</f>
        <v>560.94045999999992</v>
      </c>
      <c r="S616">
        <f>AVERAGE(C567:C616)</f>
        <v>0</v>
      </c>
      <c r="U616">
        <f>_xlfn.VAR.P(B567:B616)</f>
        <v>41394.078472328569</v>
      </c>
      <c r="V616">
        <f>_xlfn.VAR.P(C567:C616)</f>
        <v>0</v>
      </c>
      <c r="X616">
        <f>1.96*SQRT(U616)/50</f>
        <v>7.9754496264297838</v>
      </c>
      <c r="Y616">
        <f>1.96*SQRT(V616)/50</f>
        <v>0</v>
      </c>
    </row>
    <row r="617" spans="1:25" x14ac:dyDescent="0.25">
      <c r="A617" t="s">
        <v>39</v>
      </c>
      <c r="B617">
        <v>28049.453970999999</v>
      </c>
      <c r="C617" t="s">
        <v>37</v>
      </c>
    </row>
    <row r="618" spans="1:25" x14ac:dyDescent="0.25">
      <c r="A618" t="s">
        <v>40</v>
      </c>
      <c r="B618">
        <v>511.815</v>
      </c>
      <c r="C618">
        <v>509.399</v>
      </c>
      <c r="D618">
        <v>489.36799999999999</v>
      </c>
      <c r="E618">
        <v>335.24299999999999</v>
      </c>
      <c r="F618">
        <v>0</v>
      </c>
      <c r="G618">
        <v>0.149895</v>
      </c>
      <c r="H618">
        <v>1</v>
      </c>
      <c r="I618">
        <v>0</v>
      </c>
    </row>
    <row r="619" spans="1:25" x14ac:dyDescent="0.25">
      <c r="A619" t="s">
        <v>40</v>
      </c>
      <c r="B619">
        <v>521.22</v>
      </c>
      <c r="C619">
        <v>518.53700000000003</v>
      </c>
      <c r="D619">
        <v>489.55599999999998</v>
      </c>
      <c r="E619">
        <v>335.61</v>
      </c>
      <c r="F619">
        <v>0</v>
      </c>
      <c r="G619">
        <v>0.149895</v>
      </c>
      <c r="H619">
        <v>1</v>
      </c>
      <c r="I619">
        <v>0</v>
      </c>
    </row>
    <row r="620" spans="1:25" x14ac:dyDescent="0.25">
      <c r="A620" t="s">
        <v>40</v>
      </c>
      <c r="B620">
        <v>512.10699999999997</v>
      </c>
      <c r="C620">
        <v>509.45</v>
      </c>
      <c r="D620">
        <v>489.40100000000001</v>
      </c>
      <c r="E620">
        <v>335.55399999999997</v>
      </c>
      <c r="F620">
        <v>0</v>
      </c>
      <c r="G620">
        <v>0.149898</v>
      </c>
      <c r="H620">
        <v>1</v>
      </c>
      <c r="I620">
        <v>0</v>
      </c>
    </row>
    <row r="621" spans="1:25" x14ac:dyDescent="0.25">
      <c r="A621" t="s">
        <v>40</v>
      </c>
      <c r="B621">
        <v>512.86400000000003</v>
      </c>
      <c r="C621">
        <v>510.17200000000003</v>
      </c>
      <c r="D621">
        <v>490.05599999999998</v>
      </c>
      <c r="E621">
        <v>335.66300000000001</v>
      </c>
      <c r="F621">
        <v>0</v>
      </c>
      <c r="G621">
        <v>0.149895</v>
      </c>
      <c r="H621">
        <v>1</v>
      </c>
      <c r="I621">
        <v>0</v>
      </c>
    </row>
    <row r="622" spans="1:25" x14ac:dyDescent="0.25">
      <c r="A622" t="s">
        <v>40</v>
      </c>
      <c r="B622">
        <v>512.15700000000004</v>
      </c>
      <c r="C622">
        <v>509.49</v>
      </c>
      <c r="D622">
        <v>489.43700000000001</v>
      </c>
      <c r="E622">
        <v>335.41699999999997</v>
      </c>
      <c r="F622">
        <v>0</v>
      </c>
      <c r="G622">
        <v>0.149898</v>
      </c>
      <c r="H622">
        <v>1</v>
      </c>
      <c r="I622">
        <v>0</v>
      </c>
    </row>
    <row r="623" spans="1:25" x14ac:dyDescent="0.25">
      <c r="A623" t="s">
        <v>40</v>
      </c>
      <c r="B623">
        <v>519.43299999999999</v>
      </c>
      <c r="C623">
        <v>516.77099999999996</v>
      </c>
      <c r="D623">
        <v>489.46600000000001</v>
      </c>
      <c r="E623">
        <v>335.512</v>
      </c>
      <c r="F623">
        <v>0</v>
      </c>
      <c r="G623">
        <v>0.149895</v>
      </c>
      <c r="H623">
        <v>1</v>
      </c>
      <c r="I623">
        <v>0</v>
      </c>
    </row>
    <row r="624" spans="1:25" x14ac:dyDescent="0.25">
      <c r="A624" t="s">
        <v>40</v>
      </c>
      <c r="B624">
        <v>512.45899999999995</v>
      </c>
      <c r="C624">
        <v>509.80099999999999</v>
      </c>
      <c r="D624">
        <v>489.74400000000003</v>
      </c>
      <c r="E624">
        <v>335.48099999999999</v>
      </c>
      <c r="F624">
        <v>0</v>
      </c>
      <c r="G624">
        <v>0.15009700000000001</v>
      </c>
      <c r="H624">
        <v>1</v>
      </c>
      <c r="I624">
        <v>0</v>
      </c>
    </row>
    <row r="625" spans="1:9" x14ac:dyDescent="0.25">
      <c r="A625" t="s">
        <v>40</v>
      </c>
      <c r="B625">
        <v>512.02300000000002</v>
      </c>
      <c r="C625">
        <v>509.36399999999998</v>
      </c>
      <c r="D625">
        <v>489.34199999999998</v>
      </c>
      <c r="E625">
        <v>335.45600000000002</v>
      </c>
      <c r="F625">
        <v>0</v>
      </c>
      <c r="G625">
        <v>0.15009700000000001</v>
      </c>
      <c r="H625">
        <v>1</v>
      </c>
      <c r="I625">
        <v>0</v>
      </c>
    </row>
    <row r="626" spans="1:9" x14ac:dyDescent="0.25">
      <c r="A626" t="s">
        <v>40</v>
      </c>
      <c r="B626">
        <v>512.76199999999994</v>
      </c>
      <c r="C626">
        <v>510.101</v>
      </c>
      <c r="D626">
        <v>489.839</v>
      </c>
      <c r="E626">
        <v>335.791</v>
      </c>
      <c r="F626">
        <v>0</v>
      </c>
      <c r="G626">
        <v>0.15009700000000001</v>
      </c>
      <c r="H626">
        <v>1</v>
      </c>
      <c r="I626">
        <v>0</v>
      </c>
    </row>
    <row r="627" spans="1:9" x14ac:dyDescent="0.25">
      <c r="A627" t="s">
        <v>40</v>
      </c>
      <c r="B627">
        <v>512.22699999999998</v>
      </c>
      <c r="C627">
        <v>509.56400000000002</v>
      </c>
      <c r="D627">
        <v>489.54199999999997</v>
      </c>
      <c r="E627">
        <v>335.59100000000001</v>
      </c>
      <c r="F627">
        <v>0</v>
      </c>
      <c r="G627">
        <v>0.15009700000000001</v>
      </c>
      <c r="H627">
        <v>1</v>
      </c>
      <c r="I627">
        <v>0</v>
      </c>
    </row>
    <row r="628" spans="1:9" x14ac:dyDescent="0.25">
      <c r="A628" t="s">
        <v>40</v>
      </c>
      <c r="B628">
        <v>512.28399999999999</v>
      </c>
      <c r="C628">
        <v>509.637</v>
      </c>
      <c r="D628">
        <v>489.62400000000002</v>
      </c>
      <c r="E628">
        <v>335.59</v>
      </c>
      <c r="F628">
        <v>0</v>
      </c>
      <c r="G628">
        <v>0.15009700000000001</v>
      </c>
      <c r="H628">
        <v>1</v>
      </c>
      <c r="I628">
        <v>0</v>
      </c>
    </row>
    <row r="629" spans="1:9" x14ac:dyDescent="0.25">
      <c r="A629" t="s">
        <v>40</v>
      </c>
      <c r="B629">
        <v>512.18600000000004</v>
      </c>
      <c r="C629">
        <v>509.52699999999999</v>
      </c>
      <c r="D629">
        <v>489.53899999999999</v>
      </c>
      <c r="E629">
        <v>335.35500000000002</v>
      </c>
      <c r="F629">
        <v>0</v>
      </c>
      <c r="G629">
        <v>0.15009700000000001</v>
      </c>
      <c r="H629">
        <v>1</v>
      </c>
      <c r="I629">
        <v>0</v>
      </c>
    </row>
    <row r="630" spans="1:9" x14ac:dyDescent="0.25">
      <c r="A630" t="s">
        <v>40</v>
      </c>
      <c r="B630">
        <v>517.75199999999995</v>
      </c>
      <c r="C630">
        <v>515.00199999999995</v>
      </c>
      <c r="D630">
        <v>489.42399999999998</v>
      </c>
      <c r="E630">
        <v>335.52499999999998</v>
      </c>
      <c r="F630">
        <v>0</v>
      </c>
      <c r="G630">
        <v>0.15009700000000001</v>
      </c>
      <c r="H630">
        <v>1</v>
      </c>
      <c r="I630">
        <v>0</v>
      </c>
    </row>
    <row r="631" spans="1:9" x14ac:dyDescent="0.25">
      <c r="A631" t="s">
        <v>40</v>
      </c>
      <c r="B631">
        <v>1281.52</v>
      </c>
      <c r="C631">
        <v>509.65100000000001</v>
      </c>
      <c r="D631">
        <v>489.41</v>
      </c>
      <c r="E631">
        <v>335.43099999999998</v>
      </c>
      <c r="F631">
        <v>0</v>
      </c>
      <c r="G631">
        <v>0.15009700000000001</v>
      </c>
      <c r="H631">
        <v>1</v>
      </c>
      <c r="I631">
        <v>0</v>
      </c>
    </row>
    <row r="632" spans="1:9" x14ac:dyDescent="0.25">
      <c r="A632" t="s">
        <v>40</v>
      </c>
      <c r="B632">
        <v>514.49400000000003</v>
      </c>
      <c r="C632">
        <v>510.89800000000002</v>
      </c>
      <c r="D632">
        <v>489.58699999999999</v>
      </c>
      <c r="E632">
        <v>335.45699999999999</v>
      </c>
      <c r="F632">
        <v>0</v>
      </c>
      <c r="G632">
        <v>0.15009700000000001</v>
      </c>
      <c r="H632">
        <v>1</v>
      </c>
      <c r="I632">
        <v>0</v>
      </c>
    </row>
    <row r="633" spans="1:9" x14ac:dyDescent="0.25">
      <c r="A633" t="s">
        <v>40</v>
      </c>
      <c r="B633">
        <v>518.52</v>
      </c>
      <c r="C633">
        <v>515.87599999999998</v>
      </c>
      <c r="D633">
        <v>489.50299999999999</v>
      </c>
      <c r="E633">
        <v>335.57600000000002</v>
      </c>
      <c r="F633">
        <v>0</v>
      </c>
      <c r="G633">
        <v>0.15009700000000001</v>
      </c>
      <c r="H633">
        <v>1</v>
      </c>
      <c r="I633">
        <v>0</v>
      </c>
    </row>
    <row r="634" spans="1:9" x14ac:dyDescent="0.25">
      <c r="A634" t="s">
        <v>40</v>
      </c>
      <c r="B634">
        <v>512.601</v>
      </c>
      <c r="C634">
        <v>509.92</v>
      </c>
      <c r="D634">
        <v>489.26</v>
      </c>
      <c r="E634">
        <v>335.45400000000001</v>
      </c>
      <c r="F634">
        <v>0</v>
      </c>
      <c r="G634">
        <v>0.15010000000000001</v>
      </c>
      <c r="H634">
        <v>1</v>
      </c>
      <c r="I634">
        <v>0</v>
      </c>
    </row>
    <row r="635" spans="1:9" x14ac:dyDescent="0.25">
      <c r="A635" t="s">
        <v>40</v>
      </c>
      <c r="B635">
        <v>512.87099999999998</v>
      </c>
      <c r="C635">
        <v>510.197</v>
      </c>
      <c r="D635">
        <v>490.065</v>
      </c>
      <c r="E635">
        <v>335.82400000000001</v>
      </c>
      <c r="F635">
        <v>0</v>
      </c>
      <c r="G635">
        <v>0.15009700000000001</v>
      </c>
      <c r="H635">
        <v>1</v>
      </c>
      <c r="I635">
        <v>0</v>
      </c>
    </row>
    <row r="636" spans="1:9" x14ac:dyDescent="0.25">
      <c r="A636" t="s">
        <v>40</v>
      </c>
      <c r="B636">
        <v>512.14</v>
      </c>
      <c r="C636">
        <v>509.48399999999998</v>
      </c>
      <c r="D636">
        <v>489.37700000000001</v>
      </c>
      <c r="E636">
        <v>335.45600000000002</v>
      </c>
      <c r="F636">
        <v>0</v>
      </c>
      <c r="G636">
        <v>0.15010000000000001</v>
      </c>
      <c r="H636">
        <v>1</v>
      </c>
      <c r="I636">
        <v>0</v>
      </c>
    </row>
    <row r="637" spans="1:9" x14ac:dyDescent="0.25">
      <c r="A637" t="s">
        <v>40</v>
      </c>
      <c r="B637">
        <v>521.19299999999998</v>
      </c>
      <c r="C637">
        <v>518.53099999999995</v>
      </c>
      <c r="D637">
        <v>489.548</v>
      </c>
      <c r="E637">
        <v>335.58100000000002</v>
      </c>
      <c r="F637">
        <v>0</v>
      </c>
      <c r="G637">
        <v>0.15009700000000001</v>
      </c>
      <c r="H637">
        <v>1</v>
      </c>
      <c r="I637">
        <v>0</v>
      </c>
    </row>
    <row r="638" spans="1:9" x14ac:dyDescent="0.25">
      <c r="A638" t="s">
        <v>40</v>
      </c>
      <c r="B638">
        <v>511.81599999999997</v>
      </c>
      <c r="C638">
        <v>509.15899999999999</v>
      </c>
      <c r="D638">
        <v>489.084</v>
      </c>
      <c r="E638">
        <v>335.28300000000002</v>
      </c>
      <c r="F638">
        <v>0</v>
      </c>
      <c r="G638">
        <v>0.15010399999999999</v>
      </c>
      <c r="H638">
        <v>1</v>
      </c>
      <c r="I638">
        <v>0</v>
      </c>
    </row>
    <row r="639" spans="1:9" x14ac:dyDescent="0.25">
      <c r="A639" t="s">
        <v>40</v>
      </c>
      <c r="B639">
        <v>512.096</v>
      </c>
      <c r="C639">
        <v>509.44099999999997</v>
      </c>
      <c r="D639">
        <v>489.45400000000001</v>
      </c>
      <c r="E639">
        <v>335.47500000000002</v>
      </c>
      <c r="F639">
        <v>0</v>
      </c>
      <c r="G639">
        <v>0.15009700000000001</v>
      </c>
      <c r="H639">
        <v>1</v>
      </c>
      <c r="I639">
        <v>0</v>
      </c>
    </row>
    <row r="640" spans="1:9" x14ac:dyDescent="0.25">
      <c r="A640" t="s">
        <v>40</v>
      </c>
      <c r="B640">
        <v>512.27599999999995</v>
      </c>
      <c r="C640">
        <v>509.61599999999999</v>
      </c>
      <c r="D640">
        <v>489.60500000000002</v>
      </c>
      <c r="E640">
        <v>335.57900000000001</v>
      </c>
      <c r="F640">
        <v>0</v>
      </c>
      <c r="G640">
        <v>0.15010000000000001</v>
      </c>
      <c r="H640">
        <v>1</v>
      </c>
      <c r="I640">
        <v>0</v>
      </c>
    </row>
    <row r="641" spans="1:9" x14ac:dyDescent="0.25">
      <c r="A641" t="s">
        <v>40</v>
      </c>
      <c r="B641">
        <v>519.95100000000002</v>
      </c>
      <c r="C641">
        <v>517.28200000000004</v>
      </c>
      <c r="D641">
        <v>489.85599999999999</v>
      </c>
      <c r="E641">
        <v>335.70299999999997</v>
      </c>
      <c r="F641">
        <v>0</v>
      </c>
      <c r="G641">
        <v>0.150093</v>
      </c>
      <c r="H641">
        <v>1</v>
      </c>
      <c r="I641">
        <v>0</v>
      </c>
    </row>
    <row r="642" spans="1:9" x14ac:dyDescent="0.25">
      <c r="A642" t="s">
        <v>40</v>
      </c>
      <c r="B642">
        <v>512.35</v>
      </c>
      <c r="C642">
        <v>509.65699999999998</v>
      </c>
      <c r="D642">
        <v>489.233</v>
      </c>
      <c r="E642">
        <v>335.40199999999999</v>
      </c>
      <c r="F642">
        <v>0</v>
      </c>
      <c r="G642">
        <v>0.15010000000000001</v>
      </c>
      <c r="H642">
        <v>1</v>
      </c>
      <c r="I642">
        <v>0</v>
      </c>
    </row>
    <row r="643" spans="1:9" x14ac:dyDescent="0.25">
      <c r="A643" t="s">
        <v>40</v>
      </c>
      <c r="B643">
        <v>512.54300000000001</v>
      </c>
      <c r="C643">
        <v>509.86399999999998</v>
      </c>
      <c r="D643">
        <v>489.63900000000001</v>
      </c>
      <c r="E643">
        <v>335.46699999999998</v>
      </c>
      <c r="F643">
        <v>0</v>
      </c>
      <c r="G643">
        <v>0.150093</v>
      </c>
      <c r="H643">
        <v>1</v>
      </c>
      <c r="I643">
        <v>0</v>
      </c>
    </row>
    <row r="644" spans="1:9" x14ac:dyDescent="0.25">
      <c r="A644" t="s">
        <v>40</v>
      </c>
      <c r="B644">
        <v>512.08799999999997</v>
      </c>
      <c r="C644">
        <v>509.40100000000001</v>
      </c>
      <c r="D644">
        <v>489.31299999999999</v>
      </c>
      <c r="E644">
        <v>335.18400000000003</v>
      </c>
      <c r="F644">
        <v>0</v>
      </c>
      <c r="G644">
        <v>0.150093</v>
      </c>
      <c r="H644">
        <v>1</v>
      </c>
      <c r="I644">
        <v>0</v>
      </c>
    </row>
    <row r="645" spans="1:9" x14ac:dyDescent="0.25">
      <c r="A645" t="s">
        <v>40</v>
      </c>
      <c r="B645">
        <v>512.75699999999995</v>
      </c>
      <c r="C645">
        <v>510.08699999999999</v>
      </c>
      <c r="D645">
        <v>490.01</v>
      </c>
      <c r="E645">
        <v>335.82100000000003</v>
      </c>
      <c r="F645">
        <v>0</v>
      </c>
      <c r="G645">
        <v>0.15009700000000001</v>
      </c>
      <c r="H645">
        <v>1</v>
      </c>
      <c r="I645">
        <v>0</v>
      </c>
    </row>
    <row r="646" spans="1:9" x14ac:dyDescent="0.25">
      <c r="A646" t="s">
        <v>40</v>
      </c>
      <c r="B646">
        <v>511.88499999999999</v>
      </c>
      <c r="C646">
        <v>509.238</v>
      </c>
      <c r="D646">
        <v>489.15100000000001</v>
      </c>
      <c r="E646">
        <v>335.47199999999998</v>
      </c>
      <c r="F646">
        <v>0</v>
      </c>
      <c r="G646">
        <v>0.15010399999999999</v>
      </c>
      <c r="H646">
        <v>1</v>
      </c>
      <c r="I646">
        <v>0</v>
      </c>
    </row>
    <row r="647" spans="1:9" x14ac:dyDescent="0.25">
      <c r="A647" t="s">
        <v>40</v>
      </c>
      <c r="B647">
        <v>512.08699999999999</v>
      </c>
      <c r="C647">
        <v>509.39100000000002</v>
      </c>
      <c r="D647">
        <v>489.31400000000002</v>
      </c>
      <c r="E647">
        <v>335.45400000000001</v>
      </c>
      <c r="F647">
        <v>0</v>
      </c>
      <c r="G647">
        <v>0.15009700000000001</v>
      </c>
      <c r="H647">
        <v>1</v>
      </c>
      <c r="I647">
        <v>0</v>
      </c>
    </row>
    <row r="648" spans="1:9" x14ac:dyDescent="0.25">
      <c r="A648" t="s">
        <v>40</v>
      </c>
      <c r="B648">
        <v>517.54700000000003</v>
      </c>
      <c r="C648">
        <v>514.80899999999997</v>
      </c>
      <c r="D648">
        <v>489.74400000000003</v>
      </c>
      <c r="E648">
        <v>335.512</v>
      </c>
      <c r="F648">
        <v>0</v>
      </c>
      <c r="G648">
        <v>0.15009700000000001</v>
      </c>
      <c r="H648">
        <v>1</v>
      </c>
      <c r="I648">
        <v>0</v>
      </c>
    </row>
    <row r="649" spans="1:9" x14ac:dyDescent="0.25">
      <c r="A649" t="s">
        <v>40</v>
      </c>
      <c r="B649">
        <v>1255.45</v>
      </c>
      <c r="C649">
        <v>509.96</v>
      </c>
      <c r="D649">
        <v>489.589</v>
      </c>
      <c r="E649">
        <v>335.37299999999999</v>
      </c>
      <c r="F649">
        <v>0</v>
      </c>
      <c r="G649">
        <v>0.15009700000000001</v>
      </c>
      <c r="H649">
        <v>1</v>
      </c>
      <c r="I649">
        <v>0</v>
      </c>
    </row>
    <row r="650" spans="1:9" x14ac:dyDescent="0.25">
      <c r="A650" t="s">
        <v>40</v>
      </c>
      <c r="B650">
        <v>514.27</v>
      </c>
      <c r="C650">
        <v>510.78899999999999</v>
      </c>
      <c r="D650">
        <v>489.577</v>
      </c>
      <c r="E650">
        <v>335.58100000000002</v>
      </c>
      <c r="F650">
        <v>0</v>
      </c>
      <c r="G650">
        <v>0.15009700000000001</v>
      </c>
      <c r="H650">
        <v>1</v>
      </c>
      <c r="I650">
        <v>0</v>
      </c>
    </row>
    <row r="651" spans="1:9" x14ac:dyDescent="0.25">
      <c r="A651" t="s">
        <v>40</v>
      </c>
      <c r="B651">
        <v>518.68499999999995</v>
      </c>
      <c r="C651">
        <v>515.995</v>
      </c>
      <c r="D651">
        <v>489.68599999999998</v>
      </c>
      <c r="E651">
        <v>335.58499999999998</v>
      </c>
      <c r="F651">
        <v>0</v>
      </c>
      <c r="G651">
        <v>0.15009700000000001</v>
      </c>
      <c r="H651">
        <v>1</v>
      </c>
      <c r="I651">
        <v>0</v>
      </c>
    </row>
    <row r="652" spans="1:9" x14ac:dyDescent="0.25">
      <c r="A652" t="s">
        <v>40</v>
      </c>
      <c r="B652">
        <v>512.86599999999999</v>
      </c>
      <c r="C652">
        <v>510.18700000000001</v>
      </c>
      <c r="D652">
        <v>489.53899999999999</v>
      </c>
      <c r="E652">
        <v>335.54500000000002</v>
      </c>
      <c r="F652">
        <v>0</v>
      </c>
      <c r="G652">
        <v>0.15010000000000001</v>
      </c>
      <c r="H652">
        <v>1</v>
      </c>
      <c r="I652">
        <v>0</v>
      </c>
    </row>
    <row r="653" spans="1:9" x14ac:dyDescent="0.25">
      <c r="A653" t="s">
        <v>40</v>
      </c>
      <c r="B653">
        <v>512.375</v>
      </c>
      <c r="C653">
        <v>509.72</v>
      </c>
      <c r="D653">
        <v>489.58600000000001</v>
      </c>
      <c r="E653">
        <v>335.62799999999999</v>
      </c>
      <c r="F653">
        <v>0</v>
      </c>
      <c r="G653">
        <v>0.15009700000000001</v>
      </c>
      <c r="H653">
        <v>1</v>
      </c>
      <c r="I653">
        <v>0</v>
      </c>
    </row>
    <row r="654" spans="1:9" x14ac:dyDescent="0.25">
      <c r="A654" t="s">
        <v>40</v>
      </c>
      <c r="B654">
        <v>511.97199999999998</v>
      </c>
      <c r="C654">
        <v>509.31099999999998</v>
      </c>
      <c r="D654">
        <v>489.21699999999998</v>
      </c>
      <c r="E654">
        <v>335.40800000000002</v>
      </c>
      <c r="F654">
        <v>0</v>
      </c>
      <c r="G654">
        <v>0.15010499999999999</v>
      </c>
      <c r="H654">
        <v>1</v>
      </c>
      <c r="I654">
        <v>0</v>
      </c>
    </row>
    <row r="655" spans="1:9" x14ac:dyDescent="0.25">
      <c r="A655" t="s">
        <v>40</v>
      </c>
      <c r="B655">
        <v>521.17600000000004</v>
      </c>
      <c r="C655">
        <v>518.51199999999994</v>
      </c>
      <c r="D655">
        <v>489.88600000000002</v>
      </c>
      <c r="E655">
        <v>335.666</v>
      </c>
      <c r="F655">
        <v>0</v>
      </c>
      <c r="G655">
        <v>0.15010000000000001</v>
      </c>
      <c r="H655">
        <v>1</v>
      </c>
      <c r="I655">
        <v>0</v>
      </c>
    </row>
    <row r="656" spans="1:9" x14ac:dyDescent="0.25">
      <c r="A656" t="s">
        <v>40</v>
      </c>
      <c r="B656">
        <v>512.26800000000003</v>
      </c>
      <c r="C656">
        <v>509.58800000000002</v>
      </c>
      <c r="D656">
        <v>489.48099999999999</v>
      </c>
      <c r="E656">
        <v>335.63200000000001</v>
      </c>
      <c r="F656">
        <v>0</v>
      </c>
      <c r="G656">
        <v>0.15010000000000001</v>
      </c>
      <c r="H656">
        <v>1</v>
      </c>
      <c r="I656">
        <v>0</v>
      </c>
    </row>
    <row r="657" spans="1:25" x14ac:dyDescent="0.25">
      <c r="A657" t="s">
        <v>40</v>
      </c>
      <c r="B657">
        <v>512.26499999999999</v>
      </c>
      <c r="C657">
        <v>509.60899999999998</v>
      </c>
      <c r="D657">
        <v>489.51100000000002</v>
      </c>
      <c r="E657">
        <v>335.685</v>
      </c>
      <c r="F657">
        <v>0</v>
      </c>
      <c r="G657">
        <v>0.15009700000000001</v>
      </c>
      <c r="H657">
        <v>1</v>
      </c>
      <c r="I657">
        <v>0</v>
      </c>
    </row>
    <row r="658" spans="1:25" x14ac:dyDescent="0.25">
      <c r="A658" t="s">
        <v>40</v>
      </c>
      <c r="B658">
        <v>512.19100000000003</v>
      </c>
      <c r="C658">
        <v>509.53699999999998</v>
      </c>
      <c r="D658">
        <v>489.43200000000002</v>
      </c>
      <c r="E658">
        <v>335.50400000000002</v>
      </c>
      <c r="F658">
        <v>0</v>
      </c>
      <c r="G658">
        <v>0.15009700000000001</v>
      </c>
      <c r="H658">
        <v>1</v>
      </c>
      <c r="I658">
        <v>0</v>
      </c>
    </row>
    <row r="659" spans="1:25" x14ac:dyDescent="0.25">
      <c r="A659" t="s">
        <v>40</v>
      </c>
      <c r="B659">
        <v>519.33199999999999</v>
      </c>
      <c r="C659">
        <v>516.66899999999998</v>
      </c>
      <c r="D659">
        <v>489.20400000000001</v>
      </c>
      <c r="E659">
        <v>335.375</v>
      </c>
      <c r="F659">
        <v>0</v>
      </c>
      <c r="G659">
        <v>0.15009700000000001</v>
      </c>
      <c r="H659">
        <v>1</v>
      </c>
      <c r="I659">
        <v>0</v>
      </c>
    </row>
    <row r="660" spans="1:25" x14ac:dyDescent="0.25">
      <c r="A660" t="s">
        <v>40</v>
      </c>
      <c r="B660">
        <v>512.45399999999995</v>
      </c>
      <c r="C660">
        <v>509.79500000000002</v>
      </c>
      <c r="D660">
        <v>489.77300000000002</v>
      </c>
      <c r="E660">
        <v>335.68900000000002</v>
      </c>
      <c r="F660">
        <v>0</v>
      </c>
      <c r="G660">
        <v>0.15009700000000001</v>
      </c>
      <c r="H660">
        <v>1</v>
      </c>
      <c r="I660">
        <v>0</v>
      </c>
    </row>
    <row r="661" spans="1:25" x14ac:dyDescent="0.25">
      <c r="A661" t="s">
        <v>40</v>
      </c>
      <c r="B661">
        <v>512.75199999999995</v>
      </c>
      <c r="C661">
        <v>510.09500000000003</v>
      </c>
      <c r="D661">
        <v>490.08600000000001</v>
      </c>
      <c r="E661">
        <v>335.74</v>
      </c>
      <c r="F661">
        <v>0</v>
      </c>
      <c r="G661">
        <v>0.15009700000000001</v>
      </c>
      <c r="H661">
        <v>1</v>
      </c>
      <c r="I661">
        <v>0</v>
      </c>
    </row>
    <row r="662" spans="1:25" x14ac:dyDescent="0.25">
      <c r="A662" t="s">
        <v>40</v>
      </c>
      <c r="B662">
        <v>511.96199999999999</v>
      </c>
      <c r="C662">
        <v>509.28300000000002</v>
      </c>
      <c r="D662">
        <v>489.21600000000001</v>
      </c>
      <c r="E662">
        <v>335.464</v>
      </c>
      <c r="F662">
        <v>0</v>
      </c>
      <c r="G662">
        <v>0.15009700000000001</v>
      </c>
      <c r="H662">
        <v>1</v>
      </c>
      <c r="I662">
        <v>0</v>
      </c>
    </row>
    <row r="663" spans="1:25" x14ac:dyDescent="0.25">
      <c r="A663" t="s">
        <v>40</v>
      </c>
      <c r="B663">
        <v>512.30700000000002</v>
      </c>
      <c r="C663">
        <v>509.649</v>
      </c>
      <c r="D663">
        <v>489.577</v>
      </c>
      <c r="E663">
        <v>335.43799999999999</v>
      </c>
      <c r="F663">
        <v>0</v>
      </c>
      <c r="G663">
        <v>0.15009700000000001</v>
      </c>
      <c r="H663">
        <v>1</v>
      </c>
      <c r="I663">
        <v>0</v>
      </c>
    </row>
    <row r="664" spans="1:25" x14ac:dyDescent="0.25">
      <c r="A664" t="s">
        <v>40</v>
      </c>
      <c r="B664">
        <v>512.32500000000005</v>
      </c>
      <c r="C664">
        <v>509.67399999999998</v>
      </c>
      <c r="D664">
        <v>489.61799999999999</v>
      </c>
      <c r="E664">
        <v>335.48399999999998</v>
      </c>
      <c r="F664">
        <v>0</v>
      </c>
      <c r="G664">
        <v>0.15009700000000001</v>
      </c>
      <c r="H664">
        <v>1</v>
      </c>
      <c r="I664">
        <v>0</v>
      </c>
    </row>
    <row r="665" spans="1:25" x14ac:dyDescent="0.25">
      <c r="A665" t="s">
        <v>40</v>
      </c>
      <c r="B665">
        <v>512.22</v>
      </c>
      <c r="C665">
        <v>509.56400000000002</v>
      </c>
      <c r="D665">
        <v>489.50200000000001</v>
      </c>
      <c r="E665">
        <v>335.803</v>
      </c>
      <c r="F665">
        <v>0</v>
      </c>
      <c r="G665">
        <v>0.15010399999999999</v>
      </c>
      <c r="H665">
        <v>1</v>
      </c>
      <c r="I665">
        <v>0</v>
      </c>
    </row>
    <row r="666" spans="1:25" x14ac:dyDescent="0.25">
      <c r="A666" t="s">
        <v>40</v>
      </c>
      <c r="B666">
        <v>517.85</v>
      </c>
      <c r="C666">
        <v>515.09900000000005</v>
      </c>
      <c r="D666">
        <v>489.67500000000001</v>
      </c>
      <c r="E666">
        <v>335.84</v>
      </c>
      <c r="F666">
        <v>0</v>
      </c>
      <c r="G666">
        <v>0.15009700000000001</v>
      </c>
      <c r="H666">
        <v>1</v>
      </c>
      <c r="I666">
        <v>0</v>
      </c>
    </row>
    <row r="667" spans="1:25" x14ac:dyDescent="0.25">
      <c r="A667" t="s">
        <v>40</v>
      </c>
      <c r="B667">
        <v>1274.5899999999999</v>
      </c>
      <c r="C667">
        <v>509.90100000000001</v>
      </c>
      <c r="D667">
        <v>489.63400000000001</v>
      </c>
      <c r="E667">
        <v>335.37700000000001</v>
      </c>
      <c r="F667">
        <v>0</v>
      </c>
      <c r="G667">
        <v>0.15009700000000001</v>
      </c>
      <c r="H667">
        <v>1</v>
      </c>
      <c r="I667">
        <v>0</v>
      </c>
    </row>
    <row r="668" spans="1:25" x14ac:dyDescent="0.25">
      <c r="A668" t="s">
        <v>40</v>
      </c>
      <c r="B668">
        <v>513.58799999999997</v>
      </c>
      <c r="C668">
        <v>510.11900000000003</v>
      </c>
      <c r="D668">
        <v>488.94799999999998</v>
      </c>
      <c r="E668">
        <v>335.39400000000001</v>
      </c>
      <c r="F668">
        <v>0</v>
      </c>
      <c r="G668">
        <v>0.15009700000000001</v>
      </c>
      <c r="H668">
        <v>1</v>
      </c>
      <c r="I668">
        <v>0</v>
      </c>
    </row>
    <row r="669" spans="1:25" x14ac:dyDescent="0.25">
      <c r="A669" t="s">
        <v>40</v>
      </c>
      <c r="B669">
        <v>519.24099999999999</v>
      </c>
      <c r="C669">
        <v>516.54200000000003</v>
      </c>
      <c r="D669">
        <v>489.97199999999998</v>
      </c>
      <c r="E669">
        <v>335.68400000000003</v>
      </c>
      <c r="F669">
        <v>0</v>
      </c>
      <c r="G669">
        <v>0.15009700000000001</v>
      </c>
      <c r="H669">
        <v>1</v>
      </c>
      <c r="I669">
        <v>0</v>
      </c>
    </row>
    <row r="670" spans="1:25" x14ac:dyDescent="0.25">
      <c r="A670" t="s">
        <v>40</v>
      </c>
      <c r="B670">
        <v>512.46299999999997</v>
      </c>
      <c r="C670">
        <v>509.78500000000003</v>
      </c>
      <c r="D670">
        <v>489.07799999999997</v>
      </c>
      <c r="E670">
        <v>335.35700000000003</v>
      </c>
      <c r="F670">
        <v>0</v>
      </c>
      <c r="G670">
        <v>0.15009700000000001</v>
      </c>
      <c r="H670">
        <v>1</v>
      </c>
      <c r="I670">
        <v>0</v>
      </c>
    </row>
    <row r="671" spans="1:25" x14ac:dyDescent="0.25">
      <c r="A671" t="s">
        <v>40</v>
      </c>
      <c r="B671">
        <v>512.41099999999994</v>
      </c>
      <c r="C671">
        <v>509.75900000000001</v>
      </c>
      <c r="D671">
        <v>489.58199999999999</v>
      </c>
      <c r="E671">
        <v>335.73700000000002</v>
      </c>
      <c r="F671">
        <v>0</v>
      </c>
      <c r="G671">
        <v>0.15009700000000001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512.07500000000005</v>
      </c>
      <c r="C672">
        <v>509.399</v>
      </c>
      <c r="D672">
        <v>489.38499999999999</v>
      </c>
      <c r="E672">
        <v>335.40899999999999</v>
      </c>
      <c r="F672">
        <v>0</v>
      </c>
      <c r="G672">
        <v>0.14795800000000001</v>
      </c>
      <c r="H672">
        <v>1</v>
      </c>
      <c r="I672">
        <v>0</v>
      </c>
      <c r="R672">
        <f>AVERAGE(B623:B672)</f>
        <v>559.41898000000003</v>
      </c>
      <c r="S672">
        <f>AVERAGE(C623:C672)</f>
        <v>511.2161999999999</v>
      </c>
      <c r="U672">
        <f>_xlfn.VAR.P(B623:B672)</f>
        <v>32291.854282699631</v>
      </c>
      <c r="V672">
        <f>_xlfn.VAR.P(C623:C672)</f>
        <v>8.2024033199999629</v>
      </c>
      <c r="X672">
        <f>1.96*SQRT(U672)/50</f>
        <v>7.0442142901084113</v>
      </c>
      <c r="Y672">
        <f>1.96*SQRT(V672)/50</f>
        <v>0.11226816573563828</v>
      </c>
    </row>
    <row r="673" spans="1:9" x14ac:dyDescent="0.25">
      <c r="A673" t="s">
        <v>39</v>
      </c>
      <c r="B673">
        <v>27973.474548999999</v>
      </c>
      <c r="C673" t="s">
        <v>37</v>
      </c>
    </row>
    <row r="674" spans="1:9" x14ac:dyDescent="0.25">
      <c r="A674" t="s">
        <v>41</v>
      </c>
      <c r="B674">
        <v>495.27499999999998</v>
      </c>
      <c r="C674">
        <v>493.06900000000002</v>
      </c>
      <c r="D674">
        <v>463.73200000000003</v>
      </c>
      <c r="E674">
        <v>309.60700000000003</v>
      </c>
      <c r="F674">
        <v>0</v>
      </c>
      <c r="G674">
        <v>0.12457600000000001</v>
      </c>
      <c r="H674">
        <v>1</v>
      </c>
      <c r="I674">
        <v>0</v>
      </c>
    </row>
    <row r="675" spans="1:9" x14ac:dyDescent="0.25">
      <c r="A675" t="s">
        <v>41</v>
      </c>
      <c r="B675">
        <v>485.36900000000003</v>
      </c>
      <c r="C675">
        <v>483.76100000000002</v>
      </c>
      <c r="D675">
        <v>463.39800000000002</v>
      </c>
      <c r="E675">
        <v>309.49400000000003</v>
      </c>
      <c r="F675">
        <v>0</v>
      </c>
      <c r="G675">
        <v>0.14710500000000001</v>
      </c>
      <c r="H675">
        <v>1</v>
      </c>
      <c r="I675">
        <v>0</v>
      </c>
    </row>
    <row r="676" spans="1:9" x14ac:dyDescent="0.25">
      <c r="A676" t="s">
        <v>41</v>
      </c>
      <c r="B676">
        <v>485.33699999999999</v>
      </c>
      <c r="C676">
        <v>483.71699999999998</v>
      </c>
      <c r="D676">
        <v>463.36</v>
      </c>
      <c r="E676">
        <v>309.56900000000002</v>
      </c>
      <c r="F676">
        <v>0</v>
      </c>
      <c r="G676">
        <v>0.150089</v>
      </c>
      <c r="H676">
        <v>1</v>
      </c>
      <c r="I676">
        <v>0</v>
      </c>
    </row>
    <row r="677" spans="1:9" x14ac:dyDescent="0.25">
      <c r="A677" t="s">
        <v>41</v>
      </c>
      <c r="B677">
        <v>485.202</v>
      </c>
      <c r="C677">
        <v>483.57799999999997</v>
      </c>
      <c r="D677">
        <v>463.23899999999998</v>
      </c>
      <c r="E677">
        <v>309.38900000000001</v>
      </c>
      <c r="F677">
        <v>0</v>
      </c>
      <c r="G677">
        <v>0.14771500000000001</v>
      </c>
      <c r="H677">
        <v>1</v>
      </c>
      <c r="I677">
        <v>0</v>
      </c>
    </row>
    <row r="678" spans="1:9" x14ac:dyDescent="0.25">
      <c r="A678" t="s">
        <v>41</v>
      </c>
      <c r="B678">
        <v>493.27</v>
      </c>
      <c r="C678">
        <v>491.64100000000002</v>
      </c>
      <c r="D678">
        <v>463.44600000000003</v>
      </c>
      <c r="E678">
        <v>309.54000000000002</v>
      </c>
      <c r="F678">
        <v>0</v>
      </c>
      <c r="G678">
        <v>0.14768300000000001</v>
      </c>
      <c r="H678">
        <v>1</v>
      </c>
      <c r="I678">
        <v>0</v>
      </c>
    </row>
    <row r="679" spans="1:9" x14ac:dyDescent="0.25">
      <c r="A679" t="s">
        <v>41</v>
      </c>
      <c r="B679">
        <v>485.23099999999999</v>
      </c>
      <c r="C679">
        <v>483.58499999999998</v>
      </c>
      <c r="D679">
        <v>463.18599999999998</v>
      </c>
      <c r="E679">
        <v>309.435</v>
      </c>
      <c r="F679">
        <v>0</v>
      </c>
      <c r="G679">
        <v>0.11494699999999999</v>
      </c>
      <c r="H679">
        <v>1</v>
      </c>
      <c r="I679">
        <v>0</v>
      </c>
    </row>
    <row r="680" spans="1:9" x14ac:dyDescent="0.25">
      <c r="A680" t="s">
        <v>41</v>
      </c>
      <c r="B680">
        <v>485.37200000000001</v>
      </c>
      <c r="C680">
        <v>483.745</v>
      </c>
      <c r="D680">
        <v>463.38099999999997</v>
      </c>
      <c r="E680">
        <v>309.54700000000003</v>
      </c>
      <c r="F680">
        <v>0</v>
      </c>
      <c r="G680">
        <v>0.147122</v>
      </c>
      <c r="H680">
        <v>1</v>
      </c>
      <c r="I680">
        <v>0</v>
      </c>
    </row>
    <row r="681" spans="1:9" x14ac:dyDescent="0.25">
      <c r="A681" t="s">
        <v>41</v>
      </c>
      <c r="B681">
        <v>485.52</v>
      </c>
      <c r="C681">
        <v>483.911</v>
      </c>
      <c r="D681">
        <v>463.18799999999999</v>
      </c>
      <c r="E681">
        <v>309.53199999999998</v>
      </c>
      <c r="F681">
        <v>0</v>
      </c>
      <c r="G681">
        <v>0.150089</v>
      </c>
      <c r="H681">
        <v>1</v>
      </c>
      <c r="I681">
        <v>0</v>
      </c>
    </row>
    <row r="682" spans="1:9" x14ac:dyDescent="0.25">
      <c r="A682" t="s">
        <v>41</v>
      </c>
      <c r="B682">
        <v>484.99299999999999</v>
      </c>
      <c r="C682">
        <v>483.392</v>
      </c>
      <c r="D682">
        <v>463.07900000000001</v>
      </c>
      <c r="E682">
        <v>309.48099999999999</v>
      </c>
      <c r="F682">
        <v>0</v>
      </c>
      <c r="G682">
        <v>0.14990300000000001</v>
      </c>
      <c r="H682">
        <v>1</v>
      </c>
      <c r="I682">
        <v>0</v>
      </c>
    </row>
    <row r="683" spans="1:9" x14ac:dyDescent="0.25">
      <c r="A683" t="s">
        <v>41</v>
      </c>
      <c r="B683">
        <v>485.24200000000002</v>
      </c>
      <c r="C683">
        <v>483.61599999999999</v>
      </c>
      <c r="D683">
        <v>463.21499999999997</v>
      </c>
      <c r="E683">
        <v>309.43400000000003</v>
      </c>
      <c r="F683">
        <v>0</v>
      </c>
      <c r="G683">
        <v>0.115333</v>
      </c>
      <c r="H683">
        <v>1</v>
      </c>
      <c r="I683">
        <v>0</v>
      </c>
    </row>
    <row r="684" spans="1:9" x14ac:dyDescent="0.25">
      <c r="A684" t="s">
        <v>41</v>
      </c>
      <c r="B684">
        <v>484.86900000000003</v>
      </c>
      <c r="C684">
        <v>483.24700000000001</v>
      </c>
      <c r="D684">
        <v>462.87700000000001</v>
      </c>
      <c r="E684">
        <v>309.387</v>
      </c>
      <c r="F684">
        <v>0</v>
      </c>
      <c r="G684">
        <v>0.147122</v>
      </c>
      <c r="H684">
        <v>1</v>
      </c>
      <c r="I684">
        <v>0</v>
      </c>
    </row>
    <row r="685" spans="1:9" x14ac:dyDescent="0.25">
      <c r="A685" t="s">
        <v>41</v>
      </c>
      <c r="B685">
        <v>484.947</v>
      </c>
      <c r="C685">
        <v>483.33800000000002</v>
      </c>
      <c r="D685">
        <v>462.983</v>
      </c>
      <c r="E685">
        <v>309.39</v>
      </c>
      <c r="F685">
        <v>0</v>
      </c>
      <c r="G685">
        <v>0.14060900000000001</v>
      </c>
      <c r="H685">
        <v>1</v>
      </c>
      <c r="I685">
        <v>0</v>
      </c>
    </row>
    <row r="686" spans="1:9" x14ac:dyDescent="0.25">
      <c r="A686" t="s">
        <v>41</v>
      </c>
      <c r="B686">
        <v>490.85700000000003</v>
      </c>
      <c r="C686">
        <v>489.142</v>
      </c>
      <c r="D686">
        <v>463.59</v>
      </c>
      <c r="E686">
        <v>309.46100000000001</v>
      </c>
      <c r="F686">
        <v>0</v>
      </c>
      <c r="G686">
        <v>0.148146</v>
      </c>
      <c r="H686">
        <v>1</v>
      </c>
      <c r="I686">
        <v>0</v>
      </c>
    </row>
    <row r="687" spans="1:9" x14ac:dyDescent="0.25">
      <c r="A687" t="s">
        <v>41</v>
      </c>
      <c r="B687">
        <v>1216.01</v>
      </c>
      <c r="C687">
        <v>483.70100000000002</v>
      </c>
      <c r="D687">
        <v>463.25900000000001</v>
      </c>
      <c r="E687">
        <v>309.48</v>
      </c>
      <c r="F687">
        <v>0</v>
      </c>
      <c r="G687">
        <v>0.14711199999999999</v>
      </c>
      <c r="H687">
        <v>1</v>
      </c>
      <c r="I687">
        <v>0</v>
      </c>
    </row>
    <row r="688" spans="1:9" x14ac:dyDescent="0.25">
      <c r="A688" t="s">
        <v>41</v>
      </c>
      <c r="B688">
        <v>496.63299999999998</v>
      </c>
      <c r="C688">
        <v>492.42099999999999</v>
      </c>
      <c r="D688">
        <v>463.33</v>
      </c>
      <c r="E688">
        <v>309.48599999999999</v>
      </c>
      <c r="F688">
        <v>0</v>
      </c>
      <c r="G688">
        <v>0.14710500000000001</v>
      </c>
      <c r="H688">
        <v>1</v>
      </c>
      <c r="I688">
        <v>0</v>
      </c>
    </row>
    <row r="689" spans="1:9" x14ac:dyDescent="0.25">
      <c r="A689" t="s">
        <v>41</v>
      </c>
      <c r="B689">
        <v>486.06099999999998</v>
      </c>
      <c r="C689">
        <v>484.36200000000002</v>
      </c>
      <c r="D689">
        <v>463.55399999999997</v>
      </c>
      <c r="E689">
        <v>309.54500000000002</v>
      </c>
      <c r="F689">
        <v>0</v>
      </c>
      <c r="G689">
        <v>0.11756900000000001</v>
      </c>
      <c r="H689">
        <v>1</v>
      </c>
      <c r="I689">
        <v>0</v>
      </c>
    </row>
    <row r="690" spans="1:9" x14ac:dyDescent="0.25">
      <c r="A690" t="s">
        <v>41</v>
      </c>
      <c r="B690">
        <v>485.887</v>
      </c>
      <c r="C690">
        <v>484.14299999999997</v>
      </c>
      <c r="D690">
        <v>463.125</v>
      </c>
      <c r="E690">
        <v>309.50799999999998</v>
      </c>
      <c r="F690">
        <v>0</v>
      </c>
      <c r="G690">
        <v>0.121388</v>
      </c>
      <c r="H690">
        <v>1</v>
      </c>
      <c r="I690">
        <v>0</v>
      </c>
    </row>
    <row r="691" spans="1:9" x14ac:dyDescent="0.25">
      <c r="A691" t="s">
        <v>41</v>
      </c>
      <c r="B691">
        <v>485.31700000000001</v>
      </c>
      <c r="C691">
        <v>483.65100000000001</v>
      </c>
      <c r="D691">
        <v>463.197</v>
      </c>
      <c r="E691">
        <v>309.41399999999999</v>
      </c>
      <c r="F691">
        <v>0</v>
      </c>
      <c r="G691">
        <v>0.14710500000000001</v>
      </c>
      <c r="H691">
        <v>1</v>
      </c>
      <c r="I691">
        <v>0</v>
      </c>
    </row>
    <row r="692" spans="1:9" x14ac:dyDescent="0.25">
      <c r="A692" t="s">
        <v>41</v>
      </c>
      <c r="B692">
        <v>494.01299999999998</v>
      </c>
      <c r="C692">
        <v>492.39</v>
      </c>
      <c r="D692">
        <v>463.25700000000001</v>
      </c>
      <c r="E692">
        <v>309.42899999999997</v>
      </c>
      <c r="F692">
        <v>0</v>
      </c>
      <c r="G692">
        <v>0.15009600000000001</v>
      </c>
      <c r="H692">
        <v>1</v>
      </c>
      <c r="I692">
        <v>0</v>
      </c>
    </row>
    <row r="693" spans="1:9" x14ac:dyDescent="0.25">
      <c r="A693" t="s">
        <v>41</v>
      </c>
      <c r="B693">
        <v>484.721</v>
      </c>
      <c r="C693">
        <v>483.07600000000002</v>
      </c>
      <c r="D693">
        <v>462.71800000000002</v>
      </c>
      <c r="E693">
        <v>309.39499999999998</v>
      </c>
      <c r="F693">
        <v>0</v>
      </c>
      <c r="G693">
        <v>0.13494900000000001</v>
      </c>
      <c r="H693">
        <v>1</v>
      </c>
      <c r="I693">
        <v>0</v>
      </c>
    </row>
    <row r="694" spans="1:9" x14ac:dyDescent="0.25">
      <c r="A694" t="s">
        <v>41</v>
      </c>
      <c r="B694">
        <v>485.10599999999999</v>
      </c>
      <c r="C694">
        <v>483.49299999999999</v>
      </c>
      <c r="D694">
        <v>463.07299999999998</v>
      </c>
      <c r="E694">
        <v>309.44900000000001</v>
      </c>
      <c r="F694">
        <v>0</v>
      </c>
      <c r="G694">
        <v>0.14711199999999999</v>
      </c>
      <c r="H694">
        <v>1</v>
      </c>
      <c r="I694">
        <v>0</v>
      </c>
    </row>
    <row r="695" spans="1:9" x14ac:dyDescent="0.25">
      <c r="A695" t="s">
        <v>41</v>
      </c>
      <c r="B695">
        <v>485.44499999999999</v>
      </c>
      <c r="C695">
        <v>483.79899999999998</v>
      </c>
      <c r="D695">
        <v>463.31799999999998</v>
      </c>
      <c r="E695">
        <v>309.34500000000003</v>
      </c>
      <c r="F695">
        <v>0</v>
      </c>
      <c r="G695">
        <v>0.14990600000000001</v>
      </c>
      <c r="H695">
        <v>1</v>
      </c>
      <c r="I695">
        <v>0</v>
      </c>
    </row>
    <row r="696" spans="1:9" x14ac:dyDescent="0.25">
      <c r="A696" t="s">
        <v>41</v>
      </c>
      <c r="B696">
        <v>485.101</v>
      </c>
      <c r="C696">
        <v>483.47300000000001</v>
      </c>
      <c r="D696">
        <v>463.029</v>
      </c>
      <c r="E696">
        <v>309.36599999999999</v>
      </c>
      <c r="F696">
        <v>0</v>
      </c>
      <c r="G696">
        <v>0.12185699999999999</v>
      </c>
      <c r="H696">
        <v>1</v>
      </c>
      <c r="I696">
        <v>0</v>
      </c>
    </row>
    <row r="697" spans="1:9" x14ac:dyDescent="0.25">
      <c r="A697" t="s">
        <v>41</v>
      </c>
      <c r="B697">
        <v>492.59199999999998</v>
      </c>
      <c r="C697">
        <v>490.95699999999999</v>
      </c>
      <c r="D697">
        <v>462.97300000000001</v>
      </c>
      <c r="E697">
        <v>309.35899999999998</v>
      </c>
      <c r="F697">
        <v>0</v>
      </c>
      <c r="G697">
        <v>0.147429</v>
      </c>
      <c r="H697">
        <v>1</v>
      </c>
      <c r="I697">
        <v>0</v>
      </c>
    </row>
    <row r="698" spans="1:9" x14ac:dyDescent="0.25">
      <c r="A698" t="s">
        <v>41</v>
      </c>
      <c r="B698">
        <v>485.51499999999999</v>
      </c>
      <c r="C698">
        <v>483.87900000000002</v>
      </c>
      <c r="D698">
        <v>463.47800000000001</v>
      </c>
      <c r="E698">
        <v>309.45800000000003</v>
      </c>
      <c r="F698">
        <v>0</v>
      </c>
      <c r="G698">
        <v>0.14710500000000001</v>
      </c>
      <c r="H698">
        <v>1</v>
      </c>
      <c r="I698">
        <v>0</v>
      </c>
    </row>
    <row r="699" spans="1:9" x14ac:dyDescent="0.25">
      <c r="A699" t="s">
        <v>41</v>
      </c>
      <c r="B699">
        <v>485.553</v>
      </c>
      <c r="C699">
        <v>483.92399999999998</v>
      </c>
      <c r="D699">
        <v>463.46899999999999</v>
      </c>
      <c r="E699">
        <v>309.37099999999998</v>
      </c>
      <c r="F699">
        <v>0</v>
      </c>
      <c r="G699">
        <v>0.149899</v>
      </c>
      <c r="H699">
        <v>1</v>
      </c>
      <c r="I699">
        <v>0</v>
      </c>
    </row>
    <row r="700" spans="1:9" x14ac:dyDescent="0.25">
      <c r="A700" t="s">
        <v>41</v>
      </c>
      <c r="B700">
        <v>485.38499999999999</v>
      </c>
      <c r="C700">
        <v>483.77199999999999</v>
      </c>
      <c r="D700">
        <v>463.43799999999999</v>
      </c>
      <c r="E700">
        <v>309.46800000000002</v>
      </c>
      <c r="F700">
        <v>0</v>
      </c>
      <c r="G700">
        <v>0.14710300000000001</v>
      </c>
      <c r="H700">
        <v>1</v>
      </c>
      <c r="I700">
        <v>0</v>
      </c>
    </row>
    <row r="701" spans="1:9" x14ac:dyDescent="0.25">
      <c r="A701" t="s">
        <v>41</v>
      </c>
      <c r="B701">
        <v>485.24099999999999</v>
      </c>
      <c r="C701">
        <v>483.60899999999998</v>
      </c>
      <c r="D701">
        <v>463.17899999999997</v>
      </c>
      <c r="E701">
        <v>309.31599999999997</v>
      </c>
      <c r="F701">
        <v>0</v>
      </c>
      <c r="G701">
        <v>0.14718600000000001</v>
      </c>
      <c r="H701">
        <v>1</v>
      </c>
      <c r="I701">
        <v>0</v>
      </c>
    </row>
    <row r="702" spans="1:9" x14ac:dyDescent="0.25">
      <c r="A702" t="s">
        <v>41</v>
      </c>
      <c r="B702">
        <v>485.18900000000002</v>
      </c>
      <c r="C702">
        <v>483.57</v>
      </c>
      <c r="D702">
        <v>463.17099999999999</v>
      </c>
      <c r="E702">
        <v>309.51499999999999</v>
      </c>
      <c r="F702">
        <v>0</v>
      </c>
      <c r="G702">
        <v>0.11595</v>
      </c>
      <c r="H702">
        <v>1</v>
      </c>
      <c r="I702">
        <v>0</v>
      </c>
    </row>
    <row r="703" spans="1:9" x14ac:dyDescent="0.25">
      <c r="A703" t="s">
        <v>41</v>
      </c>
      <c r="B703">
        <v>484.71199999999999</v>
      </c>
      <c r="C703">
        <v>483.084</v>
      </c>
      <c r="D703">
        <v>462.68</v>
      </c>
      <c r="E703">
        <v>309.47500000000002</v>
      </c>
      <c r="F703">
        <v>0</v>
      </c>
      <c r="G703">
        <v>0.142482</v>
      </c>
      <c r="H703">
        <v>1</v>
      </c>
      <c r="I703">
        <v>0</v>
      </c>
    </row>
    <row r="704" spans="1:9" x14ac:dyDescent="0.25">
      <c r="A704" t="s">
        <v>41</v>
      </c>
      <c r="B704">
        <v>490.84500000000003</v>
      </c>
      <c r="C704">
        <v>489.15100000000001</v>
      </c>
      <c r="D704">
        <v>463.29500000000002</v>
      </c>
      <c r="E704">
        <v>309.53300000000002</v>
      </c>
      <c r="F704">
        <v>0</v>
      </c>
      <c r="G704">
        <v>0.149891</v>
      </c>
      <c r="H704">
        <v>1</v>
      </c>
      <c r="I704">
        <v>0</v>
      </c>
    </row>
    <row r="705" spans="1:9" x14ac:dyDescent="0.25">
      <c r="A705" t="s">
        <v>41</v>
      </c>
      <c r="B705">
        <v>485.66399999999999</v>
      </c>
      <c r="C705">
        <v>483.71899999999999</v>
      </c>
      <c r="D705">
        <v>463.267</v>
      </c>
      <c r="E705">
        <v>309.61099999999999</v>
      </c>
      <c r="F705">
        <v>0</v>
      </c>
      <c r="G705">
        <v>0.14721000000000001</v>
      </c>
      <c r="H705">
        <v>1</v>
      </c>
      <c r="I705">
        <v>0</v>
      </c>
    </row>
    <row r="706" spans="1:9" x14ac:dyDescent="0.25">
      <c r="A706" t="s">
        <v>41</v>
      </c>
      <c r="B706">
        <v>1101.8699999999999</v>
      </c>
      <c r="C706">
        <v>483.95400000000001</v>
      </c>
      <c r="D706">
        <v>463.34899999999999</v>
      </c>
      <c r="E706">
        <v>309.47199999999998</v>
      </c>
      <c r="F706">
        <v>0</v>
      </c>
      <c r="G706">
        <v>0.13646900000000001</v>
      </c>
      <c r="H706">
        <v>1</v>
      </c>
      <c r="I706">
        <v>0</v>
      </c>
    </row>
    <row r="707" spans="1:9" x14ac:dyDescent="0.25">
      <c r="A707" t="s">
        <v>41</v>
      </c>
      <c r="B707">
        <v>707.06</v>
      </c>
      <c r="C707">
        <v>490.10399999999998</v>
      </c>
      <c r="D707">
        <v>463.22699999999998</v>
      </c>
      <c r="E707">
        <v>309.61799999999999</v>
      </c>
      <c r="F707">
        <v>0</v>
      </c>
      <c r="G707">
        <v>0.129992</v>
      </c>
      <c r="H707">
        <v>1</v>
      </c>
      <c r="I707">
        <v>0</v>
      </c>
    </row>
    <row r="708" spans="1:9" x14ac:dyDescent="0.25">
      <c r="A708" t="s">
        <v>41</v>
      </c>
      <c r="B708">
        <v>506.52100000000002</v>
      </c>
      <c r="C708">
        <v>484.35500000000002</v>
      </c>
      <c r="D708">
        <v>463.61500000000001</v>
      </c>
      <c r="E708">
        <v>309.505</v>
      </c>
      <c r="F708">
        <v>0</v>
      </c>
      <c r="G708">
        <v>0.14060800000000001</v>
      </c>
      <c r="H708">
        <v>1</v>
      </c>
      <c r="I708">
        <v>0</v>
      </c>
    </row>
    <row r="709" spans="1:9" x14ac:dyDescent="0.25">
      <c r="A709" t="s">
        <v>41</v>
      </c>
      <c r="B709">
        <v>485.97199999999998</v>
      </c>
      <c r="C709">
        <v>484.339</v>
      </c>
      <c r="D709">
        <v>463.56599999999997</v>
      </c>
      <c r="E709">
        <v>309.577</v>
      </c>
      <c r="F709">
        <v>0</v>
      </c>
      <c r="G709">
        <v>0.14777599999999999</v>
      </c>
      <c r="H709">
        <v>1</v>
      </c>
      <c r="I709">
        <v>0</v>
      </c>
    </row>
    <row r="710" spans="1:9" x14ac:dyDescent="0.25">
      <c r="A710" t="s">
        <v>41</v>
      </c>
      <c r="B710">
        <v>485.34500000000003</v>
      </c>
      <c r="C710">
        <v>483.74400000000003</v>
      </c>
      <c r="D710">
        <v>463.38299999999998</v>
      </c>
      <c r="E710">
        <v>309.41000000000003</v>
      </c>
      <c r="F710">
        <v>0</v>
      </c>
      <c r="G710">
        <v>0.120852</v>
      </c>
      <c r="H710">
        <v>1</v>
      </c>
      <c r="I710">
        <v>0</v>
      </c>
    </row>
    <row r="711" spans="1:9" x14ac:dyDescent="0.25">
      <c r="A711" t="s">
        <v>41</v>
      </c>
      <c r="B711">
        <v>494.33</v>
      </c>
      <c r="C711">
        <v>492.71499999999997</v>
      </c>
      <c r="D711">
        <v>463.471</v>
      </c>
      <c r="E711">
        <v>309.60199999999998</v>
      </c>
      <c r="F711">
        <v>0</v>
      </c>
      <c r="G711">
        <v>0.14710300000000001</v>
      </c>
      <c r="H711">
        <v>1</v>
      </c>
      <c r="I711">
        <v>0</v>
      </c>
    </row>
    <row r="712" spans="1:9" x14ac:dyDescent="0.25">
      <c r="A712" t="s">
        <v>41</v>
      </c>
      <c r="B712">
        <v>484.69400000000002</v>
      </c>
      <c r="C712">
        <v>483.04599999999999</v>
      </c>
      <c r="D712">
        <v>462.697</v>
      </c>
      <c r="E712">
        <v>309.39499999999998</v>
      </c>
      <c r="F712">
        <v>0</v>
      </c>
      <c r="G712">
        <v>0.12804299999999999</v>
      </c>
      <c r="H712">
        <v>1</v>
      </c>
      <c r="I712">
        <v>0</v>
      </c>
    </row>
    <row r="713" spans="1:9" x14ac:dyDescent="0.25">
      <c r="A713" t="s">
        <v>41</v>
      </c>
      <c r="B713">
        <v>485.33600000000001</v>
      </c>
      <c r="C713">
        <v>483.70400000000001</v>
      </c>
      <c r="D713">
        <v>463.33199999999999</v>
      </c>
      <c r="E713">
        <v>309.48</v>
      </c>
      <c r="F713">
        <v>0</v>
      </c>
      <c r="G713">
        <v>0.14791499999999999</v>
      </c>
      <c r="H713">
        <v>1</v>
      </c>
      <c r="I713">
        <v>0</v>
      </c>
    </row>
    <row r="714" spans="1:9" x14ac:dyDescent="0.25">
      <c r="A714" t="s">
        <v>41</v>
      </c>
      <c r="B714">
        <v>485.30399999999997</v>
      </c>
      <c r="C714">
        <v>483.67899999999997</v>
      </c>
      <c r="D714">
        <v>463.27300000000002</v>
      </c>
      <c r="E714">
        <v>309.46300000000002</v>
      </c>
      <c r="F714">
        <v>0</v>
      </c>
      <c r="G714">
        <v>0.14711299999999999</v>
      </c>
      <c r="H714">
        <v>1</v>
      </c>
      <c r="I714">
        <v>0</v>
      </c>
    </row>
    <row r="715" spans="1:9" x14ac:dyDescent="0.25">
      <c r="A715" t="s">
        <v>41</v>
      </c>
      <c r="B715">
        <v>493.00400000000002</v>
      </c>
      <c r="C715">
        <v>491.36700000000002</v>
      </c>
      <c r="D715">
        <v>463.21899999999999</v>
      </c>
      <c r="E715">
        <v>309.54899999999998</v>
      </c>
      <c r="F715">
        <v>0</v>
      </c>
      <c r="G715">
        <v>0.14710500000000001</v>
      </c>
      <c r="H715">
        <v>1</v>
      </c>
      <c r="I715">
        <v>0</v>
      </c>
    </row>
    <row r="716" spans="1:9" x14ac:dyDescent="0.25">
      <c r="A716" t="s">
        <v>41</v>
      </c>
      <c r="B716">
        <v>485.476</v>
      </c>
      <c r="C716">
        <v>483.81</v>
      </c>
      <c r="D716">
        <v>463.44</v>
      </c>
      <c r="E716">
        <v>309.57</v>
      </c>
      <c r="F716">
        <v>0</v>
      </c>
      <c r="G716">
        <v>0.147115</v>
      </c>
      <c r="H716">
        <v>1</v>
      </c>
      <c r="I716">
        <v>0</v>
      </c>
    </row>
    <row r="717" spans="1:9" x14ac:dyDescent="0.25">
      <c r="A717" t="s">
        <v>41</v>
      </c>
      <c r="B717">
        <v>485.21600000000001</v>
      </c>
      <c r="C717">
        <v>483.601</v>
      </c>
      <c r="D717">
        <v>463.21600000000001</v>
      </c>
      <c r="E717">
        <v>309.50799999999998</v>
      </c>
      <c r="F717">
        <v>0</v>
      </c>
      <c r="G717">
        <v>0.14990300000000001</v>
      </c>
      <c r="H717">
        <v>1</v>
      </c>
      <c r="I717">
        <v>0</v>
      </c>
    </row>
    <row r="718" spans="1:9" x14ac:dyDescent="0.25">
      <c r="A718" t="s">
        <v>41</v>
      </c>
      <c r="B718">
        <v>485.52</v>
      </c>
      <c r="C718">
        <v>483.904</v>
      </c>
      <c r="D718">
        <v>463.49299999999999</v>
      </c>
      <c r="E718">
        <v>309.37</v>
      </c>
      <c r="F718">
        <v>0</v>
      </c>
      <c r="G718">
        <v>0.14777599999999999</v>
      </c>
      <c r="H718">
        <v>1</v>
      </c>
      <c r="I718">
        <v>0</v>
      </c>
    </row>
    <row r="719" spans="1:9" x14ac:dyDescent="0.25">
      <c r="A719" t="s">
        <v>41</v>
      </c>
      <c r="B719">
        <v>485.25</v>
      </c>
      <c r="C719">
        <v>483.59199999999998</v>
      </c>
      <c r="D719">
        <v>463.19200000000001</v>
      </c>
      <c r="E719">
        <v>309.39299999999997</v>
      </c>
      <c r="F719">
        <v>0</v>
      </c>
      <c r="G719">
        <v>0.14710599999999999</v>
      </c>
      <c r="H719">
        <v>1</v>
      </c>
      <c r="I719">
        <v>0</v>
      </c>
    </row>
    <row r="720" spans="1:9" x14ac:dyDescent="0.25">
      <c r="A720" t="s">
        <v>41</v>
      </c>
      <c r="B720">
        <v>485.24299999999999</v>
      </c>
      <c r="C720">
        <v>483.625</v>
      </c>
      <c r="D720">
        <v>463.28100000000001</v>
      </c>
      <c r="E720">
        <v>309.43799999999999</v>
      </c>
      <c r="F720">
        <v>0</v>
      </c>
      <c r="G720">
        <v>0.14710500000000001</v>
      </c>
      <c r="H720">
        <v>1</v>
      </c>
      <c r="I720">
        <v>0</v>
      </c>
    </row>
    <row r="721" spans="1:25" x14ac:dyDescent="0.25">
      <c r="A721" t="s">
        <v>41</v>
      </c>
      <c r="B721">
        <v>485.31200000000001</v>
      </c>
      <c r="C721">
        <v>483.76799999999997</v>
      </c>
      <c r="D721">
        <v>463.43599999999998</v>
      </c>
      <c r="E721">
        <v>309.57600000000002</v>
      </c>
      <c r="F721">
        <v>0</v>
      </c>
      <c r="G721">
        <v>0.14710300000000001</v>
      </c>
      <c r="H721">
        <v>1</v>
      </c>
      <c r="I721">
        <v>0</v>
      </c>
    </row>
    <row r="722" spans="1:25" x14ac:dyDescent="0.25">
      <c r="A722" t="s">
        <v>41</v>
      </c>
      <c r="B722">
        <v>485.34899999999999</v>
      </c>
      <c r="C722">
        <v>483.72699999999998</v>
      </c>
      <c r="D722">
        <v>463.35700000000003</v>
      </c>
      <c r="E722">
        <v>309.524</v>
      </c>
      <c r="F722">
        <v>0</v>
      </c>
      <c r="G722">
        <v>0.115483</v>
      </c>
      <c r="H722">
        <v>1</v>
      </c>
      <c r="I722">
        <v>0</v>
      </c>
    </row>
    <row r="723" spans="1:25" x14ac:dyDescent="0.25">
      <c r="A723" t="s">
        <v>41</v>
      </c>
      <c r="B723">
        <v>490.39600000000002</v>
      </c>
      <c r="C723">
        <v>488.67200000000003</v>
      </c>
      <c r="D723">
        <v>463.07</v>
      </c>
      <c r="E723">
        <v>309.49200000000002</v>
      </c>
      <c r="F723">
        <v>0</v>
      </c>
      <c r="G723">
        <v>0.117016</v>
      </c>
      <c r="H723">
        <v>1</v>
      </c>
      <c r="I723">
        <v>0</v>
      </c>
    </row>
    <row r="724" spans="1:25" x14ac:dyDescent="0.25">
      <c r="A724" t="s">
        <v>41</v>
      </c>
      <c r="B724">
        <v>486.05700000000002</v>
      </c>
      <c r="C724">
        <v>484.089</v>
      </c>
      <c r="D724">
        <v>463.68400000000003</v>
      </c>
      <c r="E724">
        <v>309.55700000000002</v>
      </c>
      <c r="F724">
        <v>0</v>
      </c>
      <c r="G724">
        <v>0.14710500000000001</v>
      </c>
      <c r="H724">
        <v>1</v>
      </c>
      <c r="I724">
        <v>0</v>
      </c>
    </row>
    <row r="725" spans="1:25" x14ac:dyDescent="0.25">
      <c r="A725" t="s">
        <v>41</v>
      </c>
      <c r="B725">
        <v>987.63900000000001</v>
      </c>
      <c r="C725">
        <v>483.48200000000003</v>
      </c>
      <c r="D725">
        <v>462.9</v>
      </c>
      <c r="E725">
        <v>309.39299999999997</v>
      </c>
      <c r="F725">
        <v>0</v>
      </c>
      <c r="G725">
        <v>0.118712</v>
      </c>
      <c r="H725">
        <v>1</v>
      </c>
      <c r="I725">
        <v>0</v>
      </c>
    </row>
    <row r="726" spans="1:25" x14ac:dyDescent="0.25">
      <c r="A726" t="s">
        <v>41</v>
      </c>
      <c r="B726">
        <v>493.60599999999999</v>
      </c>
      <c r="C726">
        <v>490.798</v>
      </c>
      <c r="D726">
        <v>463.26100000000002</v>
      </c>
      <c r="E726">
        <v>309.64600000000002</v>
      </c>
      <c r="F726">
        <v>0</v>
      </c>
      <c r="G726">
        <v>0.121222</v>
      </c>
      <c r="H726">
        <v>1</v>
      </c>
      <c r="I726">
        <v>0</v>
      </c>
    </row>
    <row r="727" spans="1:25" x14ac:dyDescent="0.25">
      <c r="A727" t="s">
        <v>41</v>
      </c>
      <c r="B727">
        <v>489.43400000000003</v>
      </c>
      <c r="C727">
        <v>483.82</v>
      </c>
      <c r="D727">
        <v>463.185</v>
      </c>
      <c r="E727">
        <v>309.529</v>
      </c>
      <c r="F727">
        <v>0</v>
      </c>
      <c r="G727">
        <v>0.148675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507.07799999999997</v>
      </c>
      <c r="C728">
        <v>484.87099999999998</v>
      </c>
      <c r="D728">
        <v>463.23599999999999</v>
      </c>
      <c r="E728">
        <v>309.53800000000001</v>
      </c>
      <c r="F728">
        <v>0</v>
      </c>
      <c r="G728">
        <v>0.14990899999999999</v>
      </c>
      <c r="H728">
        <v>1</v>
      </c>
      <c r="I728">
        <v>0</v>
      </c>
      <c r="R728">
        <f>AVERAGE(B679:B728)</f>
        <v>529.0606600000001</v>
      </c>
      <c r="S728">
        <f>AVERAGE(C679:C728)</f>
        <v>485.13831999999996</v>
      </c>
      <c r="U728">
        <f>_xlfn.VAR.P(B679:B728)</f>
        <v>22427.370036544369</v>
      </c>
      <c r="V728">
        <f>_xlfn.VAR.P(C679:C728)</f>
        <v>8.4283332175999934</v>
      </c>
      <c r="X728">
        <f>1.96*SQRT(U728)/50</f>
        <v>5.8705020137084993</v>
      </c>
      <c r="Y728">
        <f>1.96*SQRT(V728)/50</f>
        <v>0.11380383980996799</v>
      </c>
    </row>
    <row r="729" spans="1:25" x14ac:dyDescent="0.25">
      <c r="A729" t="s">
        <v>41</v>
      </c>
      <c r="B729">
        <v>26455.611697</v>
      </c>
      <c r="C729" t="s">
        <v>37</v>
      </c>
      <c r="U729" t="s">
        <v>81</v>
      </c>
    </row>
    <row r="730" spans="1:25" x14ac:dyDescent="0.25">
      <c r="A730" t="s">
        <v>97</v>
      </c>
      <c r="B730">
        <v>429.91899999999998</v>
      </c>
      <c r="C730">
        <v>427.73200000000003</v>
      </c>
      <c r="D730">
        <v>407.42099999999999</v>
      </c>
      <c r="E730">
        <v>319.887</v>
      </c>
      <c r="F730">
        <v>0</v>
      </c>
      <c r="G730">
        <v>0.114941</v>
      </c>
      <c r="H730">
        <v>0.90066500000000005</v>
      </c>
      <c r="I730">
        <v>0</v>
      </c>
      <c r="U730">
        <f>_xlfn.STDEV.P(B679:B728)</f>
        <v>149.75770443133925</v>
      </c>
      <c r="V730">
        <f>_xlfn.STDEV.P(C679:C728)</f>
        <v>2.9031591788257138</v>
      </c>
    </row>
    <row r="731" spans="1:25" x14ac:dyDescent="0.25">
      <c r="A731" t="s">
        <v>97</v>
      </c>
      <c r="B731">
        <v>430.07299999999998</v>
      </c>
      <c r="C731">
        <v>427.41300000000001</v>
      </c>
      <c r="D731">
        <v>407.61900000000003</v>
      </c>
      <c r="E731">
        <v>320.05900000000003</v>
      </c>
      <c r="F731">
        <v>0</v>
      </c>
      <c r="G731">
        <v>0.116489</v>
      </c>
      <c r="H731">
        <v>0.89940699999999996</v>
      </c>
      <c r="I731">
        <v>0</v>
      </c>
    </row>
    <row r="732" spans="1:25" x14ac:dyDescent="0.25">
      <c r="A732" t="s">
        <v>97</v>
      </c>
      <c r="B732">
        <v>438.67</v>
      </c>
      <c r="C732">
        <v>436.01</v>
      </c>
      <c r="D732">
        <v>407.54300000000001</v>
      </c>
      <c r="E732">
        <v>319.98500000000001</v>
      </c>
      <c r="F732">
        <v>0</v>
      </c>
      <c r="G732">
        <v>0.114927</v>
      </c>
      <c r="H732">
        <v>0.89818299999999995</v>
      </c>
      <c r="I732">
        <v>0</v>
      </c>
    </row>
    <row r="733" spans="1:25" x14ac:dyDescent="0.25">
      <c r="A733" t="s">
        <v>97</v>
      </c>
      <c r="B733">
        <v>430.029</v>
      </c>
      <c r="C733">
        <v>427.37200000000001</v>
      </c>
      <c r="D733">
        <v>407.62099999999998</v>
      </c>
      <c r="E733">
        <v>320.07499999999999</v>
      </c>
      <c r="F733">
        <v>0</v>
      </c>
      <c r="G733">
        <v>0.11529</v>
      </c>
      <c r="H733">
        <v>0.89346899999999996</v>
      </c>
      <c r="I733">
        <v>0</v>
      </c>
    </row>
    <row r="734" spans="1:25" x14ac:dyDescent="0.25">
      <c r="A734" t="s">
        <v>97</v>
      </c>
      <c r="B734">
        <v>430.16399999999999</v>
      </c>
      <c r="C734">
        <v>427.50299999999999</v>
      </c>
      <c r="D734">
        <v>407.63600000000002</v>
      </c>
      <c r="E734">
        <v>320.08199999999999</v>
      </c>
      <c r="F734">
        <v>0</v>
      </c>
      <c r="G734">
        <v>0.11501599999999999</v>
      </c>
      <c r="H734">
        <v>0.88562200000000002</v>
      </c>
      <c r="I734">
        <v>0</v>
      </c>
    </row>
    <row r="735" spans="1:25" x14ac:dyDescent="0.25">
      <c r="A735" t="s">
        <v>97</v>
      </c>
      <c r="B735">
        <v>430.45400000000001</v>
      </c>
      <c r="C735">
        <v>427.77199999999999</v>
      </c>
      <c r="D735">
        <v>407.63299999999998</v>
      </c>
      <c r="E735">
        <v>320.096</v>
      </c>
      <c r="F735">
        <v>0</v>
      </c>
      <c r="G735">
        <v>0.114941</v>
      </c>
      <c r="H735">
        <v>0.87157399999999996</v>
      </c>
      <c r="I735">
        <v>0</v>
      </c>
    </row>
    <row r="736" spans="1:25" x14ac:dyDescent="0.25">
      <c r="A736" t="s">
        <v>97</v>
      </c>
      <c r="B736">
        <v>438.16</v>
      </c>
      <c r="C736">
        <v>435.50099999999998</v>
      </c>
      <c r="D736">
        <v>407.54399999999998</v>
      </c>
      <c r="E736">
        <v>320.02999999999997</v>
      </c>
      <c r="F736">
        <v>0</v>
      </c>
      <c r="G736">
        <v>0.11501599999999999</v>
      </c>
      <c r="H736">
        <v>0.89593299999999998</v>
      </c>
      <c r="I736">
        <v>0</v>
      </c>
    </row>
    <row r="737" spans="1:9" x14ac:dyDescent="0.25">
      <c r="A737" t="s">
        <v>97</v>
      </c>
      <c r="B737">
        <v>430.02199999999999</v>
      </c>
      <c r="C737">
        <v>427.36799999999999</v>
      </c>
      <c r="D737">
        <v>407.59199999999998</v>
      </c>
      <c r="E737">
        <v>320.04599999999999</v>
      </c>
      <c r="F737">
        <v>0</v>
      </c>
      <c r="G737">
        <v>0.114936</v>
      </c>
      <c r="H737">
        <v>0.89054199999999994</v>
      </c>
      <c r="I737">
        <v>0</v>
      </c>
    </row>
    <row r="738" spans="1:9" x14ac:dyDescent="0.25">
      <c r="A738" t="s">
        <v>97</v>
      </c>
      <c r="B738">
        <v>429.91500000000002</v>
      </c>
      <c r="C738">
        <v>427.25400000000002</v>
      </c>
      <c r="D738">
        <v>407.52800000000002</v>
      </c>
      <c r="E738">
        <v>319.97300000000001</v>
      </c>
      <c r="F738">
        <v>0</v>
      </c>
      <c r="G738">
        <v>0.115094</v>
      </c>
      <c r="H738">
        <v>0.86895599999999995</v>
      </c>
      <c r="I738">
        <v>0</v>
      </c>
    </row>
    <row r="739" spans="1:9" x14ac:dyDescent="0.25">
      <c r="A739" t="s">
        <v>97</v>
      </c>
      <c r="B739">
        <v>430.11399999999998</v>
      </c>
      <c r="C739">
        <v>427.44600000000003</v>
      </c>
      <c r="D739">
        <v>407.61799999999999</v>
      </c>
      <c r="E739">
        <v>320.09699999999998</v>
      </c>
      <c r="F739">
        <v>0</v>
      </c>
      <c r="G739">
        <v>0.114925</v>
      </c>
      <c r="H739">
        <v>0.90105599999999997</v>
      </c>
      <c r="I739">
        <v>0</v>
      </c>
    </row>
    <row r="740" spans="1:9" x14ac:dyDescent="0.25">
      <c r="A740" t="s">
        <v>97</v>
      </c>
      <c r="B740">
        <v>430.024</v>
      </c>
      <c r="C740">
        <v>427.358</v>
      </c>
      <c r="D740">
        <v>407.625</v>
      </c>
      <c r="E740">
        <v>320.06099999999998</v>
      </c>
      <c r="F740">
        <v>0</v>
      </c>
      <c r="G740">
        <v>0.11497400000000001</v>
      </c>
      <c r="H740">
        <v>0.89905900000000005</v>
      </c>
      <c r="I740">
        <v>0</v>
      </c>
    </row>
    <row r="741" spans="1:9" x14ac:dyDescent="0.25">
      <c r="A741" t="s">
        <v>97</v>
      </c>
      <c r="B741">
        <v>430.399</v>
      </c>
      <c r="C741">
        <v>427.74</v>
      </c>
      <c r="D741">
        <v>407.63299999999998</v>
      </c>
      <c r="E741">
        <v>320.10000000000002</v>
      </c>
      <c r="F741">
        <v>0</v>
      </c>
      <c r="G741">
        <v>0.11493100000000001</v>
      </c>
      <c r="H741">
        <v>0.885521</v>
      </c>
      <c r="I741">
        <v>0</v>
      </c>
    </row>
    <row r="742" spans="1:9" x14ac:dyDescent="0.25">
      <c r="A742" t="s">
        <v>97</v>
      </c>
      <c r="B742">
        <v>430.03100000000001</v>
      </c>
      <c r="C742">
        <v>427.36399999999998</v>
      </c>
      <c r="D742">
        <v>407.61700000000002</v>
      </c>
      <c r="E742">
        <v>320.06</v>
      </c>
      <c r="F742">
        <v>0</v>
      </c>
      <c r="G742">
        <v>0.11504</v>
      </c>
      <c r="H742">
        <v>0.89288500000000004</v>
      </c>
      <c r="I742">
        <v>0</v>
      </c>
    </row>
    <row r="743" spans="1:9" x14ac:dyDescent="0.25">
      <c r="A743" t="s">
        <v>97</v>
      </c>
      <c r="B743">
        <v>430.57799999999997</v>
      </c>
      <c r="C743">
        <v>427.89800000000002</v>
      </c>
      <c r="D743">
        <v>407.65100000000001</v>
      </c>
      <c r="E743">
        <v>320.08199999999999</v>
      </c>
      <c r="F743">
        <v>0</v>
      </c>
      <c r="G743">
        <v>0.101729</v>
      </c>
      <c r="H743">
        <v>0.89942500000000003</v>
      </c>
      <c r="I743">
        <v>0</v>
      </c>
    </row>
    <row r="744" spans="1:9" x14ac:dyDescent="0.25">
      <c r="A744" t="s">
        <v>97</v>
      </c>
      <c r="B744">
        <v>430.30099999999999</v>
      </c>
      <c r="C744">
        <v>427.64800000000002</v>
      </c>
      <c r="D744">
        <v>407.637</v>
      </c>
      <c r="E744">
        <v>320.02800000000002</v>
      </c>
      <c r="F744">
        <v>0</v>
      </c>
      <c r="G744">
        <v>0.114924</v>
      </c>
      <c r="H744">
        <v>0.90087799999999996</v>
      </c>
      <c r="I744">
        <v>0</v>
      </c>
    </row>
    <row r="745" spans="1:9" x14ac:dyDescent="0.25">
      <c r="A745" t="s">
        <v>97</v>
      </c>
      <c r="B745">
        <v>435.71800000000002</v>
      </c>
      <c r="C745">
        <v>432.93299999999999</v>
      </c>
      <c r="D745">
        <v>407.71499999999997</v>
      </c>
      <c r="E745">
        <v>320.07400000000001</v>
      </c>
      <c r="F745">
        <v>0</v>
      </c>
      <c r="G745">
        <v>0.114936</v>
      </c>
      <c r="H745">
        <v>0.86895599999999995</v>
      </c>
      <c r="I745">
        <v>0</v>
      </c>
    </row>
    <row r="746" spans="1:9" x14ac:dyDescent="0.25">
      <c r="A746" t="s">
        <v>97</v>
      </c>
      <c r="B746">
        <v>430.01600000000002</v>
      </c>
      <c r="C746">
        <v>427.38299999999998</v>
      </c>
      <c r="D746">
        <v>407.61200000000002</v>
      </c>
      <c r="E746">
        <v>320.04599999999999</v>
      </c>
      <c r="F746">
        <v>0</v>
      </c>
      <c r="G746">
        <v>0.11496000000000001</v>
      </c>
      <c r="H746">
        <v>0.87836599999999998</v>
      </c>
      <c r="I746">
        <v>0</v>
      </c>
    </row>
    <row r="747" spans="1:9" x14ac:dyDescent="0.25">
      <c r="A747" t="s">
        <v>97</v>
      </c>
      <c r="B747">
        <v>1168.67</v>
      </c>
      <c r="C747">
        <v>427.45299999999997</v>
      </c>
      <c r="D747">
        <v>407.59100000000001</v>
      </c>
      <c r="E747">
        <v>320.041</v>
      </c>
      <c r="F747">
        <v>0</v>
      </c>
      <c r="G747">
        <v>0.114926</v>
      </c>
      <c r="H747">
        <v>0.86895599999999995</v>
      </c>
      <c r="I747">
        <v>0</v>
      </c>
    </row>
    <row r="748" spans="1:9" x14ac:dyDescent="0.25">
      <c r="A748" t="s">
        <v>97</v>
      </c>
      <c r="B748">
        <v>442.17899999999997</v>
      </c>
      <c r="C748">
        <v>437.41</v>
      </c>
      <c r="D748">
        <v>407.65600000000001</v>
      </c>
      <c r="E748">
        <v>319.93799999999999</v>
      </c>
      <c r="F748">
        <v>0</v>
      </c>
      <c r="G748">
        <v>0.114951</v>
      </c>
      <c r="H748">
        <v>0.89882799999999996</v>
      </c>
      <c r="I748">
        <v>0</v>
      </c>
    </row>
    <row r="749" spans="1:9" x14ac:dyDescent="0.25">
      <c r="A749" t="s">
        <v>97</v>
      </c>
      <c r="B749">
        <v>436.923</v>
      </c>
      <c r="C749">
        <v>434.21300000000002</v>
      </c>
      <c r="D749">
        <v>408.226</v>
      </c>
      <c r="E749">
        <v>320.10300000000001</v>
      </c>
      <c r="F749">
        <v>0</v>
      </c>
      <c r="G749">
        <v>0.115179</v>
      </c>
      <c r="H749">
        <v>0.88375000000000004</v>
      </c>
      <c r="I749">
        <v>0</v>
      </c>
    </row>
    <row r="750" spans="1:9" x14ac:dyDescent="0.25">
      <c r="A750" t="s">
        <v>97</v>
      </c>
      <c r="B750">
        <v>430.56200000000001</v>
      </c>
      <c r="C750">
        <v>427.88099999999997</v>
      </c>
      <c r="D750">
        <v>407.64499999999998</v>
      </c>
      <c r="E750">
        <v>320.06900000000002</v>
      </c>
      <c r="F750">
        <v>0</v>
      </c>
      <c r="G750">
        <v>0.114928</v>
      </c>
      <c r="H750">
        <v>0.90064299999999997</v>
      </c>
      <c r="I750">
        <v>0</v>
      </c>
    </row>
    <row r="751" spans="1:9" x14ac:dyDescent="0.25">
      <c r="A751" t="s">
        <v>97</v>
      </c>
      <c r="B751">
        <v>430.16</v>
      </c>
      <c r="C751">
        <v>427.49</v>
      </c>
      <c r="D751">
        <v>407.67899999999997</v>
      </c>
      <c r="E751">
        <v>320.12799999999999</v>
      </c>
      <c r="F751">
        <v>0</v>
      </c>
      <c r="G751">
        <v>0.114943</v>
      </c>
      <c r="H751">
        <v>0.90105500000000005</v>
      </c>
      <c r="I751">
        <v>0</v>
      </c>
    </row>
    <row r="752" spans="1:9" x14ac:dyDescent="0.25">
      <c r="A752" t="s">
        <v>97</v>
      </c>
      <c r="B752">
        <v>430.07299999999998</v>
      </c>
      <c r="C752">
        <v>427.399</v>
      </c>
      <c r="D752">
        <v>407.62299999999999</v>
      </c>
      <c r="E752">
        <v>320.04899999999998</v>
      </c>
      <c r="F752">
        <v>0</v>
      </c>
      <c r="G752">
        <v>0.11521099999999999</v>
      </c>
      <c r="H752">
        <v>0.898953</v>
      </c>
      <c r="I752">
        <v>0</v>
      </c>
    </row>
    <row r="753" spans="1:9" x14ac:dyDescent="0.25">
      <c r="A753" t="s">
        <v>97</v>
      </c>
      <c r="B753">
        <v>438.75599999999997</v>
      </c>
      <c r="C753">
        <v>436.08600000000001</v>
      </c>
      <c r="D753">
        <v>407.57400000000001</v>
      </c>
      <c r="E753">
        <v>320.05599999999998</v>
      </c>
      <c r="F753">
        <v>0</v>
      </c>
      <c r="G753">
        <v>0.114983</v>
      </c>
      <c r="H753">
        <v>0.86895599999999995</v>
      </c>
      <c r="I753">
        <v>0</v>
      </c>
    </row>
    <row r="754" spans="1:9" x14ac:dyDescent="0.25">
      <c r="A754" t="s">
        <v>97</v>
      </c>
      <c r="B754">
        <v>429.95299999999997</v>
      </c>
      <c r="C754">
        <v>427.28</v>
      </c>
      <c r="D754">
        <v>407.58300000000003</v>
      </c>
      <c r="E754">
        <v>320.03500000000003</v>
      </c>
      <c r="F754">
        <v>0</v>
      </c>
      <c r="G754">
        <v>0.114938</v>
      </c>
      <c r="H754">
        <v>0.89954400000000001</v>
      </c>
      <c r="I754">
        <v>0</v>
      </c>
    </row>
    <row r="755" spans="1:9" x14ac:dyDescent="0.25">
      <c r="A755" t="s">
        <v>97</v>
      </c>
      <c r="B755">
        <v>430.05700000000002</v>
      </c>
      <c r="C755">
        <v>427.39400000000001</v>
      </c>
      <c r="D755">
        <v>407.56700000000001</v>
      </c>
      <c r="E755">
        <v>320.02600000000001</v>
      </c>
      <c r="F755">
        <v>0</v>
      </c>
      <c r="G755">
        <v>0.114924</v>
      </c>
      <c r="H755">
        <v>0.87914700000000001</v>
      </c>
      <c r="I755">
        <v>0</v>
      </c>
    </row>
    <row r="756" spans="1:9" x14ac:dyDescent="0.25">
      <c r="A756" t="s">
        <v>97</v>
      </c>
      <c r="B756">
        <v>430.09800000000001</v>
      </c>
      <c r="C756">
        <v>427.40600000000001</v>
      </c>
      <c r="D756">
        <v>407.60300000000001</v>
      </c>
      <c r="E756">
        <v>320.06400000000002</v>
      </c>
      <c r="F756">
        <v>0</v>
      </c>
      <c r="G756">
        <v>0.11523</v>
      </c>
      <c r="H756">
        <v>0.88661400000000001</v>
      </c>
      <c r="I756">
        <v>0</v>
      </c>
    </row>
    <row r="757" spans="1:9" x14ac:dyDescent="0.25">
      <c r="A757" t="s">
        <v>97</v>
      </c>
      <c r="B757">
        <v>430.03899999999999</v>
      </c>
      <c r="C757">
        <v>427.375</v>
      </c>
      <c r="D757">
        <v>407.548</v>
      </c>
      <c r="E757">
        <v>320.02</v>
      </c>
      <c r="F757">
        <v>0</v>
      </c>
      <c r="G757">
        <v>0.115609</v>
      </c>
      <c r="H757">
        <v>0.89631099999999997</v>
      </c>
      <c r="I757">
        <v>0</v>
      </c>
    </row>
    <row r="758" spans="1:9" x14ac:dyDescent="0.25">
      <c r="A758" t="s">
        <v>97</v>
      </c>
      <c r="B758">
        <v>438.28899999999999</v>
      </c>
      <c r="C758">
        <v>435.61500000000001</v>
      </c>
      <c r="D758">
        <v>407.63400000000001</v>
      </c>
      <c r="E758">
        <v>320.09500000000003</v>
      </c>
      <c r="F758">
        <v>0</v>
      </c>
      <c r="G758">
        <v>0.114923</v>
      </c>
      <c r="H758">
        <v>0.86895500000000003</v>
      </c>
      <c r="I758">
        <v>0</v>
      </c>
    </row>
    <row r="759" spans="1:9" x14ac:dyDescent="0.25">
      <c r="A759" t="s">
        <v>97</v>
      </c>
      <c r="B759">
        <v>430.03199999999998</v>
      </c>
      <c r="C759">
        <v>427.36599999999999</v>
      </c>
      <c r="D759">
        <v>407.62700000000001</v>
      </c>
      <c r="E759">
        <v>320.077</v>
      </c>
      <c r="F759">
        <v>0</v>
      </c>
      <c r="G759">
        <v>0.115054</v>
      </c>
      <c r="H759">
        <v>0.88893599999999995</v>
      </c>
      <c r="I759">
        <v>0</v>
      </c>
    </row>
    <row r="760" spans="1:9" x14ac:dyDescent="0.25">
      <c r="A760" t="s">
        <v>97</v>
      </c>
      <c r="B760">
        <v>430.11</v>
      </c>
      <c r="C760">
        <v>427.42899999999997</v>
      </c>
      <c r="D760">
        <v>407.637</v>
      </c>
      <c r="E760">
        <v>320.08</v>
      </c>
      <c r="F760">
        <v>0</v>
      </c>
      <c r="G760">
        <v>0.114924</v>
      </c>
      <c r="H760">
        <v>0.89923900000000001</v>
      </c>
      <c r="I760">
        <v>0</v>
      </c>
    </row>
    <row r="761" spans="1:9" x14ac:dyDescent="0.25">
      <c r="A761" t="s">
        <v>97</v>
      </c>
      <c r="B761">
        <v>430.06700000000001</v>
      </c>
      <c r="C761">
        <v>427.40100000000001</v>
      </c>
      <c r="D761">
        <v>407.61399999999998</v>
      </c>
      <c r="E761">
        <v>320.06400000000002</v>
      </c>
      <c r="F761">
        <v>0</v>
      </c>
      <c r="G761">
        <v>0.11494</v>
      </c>
      <c r="H761">
        <v>0.86895599999999995</v>
      </c>
      <c r="I761">
        <v>0</v>
      </c>
    </row>
    <row r="762" spans="1:9" x14ac:dyDescent="0.25">
      <c r="A762" t="s">
        <v>97</v>
      </c>
      <c r="B762">
        <v>430.24400000000003</v>
      </c>
      <c r="C762">
        <v>427.56400000000002</v>
      </c>
      <c r="D762">
        <v>407.67399999999998</v>
      </c>
      <c r="E762">
        <v>320.077</v>
      </c>
      <c r="F762">
        <v>0</v>
      </c>
      <c r="G762">
        <v>0.114924</v>
      </c>
      <c r="H762">
        <v>0.87655899999999998</v>
      </c>
      <c r="I762">
        <v>0</v>
      </c>
    </row>
    <row r="763" spans="1:9" x14ac:dyDescent="0.25">
      <c r="A763" t="s">
        <v>97</v>
      </c>
      <c r="B763">
        <v>430.08</v>
      </c>
      <c r="C763">
        <v>427.43700000000001</v>
      </c>
      <c r="D763">
        <v>407.66800000000001</v>
      </c>
      <c r="E763">
        <v>320.06</v>
      </c>
      <c r="F763">
        <v>0</v>
      </c>
      <c r="G763">
        <v>0.114929</v>
      </c>
      <c r="H763">
        <v>0.88834000000000002</v>
      </c>
      <c r="I763">
        <v>0</v>
      </c>
    </row>
    <row r="764" spans="1:9" x14ac:dyDescent="0.25">
      <c r="A764" t="s">
        <v>97</v>
      </c>
      <c r="B764">
        <v>430.053</v>
      </c>
      <c r="C764">
        <v>427.38900000000001</v>
      </c>
      <c r="D764">
        <v>407.584</v>
      </c>
      <c r="E764">
        <v>320.00200000000001</v>
      </c>
      <c r="F764">
        <v>0</v>
      </c>
      <c r="G764">
        <v>0.114977</v>
      </c>
      <c r="H764">
        <v>0.86895599999999995</v>
      </c>
      <c r="I764">
        <v>0</v>
      </c>
    </row>
    <row r="765" spans="1:9" x14ac:dyDescent="0.25">
      <c r="A765" t="s">
        <v>97</v>
      </c>
      <c r="B765">
        <v>430.065</v>
      </c>
      <c r="C765">
        <v>427.40100000000001</v>
      </c>
      <c r="D765">
        <v>407.61700000000002</v>
      </c>
      <c r="E765">
        <v>320.06299999999999</v>
      </c>
      <c r="F765">
        <v>0</v>
      </c>
      <c r="G765">
        <v>0.11497</v>
      </c>
      <c r="H765">
        <v>0.89866299999999999</v>
      </c>
      <c r="I765">
        <v>0</v>
      </c>
    </row>
    <row r="766" spans="1:9" x14ac:dyDescent="0.25">
      <c r="A766" t="s">
        <v>97</v>
      </c>
      <c r="B766">
        <v>435.50400000000002</v>
      </c>
      <c r="C766">
        <v>432.75099999999998</v>
      </c>
      <c r="D766">
        <v>407.68200000000002</v>
      </c>
      <c r="E766">
        <v>320.12099999999998</v>
      </c>
      <c r="F766">
        <v>0</v>
      </c>
      <c r="G766">
        <v>0.114935</v>
      </c>
      <c r="H766">
        <v>0.86895599999999995</v>
      </c>
      <c r="I766">
        <v>0</v>
      </c>
    </row>
    <row r="767" spans="1:9" x14ac:dyDescent="0.25">
      <c r="A767" t="s">
        <v>97</v>
      </c>
      <c r="B767">
        <v>430.17099999999999</v>
      </c>
      <c r="C767">
        <v>427.48500000000001</v>
      </c>
      <c r="D767">
        <v>407.63600000000002</v>
      </c>
      <c r="E767">
        <v>320.09899999999999</v>
      </c>
      <c r="F767">
        <v>0</v>
      </c>
      <c r="G767">
        <v>0.11502800000000001</v>
      </c>
      <c r="H767">
        <v>0.88954100000000003</v>
      </c>
      <c r="I767">
        <v>0</v>
      </c>
    </row>
    <row r="768" spans="1:9" x14ac:dyDescent="0.25">
      <c r="A768" t="s">
        <v>97</v>
      </c>
      <c r="B768">
        <v>1368.92</v>
      </c>
      <c r="C768">
        <v>427.50299999999999</v>
      </c>
      <c r="D768">
        <v>407.62</v>
      </c>
      <c r="E768">
        <v>320.03800000000001</v>
      </c>
      <c r="F768">
        <v>0</v>
      </c>
      <c r="G768">
        <v>0.114928</v>
      </c>
      <c r="H768">
        <v>0.87997700000000001</v>
      </c>
      <c r="I768">
        <v>0</v>
      </c>
    </row>
    <row r="769" spans="1:25" x14ac:dyDescent="0.25">
      <c r="A769" t="s">
        <v>97</v>
      </c>
      <c r="B769">
        <v>435.24099999999999</v>
      </c>
      <c r="C769">
        <v>430.19200000000001</v>
      </c>
      <c r="D769">
        <v>407.57499999999999</v>
      </c>
      <c r="E769">
        <v>319.96699999999998</v>
      </c>
      <c r="F769">
        <v>0</v>
      </c>
      <c r="G769">
        <v>0.114979</v>
      </c>
      <c r="H769">
        <v>0.90099300000000004</v>
      </c>
      <c r="I769">
        <v>0</v>
      </c>
    </row>
    <row r="770" spans="1:25" x14ac:dyDescent="0.25">
      <c r="A770" t="s">
        <v>97</v>
      </c>
      <c r="B770">
        <v>434.15499999999997</v>
      </c>
      <c r="C770">
        <v>430.96</v>
      </c>
      <c r="D770">
        <v>407.91800000000001</v>
      </c>
      <c r="E770">
        <v>320.05200000000002</v>
      </c>
      <c r="F770">
        <v>0</v>
      </c>
      <c r="G770">
        <v>0.114923</v>
      </c>
      <c r="H770">
        <v>0.89422000000000001</v>
      </c>
      <c r="I770">
        <v>0</v>
      </c>
    </row>
    <row r="771" spans="1:25" x14ac:dyDescent="0.25">
      <c r="A771" t="s">
        <v>97</v>
      </c>
      <c r="B771">
        <v>443.26799999999997</v>
      </c>
      <c r="C771">
        <v>439.51299999999998</v>
      </c>
      <c r="D771">
        <v>407.666</v>
      </c>
      <c r="E771">
        <v>320.00099999999998</v>
      </c>
      <c r="F771">
        <v>0</v>
      </c>
      <c r="G771">
        <v>0.114927</v>
      </c>
      <c r="H771">
        <v>0.90087300000000003</v>
      </c>
      <c r="I771">
        <v>0</v>
      </c>
    </row>
    <row r="772" spans="1:25" x14ac:dyDescent="0.25">
      <c r="A772" t="s">
        <v>97</v>
      </c>
      <c r="B772">
        <v>434.94</v>
      </c>
      <c r="C772">
        <v>432.14400000000001</v>
      </c>
      <c r="D772">
        <v>407.98599999999999</v>
      </c>
      <c r="E772">
        <v>320.065</v>
      </c>
      <c r="F772">
        <v>0</v>
      </c>
      <c r="G772">
        <v>0.114954</v>
      </c>
      <c r="H772">
        <v>0.868954</v>
      </c>
      <c r="I772">
        <v>0</v>
      </c>
    </row>
    <row r="773" spans="1:25" x14ac:dyDescent="0.25">
      <c r="A773" t="s">
        <v>97</v>
      </c>
      <c r="B773">
        <v>430.125</v>
      </c>
      <c r="C773">
        <v>427.48399999999998</v>
      </c>
      <c r="D773">
        <v>407.59199999999998</v>
      </c>
      <c r="E773">
        <v>320.04599999999999</v>
      </c>
      <c r="F773">
        <v>0</v>
      </c>
      <c r="G773">
        <v>0.11493</v>
      </c>
      <c r="H773">
        <v>0.90028200000000003</v>
      </c>
      <c r="I773">
        <v>0</v>
      </c>
    </row>
    <row r="774" spans="1:25" x14ac:dyDescent="0.25">
      <c r="A774" t="s">
        <v>97</v>
      </c>
      <c r="B774">
        <v>430.06400000000002</v>
      </c>
      <c r="C774">
        <v>427.37700000000001</v>
      </c>
      <c r="D774">
        <v>407.59199999999998</v>
      </c>
      <c r="E774">
        <v>320.03399999999999</v>
      </c>
      <c r="F774">
        <v>0</v>
      </c>
      <c r="G774">
        <v>0.114923</v>
      </c>
      <c r="H774">
        <v>0.89941199999999999</v>
      </c>
      <c r="I774">
        <v>0</v>
      </c>
    </row>
    <row r="775" spans="1:25" x14ac:dyDescent="0.25">
      <c r="A775" t="s">
        <v>97</v>
      </c>
      <c r="B775">
        <v>439.01</v>
      </c>
      <c r="C775">
        <v>436.346</v>
      </c>
      <c r="D775">
        <v>407.69299999999998</v>
      </c>
      <c r="E775">
        <v>320.10700000000003</v>
      </c>
      <c r="F775">
        <v>0</v>
      </c>
      <c r="G775">
        <v>0.114994</v>
      </c>
      <c r="H775">
        <v>0.86895599999999995</v>
      </c>
      <c r="I775">
        <v>0</v>
      </c>
    </row>
    <row r="776" spans="1:25" x14ac:dyDescent="0.25">
      <c r="A776" t="s">
        <v>97</v>
      </c>
      <c r="B776">
        <v>430.06700000000001</v>
      </c>
      <c r="C776">
        <v>427.40100000000001</v>
      </c>
      <c r="D776">
        <v>407.67500000000001</v>
      </c>
      <c r="E776">
        <v>320.077</v>
      </c>
      <c r="F776">
        <v>0</v>
      </c>
      <c r="G776">
        <v>0.114926</v>
      </c>
      <c r="H776">
        <v>0.90106600000000003</v>
      </c>
      <c r="I776">
        <v>0</v>
      </c>
    </row>
    <row r="777" spans="1:25" x14ac:dyDescent="0.25">
      <c r="A777" t="s">
        <v>97</v>
      </c>
      <c r="B777">
        <v>430.23599999999999</v>
      </c>
      <c r="C777">
        <v>427.541</v>
      </c>
      <c r="D777">
        <v>407.65800000000002</v>
      </c>
      <c r="E777">
        <v>320.05900000000003</v>
      </c>
      <c r="F777">
        <v>0</v>
      </c>
      <c r="G777">
        <v>0.115004</v>
      </c>
      <c r="H777">
        <v>0.86895500000000003</v>
      </c>
      <c r="I777">
        <v>0</v>
      </c>
    </row>
    <row r="778" spans="1:25" x14ac:dyDescent="0.25">
      <c r="A778" t="s">
        <v>97</v>
      </c>
      <c r="B778">
        <v>430.58</v>
      </c>
      <c r="C778">
        <v>427.911</v>
      </c>
      <c r="D778">
        <v>407.68599999999998</v>
      </c>
      <c r="E778">
        <v>320.06900000000002</v>
      </c>
      <c r="F778">
        <v>0</v>
      </c>
      <c r="G778">
        <v>0.114928</v>
      </c>
      <c r="H778">
        <v>0.89488400000000001</v>
      </c>
      <c r="I778">
        <v>0</v>
      </c>
    </row>
    <row r="779" spans="1:25" x14ac:dyDescent="0.25">
      <c r="A779" t="s">
        <v>97</v>
      </c>
      <c r="B779">
        <v>430.20600000000002</v>
      </c>
      <c r="C779">
        <v>427.54199999999997</v>
      </c>
      <c r="D779">
        <v>407.65499999999997</v>
      </c>
      <c r="E779">
        <v>320.06700000000001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97</v>
      </c>
      <c r="B780">
        <v>438.34399999999999</v>
      </c>
      <c r="C780">
        <v>435.673</v>
      </c>
      <c r="D780">
        <v>407.65499999999997</v>
      </c>
      <c r="E780">
        <v>320.05200000000002</v>
      </c>
      <c r="F780">
        <v>0</v>
      </c>
      <c r="G780">
        <v>0.115064</v>
      </c>
      <c r="H780">
        <v>0.89838899999999999</v>
      </c>
      <c r="I780">
        <v>0</v>
      </c>
    </row>
    <row r="781" spans="1:25" x14ac:dyDescent="0.25">
      <c r="A781" t="s">
        <v>97</v>
      </c>
      <c r="B781">
        <v>430.41</v>
      </c>
      <c r="C781">
        <v>427.72399999999999</v>
      </c>
      <c r="D781">
        <v>407.64600000000002</v>
      </c>
      <c r="E781">
        <v>320.07299999999998</v>
      </c>
      <c r="F781">
        <v>0</v>
      </c>
      <c r="G781">
        <v>0.117254</v>
      </c>
      <c r="H781">
        <v>0.896482</v>
      </c>
      <c r="I781">
        <v>0</v>
      </c>
    </row>
    <row r="782" spans="1:25" x14ac:dyDescent="0.25">
      <c r="A782" t="s">
        <v>97</v>
      </c>
      <c r="B782">
        <v>430.25299999999999</v>
      </c>
      <c r="C782">
        <v>427.589</v>
      </c>
      <c r="D782">
        <v>407.642</v>
      </c>
      <c r="E782">
        <v>320.06599999999997</v>
      </c>
      <c r="F782">
        <v>0</v>
      </c>
      <c r="G782">
        <v>0.114923</v>
      </c>
      <c r="H782">
        <v>0.90065399999999995</v>
      </c>
      <c r="I782">
        <v>0</v>
      </c>
    </row>
    <row r="783" spans="1:25" x14ac:dyDescent="0.25">
      <c r="A783" t="s">
        <v>97</v>
      </c>
      <c r="B783">
        <v>430.12099999999998</v>
      </c>
      <c r="C783">
        <v>427.45600000000002</v>
      </c>
      <c r="D783">
        <v>407.63600000000002</v>
      </c>
      <c r="E783">
        <v>320.08300000000003</v>
      </c>
      <c r="F783">
        <v>0</v>
      </c>
      <c r="G783">
        <v>0.114936</v>
      </c>
      <c r="H783">
        <v>0.89973199999999998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430.029</v>
      </c>
      <c r="C784">
        <v>427.36</v>
      </c>
      <c r="D784">
        <v>407.57799999999997</v>
      </c>
      <c r="E784">
        <v>320.029</v>
      </c>
      <c r="F784">
        <v>0</v>
      </c>
      <c r="G784">
        <v>0.10713</v>
      </c>
      <c r="H784">
        <v>0.86895500000000003</v>
      </c>
      <c r="I784">
        <v>0</v>
      </c>
      <c r="R784">
        <f>AVERAGE(B735:B784)</f>
        <v>465.67571999999996</v>
      </c>
      <c r="S784">
        <f>AVERAGE(C735:C784)</f>
        <v>429.33212000000009</v>
      </c>
      <c r="U784">
        <f>_xlfn.VAR.P(B735:B784)</f>
        <v>27288.709431401683</v>
      </c>
      <c r="V784">
        <f>_xlfn.VAR.P(C735:C784)</f>
        <v>11.345853585600002</v>
      </c>
      <c r="X784">
        <f>1.96*SQRT(U784)/50</f>
        <v>6.4755634859577347</v>
      </c>
      <c r="Y784">
        <f>1.96*SQRT(V784)/50</f>
        <v>0.13203973816157158</v>
      </c>
    </row>
    <row r="785" spans="1:9" x14ac:dyDescent="0.25">
      <c r="A785" t="s">
        <v>97</v>
      </c>
      <c r="B785">
        <v>23286.121187000001</v>
      </c>
      <c r="C785" t="s">
        <v>37</v>
      </c>
    </row>
    <row r="786" spans="1:9" x14ac:dyDescent="0.25">
      <c r="A786" t="s">
        <v>98</v>
      </c>
      <c r="B786">
        <v>308.83600000000001</v>
      </c>
      <c r="C786">
        <v>306.39999999999998</v>
      </c>
      <c r="D786">
        <v>286.68200000000002</v>
      </c>
      <c r="E786">
        <v>199.06</v>
      </c>
      <c r="F786">
        <v>0</v>
      </c>
      <c r="G786">
        <v>0.11496199999999999</v>
      </c>
      <c r="H786">
        <v>0.86895599999999995</v>
      </c>
      <c r="I786">
        <v>0</v>
      </c>
    </row>
    <row r="787" spans="1:9" x14ac:dyDescent="0.25">
      <c r="A787" t="s">
        <v>98</v>
      </c>
      <c r="B787">
        <v>309.029</v>
      </c>
      <c r="C787">
        <v>306.38299999999998</v>
      </c>
      <c r="D787">
        <v>286.69499999999999</v>
      </c>
      <c r="E787">
        <v>199.04599999999999</v>
      </c>
      <c r="F787">
        <v>0</v>
      </c>
      <c r="G787">
        <v>8.4096400000000002E-2</v>
      </c>
      <c r="H787">
        <v>0.89876199999999995</v>
      </c>
      <c r="I787">
        <v>0</v>
      </c>
    </row>
    <row r="788" spans="1:9" x14ac:dyDescent="0.25">
      <c r="A788" t="s">
        <v>98</v>
      </c>
      <c r="B788">
        <v>309.12</v>
      </c>
      <c r="C788">
        <v>306.435</v>
      </c>
      <c r="D788">
        <v>286.63799999999998</v>
      </c>
      <c r="E788">
        <v>199.02</v>
      </c>
      <c r="F788">
        <v>0</v>
      </c>
      <c r="G788">
        <v>0.115915</v>
      </c>
      <c r="H788">
        <v>0.86895599999999995</v>
      </c>
      <c r="I788">
        <v>0</v>
      </c>
    </row>
    <row r="789" spans="1:9" x14ac:dyDescent="0.25">
      <c r="A789" t="s">
        <v>98</v>
      </c>
      <c r="B789">
        <v>309.13099999999997</v>
      </c>
      <c r="C789">
        <v>306.47000000000003</v>
      </c>
      <c r="D789">
        <v>286.68400000000003</v>
      </c>
      <c r="E789">
        <v>199.03</v>
      </c>
      <c r="F789">
        <v>0</v>
      </c>
      <c r="G789">
        <v>0.11493399999999999</v>
      </c>
      <c r="H789">
        <v>0.89932800000000002</v>
      </c>
      <c r="I789">
        <v>0</v>
      </c>
    </row>
    <row r="790" spans="1:9" x14ac:dyDescent="0.25">
      <c r="A790" t="s">
        <v>98</v>
      </c>
      <c r="B790">
        <v>309.08</v>
      </c>
      <c r="C790">
        <v>306.40800000000002</v>
      </c>
      <c r="D790">
        <v>286.69099999999997</v>
      </c>
      <c r="E790">
        <v>199.05</v>
      </c>
      <c r="F790">
        <v>0</v>
      </c>
      <c r="G790">
        <v>0.114996</v>
      </c>
      <c r="H790">
        <v>0.89037299999999997</v>
      </c>
      <c r="I790">
        <v>0</v>
      </c>
    </row>
    <row r="791" spans="1:9" x14ac:dyDescent="0.25">
      <c r="A791" t="s">
        <v>98</v>
      </c>
      <c r="B791">
        <v>309.00599999999997</v>
      </c>
      <c r="C791">
        <v>306.33999999999997</v>
      </c>
      <c r="D791">
        <v>286.673</v>
      </c>
      <c r="E791">
        <v>199.03200000000001</v>
      </c>
      <c r="F791">
        <v>0</v>
      </c>
      <c r="G791">
        <v>0.114923</v>
      </c>
      <c r="H791">
        <v>0.87920699999999996</v>
      </c>
      <c r="I791">
        <v>0</v>
      </c>
    </row>
    <row r="792" spans="1:9" x14ac:dyDescent="0.25">
      <c r="A792" t="s">
        <v>98</v>
      </c>
      <c r="B792">
        <v>1229.72</v>
      </c>
      <c r="C792">
        <v>311.96499999999997</v>
      </c>
      <c r="D792">
        <v>286.64100000000002</v>
      </c>
      <c r="E792">
        <v>199.011</v>
      </c>
      <c r="F792">
        <v>0</v>
      </c>
      <c r="G792">
        <v>0.115004</v>
      </c>
      <c r="H792">
        <v>0.88548000000000004</v>
      </c>
      <c r="I792">
        <v>0</v>
      </c>
    </row>
    <row r="793" spans="1:9" x14ac:dyDescent="0.25">
      <c r="A793" t="s">
        <v>98</v>
      </c>
      <c r="B793">
        <v>312.02300000000002</v>
      </c>
      <c r="C793">
        <v>307.65300000000002</v>
      </c>
      <c r="D793">
        <v>286.37200000000001</v>
      </c>
      <c r="E793">
        <v>198.90600000000001</v>
      </c>
      <c r="F793">
        <v>0</v>
      </c>
      <c r="G793">
        <v>0.115368</v>
      </c>
      <c r="H793">
        <v>0.89524400000000004</v>
      </c>
      <c r="I793">
        <v>0</v>
      </c>
    </row>
    <row r="794" spans="1:9" x14ac:dyDescent="0.25">
      <c r="A794" t="s">
        <v>98</v>
      </c>
      <c r="B794">
        <v>531.53700000000003</v>
      </c>
      <c r="C794">
        <v>306.95299999999997</v>
      </c>
      <c r="D794">
        <v>286.67399999999998</v>
      </c>
      <c r="E794">
        <v>199.03</v>
      </c>
      <c r="F794">
        <v>0</v>
      </c>
      <c r="G794">
        <v>0.115012</v>
      </c>
      <c r="H794">
        <v>0.89980800000000005</v>
      </c>
      <c r="I794">
        <v>0</v>
      </c>
    </row>
    <row r="795" spans="1:9" x14ac:dyDescent="0.25">
      <c r="A795" t="s">
        <v>98</v>
      </c>
      <c r="B795">
        <v>309.74900000000002</v>
      </c>
      <c r="C795">
        <v>307.10199999999998</v>
      </c>
      <c r="D795">
        <v>286.69200000000001</v>
      </c>
      <c r="E795">
        <v>199.03800000000001</v>
      </c>
      <c r="F795">
        <v>0</v>
      </c>
      <c r="G795">
        <v>0.115011</v>
      </c>
      <c r="H795">
        <v>0.89367099999999999</v>
      </c>
      <c r="I795">
        <v>0</v>
      </c>
    </row>
    <row r="796" spans="1:9" x14ac:dyDescent="0.25">
      <c r="A796" t="s">
        <v>98</v>
      </c>
      <c r="B796">
        <v>309.72500000000002</v>
      </c>
      <c r="C796">
        <v>307.04899999999998</v>
      </c>
      <c r="D796">
        <v>286.71100000000001</v>
      </c>
      <c r="E796">
        <v>199.065</v>
      </c>
      <c r="F796">
        <v>0</v>
      </c>
      <c r="G796">
        <v>0.11504200000000001</v>
      </c>
      <c r="H796">
        <v>0.886463</v>
      </c>
      <c r="I796">
        <v>0</v>
      </c>
    </row>
    <row r="797" spans="1:9" x14ac:dyDescent="0.25">
      <c r="A797" t="s">
        <v>98</v>
      </c>
      <c r="B797">
        <v>317.83100000000002</v>
      </c>
      <c r="C797">
        <v>315.16199999999998</v>
      </c>
      <c r="D797">
        <v>286.73200000000003</v>
      </c>
      <c r="E797">
        <v>199.04</v>
      </c>
      <c r="F797">
        <v>0</v>
      </c>
      <c r="G797">
        <v>0.114924</v>
      </c>
      <c r="H797">
        <v>0.90107700000000002</v>
      </c>
      <c r="I797">
        <v>0</v>
      </c>
    </row>
    <row r="798" spans="1:9" x14ac:dyDescent="0.25">
      <c r="A798" t="s">
        <v>98</v>
      </c>
      <c r="B798">
        <v>309.17899999999997</v>
      </c>
      <c r="C798">
        <v>306.476</v>
      </c>
      <c r="D798">
        <v>286.70699999999999</v>
      </c>
      <c r="E798">
        <v>199.078</v>
      </c>
      <c r="F798">
        <v>0</v>
      </c>
      <c r="G798">
        <v>0.114939</v>
      </c>
      <c r="H798">
        <v>0.868954</v>
      </c>
      <c r="I798">
        <v>0</v>
      </c>
    </row>
    <row r="799" spans="1:9" x14ac:dyDescent="0.25">
      <c r="A799" t="s">
        <v>98</v>
      </c>
      <c r="B799">
        <v>309.06</v>
      </c>
      <c r="C799">
        <v>306.37299999999999</v>
      </c>
      <c r="D799">
        <v>286.661</v>
      </c>
      <c r="E799">
        <v>199.00700000000001</v>
      </c>
      <c r="F799">
        <v>0</v>
      </c>
      <c r="G799">
        <v>0.115158</v>
      </c>
      <c r="H799">
        <v>0.90107199999999998</v>
      </c>
      <c r="I799">
        <v>0</v>
      </c>
    </row>
    <row r="800" spans="1:9" x14ac:dyDescent="0.25">
      <c r="A800" t="s">
        <v>98</v>
      </c>
      <c r="B800">
        <v>308.98599999999999</v>
      </c>
      <c r="C800">
        <v>306.346</v>
      </c>
      <c r="D800">
        <v>286.661</v>
      </c>
      <c r="E800">
        <v>199.047</v>
      </c>
      <c r="F800">
        <v>0</v>
      </c>
      <c r="G800">
        <v>0.114969</v>
      </c>
      <c r="H800">
        <v>0.89681999999999995</v>
      </c>
      <c r="I800">
        <v>0</v>
      </c>
    </row>
    <row r="801" spans="1:9" x14ac:dyDescent="0.25">
      <c r="A801" t="s">
        <v>98</v>
      </c>
      <c r="B801">
        <v>308.98099999999999</v>
      </c>
      <c r="C801">
        <v>306.31299999999999</v>
      </c>
      <c r="D801">
        <v>286.63200000000001</v>
      </c>
      <c r="E801">
        <v>199.00200000000001</v>
      </c>
      <c r="F801">
        <v>0</v>
      </c>
      <c r="G801">
        <v>0.114923</v>
      </c>
      <c r="H801">
        <v>0.90076299999999998</v>
      </c>
      <c r="I801">
        <v>0</v>
      </c>
    </row>
    <row r="802" spans="1:9" x14ac:dyDescent="0.25">
      <c r="A802" t="s">
        <v>98</v>
      </c>
      <c r="B802">
        <v>309.065</v>
      </c>
      <c r="C802">
        <v>306.38200000000001</v>
      </c>
      <c r="D802">
        <v>286.66199999999998</v>
      </c>
      <c r="E802">
        <v>199.02</v>
      </c>
      <c r="F802">
        <v>0</v>
      </c>
      <c r="G802">
        <v>0.114982</v>
      </c>
      <c r="H802">
        <v>0.90018600000000004</v>
      </c>
      <c r="I802">
        <v>0</v>
      </c>
    </row>
    <row r="803" spans="1:9" x14ac:dyDescent="0.25">
      <c r="A803" t="s">
        <v>98</v>
      </c>
      <c r="B803">
        <v>318.34500000000003</v>
      </c>
      <c r="C803">
        <v>315.67200000000003</v>
      </c>
      <c r="D803">
        <v>286.71199999999999</v>
      </c>
      <c r="E803">
        <v>199.048</v>
      </c>
      <c r="F803">
        <v>0</v>
      </c>
      <c r="G803">
        <v>0.114923</v>
      </c>
      <c r="H803">
        <v>0.89648000000000005</v>
      </c>
      <c r="I803">
        <v>0</v>
      </c>
    </row>
    <row r="804" spans="1:9" x14ac:dyDescent="0.25">
      <c r="A804" t="s">
        <v>98</v>
      </c>
      <c r="B804">
        <v>309.03500000000003</v>
      </c>
      <c r="C804">
        <v>306.37200000000001</v>
      </c>
      <c r="D804">
        <v>286.62900000000002</v>
      </c>
      <c r="E804">
        <v>199.05199999999999</v>
      </c>
      <c r="F804">
        <v>0</v>
      </c>
      <c r="G804">
        <v>0.11495</v>
      </c>
      <c r="H804">
        <v>0.90097400000000005</v>
      </c>
      <c r="I804">
        <v>0</v>
      </c>
    </row>
    <row r="805" spans="1:9" x14ac:dyDescent="0.25">
      <c r="A805" t="s">
        <v>98</v>
      </c>
      <c r="B805">
        <v>309.07600000000002</v>
      </c>
      <c r="C805">
        <v>306.40699999999998</v>
      </c>
      <c r="D805">
        <v>286.66500000000002</v>
      </c>
      <c r="E805">
        <v>199.01599999999999</v>
      </c>
      <c r="F805">
        <v>0</v>
      </c>
      <c r="G805">
        <v>0.11494799999999999</v>
      </c>
      <c r="H805">
        <v>0.90104399999999996</v>
      </c>
      <c r="I805">
        <v>0</v>
      </c>
    </row>
    <row r="806" spans="1:9" x14ac:dyDescent="0.25">
      <c r="A806" t="s">
        <v>98</v>
      </c>
      <c r="B806">
        <v>309.041</v>
      </c>
      <c r="C806">
        <v>306.375</v>
      </c>
      <c r="D806">
        <v>286.65499999999997</v>
      </c>
      <c r="E806">
        <v>199.023</v>
      </c>
      <c r="F806">
        <v>0</v>
      </c>
      <c r="G806">
        <v>9.8932099999999995E-2</v>
      </c>
      <c r="H806">
        <v>0.89974799999999999</v>
      </c>
      <c r="I806">
        <v>0</v>
      </c>
    </row>
    <row r="807" spans="1:9" x14ac:dyDescent="0.25">
      <c r="A807" t="s">
        <v>98</v>
      </c>
      <c r="B807">
        <v>309.06200000000001</v>
      </c>
      <c r="C807">
        <v>306.392</v>
      </c>
      <c r="D807">
        <v>286.69</v>
      </c>
      <c r="E807">
        <v>199.066</v>
      </c>
      <c r="F807">
        <v>0</v>
      </c>
      <c r="G807">
        <v>0.114941</v>
      </c>
      <c r="H807">
        <v>0.90100999999999998</v>
      </c>
      <c r="I807">
        <v>0</v>
      </c>
    </row>
    <row r="808" spans="1:9" x14ac:dyDescent="0.25">
      <c r="A808" t="s">
        <v>98</v>
      </c>
      <c r="B808">
        <v>309.00700000000001</v>
      </c>
      <c r="C808">
        <v>306.33800000000002</v>
      </c>
      <c r="D808">
        <v>286.64999999999998</v>
      </c>
      <c r="E808">
        <v>199.042</v>
      </c>
      <c r="F808">
        <v>0</v>
      </c>
      <c r="G808">
        <v>0.114951</v>
      </c>
      <c r="H808">
        <v>0.87392700000000001</v>
      </c>
      <c r="I808">
        <v>0</v>
      </c>
    </row>
    <row r="809" spans="1:9" x14ac:dyDescent="0.25">
      <c r="A809" t="s">
        <v>98</v>
      </c>
      <c r="B809">
        <v>309.14800000000002</v>
      </c>
      <c r="C809">
        <v>306.47800000000001</v>
      </c>
      <c r="D809">
        <v>286.709</v>
      </c>
      <c r="E809">
        <v>199.029</v>
      </c>
      <c r="F809">
        <v>0</v>
      </c>
      <c r="G809">
        <v>0.114923</v>
      </c>
      <c r="H809">
        <v>0.90105000000000002</v>
      </c>
      <c r="I809">
        <v>0</v>
      </c>
    </row>
    <row r="810" spans="1:9" x14ac:dyDescent="0.25">
      <c r="A810" t="s">
        <v>98</v>
      </c>
      <c r="B810">
        <v>316.75900000000001</v>
      </c>
      <c r="C810">
        <v>314.08699999999999</v>
      </c>
      <c r="D810">
        <v>286.64600000000002</v>
      </c>
      <c r="E810">
        <v>199.00700000000001</v>
      </c>
      <c r="F810">
        <v>0</v>
      </c>
      <c r="G810">
        <v>0.114924</v>
      </c>
      <c r="H810">
        <v>0.90107199999999998</v>
      </c>
      <c r="I810">
        <v>0</v>
      </c>
    </row>
    <row r="811" spans="1:9" x14ac:dyDescent="0.25">
      <c r="A811" t="s">
        <v>98</v>
      </c>
      <c r="B811">
        <v>309.19900000000001</v>
      </c>
      <c r="C811">
        <v>306.39299999999997</v>
      </c>
      <c r="D811">
        <v>286.69400000000002</v>
      </c>
      <c r="E811">
        <v>199.036</v>
      </c>
      <c r="F811">
        <v>0</v>
      </c>
      <c r="G811">
        <v>0.115213</v>
      </c>
      <c r="H811">
        <v>0.868946</v>
      </c>
      <c r="I811">
        <v>0</v>
      </c>
    </row>
    <row r="812" spans="1:9" x14ac:dyDescent="0.25">
      <c r="A812" t="s">
        <v>98</v>
      </c>
      <c r="B812">
        <v>309.14499999999998</v>
      </c>
      <c r="C812">
        <v>306.47800000000001</v>
      </c>
      <c r="D812">
        <v>286.70600000000002</v>
      </c>
      <c r="E812">
        <v>199.054</v>
      </c>
      <c r="F812">
        <v>0</v>
      </c>
      <c r="G812">
        <v>0.118532</v>
      </c>
      <c r="H812">
        <v>0.89253800000000005</v>
      </c>
      <c r="I812">
        <v>0</v>
      </c>
    </row>
    <row r="813" spans="1:9" x14ac:dyDescent="0.25">
      <c r="A813" t="s">
        <v>98</v>
      </c>
      <c r="B813">
        <v>309.16800000000001</v>
      </c>
      <c r="C813">
        <v>306.483</v>
      </c>
      <c r="D813">
        <v>286.70400000000001</v>
      </c>
      <c r="E813">
        <v>199.06100000000001</v>
      </c>
      <c r="F813">
        <v>0</v>
      </c>
      <c r="G813">
        <v>0.115012</v>
      </c>
      <c r="H813">
        <v>0.88376200000000005</v>
      </c>
      <c r="I813">
        <v>0</v>
      </c>
    </row>
    <row r="814" spans="1:9" x14ac:dyDescent="0.25">
      <c r="A814" t="s">
        <v>98</v>
      </c>
      <c r="B814">
        <v>308.99099999999999</v>
      </c>
      <c r="C814">
        <v>306.32900000000001</v>
      </c>
      <c r="D814">
        <v>286.661</v>
      </c>
      <c r="E814">
        <v>199.03700000000001</v>
      </c>
      <c r="F814">
        <v>0</v>
      </c>
      <c r="G814">
        <v>0.114925</v>
      </c>
      <c r="H814">
        <v>0.88138399999999995</v>
      </c>
      <c r="I814">
        <v>0</v>
      </c>
    </row>
    <row r="815" spans="1:9" x14ac:dyDescent="0.25">
      <c r="A815" t="s">
        <v>98</v>
      </c>
      <c r="B815">
        <v>308.96899999999999</v>
      </c>
      <c r="C815">
        <v>306.303</v>
      </c>
      <c r="D815">
        <v>286.654</v>
      </c>
      <c r="E815">
        <v>199.01300000000001</v>
      </c>
      <c r="F815">
        <v>0</v>
      </c>
      <c r="G815">
        <v>0.114938</v>
      </c>
      <c r="H815">
        <v>0.89103100000000002</v>
      </c>
      <c r="I815">
        <v>0</v>
      </c>
    </row>
    <row r="816" spans="1:9" x14ac:dyDescent="0.25">
      <c r="A816" t="s">
        <v>98</v>
      </c>
      <c r="B816">
        <v>309.39600000000002</v>
      </c>
      <c r="C816">
        <v>306.69400000000002</v>
      </c>
      <c r="D816">
        <v>286.65499999999997</v>
      </c>
      <c r="E816">
        <v>199.01900000000001</v>
      </c>
      <c r="F816">
        <v>0</v>
      </c>
      <c r="G816">
        <v>0.11508</v>
      </c>
      <c r="H816">
        <v>0.89266900000000005</v>
      </c>
      <c r="I816">
        <v>0</v>
      </c>
    </row>
    <row r="817" spans="1:9" x14ac:dyDescent="0.25">
      <c r="A817" t="s">
        <v>98</v>
      </c>
      <c r="B817">
        <v>309.2</v>
      </c>
      <c r="C817">
        <v>306.53800000000001</v>
      </c>
      <c r="D817">
        <v>286.65300000000002</v>
      </c>
      <c r="E817">
        <v>199.03299999999999</v>
      </c>
      <c r="F817">
        <v>0</v>
      </c>
      <c r="G817">
        <v>8.3258600000000002E-2</v>
      </c>
      <c r="H817">
        <v>0.86894800000000005</v>
      </c>
      <c r="I817">
        <v>0</v>
      </c>
    </row>
    <row r="818" spans="1:9" x14ac:dyDescent="0.25">
      <c r="A818" t="s">
        <v>98</v>
      </c>
      <c r="B818">
        <v>309.08999999999997</v>
      </c>
      <c r="C818">
        <v>306.416</v>
      </c>
      <c r="D818">
        <v>286.714</v>
      </c>
      <c r="E818">
        <v>199.09700000000001</v>
      </c>
      <c r="F818">
        <v>0</v>
      </c>
      <c r="G818">
        <v>0.114944</v>
      </c>
      <c r="H818">
        <v>0.89525999999999994</v>
      </c>
      <c r="I818">
        <v>0</v>
      </c>
    </row>
    <row r="819" spans="1:9" x14ac:dyDescent="0.25">
      <c r="A819" t="s">
        <v>98</v>
      </c>
      <c r="B819">
        <v>309.07</v>
      </c>
      <c r="C819">
        <v>306.41000000000003</v>
      </c>
      <c r="D819">
        <v>286.72000000000003</v>
      </c>
      <c r="E819">
        <v>199.06299999999999</v>
      </c>
      <c r="F819">
        <v>0</v>
      </c>
      <c r="G819">
        <v>0.114995</v>
      </c>
      <c r="H819">
        <v>0.88758499999999996</v>
      </c>
      <c r="I819">
        <v>0</v>
      </c>
    </row>
    <row r="820" spans="1:9" x14ac:dyDescent="0.25">
      <c r="A820" t="s">
        <v>98</v>
      </c>
      <c r="B820">
        <v>309.089</v>
      </c>
      <c r="C820">
        <v>306.42700000000002</v>
      </c>
      <c r="D820">
        <v>286.68099999999998</v>
      </c>
      <c r="E820">
        <v>199.05099999999999</v>
      </c>
      <c r="F820">
        <v>0</v>
      </c>
      <c r="G820">
        <v>0.114927</v>
      </c>
      <c r="H820">
        <v>0.90054400000000001</v>
      </c>
      <c r="I820">
        <v>0</v>
      </c>
    </row>
    <row r="821" spans="1:9" x14ac:dyDescent="0.25">
      <c r="A821" t="s">
        <v>98</v>
      </c>
      <c r="B821">
        <v>1084.54</v>
      </c>
      <c r="C821">
        <v>306.81799999999998</v>
      </c>
      <c r="D821">
        <v>286.74200000000002</v>
      </c>
      <c r="E821">
        <v>199.08</v>
      </c>
      <c r="F821">
        <v>0</v>
      </c>
      <c r="G821">
        <v>0.11495</v>
      </c>
      <c r="H821">
        <v>0.89201900000000001</v>
      </c>
      <c r="I821">
        <v>0</v>
      </c>
    </row>
    <row r="822" spans="1:9" x14ac:dyDescent="0.25">
      <c r="A822" t="s">
        <v>98</v>
      </c>
      <c r="B822">
        <v>323.197</v>
      </c>
      <c r="C822">
        <v>317.88499999999999</v>
      </c>
      <c r="D822">
        <v>286.64100000000002</v>
      </c>
      <c r="E822">
        <v>198.922</v>
      </c>
      <c r="F822">
        <v>0</v>
      </c>
      <c r="G822">
        <v>0.11493</v>
      </c>
      <c r="H822">
        <v>0.868954</v>
      </c>
      <c r="I822">
        <v>0</v>
      </c>
    </row>
    <row r="823" spans="1:9" x14ac:dyDescent="0.25">
      <c r="A823" t="s">
        <v>98</v>
      </c>
      <c r="B823">
        <v>525.50099999999998</v>
      </c>
      <c r="C823">
        <v>306.709</v>
      </c>
      <c r="D823">
        <v>286.464</v>
      </c>
      <c r="E823">
        <v>198.94</v>
      </c>
      <c r="F823">
        <v>0</v>
      </c>
      <c r="G823">
        <v>0.114941</v>
      </c>
      <c r="H823">
        <v>0.89343700000000004</v>
      </c>
      <c r="I823">
        <v>0</v>
      </c>
    </row>
    <row r="824" spans="1:9" x14ac:dyDescent="0.25">
      <c r="A824" t="s">
        <v>98</v>
      </c>
      <c r="B824">
        <v>309.93299999999999</v>
      </c>
      <c r="C824">
        <v>307.26299999999998</v>
      </c>
      <c r="D824">
        <v>286.76400000000001</v>
      </c>
      <c r="E824">
        <v>199.09800000000001</v>
      </c>
      <c r="F824">
        <v>0</v>
      </c>
      <c r="G824">
        <v>0.114923</v>
      </c>
      <c r="H824">
        <v>0.90107400000000004</v>
      </c>
      <c r="I824">
        <v>0</v>
      </c>
    </row>
    <row r="825" spans="1:9" x14ac:dyDescent="0.25">
      <c r="A825" t="s">
        <v>98</v>
      </c>
      <c r="B825">
        <v>309.93900000000002</v>
      </c>
      <c r="C825">
        <v>307.238</v>
      </c>
      <c r="D825">
        <v>286.75299999999999</v>
      </c>
      <c r="E825">
        <v>199.06</v>
      </c>
      <c r="F825">
        <v>0</v>
      </c>
      <c r="G825">
        <v>0.114983</v>
      </c>
      <c r="H825">
        <v>0.89388199999999995</v>
      </c>
      <c r="I825">
        <v>0</v>
      </c>
    </row>
    <row r="826" spans="1:9" x14ac:dyDescent="0.25">
      <c r="A826" t="s">
        <v>98</v>
      </c>
      <c r="B826">
        <v>309.92700000000002</v>
      </c>
      <c r="C826">
        <v>307.22899999999998</v>
      </c>
      <c r="D826">
        <v>286.74299999999999</v>
      </c>
      <c r="E826">
        <v>199.09100000000001</v>
      </c>
      <c r="F826">
        <v>0</v>
      </c>
      <c r="G826">
        <v>0.11494799999999999</v>
      </c>
      <c r="H826">
        <v>0.89783400000000002</v>
      </c>
      <c r="I826">
        <v>0</v>
      </c>
    </row>
    <row r="827" spans="1:9" x14ac:dyDescent="0.25">
      <c r="A827" t="s">
        <v>98</v>
      </c>
      <c r="B827">
        <v>309.49299999999999</v>
      </c>
      <c r="C827">
        <v>306.81700000000001</v>
      </c>
      <c r="D827">
        <v>286.65499999999997</v>
      </c>
      <c r="E827">
        <v>199.03299999999999</v>
      </c>
      <c r="F827">
        <v>0</v>
      </c>
      <c r="G827">
        <v>0.114925</v>
      </c>
      <c r="H827">
        <v>0.90059</v>
      </c>
      <c r="I827">
        <v>0</v>
      </c>
    </row>
    <row r="828" spans="1:9" x14ac:dyDescent="0.25">
      <c r="A828" t="s">
        <v>98</v>
      </c>
      <c r="B828">
        <v>315.60300000000001</v>
      </c>
      <c r="C828">
        <v>312.90600000000001</v>
      </c>
      <c r="D828">
        <v>286.71300000000002</v>
      </c>
      <c r="E828">
        <v>199.042</v>
      </c>
      <c r="F828">
        <v>0</v>
      </c>
      <c r="G828">
        <v>0.11493399999999999</v>
      </c>
      <c r="H828">
        <v>0.86895500000000003</v>
      </c>
      <c r="I828">
        <v>0</v>
      </c>
    </row>
    <row r="829" spans="1:9" x14ac:dyDescent="0.25">
      <c r="A829" t="s">
        <v>98</v>
      </c>
      <c r="B829">
        <v>309.58600000000001</v>
      </c>
      <c r="C829">
        <v>306.89999999999998</v>
      </c>
      <c r="D829">
        <v>286.72300000000001</v>
      </c>
      <c r="E829">
        <v>199.04400000000001</v>
      </c>
      <c r="F829">
        <v>0</v>
      </c>
      <c r="G829">
        <v>0.114999</v>
      </c>
      <c r="H829">
        <v>0.86895599999999995</v>
      </c>
      <c r="I829">
        <v>0</v>
      </c>
    </row>
    <row r="830" spans="1:9" x14ac:dyDescent="0.25">
      <c r="A830" t="s">
        <v>98</v>
      </c>
      <c r="B830">
        <v>309.60399999999998</v>
      </c>
      <c r="C830">
        <v>306.923</v>
      </c>
      <c r="D830">
        <v>286.709</v>
      </c>
      <c r="E830">
        <v>199.02799999999999</v>
      </c>
      <c r="F830">
        <v>0</v>
      </c>
      <c r="G830">
        <v>0.114926</v>
      </c>
      <c r="H830">
        <v>0.89431400000000005</v>
      </c>
      <c r="I830">
        <v>0</v>
      </c>
    </row>
    <row r="831" spans="1:9" x14ac:dyDescent="0.25">
      <c r="A831" t="s">
        <v>98</v>
      </c>
      <c r="B831">
        <v>309.56700000000001</v>
      </c>
      <c r="C831">
        <v>306.88</v>
      </c>
      <c r="D831">
        <v>286.76100000000002</v>
      </c>
      <c r="E831">
        <v>199.083</v>
      </c>
      <c r="F831">
        <v>0</v>
      </c>
      <c r="G831">
        <v>0.114964</v>
      </c>
      <c r="H831">
        <v>0.899976</v>
      </c>
      <c r="I831">
        <v>0</v>
      </c>
    </row>
    <row r="832" spans="1:9" x14ac:dyDescent="0.25">
      <c r="A832" t="s">
        <v>98</v>
      </c>
      <c r="B832">
        <v>309.505</v>
      </c>
      <c r="C832">
        <v>306.82100000000003</v>
      </c>
      <c r="D832">
        <v>286.66199999999998</v>
      </c>
      <c r="E832">
        <v>199.023</v>
      </c>
      <c r="F832">
        <v>0</v>
      </c>
      <c r="G832">
        <v>0.11493399999999999</v>
      </c>
      <c r="H832">
        <v>0.86895199999999995</v>
      </c>
      <c r="I832">
        <v>0</v>
      </c>
    </row>
    <row r="833" spans="1:25" x14ac:dyDescent="0.25">
      <c r="A833" t="s">
        <v>98</v>
      </c>
      <c r="B833">
        <v>309.40800000000002</v>
      </c>
      <c r="C833">
        <v>306.74200000000002</v>
      </c>
      <c r="D833">
        <v>286.67</v>
      </c>
      <c r="E833">
        <v>199.00899999999999</v>
      </c>
      <c r="F833">
        <v>0</v>
      </c>
      <c r="G833">
        <v>0.115007</v>
      </c>
      <c r="H833">
        <v>0.896455</v>
      </c>
      <c r="I833">
        <v>0</v>
      </c>
    </row>
    <row r="834" spans="1:25" x14ac:dyDescent="0.25">
      <c r="A834" t="s">
        <v>98</v>
      </c>
      <c r="B834">
        <v>318.15499999999997</v>
      </c>
      <c r="C834">
        <v>315.48899999999998</v>
      </c>
      <c r="D834">
        <v>286.72500000000002</v>
      </c>
      <c r="E834">
        <v>199.05500000000001</v>
      </c>
      <c r="F834">
        <v>0</v>
      </c>
      <c r="G834">
        <v>0.115157</v>
      </c>
      <c r="H834">
        <v>0.89069100000000001</v>
      </c>
      <c r="I834">
        <v>0</v>
      </c>
    </row>
    <row r="835" spans="1:25" x14ac:dyDescent="0.25">
      <c r="A835" t="s">
        <v>98</v>
      </c>
      <c r="B835">
        <v>309.13400000000001</v>
      </c>
      <c r="C835">
        <v>306.46899999999999</v>
      </c>
      <c r="D835">
        <v>286.72899999999998</v>
      </c>
      <c r="E835">
        <v>199.066</v>
      </c>
      <c r="F835">
        <v>0</v>
      </c>
      <c r="G835">
        <v>0.11738899999999999</v>
      </c>
      <c r="H835">
        <v>0.89966999999999997</v>
      </c>
      <c r="I835">
        <v>0</v>
      </c>
    </row>
    <row r="836" spans="1:25" x14ac:dyDescent="0.25">
      <c r="A836" t="s">
        <v>98</v>
      </c>
      <c r="B836">
        <v>309.08</v>
      </c>
      <c r="C836">
        <v>306.41500000000002</v>
      </c>
      <c r="D836">
        <v>286.71899999999999</v>
      </c>
      <c r="E836">
        <v>199.05099999999999</v>
      </c>
      <c r="F836">
        <v>0</v>
      </c>
      <c r="G836">
        <v>0.115129</v>
      </c>
      <c r="H836">
        <v>0.90105800000000003</v>
      </c>
      <c r="I836">
        <v>0</v>
      </c>
    </row>
    <row r="837" spans="1:25" x14ac:dyDescent="0.25">
      <c r="A837" t="s">
        <v>98</v>
      </c>
      <c r="B837">
        <v>309.04500000000002</v>
      </c>
      <c r="C837">
        <v>306.37700000000001</v>
      </c>
      <c r="D837">
        <v>286.69299999999998</v>
      </c>
      <c r="E837">
        <v>199.011</v>
      </c>
      <c r="F837">
        <v>0</v>
      </c>
      <c r="G837">
        <v>0.11498999999999999</v>
      </c>
      <c r="H837">
        <v>0.89080000000000004</v>
      </c>
      <c r="I837">
        <v>0</v>
      </c>
    </row>
    <row r="838" spans="1:25" x14ac:dyDescent="0.25">
      <c r="A838" t="s">
        <v>98</v>
      </c>
      <c r="B838">
        <v>309.06299999999999</v>
      </c>
      <c r="C838">
        <v>306.392</v>
      </c>
      <c r="D838">
        <v>286.625</v>
      </c>
      <c r="E838">
        <v>199.023</v>
      </c>
      <c r="F838">
        <v>0</v>
      </c>
      <c r="G838">
        <v>0.115133</v>
      </c>
      <c r="H838">
        <v>0.89800899999999995</v>
      </c>
      <c r="I838">
        <v>0</v>
      </c>
    </row>
    <row r="839" spans="1:25" x14ac:dyDescent="0.25">
      <c r="A839" t="s">
        <v>98</v>
      </c>
      <c r="B839">
        <v>309.036</v>
      </c>
      <c r="C839">
        <v>306.387</v>
      </c>
      <c r="D839">
        <v>286.68900000000002</v>
      </c>
      <c r="E839">
        <v>199.05699999999999</v>
      </c>
      <c r="F839">
        <v>0</v>
      </c>
      <c r="G839">
        <v>0.114923</v>
      </c>
      <c r="H839">
        <v>0.89886600000000005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308.96600000000001</v>
      </c>
      <c r="C840">
        <v>306.29700000000003</v>
      </c>
      <c r="D840">
        <v>286.62299999999999</v>
      </c>
      <c r="E840">
        <v>198.994</v>
      </c>
      <c r="F840">
        <v>0</v>
      </c>
      <c r="G840">
        <v>0.114994</v>
      </c>
      <c r="H840">
        <v>0.90103900000000003</v>
      </c>
      <c r="I840">
        <v>0</v>
      </c>
      <c r="R840">
        <f>AVERAGE(B791:B840)</f>
        <v>353.07867999999985</v>
      </c>
      <c r="S840">
        <f>AVERAGE(C791:C840)</f>
        <v>307.75326000000007</v>
      </c>
      <c r="U840">
        <f>_xlfn.VAR.P(B791:B840)</f>
        <v>28980.118805097674</v>
      </c>
      <c r="V840">
        <f>_xlfn.VAR.P(C791:C840)</f>
        <v>8.4935687123999806</v>
      </c>
      <c r="X840">
        <f>1.96*SQRT(U840)/50</f>
        <v>6.6732308337615063</v>
      </c>
      <c r="Y840">
        <f>1.96*SQRT(V840)/50</f>
        <v>0.11424341305398007</v>
      </c>
    </row>
    <row r="841" spans="1:25" x14ac:dyDescent="0.25">
      <c r="A841" t="s">
        <v>98</v>
      </c>
      <c r="B841">
        <v>17656.121218</v>
      </c>
      <c r="C841" t="s">
        <v>37</v>
      </c>
    </row>
    <row r="842" spans="1:25" x14ac:dyDescent="0.25">
      <c r="A842" t="s">
        <v>116</v>
      </c>
      <c r="B842">
        <v>498.08800000000002</v>
      </c>
      <c r="C842">
        <v>495.64600000000002</v>
      </c>
      <c r="D842">
        <v>467.834</v>
      </c>
      <c r="E842">
        <v>320.154</v>
      </c>
      <c r="F842">
        <v>0</v>
      </c>
      <c r="G842">
        <v>0.114958</v>
      </c>
      <c r="H842">
        <v>0.90107400000000004</v>
      </c>
      <c r="I842">
        <v>0</v>
      </c>
    </row>
    <row r="843" spans="1:25" x14ac:dyDescent="0.25">
      <c r="A843" t="s">
        <v>116</v>
      </c>
      <c r="B843">
        <v>490.03800000000001</v>
      </c>
      <c r="C843">
        <v>487.38900000000001</v>
      </c>
      <c r="D843">
        <v>467.56799999999998</v>
      </c>
      <c r="E843">
        <v>320.11</v>
      </c>
      <c r="F843">
        <v>0</v>
      </c>
      <c r="G843">
        <v>0.114983</v>
      </c>
      <c r="H843">
        <v>0.86895</v>
      </c>
      <c r="I843">
        <v>0</v>
      </c>
    </row>
    <row r="844" spans="1:25" x14ac:dyDescent="0.25">
      <c r="A844" t="s">
        <v>116</v>
      </c>
      <c r="B844">
        <v>490.27199999999999</v>
      </c>
      <c r="C844">
        <v>487.58199999999999</v>
      </c>
      <c r="D844">
        <v>467.52300000000002</v>
      </c>
      <c r="E844">
        <v>320.10500000000002</v>
      </c>
      <c r="F844">
        <v>0</v>
      </c>
      <c r="G844">
        <v>0.11525299999999999</v>
      </c>
      <c r="H844">
        <v>0.86895599999999995</v>
      </c>
      <c r="I844">
        <v>0</v>
      </c>
    </row>
    <row r="845" spans="1:25" x14ac:dyDescent="0.25">
      <c r="A845" t="s">
        <v>116</v>
      </c>
      <c r="B845">
        <v>490.17</v>
      </c>
      <c r="C845">
        <v>487.50799999999998</v>
      </c>
      <c r="D845">
        <v>467.44400000000002</v>
      </c>
      <c r="E845">
        <v>320.06099999999998</v>
      </c>
      <c r="F845">
        <v>0</v>
      </c>
      <c r="G845">
        <v>0.115482</v>
      </c>
      <c r="H845">
        <v>0.89188100000000003</v>
      </c>
      <c r="I845">
        <v>0</v>
      </c>
    </row>
    <row r="846" spans="1:25" x14ac:dyDescent="0.25">
      <c r="A846" t="s">
        <v>116</v>
      </c>
      <c r="B846">
        <v>490.16399999999999</v>
      </c>
      <c r="C846">
        <v>487.488</v>
      </c>
      <c r="D846">
        <v>467.61</v>
      </c>
      <c r="E846">
        <v>320.13200000000001</v>
      </c>
      <c r="F846">
        <v>0</v>
      </c>
      <c r="G846">
        <v>0.115131</v>
      </c>
      <c r="H846">
        <v>0.90077300000000005</v>
      </c>
      <c r="I846">
        <v>0</v>
      </c>
    </row>
    <row r="847" spans="1:25" x14ac:dyDescent="0.25">
      <c r="A847" t="s">
        <v>116</v>
      </c>
      <c r="B847">
        <v>1407.65</v>
      </c>
      <c r="C847">
        <v>487.44200000000001</v>
      </c>
      <c r="D847">
        <v>467.55599999999998</v>
      </c>
      <c r="E847">
        <v>320.06400000000002</v>
      </c>
      <c r="F847">
        <v>0</v>
      </c>
      <c r="G847">
        <v>0.11502999999999999</v>
      </c>
      <c r="H847">
        <v>0.89411200000000002</v>
      </c>
      <c r="I847">
        <v>0</v>
      </c>
    </row>
    <row r="848" spans="1:25" x14ac:dyDescent="0.25">
      <c r="A848" t="s">
        <v>116</v>
      </c>
      <c r="B848">
        <v>492.202</v>
      </c>
      <c r="C848">
        <v>488.68099999999998</v>
      </c>
      <c r="D848">
        <v>467.54899999999998</v>
      </c>
      <c r="E848">
        <v>320.07900000000001</v>
      </c>
      <c r="F848">
        <v>0</v>
      </c>
      <c r="G848">
        <v>0.115036</v>
      </c>
      <c r="H848">
        <v>0.87863199999999997</v>
      </c>
      <c r="I848">
        <v>0</v>
      </c>
    </row>
    <row r="849" spans="1:9" x14ac:dyDescent="0.25">
      <c r="A849" t="s">
        <v>116</v>
      </c>
      <c r="B849">
        <v>496.62099999999998</v>
      </c>
      <c r="C849">
        <v>493.83699999999999</v>
      </c>
      <c r="D849">
        <v>467.65600000000001</v>
      </c>
      <c r="E849">
        <v>320.16699999999997</v>
      </c>
      <c r="F849">
        <v>0</v>
      </c>
      <c r="G849">
        <v>0.115009</v>
      </c>
      <c r="H849">
        <v>0.89990199999999998</v>
      </c>
      <c r="I849">
        <v>0</v>
      </c>
    </row>
    <row r="850" spans="1:9" x14ac:dyDescent="0.25">
      <c r="A850" t="s">
        <v>116</v>
      </c>
      <c r="B850">
        <v>490.92</v>
      </c>
      <c r="C850">
        <v>488.25299999999999</v>
      </c>
      <c r="D850">
        <v>467.702</v>
      </c>
      <c r="E850">
        <v>320.16199999999998</v>
      </c>
      <c r="F850">
        <v>0</v>
      </c>
      <c r="G850">
        <v>0.115453</v>
      </c>
      <c r="H850">
        <v>0.90106600000000003</v>
      </c>
      <c r="I850">
        <v>0</v>
      </c>
    </row>
    <row r="851" spans="1:9" x14ac:dyDescent="0.25">
      <c r="A851" t="s">
        <v>116</v>
      </c>
      <c r="B851">
        <v>490.62599999999998</v>
      </c>
      <c r="C851">
        <v>487.94600000000003</v>
      </c>
      <c r="D851">
        <v>467.44600000000003</v>
      </c>
      <c r="E851">
        <v>320.11900000000003</v>
      </c>
      <c r="F851">
        <v>0</v>
      </c>
      <c r="G851">
        <v>0.11493</v>
      </c>
      <c r="H851">
        <v>0.90069699999999997</v>
      </c>
      <c r="I851">
        <v>0</v>
      </c>
    </row>
    <row r="852" spans="1:9" x14ac:dyDescent="0.25">
      <c r="A852" t="s">
        <v>116</v>
      </c>
      <c r="B852">
        <v>489.99299999999999</v>
      </c>
      <c r="C852">
        <v>487.32900000000001</v>
      </c>
      <c r="D852">
        <v>467.351</v>
      </c>
      <c r="E852">
        <v>320.08699999999999</v>
      </c>
      <c r="F852">
        <v>0</v>
      </c>
      <c r="G852">
        <v>0.114985</v>
      </c>
      <c r="H852">
        <v>0.86895599999999995</v>
      </c>
      <c r="I852">
        <v>0</v>
      </c>
    </row>
    <row r="853" spans="1:9" x14ac:dyDescent="0.25">
      <c r="A853" t="s">
        <v>116</v>
      </c>
      <c r="B853">
        <v>496.2</v>
      </c>
      <c r="C853">
        <v>493.51100000000002</v>
      </c>
      <c r="D853">
        <v>467.58</v>
      </c>
      <c r="E853">
        <v>320.13799999999998</v>
      </c>
      <c r="F853">
        <v>0</v>
      </c>
      <c r="G853">
        <v>8.4105899999999997E-2</v>
      </c>
      <c r="H853">
        <v>0.89843200000000001</v>
      </c>
      <c r="I853">
        <v>0</v>
      </c>
    </row>
    <row r="854" spans="1:9" x14ac:dyDescent="0.25">
      <c r="A854" t="s">
        <v>116</v>
      </c>
      <c r="B854">
        <v>490.63499999999999</v>
      </c>
      <c r="C854">
        <v>487.96800000000002</v>
      </c>
      <c r="D854">
        <v>467.64100000000002</v>
      </c>
      <c r="E854">
        <v>320.14699999999999</v>
      </c>
      <c r="F854">
        <v>0</v>
      </c>
      <c r="G854">
        <v>0.114951</v>
      </c>
      <c r="H854">
        <v>0.89809700000000003</v>
      </c>
      <c r="I854">
        <v>0</v>
      </c>
    </row>
    <row r="855" spans="1:9" x14ac:dyDescent="0.25">
      <c r="A855" t="s">
        <v>116</v>
      </c>
      <c r="B855">
        <v>490.34800000000001</v>
      </c>
      <c r="C855">
        <v>487.67399999999998</v>
      </c>
      <c r="D855">
        <v>467.77800000000002</v>
      </c>
      <c r="E855">
        <v>320.18200000000002</v>
      </c>
      <c r="F855">
        <v>0</v>
      </c>
      <c r="G855">
        <v>0.11493</v>
      </c>
      <c r="H855">
        <v>0.89205299999999998</v>
      </c>
      <c r="I855">
        <v>0</v>
      </c>
    </row>
    <row r="856" spans="1:9" x14ac:dyDescent="0.25">
      <c r="A856" t="s">
        <v>116</v>
      </c>
      <c r="B856">
        <v>490.04599999999999</v>
      </c>
      <c r="C856">
        <v>487.37099999999998</v>
      </c>
      <c r="D856">
        <v>467.51799999999997</v>
      </c>
      <c r="E856">
        <v>320.09699999999998</v>
      </c>
      <c r="F856">
        <v>0</v>
      </c>
      <c r="G856">
        <v>0.114929</v>
      </c>
      <c r="H856">
        <v>0.87252200000000002</v>
      </c>
      <c r="I856">
        <v>0</v>
      </c>
    </row>
    <row r="857" spans="1:9" x14ac:dyDescent="0.25">
      <c r="A857" t="s">
        <v>116</v>
      </c>
      <c r="B857">
        <v>498.44499999999999</v>
      </c>
      <c r="C857">
        <v>495.78100000000001</v>
      </c>
      <c r="D857">
        <v>467.39100000000002</v>
      </c>
      <c r="E857">
        <v>320.08199999999999</v>
      </c>
      <c r="F857">
        <v>0</v>
      </c>
      <c r="G857">
        <v>0.11497499999999999</v>
      </c>
      <c r="H857">
        <v>0.88636599999999999</v>
      </c>
      <c r="I857">
        <v>0</v>
      </c>
    </row>
    <row r="858" spans="1:9" x14ac:dyDescent="0.25">
      <c r="A858" t="s">
        <v>116</v>
      </c>
      <c r="B858">
        <v>490.149</v>
      </c>
      <c r="C858">
        <v>487.428</v>
      </c>
      <c r="D858">
        <v>467.58300000000003</v>
      </c>
      <c r="E858">
        <v>320.16800000000001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116</v>
      </c>
      <c r="B859">
        <v>490.06799999999998</v>
      </c>
      <c r="C859">
        <v>487.423</v>
      </c>
      <c r="D859">
        <v>467.60700000000003</v>
      </c>
      <c r="E859">
        <v>320.11099999999999</v>
      </c>
      <c r="F859">
        <v>0</v>
      </c>
      <c r="G859">
        <v>0.114943</v>
      </c>
      <c r="H859">
        <v>0.89747900000000003</v>
      </c>
      <c r="I859">
        <v>0</v>
      </c>
    </row>
    <row r="860" spans="1:9" x14ac:dyDescent="0.25">
      <c r="A860" t="s">
        <v>116</v>
      </c>
      <c r="B860">
        <v>490.14499999999998</v>
      </c>
      <c r="C860">
        <v>487.46</v>
      </c>
      <c r="D860">
        <v>467.642</v>
      </c>
      <c r="E860">
        <v>320.12099999999998</v>
      </c>
      <c r="F860">
        <v>0</v>
      </c>
      <c r="G860">
        <v>0.114955</v>
      </c>
      <c r="H860">
        <v>0.90106900000000001</v>
      </c>
      <c r="I860">
        <v>0</v>
      </c>
    </row>
    <row r="861" spans="1:9" x14ac:dyDescent="0.25">
      <c r="A861" t="s">
        <v>116</v>
      </c>
      <c r="B861">
        <v>498.22800000000001</v>
      </c>
      <c r="C861">
        <v>495.529</v>
      </c>
      <c r="D861">
        <v>467.56900000000002</v>
      </c>
      <c r="E861">
        <v>320.10399999999998</v>
      </c>
      <c r="F861">
        <v>0</v>
      </c>
      <c r="G861">
        <v>8.8478200000000007E-2</v>
      </c>
      <c r="H861">
        <v>0.89571800000000001</v>
      </c>
      <c r="I861">
        <v>0</v>
      </c>
    </row>
    <row r="862" spans="1:9" x14ac:dyDescent="0.25">
      <c r="A862" t="s">
        <v>116</v>
      </c>
      <c r="B862">
        <v>490.33499999999998</v>
      </c>
      <c r="C862">
        <v>487.67700000000002</v>
      </c>
      <c r="D862">
        <v>467.43</v>
      </c>
      <c r="E862">
        <v>320.137</v>
      </c>
      <c r="F862">
        <v>0</v>
      </c>
      <c r="G862">
        <v>0.115296</v>
      </c>
      <c r="H862">
        <v>0.86895599999999995</v>
      </c>
      <c r="I862">
        <v>0</v>
      </c>
    </row>
    <row r="863" spans="1:9" x14ac:dyDescent="0.25">
      <c r="A863" t="s">
        <v>116</v>
      </c>
      <c r="B863">
        <v>490.17099999999999</v>
      </c>
      <c r="C863">
        <v>487.50900000000001</v>
      </c>
      <c r="D863">
        <v>467.69799999999998</v>
      </c>
      <c r="E863">
        <v>320.10599999999999</v>
      </c>
      <c r="F863">
        <v>0</v>
      </c>
      <c r="G863">
        <v>0.11493</v>
      </c>
      <c r="H863">
        <v>0.88231700000000002</v>
      </c>
      <c r="I863">
        <v>0</v>
      </c>
    </row>
    <row r="864" spans="1:9" x14ac:dyDescent="0.25">
      <c r="A864" t="s">
        <v>116</v>
      </c>
      <c r="B864">
        <v>490.09100000000001</v>
      </c>
      <c r="C864">
        <v>487.41300000000001</v>
      </c>
      <c r="D864">
        <v>467.58199999999999</v>
      </c>
      <c r="E864">
        <v>320.08800000000002</v>
      </c>
      <c r="F864">
        <v>0</v>
      </c>
      <c r="G864">
        <v>0.114951</v>
      </c>
      <c r="H864">
        <v>0.90039599999999997</v>
      </c>
      <c r="I864">
        <v>0</v>
      </c>
    </row>
    <row r="865" spans="1:9" x14ac:dyDescent="0.25">
      <c r="A865" t="s">
        <v>116</v>
      </c>
      <c r="B865">
        <v>490.13499999999999</v>
      </c>
      <c r="C865">
        <v>487.464</v>
      </c>
      <c r="D865">
        <v>467.67599999999999</v>
      </c>
      <c r="E865">
        <v>320.16000000000003</v>
      </c>
      <c r="F865">
        <v>0</v>
      </c>
      <c r="G865">
        <v>0.117191</v>
      </c>
      <c r="H865">
        <v>0.90021200000000001</v>
      </c>
      <c r="I865">
        <v>0</v>
      </c>
    </row>
    <row r="866" spans="1:9" x14ac:dyDescent="0.25">
      <c r="A866" t="s">
        <v>116</v>
      </c>
      <c r="B866">
        <v>1163.3499999999999</v>
      </c>
      <c r="C866">
        <v>487.75200000000001</v>
      </c>
      <c r="D866">
        <v>467.65100000000001</v>
      </c>
      <c r="E866">
        <v>320.13499999999999</v>
      </c>
      <c r="F866">
        <v>0</v>
      </c>
      <c r="G866">
        <v>0.114924</v>
      </c>
      <c r="H866">
        <v>0.86895599999999995</v>
      </c>
      <c r="I866">
        <v>0</v>
      </c>
    </row>
    <row r="867" spans="1:9" x14ac:dyDescent="0.25">
      <c r="A867" t="s">
        <v>116</v>
      </c>
      <c r="B867">
        <v>494.964</v>
      </c>
      <c r="C867">
        <v>489.96</v>
      </c>
      <c r="D867">
        <v>467.55500000000001</v>
      </c>
      <c r="E867">
        <v>320.00099999999998</v>
      </c>
      <c r="F867">
        <v>0</v>
      </c>
      <c r="G867">
        <v>0.11498700000000001</v>
      </c>
      <c r="H867">
        <v>0.86895599999999995</v>
      </c>
      <c r="I867">
        <v>0</v>
      </c>
    </row>
    <row r="868" spans="1:9" x14ac:dyDescent="0.25">
      <c r="A868" t="s">
        <v>116</v>
      </c>
      <c r="B868">
        <v>490.42700000000002</v>
      </c>
      <c r="C868">
        <v>487.762</v>
      </c>
      <c r="D868">
        <v>467.517</v>
      </c>
      <c r="E868">
        <v>320.113</v>
      </c>
      <c r="F868">
        <v>0</v>
      </c>
      <c r="G868">
        <v>0.115483</v>
      </c>
      <c r="H868">
        <v>0.90082399999999996</v>
      </c>
      <c r="I868">
        <v>0</v>
      </c>
    </row>
    <row r="869" spans="1:9" x14ac:dyDescent="0.25">
      <c r="A869" t="s">
        <v>116</v>
      </c>
      <c r="B869">
        <v>496.89800000000002</v>
      </c>
      <c r="C869">
        <v>494.1</v>
      </c>
      <c r="D869">
        <v>467.62099999999998</v>
      </c>
      <c r="E869">
        <v>320.13099999999997</v>
      </c>
      <c r="F869">
        <v>0</v>
      </c>
      <c r="G869">
        <v>0.114985</v>
      </c>
      <c r="H869">
        <v>0.90090700000000001</v>
      </c>
      <c r="I869">
        <v>0</v>
      </c>
    </row>
    <row r="870" spans="1:9" x14ac:dyDescent="0.25">
      <c r="A870" t="s">
        <v>116</v>
      </c>
      <c r="B870">
        <v>490.62200000000001</v>
      </c>
      <c r="C870">
        <v>487.96600000000001</v>
      </c>
      <c r="D870">
        <v>467.44099999999997</v>
      </c>
      <c r="E870">
        <v>320.108</v>
      </c>
      <c r="F870">
        <v>0</v>
      </c>
      <c r="G870">
        <v>0.115159</v>
      </c>
      <c r="H870">
        <v>0.86895199999999995</v>
      </c>
      <c r="I870">
        <v>0</v>
      </c>
    </row>
    <row r="871" spans="1:9" x14ac:dyDescent="0.25">
      <c r="A871" t="s">
        <v>116</v>
      </c>
      <c r="B871">
        <v>490.54700000000003</v>
      </c>
      <c r="C871">
        <v>487.858</v>
      </c>
      <c r="D871">
        <v>467.58600000000001</v>
      </c>
      <c r="E871">
        <v>320.08499999999998</v>
      </c>
      <c r="F871">
        <v>0</v>
      </c>
      <c r="G871">
        <v>0.115135</v>
      </c>
      <c r="H871">
        <v>0.89393400000000001</v>
      </c>
      <c r="I871">
        <v>0</v>
      </c>
    </row>
    <row r="872" spans="1:9" x14ac:dyDescent="0.25">
      <c r="A872" t="s">
        <v>116</v>
      </c>
      <c r="B872">
        <v>490.46499999999997</v>
      </c>
      <c r="C872">
        <v>487.78399999999999</v>
      </c>
      <c r="D872">
        <v>467.572</v>
      </c>
      <c r="E872">
        <v>320.14800000000002</v>
      </c>
      <c r="F872">
        <v>0</v>
      </c>
      <c r="G872">
        <v>0.115262</v>
      </c>
      <c r="H872">
        <v>0.90104600000000001</v>
      </c>
      <c r="I872">
        <v>0</v>
      </c>
    </row>
    <row r="873" spans="1:9" x14ac:dyDescent="0.25">
      <c r="A873" t="s">
        <v>116</v>
      </c>
      <c r="B873">
        <v>496.20299999999997</v>
      </c>
      <c r="C873">
        <v>493.51600000000002</v>
      </c>
      <c r="D873">
        <v>467.714</v>
      </c>
      <c r="E873">
        <v>320.11500000000001</v>
      </c>
      <c r="F873">
        <v>0</v>
      </c>
      <c r="G873">
        <v>0.114937</v>
      </c>
      <c r="H873">
        <v>0.86895599999999995</v>
      </c>
      <c r="I873">
        <v>0</v>
      </c>
    </row>
    <row r="874" spans="1:9" x14ac:dyDescent="0.25">
      <c r="A874" t="s">
        <v>116</v>
      </c>
      <c r="B874">
        <v>490.464</v>
      </c>
      <c r="C874">
        <v>487.81799999999998</v>
      </c>
      <c r="D874">
        <v>467.57900000000001</v>
      </c>
      <c r="E874">
        <v>320.10599999999999</v>
      </c>
      <c r="F874">
        <v>0</v>
      </c>
      <c r="G874">
        <v>0.115096</v>
      </c>
      <c r="H874">
        <v>0.89999799999999996</v>
      </c>
      <c r="I874">
        <v>0</v>
      </c>
    </row>
    <row r="875" spans="1:9" x14ac:dyDescent="0.25">
      <c r="A875" t="s">
        <v>116</v>
      </c>
      <c r="B875">
        <v>490.05200000000002</v>
      </c>
      <c r="C875">
        <v>487.38799999999998</v>
      </c>
      <c r="D875">
        <v>467.58</v>
      </c>
      <c r="E875">
        <v>320.11500000000001</v>
      </c>
      <c r="F875">
        <v>0</v>
      </c>
      <c r="G875">
        <v>0.11537799999999999</v>
      </c>
      <c r="H875">
        <v>0.86895500000000003</v>
      </c>
      <c r="I875">
        <v>0</v>
      </c>
    </row>
    <row r="876" spans="1:9" x14ac:dyDescent="0.25">
      <c r="A876" t="s">
        <v>116</v>
      </c>
      <c r="B876">
        <v>490.01299999999998</v>
      </c>
      <c r="C876">
        <v>487.34899999999999</v>
      </c>
      <c r="D876">
        <v>467.56599999999997</v>
      </c>
      <c r="E876">
        <v>320.09500000000003</v>
      </c>
      <c r="F876">
        <v>0</v>
      </c>
      <c r="G876">
        <v>0.114923</v>
      </c>
      <c r="H876">
        <v>0.89742100000000002</v>
      </c>
      <c r="I876">
        <v>0</v>
      </c>
    </row>
    <row r="877" spans="1:9" x14ac:dyDescent="0.25">
      <c r="A877" t="s">
        <v>116</v>
      </c>
      <c r="B877">
        <v>498.96300000000002</v>
      </c>
      <c r="C877">
        <v>496.24400000000003</v>
      </c>
      <c r="D877">
        <v>467.66199999999998</v>
      </c>
      <c r="E877">
        <v>320.17</v>
      </c>
      <c r="F877">
        <v>0</v>
      </c>
      <c r="G877">
        <v>0.115097</v>
      </c>
      <c r="H877">
        <v>0.89993500000000004</v>
      </c>
      <c r="I877">
        <v>0</v>
      </c>
    </row>
    <row r="878" spans="1:9" x14ac:dyDescent="0.25">
      <c r="A878" t="s">
        <v>116</v>
      </c>
      <c r="B878">
        <v>490.495</v>
      </c>
      <c r="C878">
        <v>487.81200000000001</v>
      </c>
      <c r="D878">
        <v>467.51400000000001</v>
      </c>
      <c r="E878">
        <v>320.125</v>
      </c>
      <c r="F878">
        <v>0</v>
      </c>
      <c r="G878">
        <v>0.114923</v>
      </c>
      <c r="H878">
        <v>0.90107499999999996</v>
      </c>
      <c r="I878">
        <v>0</v>
      </c>
    </row>
    <row r="879" spans="1:9" x14ac:dyDescent="0.25">
      <c r="A879" t="s">
        <v>116</v>
      </c>
      <c r="B879">
        <v>490.45699999999999</v>
      </c>
      <c r="C879">
        <v>487.78699999999998</v>
      </c>
      <c r="D879">
        <v>467.64499999999998</v>
      </c>
      <c r="E879">
        <v>320.149</v>
      </c>
      <c r="F879">
        <v>0</v>
      </c>
      <c r="G879">
        <v>0.11493399999999999</v>
      </c>
      <c r="H879">
        <v>0.89681999999999995</v>
      </c>
      <c r="I879">
        <v>0</v>
      </c>
    </row>
    <row r="880" spans="1:9" x14ac:dyDescent="0.25">
      <c r="A880" t="s">
        <v>116</v>
      </c>
      <c r="B880">
        <v>490.06</v>
      </c>
      <c r="C880">
        <v>487.39699999999999</v>
      </c>
      <c r="D880">
        <v>467.60199999999998</v>
      </c>
      <c r="E880">
        <v>320.12400000000002</v>
      </c>
      <c r="F880">
        <v>0</v>
      </c>
      <c r="G880">
        <v>0.11496000000000001</v>
      </c>
      <c r="H880">
        <v>0.90087700000000004</v>
      </c>
      <c r="I880">
        <v>0</v>
      </c>
    </row>
    <row r="881" spans="1:25" x14ac:dyDescent="0.25">
      <c r="A881" t="s">
        <v>116</v>
      </c>
      <c r="B881">
        <v>498.154</v>
      </c>
      <c r="C881">
        <v>495.46899999999999</v>
      </c>
      <c r="D881">
        <v>467.80399999999997</v>
      </c>
      <c r="E881">
        <v>320.15800000000002</v>
      </c>
      <c r="F881">
        <v>0</v>
      </c>
      <c r="G881">
        <v>0.114938</v>
      </c>
      <c r="H881">
        <v>0.89927000000000001</v>
      </c>
      <c r="I881">
        <v>0</v>
      </c>
    </row>
    <row r="882" spans="1:25" x14ac:dyDescent="0.25">
      <c r="A882" t="s">
        <v>116</v>
      </c>
      <c r="B882">
        <v>490.14800000000002</v>
      </c>
      <c r="C882">
        <v>487.48599999999999</v>
      </c>
      <c r="D882">
        <v>467.67200000000003</v>
      </c>
      <c r="E882">
        <v>320.15300000000002</v>
      </c>
      <c r="F882">
        <v>0</v>
      </c>
      <c r="G882">
        <v>0.108792</v>
      </c>
      <c r="H882">
        <v>0.87572099999999997</v>
      </c>
      <c r="I882">
        <v>0</v>
      </c>
    </row>
    <row r="883" spans="1:25" x14ac:dyDescent="0.25">
      <c r="A883" t="s">
        <v>116</v>
      </c>
      <c r="B883">
        <v>490.14100000000002</v>
      </c>
      <c r="C883">
        <v>487.47300000000001</v>
      </c>
      <c r="D883">
        <v>467.61500000000001</v>
      </c>
      <c r="E883">
        <v>320.12599999999998</v>
      </c>
      <c r="F883">
        <v>0</v>
      </c>
      <c r="G883">
        <v>0.11511299999999999</v>
      </c>
      <c r="H883">
        <v>0.88990499999999995</v>
      </c>
      <c r="I883">
        <v>0</v>
      </c>
    </row>
    <row r="884" spans="1:25" x14ac:dyDescent="0.25">
      <c r="A884" t="s">
        <v>116</v>
      </c>
      <c r="B884">
        <v>489.983</v>
      </c>
      <c r="C884">
        <v>487.315</v>
      </c>
      <c r="D884">
        <v>467.483</v>
      </c>
      <c r="E884">
        <v>320.13099999999997</v>
      </c>
      <c r="F884">
        <v>0</v>
      </c>
      <c r="G884">
        <v>0.10222000000000001</v>
      </c>
      <c r="H884">
        <v>0.88315699999999997</v>
      </c>
      <c r="I884">
        <v>0</v>
      </c>
    </row>
    <row r="885" spans="1:25" x14ac:dyDescent="0.25">
      <c r="A885" t="s">
        <v>116</v>
      </c>
      <c r="B885">
        <v>1120.43</v>
      </c>
      <c r="C885">
        <v>487.851</v>
      </c>
      <c r="D885">
        <v>467.62700000000001</v>
      </c>
      <c r="E885">
        <v>320.09899999999999</v>
      </c>
      <c r="F885">
        <v>0</v>
      </c>
      <c r="G885">
        <v>0.114965</v>
      </c>
      <c r="H885">
        <v>0.90053700000000003</v>
      </c>
      <c r="I885">
        <v>0</v>
      </c>
    </row>
    <row r="886" spans="1:25" x14ac:dyDescent="0.25">
      <c r="A886" t="s">
        <v>116</v>
      </c>
      <c r="B886">
        <v>491.96100000000001</v>
      </c>
      <c r="C886">
        <v>488.44</v>
      </c>
      <c r="D886">
        <v>467.459</v>
      </c>
      <c r="E886">
        <v>320.07100000000003</v>
      </c>
      <c r="F886">
        <v>0</v>
      </c>
      <c r="G886">
        <v>0.106307</v>
      </c>
      <c r="H886">
        <v>0.86895599999999995</v>
      </c>
      <c r="I886">
        <v>0</v>
      </c>
    </row>
    <row r="887" spans="1:25" x14ac:dyDescent="0.25">
      <c r="A887" t="s">
        <v>116</v>
      </c>
      <c r="B887">
        <v>517.37400000000002</v>
      </c>
      <c r="C887">
        <v>487.834</v>
      </c>
      <c r="D887">
        <v>467.62700000000001</v>
      </c>
      <c r="E887">
        <v>320.14100000000002</v>
      </c>
      <c r="F887">
        <v>0</v>
      </c>
      <c r="G887">
        <v>0.114942</v>
      </c>
      <c r="H887">
        <v>0.87855499999999997</v>
      </c>
      <c r="I887">
        <v>0</v>
      </c>
    </row>
    <row r="888" spans="1:25" x14ac:dyDescent="0.25">
      <c r="A888" t="s">
        <v>116</v>
      </c>
      <c r="B888">
        <v>496.096</v>
      </c>
      <c r="C888">
        <v>493.36</v>
      </c>
      <c r="D888">
        <v>467.70100000000002</v>
      </c>
      <c r="E888">
        <v>320.16699999999997</v>
      </c>
      <c r="F888">
        <v>0</v>
      </c>
      <c r="G888">
        <v>0.115018</v>
      </c>
      <c r="H888">
        <v>0.86895500000000003</v>
      </c>
      <c r="I888">
        <v>0</v>
      </c>
    </row>
    <row r="889" spans="1:25" x14ac:dyDescent="0.25">
      <c r="A889" t="s">
        <v>116</v>
      </c>
      <c r="B889">
        <v>490.69600000000003</v>
      </c>
      <c r="C889">
        <v>488.03699999999998</v>
      </c>
      <c r="D889">
        <v>467.69200000000001</v>
      </c>
      <c r="E889">
        <v>320.11</v>
      </c>
      <c r="F889">
        <v>0</v>
      </c>
      <c r="G889">
        <v>0.114928</v>
      </c>
      <c r="H889">
        <v>0.89971400000000001</v>
      </c>
      <c r="I889">
        <v>0</v>
      </c>
    </row>
    <row r="890" spans="1:25" x14ac:dyDescent="0.25">
      <c r="A890" t="s">
        <v>116</v>
      </c>
      <c r="B890">
        <v>490.11500000000001</v>
      </c>
      <c r="C890">
        <v>487.45100000000002</v>
      </c>
      <c r="D890">
        <v>467.59</v>
      </c>
      <c r="E890">
        <v>320.12799999999999</v>
      </c>
      <c r="F890">
        <v>0</v>
      </c>
      <c r="G890">
        <v>0.11493100000000001</v>
      </c>
      <c r="H890">
        <v>0.88904700000000003</v>
      </c>
      <c r="I890">
        <v>0</v>
      </c>
    </row>
    <row r="891" spans="1:25" x14ac:dyDescent="0.25">
      <c r="A891" t="s">
        <v>116</v>
      </c>
      <c r="B891">
        <v>490.13400000000001</v>
      </c>
      <c r="C891">
        <v>487.44</v>
      </c>
      <c r="D891">
        <v>467.529</v>
      </c>
      <c r="E891">
        <v>320.11700000000002</v>
      </c>
      <c r="F891">
        <v>0</v>
      </c>
      <c r="G891">
        <v>0.114924</v>
      </c>
      <c r="H891">
        <v>0.89666299999999999</v>
      </c>
      <c r="I891">
        <v>0</v>
      </c>
    </row>
    <row r="892" spans="1:25" x14ac:dyDescent="0.25">
      <c r="A892" t="s">
        <v>116</v>
      </c>
      <c r="B892">
        <v>496.03300000000002</v>
      </c>
      <c r="C892">
        <v>493.34199999999998</v>
      </c>
      <c r="D892">
        <v>467.57100000000003</v>
      </c>
      <c r="E892">
        <v>320.12</v>
      </c>
      <c r="F892">
        <v>0</v>
      </c>
      <c r="G892">
        <v>0.114943</v>
      </c>
      <c r="H892">
        <v>0.89724899999999996</v>
      </c>
      <c r="I892">
        <v>0</v>
      </c>
    </row>
    <row r="893" spans="1:25" x14ac:dyDescent="0.25">
      <c r="A893" t="s">
        <v>116</v>
      </c>
      <c r="B893">
        <v>490.572</v>
      </c>
      <c r="C893">
        <v>487.90100000000001</v>
      </c>
      <c r="D893">
        <v>467.66300000000001</v>
      </c>
      <c r="E893">
        <v>320.13799999999998</v>
      </c>
      <c r="F893">
        <v>0</v>
      </c>
      <c r="G893">
        <v>0.119423</v>
      </c>
      <c r="H893">
        <v>0.89936000000000005</v>
      </c>
      <c r="I893">
        <v>0</v>
      </c>
    </row>
    <row r="894" spans="1:25" x14ac:dyDescent="0.25">
      <c r="A894" t="s">
        <v>116</v>
      </c>
      <c r="B894">
        <v>490.09300000000002</v>
      </c>
      <c r="C894">
        <v>487.43099999999998</v>
      </c>
      <c r="D894">
        <v>467.613</v>
      </c>
      <c r="E894">
        <v>320.11</v>
      </c>
      <c r="F894">
        <v>0</v>
      </c>
      <c r="G894">
        <v>0.114941</v>
      </c>
      <c r="H894">
        <v>0.88023200000000001</v>
      </c>
      <c r="I894">
        <v>0</v>
      </c>
    </row>
    <row r="895" spans="1:25" x14ac:dyDescent="0.25">
      <c r="A895" t="s">
        <v>116</v>
      </c>
      <c r="B895">
        <v>490.30099999999999</v>
      </c>
      <c r="C895">
        <v>487.63799999999998</v>
      </c>
      <c r="D895">
        <v>467.85399999999998</v>
      </c>
      <c r="E895">
        <v>320.13600000000002</v>
      </c>
      <c r="F895">
        <v>0</v>
      </c>
      <c r="G895">
        <v>0.11518</v>
      </c>
      <c r="H895">
        <v>0.86895599999999995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498.858</v>
      </c>
      <c r="C896">
        <v>496.18700000000001</v>
      </c>
      <c r="D896">
        <v>467.67</v>
      </c>
      <c r="E896">
        <v>320.10199999999998</v>
      </c>
      <c r="F896">
        <v>0</v>
      </c>
      <c r="G896">
        <v>0.115033</v>
      </c>
      <c r="H896">
        <v>0.89956000000000003</v>
      </c>
      <c r="I896">
        <v>0</v>
      </c>
      <c r="R896">
        <f>AVERAGE(B847:B896)</f>
        <v>536.96154000000001</v>
      </c>
      <c r="S896">
        <f>AVERAGE(C847:C896)</f>
        <v>489.25688000000008</v>
      </c>
      <c r="U896">
        <f>_xlfn.VAR.P(B847:B896)</f>
        <v>31680.960304848337</v>
      </c>
      <c r="V896">
        <f>_xlfn.VAR.P(C847:C896)</f>
        <v>8.5945325856000245</v>
      </c>
      <c r="X896">
        <f>1.96*SQRT(U896)/50</f>
        <v>6.9772652839663589</v>
      </c>
      <c r="Y896">
        <f>1.96*SQRT(V896)/50</f>
        <v>0.11492041834389755</v>
      </c>
    </row>
    <row r="897" spans="1:15" x14ac:dyDescent="0.25">
      <c r="A897" t="s">
        <v>116</v>
      </c>
      <c r="B897">
        <v>26850.357862000001</v>
      </c>
      <c r="C897" t="s">
        <v>37</v>
      </c>
    </row>
    <row r="899" spans="1:15" x14ac:dyDescent="0.25">
      <c r="A899" t="s">
        <v>42</v>
      </c>
      <c r="B899">
        <v>15543.6</v>
      </c>
      <c r="C899">
        <v>15426.6</v>
      </c>
      <c r="D899">
        <v>15426.1</v>
      </c>
      <c r="E899">
        <v>15413.8</v>
      </c>
      <c r="F899">
        <v>669.952</v>
      </c>
      <c r="G899">
        <v>1975.12</v>
      </c>
      <c r="H899">
        <v>393.75299999999999</v>
      </c>
      <c r="I899">
        <v>394.94299999999998</v>
      </c>
      <c r="J899">
        <v>653.80100000000004</v>
      </c>
      <c r="K899">
        <v>12394.4</v>
      </c>
      <c r="L899">
        <v>5.5645500000000001E-2</v>
      </c>
      <c r="M899">
        <v>0.93149199999999999</v>
      </c>
      <c r="N899">
        <v>0</v>
      </c>
      <c r="O899" t="s">
        <v>43</v>
      </c>
    </row>
    <row r="900" spans="1:15" x14ac:dyDescent="0.25">
      <c r="A900" t="s">
        <v>42</v>
      </c>
      <c r="B900">
        <v>16446.2</v>
      </c>
      <c r="C900">
        <v>16330.8</v>
      </c>
      <c r="D900">
        <v>16330.3</v>
      </c>
      <c r="E900">
        <v>16317.4</v>
      </c>
      <c r="F900">
        <v>703.47199999999998</v>
      </c>
      <c r="G900">
        <v>2256.02</v>
      </c>
      <c r="H900">
        <v>409.654</v>
      </c>
      <c r="I900">
        <v>419.15600000000001</v>
      </c>
      <c r="J900">
        <v>872.29300000000001</v>
      </c>
      <c r="K900">
        <v>12982.6</v>
      </c>
      <c r="L900">
        <v>4.1823699999999998E-2</v>
      </c>
      <c r="M900">
        <v>0.93130999999999997</v>
      </c>
      <c r="N900">
        <v>0</v>
      </c>
      <c r="O900" t="s">
        <v>43</v>
      </c>
    </row>
    <row r="901" spans="1:15" x14ac:dyDescent="0.25">
      <c r="A901" t="s">
        <v>42</v>
      </c>
      <c r="B901">
        <v>15638.7</v>
      </c>
      <c r="C901">
        <v>15511.4</v>
      </c>
      <c r="D901">
        <v>15510.9</v>
      </c>
      <c r="E901">
        <v>15498.6</v>
      </c>
      <c r="F901">
        <v>672.10900000000004</v>
      </c>
      <c r="G901">
        <v>2051.02</v>
      </c>
      <c r="H901">
        <v>392.05599999999998</v>
      </c>
      <c r="I901">
        <v>402.07299999999998</v>
      </c>
      <c r="J901">
        <v>724.84900000000005</v>
      </c>
      <c r="K901">
        <v>12407.6</v>
      </c>
      <c r="L901">
        <v>6.0190800000000003E-2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15428.8</v>
      </c>
      <c r="C902">
        <v>15313.7</v>
      </c>
      <c r="D902">
        <v>15313.1</v>
      </c>
      <c r="E902">
        <v>15300.6</v>
      </c>
      <c r="F902">
        <v>674.53200000000004</v>
      </c>
      <c r="G902">
        <v>1820.51</v>
      </c>
      <c r="H902">
        <v>394.166</v>
      </c>
      <c r="I902">
        <v>397.30700000000002</v>
      </c>
      <c r="J902">
        <v>489.86399999999998</v>
      </c>
      <c r="K902">
        <v>12432.8</v>
      </c>
      <c r="L902">
        <v>5.3967300000000003E-2</v>
      </c>
      <c r="M902">
        <v>0.93076000000000003</v>
      </c>
      <c r="N902">
        <v>0</v>
      </c>
      <c r="O902" t="s">
        <v>43</v>
      </c>
    </row>
    <row r="903" spans="1:15" x14ac:dyDescent="0.25">
      <c r="A903" t="s">
        <v>42</v>
      </c>
      <c r="B903">
        <v>15092.2</v>
      </c>
      <c r="C903">
        <v>14980.8</v>
      </c>
      <c r="D903">
        <v>14980.4</v>
      </c>
      <c r="E903">
        <v>14968.2</v>
      </c>
      <c r="F903">
        <v>661.42100000000005</v>
      </c>
      <c r="G903">
        <v>1754.18</v>
      </c>
      <c r="H903">
        <v>388.036</v>
      </c>
      <c r="I903">
        <v>389.64</v>
      </c>
      <c r="J903">
        <v>447.04399999999998</v>
      </c>
      <c r="K903">
        <v>12188.1</v>
      </c>
      <c r="L903">
        <v>6.0356600000000003E-2</v>
      </c>
      <c r="M903">
        <v>0.931307</v>
      </c>
      <c r="N903">
        <v>0</v>
      </c>
      <c r="O903" t="s">
        <v>43</v>
      </c>
    </row>
    <row r="904" spans="1:15" x14ac:dyDescent="0.25">
      <c r="A904" t="s">
        <v>42</v>
      </c>
      <c r="B904">
        <v>15179.3</v>
      </c>
      <c r="C904">
        <v>15064.2</v>
      </c>
      <c r="D904">
        <v>15063.7</v>
      </c>
      <c r="E904">
        <v>15051.6</v>
      </c>
      <c r="F904">
        <v>666.35699999999997</v>
      </c>
      <c r="G904">
        <v>1740.9</v>
      </c>
      <c r="H904">
        <v>389.13200000000001</v>
      </c>
      <c r="I904">
        <v>392.27499999999998</v>
      </c>
      <c r="J904">
        <v>425.875</v>
      </c>
      <c r="K904">
        <v>12278.9</v>
      </c>
      <c r="L904">
        <v>6.0871500000000002E-2</v>
      </c>
      <c r="M904">
        <v>0.93110700000000002</v>
      </c>
      <c r="N904">
        <v>0</v>
      </c>
      <c r="O904" t="s">
        <v>43</v>
      </c>
    </row>
    <row r="905" spans="1:15" x14ac:dyDescent="0.25">
      <c r="A905" t="s">
        <v>42</v>
      </c>
      <c r="B905">
        <v>15168.6</v>
      </c>
      <c r="C905">
        <v>15056.6</v>
      </c>
      <c r="D905">
        <v>15056.1</v>
      </c>
      <c r="E905">
        <v>15044</v>
      </c>
      <c r="F905">
        <v>664.16700000000003</v>
      </c>
      <c r="G905">
        <v>1785.73</v>
      </c>
      <c r="H905">
        <v>387.63099999999997</v>
      </c>
      <c r="I905">
        <v>391.06900000000002</v>
      </c>
      <c r="J905">
        <v>462.03199999999998</v>
      </c>
      <c r="K905">
        <v>12242.2</v>
      </c>
      <c r="L905">
        <v>5.4199499999999998E-2</v>
      </c>
      <c r="M905">
        <v>0.931813</v>
      </c>
      <c r="N905">
        <v>278</v>
      </c>
      <c r="O905" t="s">
        <v>43</v>
      </c>
    </row>
    <row r="906" spans="1:15" x14ac:dyDescent="0.25">
      <c r="A906" t="s">
        <v>42</v>
      </c>
      <c r="B906">
        <v>15166.7</v>
      </c>
      <c r="C906">
        <v>15050.9</v>
      </c>
      <c r="D906">
        <v>15050.4</v>
      </c>
      <c r="E906">
        <v>15038.3</v>
      </c>
      <c r="F906">
        <v>666.221</v>
      </c>
      <c r="G906">
        <v>1740.29</v>
      </c>
      <c r="H906">
        <v>388.80700000000002</v>
      </c>
      <c r="I906">
        <v>392.23599999999999</v>
      </c>
      <c r="J906">
        <v>425.60700000000003</v>
      </c>
      <c r="K906">
        <v>12265.1</v>
      </c>
      <c r="L906">
        <v>5.9817700000000001E-2</v>
      </c>
      <c r="M906">
        <v>0.93062800000000001</v>
      </c>
      <c r="N906">
        <v>0</v>
      </c>
      <c r="O906" t="s">
        <v>43</v>
      </c>
    </row>
    <row r="907" spans="1:15" x14ac:dyDescent="0.25">
      <c r="A907" t="s">
        <v>42</v>
      </c>
      <c r="B907">
        <v>15089.6</v>
      </c>
      <c r="C907">
        <v>14978.5</v>
      </c>
      <c r="D907">
        <v>14978</v>
      </c>
      <c r="E907">
        <v>14965.9</v>
      </c>
      <c r="F907">
        <v>663.73099999999999</v>
      </c>
      <c r="G907">
        <v>1731.32</v>
      </c>
      <c r="H907">
        <v>386.84800000000001</v>
      </c>
      <c r="I907">
        <v>390.13</v>
      </c>
      <c r="J907">
        <v>423.47800000000001</v>
      </c>
      <c r="K907">
        <v>12206.2</v>
      </c>
      <c r="L907">
        <v>5.3935400000000001E-2</v>
      </c>
      <c r="M907">
        <v>0.93128299999999997</v>
      </c>
      <c r="N907">
        <v>0</v>
      </c>
      <c r="O907" t="s">
        <v>43</v>
      </c>
    </row>
    <row r="908" spans="1:15" x14ac:dyDescent="0.25">
      <c r="A908" t="s">
        <v>42</v>
      </c>
      <c r="B908">
        <v>15256.6</v>
      </c>
      <c r="C908">
        <v>15143.9</v>
      </c>
      <c r="D908">
        <v>15143.4</v>
      </c>
      <c r="E908">
        <v>15131.2</v>
      </c>
      <c r="F908">
        <v>666.75599999999997</v>
      </c>
      <c r="G908">
        <v>1784.15</v>
      </c>
      <c r="H908">
        <v>390.42700000000002</v>
      </c>
      <c r="I908">
        <v>393.54</v>
      </c>
      <c r="J908">
        <v>465.70499999999998</v>
      </c>
      <c r="K908">
        <v>12312.1</v>
      </c>
      <c r="L908">
        <v>5.3936600000000001E-2</v>
      </c>
      <c r="M908">
        <v>0.95885200000000004</v>
      </c>
      <c r="N908">
        <v>0</v>
      </c>
      <c r="O908" t="s">
        <v>43</v>
      </c>
    </row>
    <row r="909" spans="1:15" x14ac:dyDescent="0.25">
      <c r="A909" t="s">
        <v>42</v>
      </c>
      <c r="B909">
        <v>15325.3</v>
      </c>
      <c r="C909">
        <v>15213.6</v>
      </c>
      <c r="D909">
        <v>15213.1</v>
      </c>
      <c r="E909">
        <v>15200.8</v>
      </c>
      <c r="F909">
        <v>672.29100000000005</v>
      </c>
      <c r="G909">
        <v>1760.29</v>
      </c>
      <c r="H909">
        <v>393.024</v>
      </c>
      <c r="I909">
        <v>396.26499999999999</v>
      </c>
      <c r="J909">
        <v>430.03699999999998</v>
      </c>
      <c r="K909">
        <v>12402.2</v>
      </c>
      <c r="L909">
        <v>8.3255800000000005E-2</v>
      </c>
      <c r="M909">
        <v>0.93176300000000001</v>
      </c>
      <c r="N909">
        <v>48</v>
      </c>
      <c r="O909" t="s">
        <v>43</v>
      </c>
    </row>
    <row r="910" spans="1:15" x14ac:dyDescent="0.25">
      <c r="A910" t="s">
        <v>42</v>
      </c>
      <c r="B910">
        <v>15692.6</v>
      </c>
      <c r="C910">
        <v>15578</v>
      </c>
      <c r="D910">
        <v>15577.5</v>
      </c>
      <c r="E910">
        <v>15564.9</v>
      </c>
      <c r="F910">
        <v>682.1</v>
      </c>
      <c r="G910">
        <v>1810.07</v>
      </c>
      <c r="H910">
        <v>402.13299999999998</v>
      </c>
      <c r="I910">
        <v>405.779</v>
      </c>
      <c r="J910">
        <v>443.86399999999998</v>
      </c>
      <c r="K910">
        <v>12708</v>
      </c>
      <c r="L910">
        <v>5.4149700000000002E-2</v>
      </c>
      <c r="M910">
        <v>0.93178799999999995</v>
      </c>
      <c r="N910">
        <v>151</v>
      </c>
      <c r="O910" t="s">
        <v>43</v>
      </c>
    </row>
    <row r="911" spans="1:15" x14ac:dyDescent="0.25">
      <c r="A911" t="s">
        <v>42</v>
      </c>
      <c r="B911">
        <v>15998.8</v>
      </c>
      <c r="C911">
        <v>15880.3</v>
      </c>
      <c r="D911">
        <v>15879.8</v>
      </c>
      <c r="E911">
        <v>15866.9</v>
      </c>
      <c r="F911">
        <v>700.09900000000005</v>
      </c>
      <c r="G911">
        <v>1835.17</v>
      </c>
      <c r="H911">
        <v>409.05700000000002</v>
      </c>
      <c r="I911">
        <v>412.88400000000001</v>
      </c>
      <c r="J911">
        <v>454.51400000000001</v>
      </c>
      <c r="K911">
        <v>12948.8</v>
      </c>
      <c r="L911">
        <v>6.3333899999999999E-2</v>
      </c>
      <c r="M911">
        <v>0.93180799999999997</v>
      </c>
      <c r="N911">
        <v>0</v>
      </c>
      <c r="O911" t="s">
        <v>43</v>
      </c>
    </row>
    <row r="912" spans="1:15" x14ac:dyDescent="0.25">
      <c r="A912" t="s">
        <v>42</v>
      </c>
      <c r="B912">
        <v>15273.9</v>
      </c>
      <c r="C912">
        <v>15156.8</v>
      </c>
      <c r="D912">
        <v>15156.3</v>
      </c>
      <c r="E912">
        <v>15144.1</v>
      </c>
      <c r="F912">
        <v>668.18799999999999</v>
      </c>
      <c r="G912">
        <v>1876.56</v>
      </c>
      <c r="H912">
        <v>386.82400000000001</v>
      </c>
      <c r="I912">
        <v>391.714</v>
      </c>
      <c r="J912">
        <v>570.37900000000002</v>
      </c>
      <c r="K912">
        <v>12231.7</v>
      </c>
      <c r="L912">
        <v>5.4780200000000001E-2</v>
      </c>
      <c r="M912">
        <v>0.930616</v>
      </c>
      <c r="N912">
        <v>0</v>
      </c>
      <c r="O912" t="s">
        <v>43</v>
      </c>
    </row>
    <row r="913" spans="1:15" x14ac:dyDescent="0.25">
      <c r="A913" t="s">
        <v>42</v>
      </c>
      <c r="B913">
        <v>15231.6</v>
      </c>
      <c r="C913">
        <v>15118</v>
      </c>
      <c r="D913">
        <v>15117.5</v>
      </c>
      <c r="E913">
        <v>15105.3</v>
      </c>
      <c r="F913">
        <v>666.58799999999997</v>
      </c>
      <c r="G913">
        <v>1735.05</v>
      </c>
      <c r="H913">
        <v>388.89100000000002</v>
      </c>
      <c r="I913">
        <v>391.97199999999998</v>
      </c>
      <c r="J913">
        <v>425.63799999999998</v>
      </c>
      <c r="K913">
        <v>12345.5</v>
      </c>
      <c r="L913">
        <v>7.1257699999999993E-2</v>
      </c>
      <c r="M913">
        <v>0.93110099999999996</v>
      </c>
      <c r="N913">
        <v>0</v>
      </c>
      <c r="O913" t="s">
        <v>43</v>
      </c>
    </row>
    <row r="914" spans="1:15" x14ac:dyDescent="0.25">
      <c r="A914" t="s">
        <v>42</v>
      </c>
      <c r="B914">
        <v>15197.4</v>
      </c>
      <c r="C914">
        <v>15086.1</v>
      </c>
      <c r="D914">
        <v>15085.6</v>
      </c>
      <c r="E914">
        <v>15073.3</v>
      </c>
      <c r="F914">
        <v>667.38400000000001</v>
      </c>
      <c r="G914">
        <v>1730.68</v>
      </c>
      <c r="H914">
        <v>388.11700000000002</v>
      </c>
      <c r="I914">
        <v>391.12200000000001</v>
      </c>
      <c r="J914">
        <v>424.25700000000001</v>
      </c>
      <c r="K914">
        <v>12305.9</v>
      </c>
      <c r="L914">
        <v>6.1797600000000001E-2</v>
      </c>
      <c r="M914">
        <v>0.95902399999999999</v>
      </c>
      <c r="N914">
        <v>0</v>
      </c>
      <c r="O914" t="s">
        <v>43</v>
      </c>
    </row>
    <row r="915" spans="1:15" x14ac:dyDescent="0.25">
      <c r="A915" t="s">
        <v>42</v>
      </c>
      <c r="B915">
        <v>15863.6</v>
      </c>
      <c r="C915">
        <v>15743.8</v>
      </c>
      <c r="D915">
        <v>15743.3</v>
      </c>
      <c r="E915">
        <v>15730.7</v>
      </c>
      <c r="F915">
        <v>693.70699999999999</v>
      </c>
      <c r="G915">
        <v>1811.94</v>
      </c>
      <c r="H915">
        <v>405.19200000000001</v>
      </c>
      <c r="I915">
        <v>408.952</v>
      </c>
      <c r="J915">
        <v>446.81099999999998</v>
      </c>
      <c r="K915">
        <v>12851.3</v>
      </c>
      <c r="L915">
        <v>5.7925299999999999E-2</v>
      </c>
      <c r="M915">
        <v>0.93172600000000005</v>
      </c>
      <c r="N915">
        <v>0</v>
      </c>
      <c r="O915" t="s">
        <v>43</v>
      </c>
    </row>
    <row r="916" spans="1:15" x14ac:dyDescent="0.25">
      <c r="A916" t="s">
        <v>42</v>
      </c>
      <c r="B916">
        <v>16491.400000000001</v>
      </c>
      <c r="C916">
        <v>16362.7</v>
      </c>
      <c r="D916">
        <v>16362.2</v>
      </c>
      <c r="E916">
        <v>16349.1</v>
      </c>
      <c r="F916">
        <v>714.23500000000001</v>
      </c>
      <c r="G916">
        <v>1999.4</v>
      </c>
      <c r="H916">
        <v>419.33699999999999</v>
      </c>
      <c r="I916">
        <v>422.44</v>
      </c>
      <c r="J916">
        <v>586.91700000000003</v>
      </c>
      <c r="K916">
        <v>13242.5</v>
      </c>
      <c r="L916">
        <v>8.3255700000000002E-2</v>
      </c>
      <c r="M916">
        <v>0.94817399999999996</v>
      </c>
      <c r="N916">
        <v>0</v>
      </c>
      <c r="O916" t="s">
        <v>43</v>
      </c>
    </row>
    <row r="917" spans="1:15" x14ac:dyDescent="0.25">
      <c r="A917" t="s">
        <v>42</v>
      </c>
      <c r="B917">
        <v>16119.4</v>
      </c>
      <c r="C917">
        <v>16008.1</v>
      </c>
      <c r="D917">
        <v>16007.5</v>
      </c>
      <c r="E917">
        <v>15994.7</v>
      </c>
      <c r="F917">
        <v>703.15800000000002</v>
      </c>
      <c r="G917">
        <v>1878.83</v>
      </c>
      <c r="H917">
        <v>412.42899999999997</v>
      </c>
      <c r="I917">
        <v>415.916</v>
      </c>
      <c r="J917">
        <v>486.63299999999998</v>
      </c>
      <c r="K917">
        <v>13018.7</v>
      </c>
      <c r="L917">
        <v>5.6952299999999997E-2</v>
      </c>
      <c r="M917">
        <v>0.93183000000000005</v>
      </c>
      <c r="N917">
        <v>0</v>
      </c>
      <c r="O917" t="s">
        <v>43</v>
      </c>
    </row>
    <row r="918" spans="1:15" x14ac:dyDescent="0.25">
      <c r="A918" t="s">
        <v>42</v>
      </c>
      <c r="B918">
        <v>16456.5</v>
      </c>
      <c r="C918">
        <v>16343.9</v>
      </c>
      <c r="D918">
        <v>16343.4</v>
      </c>
      <c r="E918">
        <v>16330.2</v>
      </c>
      <c r="F918">
        <v>718.58799999999997</v>
      </c>
      <c r="G918">
        <v>1913.53</v>
      </c>
      <c r="H918">
        <v>420.83600000000001</v>
      </c>
      <c r="I918">
        <v>424.447</v>
      </c>
      <c r="J918">
        <v>493.48</v>
      </c>
      <c r="K918">
        <v>13305.1</v>
      </c>
      <c r="L918">
        <v>1.10221E-2</v>
      </c>
      <c r="M918">
        <v>0.93171899999999996</v>
      </c>
      <c r="N918">
        <v>0</v>
      </c>
      <c r="O918" t="s">
        <v>43</v>
      </c>
    </row>
    <row r="919" spans="1:15" x14ac:dyDescent="0.25">
      <c r="A919" t="s">
        <v>42</v>
      </c>
      <c r="B919">
        <v>16630.8</v>
      </c>
      <c r="C919">
        <v>16505.400000000001</v>
      </c>
      <c r="D919">
        <v>16504.900000000001</v>
      </c>
      <c r="E919">
        <v>16491.5</v>
      </c>
      <c r="F919">
        <v>724.35</v>
      </c>
      <c r="G919">
        <v>1901.69</v>
      </c>
      <c r="H919">
        <v>425.75099999999998</v>
      </c>
      <c r="I919">
        <v>430.01</v>
      </c>
      <c r="J919">
        <v>464.30099999999999</v>
      </c>
      <c r="K919">
        <v>13476.5</v>
      </c>
      <c r="L919">
        <v>5.5476900000000003E-2</v>
      </c>
      <c r="M919">
        <v>0.93180799999999997</v>
      </c>
      <c r="N919">
        <v>0</v>
      </c>
      <c r="O919" t="s">
        <v>43</v>
      </c>
    </row>
    <row r="920" spans="1:15" x14ac:dyDescent="0.25">
      <c r="A920" t="s">
        <v>42</v>
      </c>
      <c r="B920">
        <v>16850.099999999999</v>
      </c>
      <c r="C920">
        <v>16737.3</v>
      </c>
      <c r="D920">
        <v>16736.7</v>
      </c>
      <c r="E920">
        <v>16723.3</v>
      </c>
      <c r="F920">
        <v>732.05600000000004</v>
      </c>
      <c r="G920">
        <v>1980.54</v>
      </c>
      <c r="H920">
        <v>431.89299999999997</v>
      </c>
      <c r="I920">
        <v>434.33300000000003</v>
      </c>
      <c r="J920">
        <v>508.65100000000001</v>
      </c>
      <c r="K920">
        <v>13635.6</v>
      </c>
      <c r="L920">
        <v>6.2041899999999997E-2</v>
      </c>
      <c r="M920">
        <v>0.93293400000000004</v>
      </c>
      <c r="N920">
        <v>319</v>
      </c>
      <c r="O920" t="s">
        <v>43</v>
      </c>
    </row>
    <row r="921" spans="1:15" x14ac:dyDescent="0.25">
      <c r="A921" t="s">
        <v>42</v>
      </c>
      <c r="B921">
        <v>16166</v>
      </c>
      <c r="C921">
        <v>16038.3</v>
      </c>
      <c r="D921">
        <v>16037.7</v>
      </c>
      <c r="E921">
        <v>16024.8</v>
      </c>
      <c r="F921">
        <v>704.70799999999997</v>
      </c>
      <c r="G921">
        <v>1850.49</v>
      </c>
      <c r="H921">
        <v>414.26499999999999</v>
      </c>
      <c r="I921">
        <v>417.62799999999999</v>
      </c>
      <c r="J921">
        <v>452.09100000000001</v>
      </c>
      <c r="K921">
        <v>13075.6</v>
      </c>
      <c r="L921">
        <v>4.2542099999999999E-2</v>
      </c>
      <c r="M921">
        <v>0.93181999999999998</v>
      </c>
      <c r="N921">
        <v>0</v>
      </c>
      <c r="O921" t="s">
        <v>43</v>
      </c>
    </row>
    <row r="922" spans="1:15" x14ac:dyDescent="0.25">
      <c r="A922" t="s">
        <v>42</v>
      </c>
      <c r="B922">
        <v>16226.1</v>
      </c>
      <c r="C922">
        <v>16092.1</v>
      </c>
      <c r="D922">
        <v>16091.6</v>
      </c>
      <c r="E922">
        <v>16078.6</v>
      </c>
      <c r="F922">
        <v>707.28700000000003</v>
      </c>
      <c r="G922">
        <v>1856.21</v>
      </c>
      <c r="H922">
        <v>415.71499999999997</v>
      </c>
      <c r="I922">
        <v>419.45400000000001</v>
      </c>
      <c r="J922">
        <v>453.02499999999998</v>
      </c>
      <c r="K922">
        <v>13135.6</v>
      </c>
      <c r="L922">
        <v>5.4507899999999998E-2</v>
      </c>
      <c r="M922">
        <v>0.931778</v>
      </c>
      <c r="N922">
        <v>0</v>
      </c>
      <c r="O922" t="s">
        <v>43</v>
      </c>
    </row>
    <row r="923" spans="1:15" x14ac:dyDescent="0.25">
      <c r="A923" t="s">
        <v>42</v>
      </c>
      <c r="B923">
        <v>16173</v>
      </c>
      <c r="C923">
        <v>16060.5</v>
      </c>
      <c r="D923">
        <v>16060</v>
      </c>
      <c r="E923">
        <v>16047.1</v>
      </c>
      <c r="F923">
        <v>703.64099999999996</v>
      </c>
      <c r="G923">
        <v>1889.96</v>
      </c>
      <c r="H923">
        <v>413.70800000000003</v>
      </c>
      <c r="I923">
        <v>417.31200000000001</v>
      </c>
      <c r="J923">
        <v>492.21899999999999</v>
      </c>
      <c r="K923">
        <v>13066.5</v>
      </c>
      <c r="L923">
        <v>5.40758E-2</v>
      </c>
      <c r="M923">
        <v>0.93183000000000005</v>
      </c>
      <c r="N923">
        <v>0</v>
      </c>
      <c r="O923" t="s">
        <v>43</v>
      </c>
    </row>
    <row r="924" spans="1:15" x14ac:dyDescent="0.25">
      <c r="A924" t="s">
        <v>42</v>
      </c>
      <c r="B924">
        <v>16355.8</v>
      </c>
      <c r="C924">
        <v>16242</v>
      </c>
      <c r="D924">
        <v>16241.5</v>
      </c>
      <c r="E924">
        <v>16228.4</v>
      </c>
      <c r="F924">
        <v>713.71400000000006</v>
      </c>
      <c r="G924">
        <v>1872.29</v>
      </c>
      <c r="H924">
        <v>419.30500000000001</v>
      </c>
      <c r="I924">
        <v>422.86500000000001</v>
      </c>
      <c r="J924">
        <v>457.06900000000002</v>
      </c>
      <c r="K924">
        <v>13250.9</v>
      </c>
      <c r="L924">
        <v>5.4139300000000001E-2</v>
      </c>
      <c r="M924">
        <v>0.93096500000000004</v>
      </c>
      <c r="N924">
        <v>0</v>
      </c>
      <c r="O924" t="s">
        <v>43</v>
      </c>
    </row>
    <row r="925" spans="1:15" x14ac:dyDescent="0.25">
      <c r="A925" t="s">
        <v>42</v>
      </c>
      <c r="B925">
        <v>17193.400000000001</v>
      </c>
      <c r="C925">
        <v>17059.599999999999</v>
      </c>
      <c r="D925">
        <v>17059.099999999999</v>
      </c>
      <c r="E925">
        <v>17045.3</v>
      </c>
      <c r="F925">
        <v>747.91600000000005</v>
      </c>
      <c r="G925">
        <v>1962.92</v>
      </c>
      <c r="H925">
        <v>440.077</v>
      </c>
      <c r="I925">
        <v>444.18599999999998</v>
      </c>
      <c r="J925">
        <v>478.584</v>
      </c>
      <c r="K925">
        <v>13937.4</v>
      </c>
      <c r="L925">
        <v>8.3255700000000002E-2</v>
      </c>
      <c r="M925">
        <v>0.93179900000000004</v>
      </c>
      <c r="N925">
        <v>0</v>
      </c>
      <c r="O925" t="s">
        <v>43</v>
      </c>
    </row>
    <row r="926" spans="1:15" x14ac:dyDescent="0.25">
      <c r="A926" t="s">
        <v>42</v>
      </c>
      <c r="B926">
        <v>16920.400000000001</v>
      </c>
      <c r="C926">
        <v>16806.2</v>
      </c>
      <c r="D926">
        <v>16805.7</v>
      </c>
      <c r="E926">
        <v>16792.099999999999</v>
      </c>
      <c r="F926">
        <v>736.98099999999999</v>
      </c>
      <c r="G926">
        <v>1948.19</v>
      </c>
      <c r="H926">
        <v>433.37200000000001</v>
      </c>
      <c r="I926">
        <v>437.05399999999997</v>
      </c>
      <c r="J926">
        <v>486.15899999999999</v>
      </c>
      <c r="K926">
        <v>13703.4</v>
      </c>
      <c r="L926">
        <v>5.6738799999999999E-2</v>
      </c>
      <c r="M926">
        <v>0.95855699999999999</v>
      </c>
      <c r="N926">
        <v>0</v>
      </c>
      <c r="O926" t="s">
        <v>43</v>
      </c>
    </row>
    <row r="927" spans="1:15" x14ac:dyDescent="0.25">
      <c r="A927" t="s">
        <v>42</v>
      </c>
      <c r="B927">
        <v>15477</v>
      </c>
      <c r="C927">
        <v>15343.1</v>
      </c>
      <c r="D927">
        <v>15342.6</v>
      </c>
      <c r="E927">
        <v>15330.3</v>
      </c>
      <c r="F927">
        <v>677.13800000000003</v>
      </c>
      <c r="G927">
        <v>1779.21</v>
      </c>
      <c r="H927">
        <v>396.30599999999998</v>
      </c>
      <c r="I927">
        <v>399.54300000000001</v>
      </c>
      <c r="J927">
        <v>433.084</v>
      </c>
      <c r="K927">
        <v>12499.9</v>
      </c>
      <c r="L927">
        <v>5.4409100000000002E-2</v>
      </c>
      <c r="M927">
        <v>0.94772999999999996</v>
      </c>
      <c r="N927">
        <v>131</v>
      </c>
      <c r="O927" t="s">
        <v>43</v>
      </c>
    </row>
    <row r="928" spans="1:15" x14ac:dyDescent="0.25">
      <c r="A928" t="s">
        <v>42</v>
      </c>
      <c r="B928">
        <v>16299.6</v>
      </c>
      <c r="C928">
        <v>16184.5</v>
      </c>
      <c r="D928">
        <v>16184</v>
      </c>
      <c r="E928">
        <v>16171</v>
      </c>
      <c r="F928">
        <v>711.36500000000001</v>
      </c>
      <c r="G928">
        <v>1866.4</v>
      </c>
      <c r="H928">
        <v>417.85</v>
      </c>
      <c r="I928">
        <v>421.52</v>
      </c>
      <c r="J928">
        <v>455.346</v>
      </c>
      <c r="K928">
        <v>13194.2</v>
      </c>
      <c r="L928">
        <v>5.39158E-2</v>
      </c>
      <c r="M928">
        <v>0.93177699999999997</v>
      </c>
      <c r="N928">
        <v>0</v>
      </c>
      <c r="O928" t="s">
        <v>43</v>
      </c>
    </row>
    <row r="929" spans="1:15" x14ac:dyDescent="0.25">
      <c r="A929" t="s">
        <v>42</v>
      </c>
      <c r="B929">
        <v>16096.9</v>
      </c>
      <c r="C929">
        <v>15979.5</v>
      </c>
      <c r="D929">
        <v>15979</v>
      </c>
      <c r="E929">
        <v>15966.1</v>
      </c>
      <c r="F929">
        <v>703.65200000000004</v>
      </c>
      <c r="G929">
        <v>1843.89</v>
      </c>
      <c r="H929">
        <v>412.61099999999999</v>
      </c>
      <c r="I929">
        <v>416.31599999999997</v>
      </c>
      <c r="J929">
        <v>450.41899999999998</v>
      </c>
      <c r="K929">
        <v>13029.6</v>
      </c>
      <c r="L929">
        <v>5.3924800000000002E-2</v>
      </c>
      <c r="M929">
        <v>0.931836</v>
      </c>
      <c r="N929">
        <v>0</v>
      </c>
      <c r="O929" t="s">
        <v>43</v>
      </c>
    </row>
    <row r="930" spans="1:15" x14ac:dyDescent="0.25">
      <c r="A930" t="s">
        <v>42</v>
      </c>
      <c r="B930">
        <v>16467.3</v>
      </c>
      <c r="C930">
        <v>16342.8</v>
      </c>
      <c r="D930">
        <v>16342.3</v>
      </c>
      <c r="E930">
        <v>16329.1</v>
      </c>
      <c r="F930">
        <v>716.47699999999998</v>
      </c>
      <c r="G930">
        <v>1917.02</v>
      </c>
      <c r="H930">
        <v>420.98200000000003</v>
      </c>
      <c r="I930">
        <v>424.59300000000002</v>
      </c>
      <c r="J930">
        <v>496.90699999999998</v>
      </c>
      <c r="K930">
        <v>13311.8</v>
      </c>
      <c r="L930">
        <v>7.20808E-2</v>
      </c>
      <c r="M930">
        <v>0.93183099999999996</v>
      </c>
      <c r="N930">
        <v>0</v>
      </c>
      <c r="O930" t="s">
        <v>43</v>
      </c>
    </row>
    <row r="931" spans="1:15" x14ac:dyDescent="0.25">
      <c r="A931" t="s">
        <v>42</v>
      </c>
      <c r="B931">
        <v>16811.599999999999</v>
      </c>
      <c r="C931">
        <v>16698.400000000001</v>
      </c>
      <c r="D931">
        <v>16697.900000000001</v>
      </c>
      <c r="E931">
        <v>16684.400000000001</v>
      </c>
      <c r="F931">
        <v>730.72500000000002</v>
      </c>
      <c r="G931">
        <v>1923.08</v>
      </c>
      <c r="H931">
        <v>431.113</v>
      </c>
      <c r="I931">
        <v>434.86599999999999</v>
      </c>
      <c r="J931">
        <v>468.98200000000003</v>
      </c>
      <c r="K931">
        <v>13640.1</v>
      </c>
      <c r="L931">
        <v>5.6742000000000001E-2</v>
      </c>
      <c r="M931">
        <v>0.93178700000000003</v>
      </c>
      <c r="N931">
        <v>0</v>
      </c>
      <c r="O931" t="s">
        <v>43</v>
      </c>
    </row>
    <row r="932" spans="1:15" x14ac:dyDescent="0.25">
      <c r="A932" t="s">
        <v>42</v>
      </c>
      <c r="B932">
        <v>16300.6</v>
      </c>
      <c r="C932">
        <v>16173.4</v>
      </c>
      <c r="D932">
        <v>16172.9</v>
      </c>
      <c r="E932">
        <v>16159.8</v>
      </c>
      <c r="F932">
        <v>711.66200000000003</v>
      </c>
      <c r="G932">
        <v>1864.96</v>
      </c>
      <c r="H932">
        <v>417.471</v>
      </c>
      <c r="I932">
        <v>421.27600000000001</v>
      </c>
      <c r="J932">
        <v>455.24099999999999</v>
      </c>
      <c r="K932">
        <v>13190.5</v>
      </c>
      <c r="L932">
        <v>5.4136999999999998E-2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16468.8</v>
      </c>
      <c r="C933">
        <v>16343.2</v>
      </c>
      <c r="D933">
        <v>16342.7</v>
      </c>
      <c r="E933">
        <v>16329.5</v>
      </c>
      <c r="F933">
        <v>717.61900000000003</v>
      </c>
      <c r="G933">
        <v>1883.57</v>
      </c>
      <c r="H933">
        <v>421.98700000000002</v>
      </c>
      <c r="I933">
        <v>425.49400000000003</v>
      </c>
      <c r="J933">
        <v>459.81</v>
      </c>
      <c r="K933">
        <v>13339.5</v>
      </c>
      <c r="L933">
        <v>5.3919000000000002E-2</v>
      </c>
      <c r="M933">
        <v>0.93181800000000004</v>
      </c>
      <c r="N933">
        <v>0</v>
      </c>
      <c r="O933" t="s">
        <v>43</v>
      </c>
    </row>
    <row r="934" spans="1:15" x14ac:dyDescent="0.25">
      <c r="A934" t="s">
        <v>42</v>
      </c>
      <c r="B934">
        <v>16230.3</v>
      </c>
      <c r="C934">
        <v>16117.5</v>
      </c>
      <c r="D934">
        <v>16117</v>
      </c>
      <c r="E934">
        <v>16104</v>
      </c>
      <c r="F934">
        <v>707.29899999999998</v>
      </c>
      <c r="G934">
        <v>1894.28</v>
      </c>
      <c r="H934">
        <v>415.52800000000002</v>
      </c>
      <c r="I934">
        <v>418.75599999999997</v>
      </c>
      <c r="J934">
        <v>493.11900000000003</v>
      </c>
      <c r="K934">
        <v>13124.6</v>
      </c>
      <c r="L934">
        <v>5.4202100000000003E-2</v>
      </c>
      <c r="M934">
        <v>0.93134300000000003</v>
      </c>
      <c r="N934">
        <v>0</v>
      </c>
      <c r="O934" t="s">
        <v>43</v>
      </c>
    </row>
    <row r="935" spans="1:15" x14ac:dyDescent="0.25">
      <c r="A935" t="s">
        <v>42</v>
      </c>
      <c r="B935">
        <v>16200.7</v>
      </c>
      <c r="C935">
        <v>16073.3</v>
      </c>
      <c r="D935">
        <v>16072.8</v>
      </c>
      <c r="E935">
        <v>16059.9</v>
      </c>
      <c r="F935">
        <v>705.50400000000002</v>
      </c>
      <c r="G935">
        <v>1854.19</v>
      </c>
      <c r="H935">
        <v>415.28500000000003</v>
      </c>
      <c r="I935">
        <v>418.80399999999997</v>
      </c>
      <c r="J935">
        <v>452.709</v>
      </c>
      <c r="K935">
        <v>13113.5</v>
      </c>
      <c r="L935">
        <v>7.7163399999999993E-2</v>
      </c>
      <c r="M935">
        <v>0.931732</v>
      </c>
      <c r="N935">
        <v>0</v>
      </c>
      <c r="O935" t="s">
        <v>43</v>
      </c>
    </row>
    <row r="936" spans="1:15" x14ac:dyDescent="0.25">
      <c r="A936" t="s">
        <v>42</v>
      </c>
      <c r="B936">
        <v>16708.400000000001</v>
      </c>
      <c r="C936">
        <v>16574.400000000001</v>
      </c>
      <c r="D936">
        <v>16573.900000000001</v>
      </c>
      <c r="E936">
        <v>16560.5</v>
      </c>
      <c r="F936">
        <v>728.11699999999996</v>
      </c>
      <c r="G936">
        <v>1909.3</v>
      </c>
      <c r="H936">
        <v>428.00700000000001</v>
      </c>
      <c r="I936">
        <v>431.73099999999999</v>
      </c>
      <c r="J936">
        <v>465.45100000000002</v>
      </c>
      <c r="K936">
        <v>13537.3</v>
      </c>
      <c r="L936">
        <v>5.9299699999999997E-2</v>
      </c>
      <c r="M936">
        <v>0.93181700000000001</v>
      </c>
      <c r="N936">
        <v>0</v>
      </c>
      <c r="O936" t="s">
        <v>43</v>
      </c>
    </row>
    <row r="937" spans="1:15" x14ac:dyDescent="0.25">
      <c r="A937" t="s">
        <v>42</v>
      </c>
      <c r="B937">
        <v>16334.8</v>
      </c>
      <c r="C937">
        <v>16221.1</v>
      </c>
      <c r="D937">
        <v>16220.6</v>
      </c>
      <c r="E937">
        <v>16207.5</v>
      </c>
      <c r="F937">
        <v>712.01</v>
      </c>
      <c r="G937">
        <v>1870.87</v>
      </c>
      <c r="H937">
        <v>418.93799999999999</v>
      </c>
      <c r="I937">
        <v>422.63400000000001</v>
      </c>
      <c r="J937">
        <v>456.69</v>
      </c>
      <c r="K937">
        <v>13237.3</v>
      </c>
      <c r="L937">
        <v>5.4376800000000003E-2</v>
      </c>
      <c r="M937">
        <v>0.93156499999999998</v>
      </c>
      <c r="N937">
        <v>0</v>
      </c>
      <c r="O937" t="s">
        <v>43</v>
      </c>
    </row>
    <row r="938" spans="1:15" x14ac:dyDescent="0.25">
      <c r="A938" t="s">
        <v>42</v>
      </c>
      <c r="B938">
        <v>15853.1</v>
      </c>
      <c r="C938">
        <v>15726.9</v>
      </c>
      <c r="D938">
        <v>15726.4</v>
      </c>
      <c r="E938">
        <v>15713.8</v>
      </c>
      <c r="F938">
        <v>691.58600000000001</v>
      </c>
      <c r="G938">
        <v>1826.4</v>
      </c>
      <c r="H938">
        <v>406.17599999999999</v>
      </c>
      <c r="I938">
        <v>409.476</v>
      </c>
      <c r="J938">
        <v>455.65800000000002</v>
      </c>
      <c r="K938">
        <v>12813.4</v>
      </c>
      <c r="L938">
        <v>5.3925500000000001E-2</v>
      </c>
      <c r="M938">
        <v>0.95714900000000003</v>
      </c>
      <c r="N938">
        <v>0</v>
      </c>
      <c r="O938" t="s">
        <v>43</v>
      </c>
    </row>
    <row r="939" spans="1:15" x14ac:dyDescent="0.25">
      <c r="A939" t="s">
        <v>42</v>
      </c>
      <c r="B939">
        <v>16211.9</v>
      </c>
      <c r="C939">
        <v>16099.3</v>
      </c>
      <c r="D939">
        <v>16098.7</v>
      </c>
      <c r="E939">
        <v>16085.8</v>
      </c>
      <c r="F939">
        <v>707.26700000000005</v>
      </c>
      <c r="G939">
        <v>1863.35</v>
      </c>
      <c r="H939">
        <v>415.565</v>
      </c>
      <c r="I939">
        <v>419.11399999999998</v>
      </c>
      <c r="J939">
        <v>453.363</v>
      </c>
      <c r="K939">
        <v>13147</v>
      </c>
      <c r="L939">
        <v>5.6487799999999998E-2</v>
      </c>
      <c r="M939">
        <v>0.93276400000000004</v>
      </c>
      <c r="N939">
        <v>154</v>
      </c>
      <c r="O939" t="s">
        <v>43</v>
      </c>
    </row>
    <row r="940" spans="1:15" x14ac:dyDescent="0.25">
      <c r="A940" t="s">
        <v>42</v>
      </c>
      <c r="B940">
        <v>16309.8</v>
      </c>
      <c r="C940">
        <v>16196.3</v>
      </c>
      <c r="D940">
        <v>16195.8</v>
      </c>
      <c r="E940">
        <v>16182.7</v>
      </c>
      <c r="F940">
        <v>712.46299999999997</v>
      </c>
      <c r="G940">
        <v>1867.24</v>
      </c>
      <c r="H940">
        <v>418.08</v>
      </c>
      <c r="I940">
        <v>421.85899999999998</v>
      </c>
      <c r="J940">
        <v>456.05900000000003</v>
      </c>
      <c r="K940">
        <v>13211.7</v>
      </c>
      <c r="L940">
        <v>5.3921299999999998E-2</v>
      </c>
      <c r="M940">
        <v>0.93172500000000003</v>
      </c>
      <c r="N940">
        <v>0</v>
      </c>
      <c r="O940" t="s">
        <v>43</v>
      </c>
    </row>
    <row r="941" spans="1:15" x14ac:dyDescent="0.25">
      <c r="A941" t="s">
        <v>42</v>
      </c>
      <c r="B941">
        <v>16464</v>
      </c>
      <c r="C941">
        <v>16339.5</v>
      </c>
      <c r="D941">
        <v>16338.9</v>
      </c>
      <c r="E941">
        <v>16325.8</v>
      </c>
      <c r="F941">
        <v>716.80200000000002</v>
      </c>
      <c r="G941">
        <v>1915.18</v>
      </c>
      <c r="H941">
        <v>421.1</v>
      </c>
      <c r="I941">
        <v>424.71600000000001</v>
      </c>
      <c r="J941">
        <v>495.12700000000001</v>
      </c>
      <c r="K941">
        <v>13310.8</v>
      </c>
      <c r="L941">
        <v>3.60363E-2</v>
      </c>
      <c r="M941">
        <v>0.93179599999999996</v>
      </c>
      <c r="N941">
        <v>0</v>
      </c>
      <c r="O941" t="s">
        <v>43</v>
      </c>
    </row>
    <row r="942" spans="1:15" x14ac:dyDescent="0.25">
      <c r="A942" t="s">
        <v>42</v>
      </c>
      <c r="B942">
        <v>16623.8</v>
      </c>
      <c r="C942">
        <v>16510.5</v>
      </c>
      <c r="D942">
        <v>16510</v>
      </c>
      <c r="E942">
        <v>16496.7</v>
      </c>
      <c r="F942">
        <v>723.87800000000004</v>
      </c>
      <c r="G942">
        <v>1902.26</v>
      </c>
      <c r="H942">
        <v>426.51400000000001</v>
      </c>
      <c r="I942">
        <v>430.09300000000002</v>
      </c>
      <c r="J942">
        <v>464.142</v>
      </c>
      <c r="K942">
        <v>13485.8</v>
      </c>
      <c r="L942">
        <v>7.2624300000000003E-2</v>
      </c>
      <c r="M942">
        <v>0.931836</v>
      </c>
      <c r="N942">
        <v>0</v>
      </c>
      <c r="O942" t="s">
        <v>43</v>
      </c>
    </row>
    <row r="943" spans="1:15" x14ac:dyDescent="0.25">
      <c r="A943" t="s">
        <v>42</v>
      </c>
      <c r="B943">
        <v>15788.9</v>
      </c>
      <c r="C943">
        <v>15661.4</v>
      </c>
      <c r="D943">
        <v>15660.9</v>
      </c>
      <c r="E943">
        <v>15648.2</v>
      </c>
      <c r="F943">
        <v>690.02099999999996</v>
      </c>
      <c r="G943">
        <v>1808.65</v>
      </c>
      <c r="H943">
        <v>404.512</v>
      </c>
      <c r="I943">
        <v>408.11900000000003</v>
      </c>
      <c r="J943">
        <v>442.04</v>
      </c>
      <c r="K943">
        <v>12765</v>
      </c>
      <c r="L943">
        <v>6.2119099999999997E-2</v>
      </c>
      <c r="M943">
        <v>0.93172600000000005</v>
      </c>
      <c r="N943">
        <v>0</v>
      </c>
      <c r="O943" t="s">
        <v>43</v>
      </c>
    </row>
    <row r="944" spans="1:15" x14ac:dyDescent="0.25">
      <c r="A944" t="s">
        <v>42</v>
      </c>
      <c r="B944">
        <v>16518</v>
      </c>
      <c r="C944">
        <v>16384</v>
      </c>
      <c r="D944">
        <v>16383.5</v>
      </c>
      <c r="E944">
        <v>16370.2</v>
      </c>
      <c r="F944">
        <v>719.65300000000002</v>
      </c>
      <c r="G944">
        <v>1888.61</v>
      </c>
      <c r="H944">
        <v>422.84300000000002</v>
      </c>
      <c r="I944">
        <v>426.94</v>
      </c>
      <c r="J944">
        <v>460.75700000000001</v>
      </c>
      <c r="K944">
        <v>13375.5</v>
      </c>
      <c r="L944">
        <v>5.4044300000000003E-2</v>
      </c>
      <c r="M944">
        <v>0.95532700000000004</v>
      </c>
      <c r="N944">
        <v>0</v>
      </c>
      <c r="O944" t="s">
        <v>43</v>
      </c>
    </row>
    <row r="945" spans="1:25" x14ac:dyDescent="0.25">
      <c r="A945" t="s">
        <v>42</v>
      </c>
      <c r="B945">
        <v>16698.900000000001</v>
      </c>
      <c r="C945">
        <v>16585.2</v>
      </c>
      <c r="D945">
        <v>16584.7</v>
      </c>
      <c r="E945">
        <v>16571.400000000001</v>
      </c>
      <c r="F945">
        <v>726.745</v>
      </c>
      <c r="G945">
        <v>1947.85</v>
      </c>
      <c r="H945">
        <v>427.14499999999998</v>
      </c>
      <c r="I945">
        <v>430.66</v>
      </c>
      <c r="J945">
        <v>507.67</v>
      </c>
      <c r="K945">
        <v>13506.3</v>
      </c>
      <c r="L945">
        <v>8.3259100000000003E-2</v>
      </c>
      <c r="M945">
        <v>0.93710899999999997</v>
      </c>
      <c r="N945">
        <v>0</v>
      </c>
      <c r="O945" t="s">
        <v>43</v>
      </c>
    </row>
    <row r="946" spans="1:25" x14ac:dyDescent="0.25">
      <c r="A946" t="s">
        <v>42</v>
      </c>
      <c r="B946">
        <v>14862.2</v>
      </c>
      <c r="C946">
        <v>14737</v>
      </c>
      <c r="D946">
        <v>14736.5</v>
      </c>
      <c r="E946">
        <v>14724.6</v>
      </c>
      <c r="F946">
        <v>651.25199999999995</v>
      </c>
      <c r="G946">
        <v>1706.07</v>
      </c>
      <c r="H946">
        <v>380.892</v>
      </c>
      <c r="I946">
        <v>384.36399999999998</v>
      </c>
      <c r="J946">
        <v>417.63200000000001</v>
      </c>
      <c r="K946">
        <v>12005</v>
      </c>
      <c r="L946">
        <v>5.6860300000000003E-2</v>
      </c>
      <c r="M946">
        <v>0.95895799999999998</v>
      </c>
      <c r="N946">
        <v>0</v>
      </c>
      <c r="O946" t="s">
        <v>43</v>
      </c>
    </row>
    <row r="947" spans="1:25" x14ac:dyDescent="0.25">
      <c r="A947" t="s">
        <v>42</v>
      </c>
      <c r="B947">
        <v>15485.7</v>
      </c>
      <c r="C947">
        <v>15373.5</v>
      </c>
      <c r="D947">
        <v>15373</v>
      </c>
      <c r="E947">
        <v>15360.6</v>
      </c>
      <c r="F947">
        <v>677.41099999999994</v>
      </c>
      <c r="G947">
        <v>1777.02</v>
      </c>
      <c r="H947">
        <v>397.37200000000001</v>
      </c>
      <c r="I947">
        <v>400.81400000000002</v>
      </c>
      <c r="J947">
        <v>434.286</v>
      </c>
      <c r="K947">
        <v>12538.8</v>
      </c>
      <c r="L947">
        <v>5.4668300000000003E-2</v>
      </c>
      <c r="M947">
        <v>0.94145299999999998</v>
      </c>
      <c r="N947">
        <v>0</v>
      </c>
      <c r="O947" t="s">
        <v>43</v>
      </c>
    </row>
    <row r="948" spans="1:25" x14ac:dyDescent="0.25">
      <c r="A948" t="s">
        <v>42</v>
      </c>
      <c r="B948">
        <v>15865.6</v>
      </c>
      <c r="C948">
        <v>15751</v>
      </c>
      <c r="D948">
        <v>15750.5</v>
      </c>
      <c r="E948">
        <v>15737.8</v>
      </c>
      <c r="F948">
        <v>693.20100000000002</v>
      </c>
      <c r="G948">
        <v>1817.9</v>
      </c>
      <c r="H948">
        <v>406.63499999999999</v>
      </c>
      <c r="I948">
        <v>410.44099999999997</v>
      </c>
      <c r="J948">
        <v>444.12099999999998</v>
      </c>
      <c r="K948">
        <v>12841.1</v>
      </c>
      <c r="L948">
        <v>5.6422899999999998E-2</v>
      </c>
      <c r="M948">
        <v>0.93164899999999995</v>
      </c>
      <c r="N948">
        <v>0</v>
      </c>
      <c r="O948" t="s">
        <v>43</v>
      </c>
    </row>
    <row r="949" spans="1:25" x14ac:dyDescent="0.25">
      <c r="A949" t="s">
        <v>42</v>
      </c>
      <c r="B949">
        <v>16362.2</v>
      </c>
      <c r="C949">
        <v>16228</v>
      </c>
      <c r="D949">
        <v>16227.5</v>
      </c>
      <c r="E949">
        <v>16214.4</v>
      </c>
      <c r="F949">
        <v>712.66600000000005</v>
      </c>
      <c r="G949">
        <v>1906.16</v>
      </c>
      <c r="H949">
        <v>418.19900000000001</v>
      </c>
      <c r="I949">
        <v>421.40300000000002</v>
      </c>
      <c r="J949">
        <v>495.87900000000002</v>
      </c>
      <c r="K949">
        <v>13215.8</v>
      </c>
      <c r="L949">
        <v>5.4196899999999999E-2</v>
      </c>
      <c r="M949">
        <v>0.931836</v>
      </c>
      <c r="N949">
        <v>0</v>
      </c>
      <c r="O949" t="s">
        <v>43</v>
      </c>
    </row>
    <row r="950" spans="1:25" x14ac:dyDescent="0.25">
      <c r="A950" t="s">
        <v>42</v>
      </c>
      <c r="B950">
        <v>16549.900000000001</v>
      </c>
      <c r="C950">
        <v>16434.900000000001</v>
      </c>
      <c r="D950">
        <v>16434.400000000001</v>
      </c>
      <c r="E950">
        <v>16421.2</v>
      </c>
      <c r="F950">
        <v>721.57799999999997</v>
      </c>
      <c r="G950">
        <v>1893.67</v>
      </c>
      <c r="H950">
        <v>424.39800000000002</v>
      </c>
      <c r="I950">
        <v>427.899</v>
      </c>
      <c r="J950">
        <v>461.93099999999998</v>
      </c>
      <c r="K950">
        <v>13412.6</v>
      </c>
      <c r="L950">
        <v>5.6668099999999999E-2</v>
      </c>
      <c r="M950">
        <v>0.95763399999999999</v>
      </c>
      <c r="N950">
        <v>0</v>
      </c>
      <c r="O950" t="s">
        <v>43</v>
      </c>
    </row>
    <row r="951" spans="1:25" x14ac:dyDescent="0.25">
      <c r="A951" t="s">
        <v>42</v>
      </c>
      <c r="B951">
        <v>16231.8</v>
      </c>
      <c r="C951">
        <v>16105.2</v>
      </c>
      <c r="D951">
        <v>16104.7</v>
      </c>
      <c r="E951">
        <v>16091.7</v>
      </c>
      <c r="F951">
        <v>708.96199999999999</v>
      </c>
      <c r="G951">
        <v>1857.5</v>
      </c>
      <c r="H951">
        <v>415.93</v>
      </c>
      <c r="I951">
        <v>419.74900000000002</v>
      </c>
      <c r="J951">
        <v>453.399</v>
      </c>
      <c r="K951">
        <v>13140.7</v>
      </c>
      <c r="L951">
        <v>5.39566E-2</v>
      </c>
      <c r="M951">
        <v>0.95139399999999996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16877</v>
      </c>
      <c r="C952">
        <v>16754.099999999999</v>
      </c>
      <c r="D952">
        <v>16753.5</v>
      </c>
      <c r="E952">
        <v>16740</v>
      </c>
      <c r="F952">
        <v>733.39800000000002</v>
      </c>
      <c r="G952">
        <v>1949.01</v>
      </c>
      <c r="H952">
        <v>431.80099999999999</v>
      </c>
      <c r="I952">
        <v>435.58</v>
      </c>
      <c r="J952">
        <v>492.74900000000002</v>
      </c>
      <c r="K952">
        <v>13670.6</v>
      </c>
      <c r="L952">
        <v>8.3273E-2</v>
      </c>
      <c r="M952">
        <v>0.93174299999999999</v>
      </c>
      <c r="N952">
        <v>0</v>
      </c>
      <c r="O952" t="s">
        <v>43</v>
      </c>
      <c r="R952">
        <f>AVERAGE(B903:B952)</f>
        <v>16064.358</v>
      </c>
      <c r="S952">
        <f>AVERAGE(C903:C952)</f>
        <v>15944.912</v>
      </c>
      <c r="U952">
        <f>_xlfn.VAR.P(B903:B952)</f>
        <v>342959.34723599994</v>
      </c>
      <c r="V952">
        <f>_xlfn.VAR.P(C903:C952)</f>
        <v>340307.49585600011</v>
      </c>
      <c r="X952">
        <f>1.96*SQRT(U952)/50</f>
        <v>22.956590586076295</v>
      </c>
      <c r="Y952">
        <f>1.96*SQRT(V952)/50</f>
        <v>22.867665172294352</v>
      </c>
    </row>
    <row r="953" spans="1:25" x14ac:dyDescent="0.25">
      <c r="A953" t="s">
        <v>44</v>
      </c>
      <c r="B953">
        <v>803221.34816299996</v>
      </c>
      <c r="C953" t="s">
        <v>37</v>
      </c>
    </row>
    <row r="954" spans="1:25" x14ac:dyDescent="0.25">
      <c r="A954" t="s">
        <v>47</v>
      </c>
      <c r="B954">
        <v>14615.6</v>
      </c>
      <c r="C954">
        <v>14614.9</v>
      </c>
      <c r="D954">
        <v>14614.4</v>
      </c>
      <c r="E954">
        <v>14601.2</v>
      </c>
      <c r="F954">
        <v>718.41899999999998</v>
      </c>
      <c r="G954">
        <v>0</v>
      </c>
      <c r="H954">
        <v>431.85399999999998</v>
      </c>
      <c r="I954">
        <v>0</v>
      </c>
      <c r="J954">
        <v>5.7654499999999997E-2</v>
      </c>
      <c r="K954">
        <v>0.95773699999999995</v>
      </c>
      <c r="L954">
        <v>0</v>
      </c>
      <c r="M954" t="s">
        <v>43</v>
      </c>
    </row>
    <row r="955" spans="1:25" x14ac:dyDescent="0.25">
      <c r="A955" t="s">
        <v>47</v>
      </c>
      <c r="B955">
        <v>14977.1</v>
      </c>
      <c r="C955">
        <v>14976.4</v>
      </c>
      <c r="D955">
        <v>14975.9</v>
      </c>
      <c r="E955">
        <v>14962.3</v>
      </c>
      <c r="F955">
        <v>733.47</v>
      </c>
      <c r="G955">
        <v>0</v>
      </c>
      <c r="H955">
        <v>443.73399999999998</v>
      </c>
      <c r="I955">
        <v>0</v>
      </c>
      <c r="J955">
        <v>5.6082800000000002E-2</v>
      </c>
      <c r="K955">
        <v>0.93156000000000005</v>
      </c>
      <c r="L955">
        <v>0</v>
      </c>
      <c r="M955" t="s">
        <v>43</v>
      </c>
    </row>
    <row r="956" spans="1:25" x14ac:dyDescent="0.25">
      <c r="A956" t="s">
        <v>47</v>
      </c>
      <c r="B956">
        <v>15402.5</v>
      </c>
      <c r="C956">
        <v>15401.8</v>
      </c>
      <c r="D956">
        <v>15401.2</v>
      </c>
      <c r="E956">
        <v>15387.3</v>
      </c>
      <c r="F956">
        <v>753.17600000000004</v>
      </c>
      <c r="G956">
        <v>0</v>
      </c>
      <c r="H956">
        <v>455.25200000000001</v>
      </c>
      <c r="I956">
        <v>0</v>
      </c>
      <c r="J956">
        <v>5.5002599999999999E-2</v>
      </c>
      <c r="K956">
        <v>0.93179000000000001</v>
      </c>
      <c r="L956">
        <v>0</v>
      </c>
      <c r="M956" t="s">
        <v>43</v>
      </c>
    </row>
    <row r="957" spans="1:25" x14ac:dyDescent="0.25">
      <c r="A957" t="s">
        <v>47</v>
      </c>
      <c r="B957">
        <v>13937.4</v>
      </c>
      <c r="C957">
        <v>13936.6</v>
      </c>
      <c r="D957">
        <v>13936.1</v>
      </c>
      <c r="E957">
        <v>13923.5</v>
      </c>
      <c r="F957">
        <v>685.06100000000004</v>
      </c>
      <c r="G957">
        <v>0</v>
      </c>
      <c r="H957">
        <v>412.74299999999999</v>
      </c>
      <c r="I957">
        <v>0</v>
      </c>
      <c r="J957">
        <v>5.4127599999999998E-2</v>
      </c>
      <c r="K957">
        <v>0.931836</v>
      </c>
      <c r="L957">
        <v>0</v>
      </c>
      <c r="M957" t="s">
        <v>43</v>
      </c>
    </row>
    <row r="958" spans="1:25" x14ac:dyDescent="0.25">
      <c r="A958" t="s">
        <v>47</v>
      </c>
      <c r="B958">
        <v>13842.7</v>
      </c>
      <c r="C958">
        <v>13842</v>
      </c>
      <c r="D958">
        <v>13841.5</v>
      </c>
      <c r="E958">
        <v>13829</v>
      </c>
      <c r="F958">
        <v>682.8</v>
      </c>
      <c r="G958">
        <v>0</v>
      </c>
      <c r="H958">
        <v>409.66800000000001</v>
      </c>
      <c r="I958">
        <v>0</v>
      </c>
      <c r="J958">
        <v>5.3968099999999998E-2</v>
      </c>
      <c r="K958">
        <v>0.93171899999999996</v>
      </c>
      <c r="L958">
        <v>0</v>
      </c>
      <c r="M958" t="s">
        <v>43</v>
      </c>
    </row>
    <row r="959" spans="1:25" x14ac:dyDescent="0.25">
      <c r="A959" t="s">
        <v>47</v>
      </c>
      <c r="B959">
        <v>13040.8</v>
      </c>
      <c r="C959">
        <v>13040.2</v>
      </c>
      <c r="D959">
        <v>13039.7</v>
      </c>
      <c r="E959">
        <v>13027.9</v>
      </c>
      <c r="F959">
        <v>646.09900000000005</v>
      </c>
      <c r="G959">
        <v>0</v>
      </c>
      <c r="H959">
        <v>386.31400000000002</v>
      </c>
      <c r="I959">
        <v>0</v>
      </c>
      <c r="J959">
        <v>5.5370599999999999E-2</v>
      </c>
      <c r="K959">
        <v>0.95229200000000003</v>
      </c>
      <c r="L959">
        <v>0</v>
      </c>
      <c r="M959" t="s">
        <v>43</v>
      </c>
    </row>
    <row r="960" spans="1:25" x14ac:dyDescent="0.25">
      <c r="A960" t="s">
        <v>47</v>
      </c>
      <c r="B960">
        <v>14051.6</v>
      </c>
      <c r="C960">
        <v>14051</v>
      </c>
      <c r="D960">
        <v>14050.5</v>
      </c>
      <c r="E960">
        <v>14037.7</v>
      </c>
      <c r="F960">
        <v>692.59699999999998</v>
      </c>
      <c r="G960">
        <v>0</v>
      </c>
      <c r="H960">
        <v>415.70299999999997</v>
      </c>
      <c r="I960">
        <v>0</v>
      </c>
      <c r="J960">
        <v>5.3921499999999997E-2</v>
      </c>
      <c r="K960">
        <v>0.95475399999999999</v>
      </c>
      <c r="L960">
        <v>0</v>
      </c>
      <c r="M960" t="s">
        <v>43</v>
      </c>
    </row>
    <row r="961" spans="1:13" x14ac:dyDescent="0.25">
      <c r="A961" t="s">
        <v>47</v>
      </c>
      <c r="B961">
        <v>14202.1</v>
      </c>
      <c r="C961">
        <v>14201.4</v>
      </c>
      <c r="D961">
        <v>14200.9</v>
      </c>
      <c r="E961">
        <v>14188</v>
      </c>
      <c r="F961">
        <v>697.31600000000003</v>
      </c>
      <c r="G961">
        <v>0</v>
      </c>
      <c r="H961">
        <v>420.10599999999999</v>
      </c>
      <c r="I961">
        <v>0</v>
      </c>
      <c r="J961">
        <v>5.8330100000000003E-2</v>
      </c>
      <c r="K961">
        <v>0.92835800000000002</v>
      </c>
      <c r="L961">
        <v>0</v>
      </c>
      <c r="M961" t="s">
        <v>43</v>
      </c>
    </row>
    <row r="962" spans="1:13" x14ac:dyDescent="0.25">
      <c r="A962" t="s">
        <v>47</v>
      </c>
      <c r="B962">
        <v>13765.2</v>
      </c>
      <c r="C962">
        <v>13764.5</v>
      </c>
      <c r="D962">
        <v>13764</v>
      </c>
      <c r="E962">
        <v>13751.5</v>
      </c>
      <c r="F962">
        <v>677.24599999999998</v>
      </c>
      <c r="G962">
        <v>0</v>
      </c>
      <c r="H962">
        <v>407.71600000000001</v>
      </c>
      <c r="I962">
        <v>0</v>
      </c>
      <c r="J962">
        <v>5.4314899999999999E-2</v>
      </c>
      <c r="K962">
        <v>0.95609900000000003</v>
      </c>
      <c r="L962">
        <v>0</v>
      </c>
      <c r="M962" t="s">
        <v>43</v>
      </c>
    </row>
    <row r="963" spans="1:13" x14ac:dyDescent="0.25">
      <c r="A963" t="s">
        <v>47</v>
      </c>
      <c r="B963">
        <v>14269.2</v>
      </c>
      <c r="C963">
        <v>14268.5</v>
      </c>
      <c r="D963">
        <v>14268</v>
      </c>
      <c r="E963">
        <v>14255.1</v>
      </c>
      <c r="F963">
        <v>700.13900000000001</v>
      </c>
      <c r="G963">
        <v>0</v>
      </c>
      <c r="H963">
        <v>422.15800000000002</v>
      </c>
      <c r="I963">
        <v>0</v>
      </c>
      <c r="J963">
        <v>7.8938800000000003E-2</v>
      </c>
      <c r="K963">
        <v>0.95922300000000005</v>
      </c>
      <c r="L963">
        <v>0</v>
      </c>
      <c r="M963" t="s">
        <v>43</v>
      </c>
    </row>
    <row r="964" spans="1:13" x14ac:dyDescent="0.25">
      <c r="A964" t="s">
        <v>47</v>
      </c>
      <c r="B964">
        <v>14539.8</v>
      </c>
      <c r="C964">
        <v>14539.1</v>
      </c>
      <c r="D964">
        <v>14538.6</v>
      </c>
      <c r="E964">
        <v>14525.4</v>
      </c>
      <c r="F964">
        <v>714.12800000000004</v>
      </c>
      <c r="G964">
        <v>0</v>
      </c>
      <c r="H964">
        <v>429.93900000000002</v>
      </c>
      <c r="I964">
        <v>0</v>
      </c>
      <c r="J964">
        <v>5.4088600000000001E-2</v>
      </c>
      <c r="K964">
        <v>0.93178700000000003</v>
      </c>
      <c r="L964">
        <v>0</v>
      </c>
      <c r="M964" t="s">
        <v>43</v>
      </c>
    </row>
    <row r="965" spans="1:13" x14ac:dyDescent="0.25">
      <c r="A965" t="s">
        <v>47</v>
      </c>
      <c r="B965">
        <v>14001.8</v>
      </c>
      <c r="C965">
        <v>14001.2</v>
      </c>
      <c r="D965">
        <v>14000.7</v>
      </c>
      <c r="E965">
        <v>13988</v>
      </c>
      <c r="F965">
        <v>688.16399999999999</v>
      </c>
      <c r="G965">
        <v>0</v>
      </c>
      <c r="H965">
        <v>414.27699999999999</v>
      </c>
      <c r="I965">
        <v>0</v>
      </c>
      <c r="J965">
        <v>5.8376900000000002E-2</v>
      </c>
      <c r="K965">
        <v>0.93152000000000001</v>
      </c>
      <c r="L965">
        <v>0</v>
      </c>
      <c r="M965" t="s">
        <v>43</v>
      </c>
    </row>
    <row r="966" spans="1:13" x14ac:dyDescent="0.25">
      <c r="A966" t="s">
        <v>47</v>
      </c>
      <c r="B966">
        <v>14906.1</v>
      </c>
      <c r="C966">
        <v>14905.4</v>
      </c>
      <c r="D966">
        <v>14904.9</v>
      </c>
      <c r="E966">
        <v>14891.4</v>
      </c>
      <c r="F966">
        <v>730.79499999999996</v>
      </c>
      <c r="G966">
        <v>0</v>
      </c>
      <c r="H966">
        <v>440.47199999999998</v>
      </c>
      <c r="I966">
        <v>0</v>
      </c>
      <c r="J966">
        <v>5.4489299999999997E-2</v>
      </c>
      <c r="K966">
        <v>0.95382699999999998</v>
      </c>
      <c r="L966">
        <v>0</v>
      </c>
      <c r="M966" t="s">
        <v>43</v>
      </c>
    </row>
    <row r="967" spans="1:13" x14ac:dyDescent="0.25">
      <c r="A967" t="s">
        <v>47</v>
      </c>
      <c r="B967">
        <v>14560.1</v>
      </c>
      <c r="C967">
        <v>14559.4</v>
      </c>
      <c r="D967">
        <v>14558.9</v>
      </c>
      <c r="E967">
        <v>14545.7</v>
      </c>
      <c r="F967">
        <v>713.61</v>
      </c>
      <c r="G967">
        <v>0</v>
      </c>
      <c r="H967">
        <v>430.22399999999999</v>
      </c>
      <c r="I967">
        <v>0</v>
      </c>
      <c r="J967">
        <v>5.68735E-2</v>
      </c>
      <c r="K967">
        <v>0.925952</v>
      </c>
      <c r="L967">
        <v>0</v>
      </c>
      <c r="M967" t="s">
        <v>43</v>
      </c>
    </row>
    <row r="968" spans="1:13" x14ac:dyDescent="0.25">
      <c r="A968" t="s">
        <v>47</v>
      </c>
      <c r="B968">
        <v>14016.5</v>
      </c>
      <c r="C968">
        <v>14015.8</v>
      </c>
      <c r="D968">
        <v>14015.3</v>
      </c>
      <c r="E968">
        <v>14002.6</v>
      </c>
      <c r="F968">
        <v>689.48800000000006</v>
      </c>
      <c r="G968">
        <v>0</v>
      </c>
      <c r="H968">
        <v>414.625</v>
      </c>
      <c r="I968">
        <v>0</v>
      </c>
      <c r="J968">
        <v>6.0278999999999999E-2</v>
      </c>
      <c r="K968">
        <v>0.93181000000000003</v>
      </c>
      <c r="L968">
        <v>0</v>
      </c>
      <c r="M968" t="s">
        <v>43</v>
      </c>
    </row>
    <row r="969" spans="1:13" x14ac:dyDescent="0.25">
      <c r="A969" t="s">
        <v>47</v>
      </c>
      <c r="B969">
        <v>14244.7</v>
      </c>
      <c r="C969">
        <v>14244.1</v>
      </c>
      <c r="D969">
        <v>14243.6</v>
      </c>
      <c r="E969">
        <v>14230.7</v>
      </c>
      <c r="F969">
        <v>699.69</v>
      </c>
      <c r="G969">
        <v>0</v>
      </c>
      <c r="H969">
        <v>421.24299999999999</v>
      </c>
      <c r="I969">
        <v>0</v>
      </c>
      <c r="J969">
        <v>8.3257999999999999E-2</v>
      </c>
      <c r="K969">
        <v>0.93171700000000002</v>
      </c>
      <c r="L969">
        <v>0</v>
      </c>
      <c r="M969" t="s">
        <v>43</v>
      </c>
    </row>
    <row r="970" spans="1:13" x14ac:dyDescent="0.25">
      <c r="A970" t="s">
        <v>47</v>
      </c>
      <c r="B970">
        <v>13839.4</v>
      </c>
      <c r="C970">
        <v>13838.7</v>
      </c>
      <c r="D970">
        <v>13838.2</v>
      </c>
      <c r="E970">
        <v>13825.7</v>
      </c>
      <c r="F970">
        <v>681.34100000000001</v>
      </c>
      <c r="G970">
        <v>0</v>
      </c>
      <c r="H970">
        <v>409.76400000000001</v>
      </c>
      <c r="I970">
        <v>0</v>
      </c>
      <c r="J970">
        <v>5.5963499999999999E-2</v>
      </c>
      <c r="K970">
        <v>0.93762699999999999</v>
      </c>
      <c r="L970">
        <v>0</v>
      </c>
      <c r="M970" t="s">
        <v>43</v>
      </c>
    </row>
    <row r="971" spans="1:13" x14ac:dyDescent="0.25">
      <c r="A971" t="s">
        <v>47</v>
      </c>
      <c r="B971">
        <v>14596</v>
      </c>
      <c r="C971">
        <v>14595.4</v>
      </c>
      <c r="D971">
        <v>14594.9</v>
      </c>
      <c r="E971">
        <v>14581.6</v>
      </c>
      <c r="F971">
        <v>717.31899999999996</v>
      </c>
      <c r="G971">
        <v>0</v>
      </c>
      <c r="H971">
        <v>431.57600000000002</v>
      </c>
      <c r="I971">
        <v>0</v>
      </c>
      <c r="J971">
        <v>7.6111499999999999E-2</v>
      </c>
      <c r="K971">
        <v>0.931836</v>
      </c>
      <c r="L971">
        <v>0</v>
      </c>
      <c r="M971" t="s">
        <v>43</v>
      </c>
    </row>
    <row r="972" spans="1:13" x14ac:dyDescent="0.25">
      <c r="A972" t="s">
        <v>47</v>
      </c>
      <c r="B972">
        <v>14179.2</v>
      </c>
      <c r="C972">
        <v>14178.5</v>
      </c>
      <c r="D972">
        <v>14178</v>
      </c>
      <c r="E972">
        <v>14165.1</v>
      </c>
      <c r="F972">
        <v>697.95699999999999</v>
      </c>
      <c r="G972">
        <v>0</v>
      </c>
      <c r="H972">
        <v>419.50799999999998</v>
      </c>
      <c r="I972">
        <v>0</v>
      </c>
      <c r="J972">
        <v>5.53815E-2</v>
      </c>
      <c r="K972">
        <v>0.93139499999999997</v>
      </c>
      <c r="L972">
        <v>0</v>
      </c>
      <c r="M972" t="s">
        <v>43</v>
      </c>
    </row>
    <row r="973" spans="1:13" x14ac:dyDescent="0.25">
      <c r="A973" t="s">
        <v>47</v>
      </c>
      <c r="B973">
        <v>14676.1</v>
      </c>
      <c r="C973">
        <v>14675.5</v>
      </c>
      <c r="D973">
        <v>14675</v>
      </c>
      <c r="E973">
        <v>14661.7</v>
      </c>
      <c r="F973">
        <v>718.94600000000003</v>
      </c>
      <c r="G973">
        <v>0</v>
      </c>
      <c r="H973">
        <v>433.72399999999999</v>
      </c>
      <c r="I973">
        <v>0</v>
      </c>
      <c r="J973">
        <v>5.4149500000000003E-2</v>
      </c>
      <c r="K973">
        <v>0.93182299999999996</v>
      </c>
      <c r="L973">
        <v>0</v>
      </c>
      <c r="M973" t="s">
        <v>43</v>
      </c>
    </row>
    <row r="974" spans="1:13" x14ac:dyDescent="0.25">
      <c r="A974" t="s">
        <v>47</v>
      </c>
      <c r="B974">
        <v>14733.1</v>
      </c>
      <c r="C974">
        <v>14732.4</v>
      </c>
      <c r="D974">
        <v>14731.9</v>
      </c>
      <c r="E974">
        <v>14718.6</v>
      </c>
      <c r="F974">
        <v>722.803</v>
      </c>
      <c r="G974">
        <v>0</v>
      </c>
      <c r="H974">
        <v>435.33300000000003</v>
      </c>
      <c r="I974">
        <v>0</v>
      </c>
      <c r="J974">
        <v>5.3910399999999997E-2</v>
      </c>
      <c r="K974">
        <v>0.93174199999999996</v>
      </c>
      <c r="L974">
        <v>0</v>
      </c>
      <c r="M974" t="s">
        <v>43</v>
      </c>
    </row>
    <row r="975" spans="1:13" x14ac:dyDescent="0.25">
      <c r="A975" t="s">
        <v>47</v>
      </c>
      <c r="B975">
        <v>13598.5</v>
      </c>
      <c r="C975">
        <v>13597.8</v>
      </c>
      <c r="D975">
        <v>13597.3</v>
      </c>
      <c r="E975">
        <v>13585</v>
      </c>
      <c r="F975">
        <v>671.50099999999998</v>
      </c>
      <c r="G975">
        <v>0</v>
      </c>
      <c r="H975">
        <v>402.79399999999998</v>
      </c>
      <c r="I975">
        <v>0</v>
      </c>
      <c r="J975">
        <v>8.2030699999999998E-2</v>
      </c>
      <c r="K975">
        <v>0.93182200000000004</v>
      </c>
      <c r="L975">
        <v>0</v>
      </c>
      <c r="M975" t="s">
        <v>43</v>
      </c>
    </row>
    <row r="976" spans="1:13" x14ac:dyDescent="0.25">
      <c r="A976" t="s">
        <v>47</v>
      </c>
      <c r="B976">
        <v>14980.8</v>
      </c>
      <c r="C976">
        <v>14980.1</v>
      </c>
      <c r="D976">
        <v>14979.5</v>
      </c>
      <c r="E976">
        <v>14966</v>
      </c>
      <c r="F976">
        <v>733.57899999999995</v>
      </c>
      <c r="G976">
        <v>0</v>
      </c>
      <c r="H976">
        <v>442.64299999999997</v>
      </c>
      <c r="I976">
        <v>0</v>
      </c>
      <c r="J976">
        <v>8.3261100000000005E-2</v>
      </c>
      <c r="K976">
        <v>0.93159599999999998</v>
      </c>
      <c r="L976">
        <v>0</v>
      </c>
      <c r="M976" t="s">
        <v>43</v>
      </c>
    </row>
    <row r="977" spans="1:13" x14ac:dyDescent="0.25">
      <c r="A977" t="s">
        <v>47</v>
      </c>
      <c r="B977">
        <v>14339.9</v>
      </c>
      <c r="C977">
        <v>14339.2</v>
      </c>
      <c r="D977">
        <v>14338.7</v>
      </c>
      <c r="E977">
        <v>14325.7</v>
      </c>
      <c r="F977">
        <v>704.44200000000001</v>
      </c>
      <c r="G977">
        <v>0</v>
      </c>
      <c r="H977">
        <v>424.06299999999999</v>
      </c>
      <c r="I977">
        <v>0</v>
      </c>
      <c r="J977">
        <v>8.3263199999999996E-2</v>
      </c>
      <c r="K977">
        <v>0.93142999999999998</v>
      </c>
      <c r="L977">
        <v>0</v>
      </c>
      <c r="M977" t="s">
        <v>43</v>
      </c>
    </row>
    <row r="978" spans="1:13" x14ac:dyDescent="0.25">
      <c r="A978" t="s">
        <v>47</v>
      </c>
      <c r="B978">
        <v>14232.5</v>
      </c>
      <c r="C978">
        <v>14231.9</v>
      </c>
      <c r="D978">
        <v>14231.4</v>
      </c>
      <c r="E978">
        <v>14218.5</v>
      </c>
      <c r="F978">
        <v>699.10699999999997</v>
      </c>
      <c r="G978">
        <v>0</v>
      </c>
      <c r="H978">
        <v>421.02600000000001</v>
      </c>
      <c r="I978">
        <v>0</v>
      </c>
      <c r="J978">
        <v>5.5588699999999998E-2</v>
      </c>
      <c r="K978">
        <v>0.94930800000000004</v>
      </c>
      <c r="L978">
        <v>0</v>
      </c>
      <c r="M978" t="s">
        <v>43</v>
      </c>
    </row>
    <row r="979" spans="1:13" x14ac:dyDescent="0.25">
      <c r="A979" t="s">
        <v>47</v>
      </c>
      <c r="B979">
        <v>13949.2</v>
      </c>
      <c r="C979">
        <v>13948.5</v>
      </c>
      <c r="D979">
        <v>13948</v>
      </c>
      <c r="E979">
        <v>13935.4</v>
      </c>
      <c r="F979">
        <v>686.64099999999996</v>
      </c>
      <c r="G979">
        <v>0</v>
      </c>
      <c r="H979">
        <v>412.86700000000002</v>
      </c>
      <c r="I979">
        <v>0</v>
      </c>
      <c r="J979">
        <v>6.0817299999999998E-2</v>
      </c>
      <c r="K979">
        <v>0.93183099999999996</v>
      </c>
      <c r="L979">
        <v>0</v>
      </c>
      <c r="M979" t="s">
        <v>43</v>
      </c>
    </row>
    <row r="980" spans="1:13" x14ac:dyDescent="0.25">
      <c r="A980" t="s">
        <v>47</v>
      </c>
      <c r="B980">
        <v>14738.1</v>
      </c>
      <c r="C980">
        <v>14737.4</v>
      </c>
      <c r="D980">
        <v>14736.9</v>
      </c>
      <c r="E980">
        <v>14723.5</v>
      </c>
      <c r="F980">
        <v>722.68200000000002</v>
      </c>
      <c r="G980">
        <v>0</v>
      </c>
      <c r="H980">
        <v>435.452</v>
      </c>
      <c r="I980">
        <v>0</v>
      </c>
      <c r="J980">
        <v>5.8199099999999997E-2</v>
      </c>
      <c r="K980">
        <v>0.93162500000000004</v>
      </c>
      <c r="L980">
        <v>0</v>
      </c>
      <c r="M980" t="s">
        <v>43</v>
      </c>
    </row>
    <row r="981" spans="1:13" x14ac:dyDescent="0.25">
      <c r="A981" t="s">
        <v>47</v>
      </c>
      <c r="B981">
        <v>13249.8</v>
      </c>
      <c r="C981">
        <v>13249.1</v>
      </c>
      <c r="D981">
        <v>13248.6</v>
      </c>
      <c r="E981">
        <v>13236.6</v>
      </c>
      <c r="F981">
        <v>653.54100000000005</v>
      </c>
      <c r="G981">
        <v>0</v>
      </c>
      <c r="H981">
        <v>392.69299999999998</v>
      </c>
      <c r="I981">
        <v>0</v>
      </c>
      <c r="J981">
        <v>6.2562800000000002E-2</v>
      </c>
      <c r="K981">
        <v>0.93162599999999995</v>
      </c>
      <c r="L981">
        <v>0</v>
      </c>
      <c r="M981" t="s">
        <v>43</v>
      </c>
    </row>
    <row r="982" spans="1:13" x14ac:dyDescent="0.25">
      <c r="A982" t="s">
        <v>47</v>
      </c>
      <c r="B982">
        <v>13464.2</v>
      </c>
      <c r="C982">
        <v>13463.6</v>
      </c>
      <c r="D982">
        <v>13463.1</v>
      </c>
      <c r="E982">
        <v>13450.9</v>
      </c>
      <c r="F982">
        <v>664.47500000000002</v>
      </c>
      <c r="G982">
        <v>0</v>
      </c>
      <c r="H982">
        <v>398.96100000000001</v>
      </c>
      <c r="I982">
        <v>0</v>
      </c>
      <c r="J982">
        <v>5.3910199999999998E-2</v>
      </c>
      <c r="K982">
        <v>0.931809</v>
      </c>
      <c r="L982">
        <v>0</v>
      </c>
      <c r="M982" t="s">
        <v>43</v>
      </c>
    </row>
    <row r="983" spans="1:13" x14ac:dyDescent="0.25">
      <c r="A983" t="s">
        <v>47</v>
      </c>
      <c r="B983">
        <v>14784.3</v>
      </c>
      <c r="C983">
        <v>14783.6</v>
      </c>
      <c r="D983">
        <v>14783.1</v>
      </c>
      <c r="E983">
        <v>14769.7</v>
      </c>
      <c r="F983">
        <v>725.78099999999995</v>
      </c>
      <c r="G983">
        <v>0</v>
      </c>
      <c r="H983">
        <v>436.65499999999997</v>
      </c>
      <c r="I983">
        <v>0</v>
      </c>
      <c r="J983">
        <v>8.3306599999999995E-2</v>
      </c>
      <c r="K983">
        <v>0.93176000000000003</v>
      </c>
      <c r="L983">
        <v>0</v>
      </c>
      <c r="M983" t="s">
        <v>43</v>
      </c>
    </row>
    <row r="984" spans="1:13" x14ac:dyDescent="0.25">
      <c r="A984" t="s">
        <v>47</v>
      </c>
      <c r="B984">
        <v>13860.8</v>
      </c>
      <c r="C984">
        <v>13860.1</v>
      </c>
      <c r="D984">
        <v>13859.6</v>
      </c>
      <c r="E984">
        <v>13847</v>
      </c>
      <c r="F984">
        <v>682.80799999999999</v>
      </c>
      <c r="G984">
        <v>0</v>
      </c>
      <c r="H984">
        <v>410.14800000000002</v>
      </c>
      <c r="I984">
        <v>0</v>
      </c>
      <c r="J984">
        <v>5.3936900000000003E-2</v>
      </c>
      <c r="K984">
        <v>0.95104100000000003</v>
      </c>
      <c r="L984">
        <v>0</v>
      </c>
      <c r="M984" t="s">
        <v>43</v>
      </c>
    </row>
    <row r="985" spans="1:13" x14ac:dyDescent="0.25">
      <c r="A985" t="s">
        <v>47</v>
      </c>
      <c r="B985">
        <v>13712.2</v>
      </c>
      <c r="C985">
        <v>13711.6</v>
      </c>
      <c r="D985">
        <v>13711.1</v>
      </c>
      <c r="E985">
        <v>13698.7</v>
      </c>
      <c r="F985">
        <v>675.37699999999995</v>
      </c>
      <c r="G985">
        <v>0</v>
      </c>
      <c r="H985">
        <v>405.94900000000001</v>
      </c>
      <c r="I985">
        <v>0</v>
      </c>
      <c r="J985">
        <v>5.4536000000000001E-2</v>
      </c>
      <c r="K985">
        <v>0.93176000000000003</v>
      </c>
      <c r="L985">
        <v>0</v>
      </c>
      <c r="M985" t="s">
        <v>43</v>
      </c>
    </row>
    <row r="986" spans="1:13" x14ac:dyDescent="0.25">
      <c r="A986" t="s">
        <v>47</v>
      </c>
      <c r="B986">
        <v>14606.5</v>
      </c>
      <c r="C986">
        <v>14605.8</v>
      </c>
      <c r="D986">
        <v>14605.3</v>
      </c>
      <c r="E986">
        <v>14592</v>
      </c>
      <c r="F986">
        <v>717.87800000000004</v>
      </c>
      <c r="G986">
        <v>0</v>
      </c>
      <c r="H986">
        <v>431.63600000000002</v>
      </c>
      <c r="I986">
        <v>0</v>
      </c>
      <c r="J986">
        <v>5.6248199999999998E-2</v>
      </c>
      <c r="K986">
        <v>0.93175600000000003</v>
      </c>
      <c r="L986">
        <v>0</v>
      </c>
      <c r="M986" t="s">
        <v>43</v>
      </c>
    </row>
    <row r="987" spans="1:13" x14ac:dyDescent="0.25">
      <c r="A987" t="s">
        <v>47</v>
      </c>
      <c r="B987">
        <v>14306.2</v>
      </c>
      <c r="C987">
        <v>14305.6</v>
      </c>
      <c r="D987">
        <v>14305.1</v>
      </c>
      <c r="E987">
        <v>14292.2</v>
      </c>
      <c r="F987">
        <v>705.07600000000002</v>
      </c>
      <c r="G987">
        <v>0</v>
      </c>
      <c r="H987">
        <v>422.92899999999997</v>
      </c>
      <c r="I987">
        <v>0</v>
      </c>
      <c r="J987">
        <v>5.9881799999999999E-2</v>
      </c>
      <c r="K987">
        <v>0.93183000000000005</v>
      </c>
      <c r="L987">
        <v>0</v>
      </c>
      <c r="M987" t="s">
        <v>43</v>
      </c>
    </row>
    <row r="988" spans="1:13" x14ac:dyDescent="0.25">
      <c r="A988" t="s">
        <v>47</v>
      </c>
      <c r="B988">
        <v>14053.1</v>
      </c>
      <c r="C988">
        <v>14052.4</v>
      </c>
      <c r="D988">
        <v>14051.9</v>
      </c>
      <c r="E988">
        <v>14039.2</v>
      </c>
      <c r="F988">
        <v>690.26499999999999</v>
      </c>
      <c r="G988">
        <v>0</v>
      </c>
      <c r="H988">
        <v>415.80599999999998</v>
      </c>
      <c r="I988">
        <v>0</v>
      </c>
      <c r="J988">
        <v>8.3255700000000002E-2</v>
      </c>
      <c r="K988">
        <v>0.93179999999999996</v>
      </c>
      <c r="L988">
        <v>0</v>
      </c>
      <c r="M988" t="s">
        <v>43</v>
      </c>
    </row>
    <row r="989" spans="1:13" x14ac:dyDescent="0.25">
      <c r="A989" t="s">
        <v>47</v>
      </c>
      <c r="B989">
        <v>14005.1</v>
      </c>
      <c r="C989">
        <v>14004.5</v>
      </c>
      <c r="D989">
        <v>14004</v>
      </c>
      <c r="E989">
        <v>13991.3</v>
      </c>
      <c r="F989">
        <v>688.53</v>
      </c>
      <c r="G989">
        <v>0</v>
      </c>
      <c r="H989">
        <v>414.24299999999999</v>
      </c>
      <c r="I989">
        <v>0</v>
      </c>
      <c r="J989">
        <v>6.8450700000000003E-2</v>
      </c>
      <c r="K989">
        <v>0.937635</v>
      </c>
      <c r="L989">
        <v>0</v>
      </c>
      <c r="M989" t="s">
        <v>43</v>
      </c>
    </row>
    <row r="990" spans="1:13" x14ac:dyDescent="0.25">
      <c r="A990" t="s">
        <v>47</v>
      </c>
      <c r="B990">
        <v>14414.6</v>
      </c>
      <c r="C990">
        <v>14413.9</v>
      </c>
      <c r="D990">
        <v>14413.4</v>
      </c>
      <c r="E990">
        <v>14400.3</v>
      </c>
      <c r="F990">
        <v>708.34500000000003</v>
      </c>
      <c r="G990">
        <v>0</v>
      </c>
      <c r="H990">
        <v>426.149</v>
      </c>
      <c r="I990">
        <v>0</v>
      </c>
      <c r="J990">
        <v>6.4423300000000003E-2</v>
      </c>
      <c r="K990">
        <v>0.93163099999999999</v>
      </c>
      <c r="L990">
        <v>0</v>
      </c>
      <c r="M990" t="s">
        <v>43</v>
      </c>
    </row>
    <row r="991" spans="1:13" x14ac:dyDescent="0.25">
      <c r="A991" t="s">
        <v>47</v>
      </c>
      <c r="B991">
        <v>14653.9</v>
      </c>
      <c r="C991">
        <v>14653.2</v>
      </c>
      <c r="D991">
        <v>14652.7</v>
      </c>
      <c r="E991">
        <v>14639.4</v>
      </c>
      <c r="F991">
        <v>719.04200000000003</v>
      </c>
      <c r="G991">
        <v>0</v>
      </c>
      <c r="H991">
        <v>433.18400000000003</v>
      </c>
      <c r="I991">
        <v>0</v>
      </c>
      <c r="J991">
        <v>8.0856300000000006E-2</v>
      </c>
      <c r="K991">
        <v>0.93183400000000005</v>
      </c>
      <c r="L991">
        <v>0</v>
      </c>
      <c r="M991" t="s">
        <v>43</v>
      </c>
    </row>
    <row r="992" spans="1:13" x14ac:dyDescent="0.25">
      <c r="A992" t="s">
        <v>47</v>
      </c>
      <c r="B992">
        <v>13993.3</v>
      </c>
      <c r="C992">
        <v>13992.6</v>
      </c>
      <c r="D992">
        <v>13992.1</v>
      </c>
      <c r="E992">
        <v>13979.5</v>
      </c>
      <c r="F992">
        <v>687.93</v>
      </c>
      <c r="G992">
        <v>0</v>
      </c>
      <c r="H992">
        <v>413.952</v>
      </c>
      <c r="I992">
        <v>0</v>
      </c>
      <c r="J992">
        <v>5.9380599999999999E-2</v>
      </c>
      <c r="K992">
        <v>0.93178300000000003</v>
      </c>
      <c r="L992">
        <v>0</v>
      </c>
      <c r="M992" t="s">
        <v>43</v>
      </c>
    </row>
    <row r="993" spans="1:25" x14ac:dyDescent="0.25">
      <c r="A993" t="s">
        <v>47</v>
      </c>
      <c r="B993">
        <v>14934</v>
      </c>
      <c r="C993">
        <v>14933.2</v>
      </c>
      <c r="D993">
        <v>14932.7</v>
      </c>
      <c r="E993">
        <v>14919.1</v>
      </c>
      <c r="F993">
        <v>731.50199999999995</v>
      </c>
      <c r="G993">
        <v>0</v>
      </c>
      <c r="H993">
        <v>441.16500000000002</v>
      </c>
      <c r="I993">
        <v>0</v>
      </c>
      <c r="J993">
        <v>6.3073599999999994E-2</v>
      </c>
      <c r="K993">
        <v>0.93177299999999996</v>
      </c>
      <c r="L993">
        <v>0</v>
      </c>
      <c r="M993" t="s">
        <v>43</v>
      </c>
    </row>
    <row r="994" spans="1:25" x14ac:dyDescent="0.25">
      <c r="A994" t="s">
        <v>47</v>
      </c>
      <c r="B994">
        <v>14802.9</v>
      </c>
      <c r="C994">
        <v>14802.2</v>
      </c>
      <c r="D994">
        <v>14801.7</v>
      </c>
      <c r="E994">
        <v>14788.2</v>
      </c>
      <c r="F994">
        <v>724.99599999999998</v>
      </c>
      <c r="G994">
        <v>0</v>
      </c>
      <c r="H994">
        <v>437.42899999999997</v>
      </c>
      <c r="I994">
        <v>0</v>
      </c>
      <c r="J994">
        <v>6.08338E-2</v>
      </c>
      <c r="K994">
        <v>0.93181099999999994</v>
      </c>
      <c r="L994">
        <v>0</v>
      </c>
      <c r="M994" t="s">
        <v>43</v>
      </c>
    </row>
    <row r="995" spans="1:25" x14ac:dyDescent="0.25">
      <c r="A995" t="s">
        <v>47</v>
      </c>
      <c r="B995">
        <v>14172.5</v>
      </c>
      <c r="C995">
        <v>14171.8</v>
      </c>
      <c r="D995">
        <v>14171.3</v>
      </c>
      <c r="E995">
        <v>14158.4</v>
      </c>
      <c r="F995">
        <v>695.82899999999995</v>
      </c>
      <c r="G995">
        <v>0</v>
      </c>
      <c r="H995">
        <v>419.291</v>
      </c>
      <c r="I995">
        <v>0</v>
      </c>
      <c r="J995">
        <v>8.3257700000000004E-2</v>
      </c>
      <c r="K995">
        <v>0.93182100000000001</v>
      </c>
      <c r="L995">
        <v>0</v>
      </c>
      <c r="M995" t="s">
        <v>43</v>
      </c>
    </row>
    <row r="996" spans="1:25" x14ac:dyDescent="0.25">
      <c r="A996" t="s">
        <v>47</v>
      </c>
      <c r="B996">
        <v>14369.8</v>
      </c>
      <c r="C996">
        <v>14369.1</v>
      </c>
      <c r="D996">
        <v>14368.6</v>
      </c>
      <c r="E996">
        <v>14355.6</v>
      </c>
      <c r="F996">
        <v>705.48099999999999</v>
      </c>
      <c r="G996">
        <v>0</v>
      </c>
      <c r="H996">
        <v>425.11900000000003</v>
      </c>
      <c r="I996">
        <v>0</v>
      </c>
      <c r="J996">
        <v>8.3255899999999994E-2</v>
      </c>
      <c r="K996">
        <v>0.93024899999999999</v>
      </c>
      <c r="L996">
        <v>0</v>
      </c>
      <c r="M996" t="s">
        <v>43</v>
      </c>
    </row>
    <row r="997" spans="1:25" x14ac:dyDescent="0.25">
      <c r="A997" t="s">
        <v>47</v>
      </c>
      <c r="B997">
        <v>15518.3</v>
      </c>
      <c r="C997">
        <v>15517.6</v>
      </c>
      <c r="D997">
        <v>15517</v>
      </c>
      <c r="E997">
        <v>15502.9</v>
      </c>
      <c r="F997">
        <v>758.76900000000001</v>
      </c>
      <c r="G997">
        <v>0</v>
      </c>
      <c r="H997">
        <v>457.96</v>
      </c>
      <c r="I997">
        <v>0</v>
      </c>
      <c r="J997">
        <v>6.0592300000000002E-2</v>
      </c>
      <c r="K997">
        <v>0.93153200000000003</v>
      </c>
      <c r="L997">
        <v>0</v>
      </c>
      <c r="M997" t="s">
        <v>43</v>
      </c>
    </row>
    <row r="998" spans="1:25" x14ac:dyDescent="0.25">
      <c r="A998" t="s">
        <v>47</v>
      </c>
      <c r="B998">
        <v>13758.1</v>
      </c>
      <c r="C998">
        <v>13757.5</v>
      </c>
      <c r="D998">
        <v>13757</v>
      </c>
      <c r="E998">
        <v>13744.5</v>
      </c>
      <c r="F998">
        <v>678.36699999999996</v>
      </c>
      <c r="G998">
        <v>0</v>
      </c>
      <c r="H998">
        <v>407.23200000000003</v>
      </c>
      <c r="I998">
        <v>0</v>
      </c>
      <c r="J998">
        <v>6.2133300000000002E-2</v>
      </c>
      <c r="K998">
        <v>0.93127099999999996</v>
      </c>
      <c r="L998">
        <v>0</v>
      </c>
      <c r="M998" t="s">
        <v>43</v>
      </c>
    </row>
    <row r="999" spans="1:25" x14ac:dyDescent="0.25">
      <c r="A999" t="s">
        <v>47</v>
      </c>
      <c r="B999">
        <v>15033</v>
      </c>
      <c r="C999">
        <v>15032.4</v>
      </c>
      <c r="D999">
        <v>15031.8</v>
      </c>
      <c r="E999">
        <v>15018.2</v>
      </c>
      <c r="F999">
        <v>735.72699999999998</v>
      </c>
      <c r="G999">
        <v>0</v>
      </c>
      <c r="H999">
        <v>443.88099999999997</v>
      </c>
      <c r="I999">
        <v>0</v>
      </c>
      <c r="J999">
        <v>5.4593700000000002E-2</v>
      </c>
      <c r="K999">
        <v>0.93176400000000004</v>
      </c>
      <c r="L999">
        <v>0</v>
      </c>
      <c r="M999" t="s">
        <v>43</v>
      </c>
    </row>
    <row r="1000" spans="1:25" x14ac:dyDescent="0.25">
      <c r="A1000" t="s">
        <v>47</v>
      </c>
      <c r="B1000">
        <v>14530.4</v>
      </c>
      <c r="C1000">
        <v>14529.7</v>
      </c>
      <c r="D1000">
        <v>14529.1</v>
      </c>
      <c r="E1000">
        <v>14516</v>
      </c>
      <c r="F1000">
        <v>713.30100000000004</v>
      </c>
      <c r="G1000">
        <v>0</v>
      </c>
      <c r="H1000">
        <v>429.298</v>
      </c>
      <c r="I1000">
        <v>0</v>
      </c>
      <c r="J1000">
        <v>6.2663800000000006E-2</v>
      </c>
      <c r="K1000">
        <v>0.93180499999999999</v>
      </c>
      <c r="L1000">
        <v>0</v>
      </c>
      <c r="M1000" t="s">
        <v>43</v>
      </c>
    </row>
    <row r="1001" spans="1:25" x14ac:dyDescent="0.25">
      <c r="A1001" t="s">
        <v>47</v>
      </c>
      <c r="B1001">
        <v>15138.5</v>
      </c>
      <c r="C1001">
        <v>15137.8</v>
      </c>
      <c r="D1001">
        <v>15137.3</v>
      </c>
      <c r="E1001">
        <v>15123.6</v>
      </c>
      <c r="F1001">
        <v>741.65700000000004</v>
      </c>
      <c r="G1001">
        <v>0</v>
      </c>
      <c r="H1001">
        <v>447.12799999999999</v>
      </c>
      <c r="I1001">
        <v>0</v>
      </c>
      <c r="J1001">
        <v>5.7588599999999997E-2</v>
      </c>
      <c r="K1001">
        <v>0.93180399999999997</v>
      </c>
      <c r="L1001">
        <v>0</v>
      </c>
      <c r="M1001" t="s">
        <v>43</v>
      </c>
    </row>
    <row r="1002" spans="1:25" x14ac:dyDescent="0.25">
      <c r="A1002" t="s">
        <v>47</v>
      </c>
      <c r="B1002">
        <v>13932.3</v>
      </c>
      <c r="C1002">
        <v>13931.6</v>
      </c>
      <c r="D1002">
        <v>13931.1</v>
      </c>
      <c r="E1002">
        <v>13918.5</v>
      </c>
      <c r="F1002">
        <v>686.27599999999995</v>
      </c>
      <c r="G1002">
        <v>0</v>
      </c>
      <c r="H1002">
        <v>412.39499999999998</v>
      </c>
      <c r="I1002">
        <v>0</v>
      </c>
      <c r="J1002">
        <v>6.1858099999999999E-2</v>
      </c>
      <c r="K1002">
        <v>0.93182799999999999</v>
      </c>
      <c r="L1002">
        <v>0</v>
      </c>
      <c r="M1002" t="s">
        <v>43</v>
      </c>
    </row>
    <row r="1003" spans="1:25" x14ac:dyDescent="0.25">
      <c r="A1003" t="s">
        <v>47</v>
      </c>
      <c r="B1003">
        <v>14030.5</v>
      </c>
      <c r="C1003">
        <v>14029.8</v>
      </c>
      <c r="D1003">
        <v>14029.3</v>
      </c>
      <c r="E1003">
        <v>14016.6</v>
      </c>
      <c r="F1003">
        <v>689.62900000000002</v>
      </c>
      <c r="G1003">
        <v>0</v>
      </c>
      <c r="H1003">
        <v>415.10700000000003</v>
      </c>
      <c r="I1003">
        <v>0</v>
      </c>
      <c r="J1003">
        <v>8.32672E-2</v>
      </c>
      <c r="K1003">
        <v>0.93296199999999996</v>
      </c>
      <c r="L1003">
        <v>0</v>
      </c>
      <c r="M1003" t="s">
        <v>43</v>
      </c>
    </row>
    <row r="1004" spans="1:25" x14ac:dyDescent="0.25">
      <c r="A1004" t="s">
        <v>47</v>
      </c>
      <c r="B1004">
        <v>14561</v>
      </c>
      <c r="C1004">
        <v>14560.4</v>
      </c>
      <c r="D1004">
        <v>14559.9</v>
      </c>
      <c r="E1004">
        <v>14546.7</v>
      </c>
      <c r="F1004">
        <v>715.99900000000002</v>
      </c>
      <c r="G1004">
        <v>0</v>
      </c>
      <c r="H1004">
        <v>430.43599999999998</v>
      </c>
      <c r="I1004">
        <v>0</v>
      </c>
      <c r="J1004">
        <v>5.9865099999999997E-2</v>
      </c>
      <c r="K1004">
        <v>0.93177299999999996</v>
      </c>
      <c r="L1004">
        <v>0</v>
      </c>
      <c r="M1004" t="s">
        <v>43</v>
      </c>
    </row>
    <row r="1005" spans="1:25" x14ac:dyDescent="0.25">
      <c r="A1005" t="s">
        <v>47</v>
      </c>
      <c r="B1005">
        <v>15104.7</v>
      </c>
      <c r="C1005">
        <v>15104.1</v>
      </c>
      <c r="D1005">
        <v>15103.5</v>
      </c>
      <c r="E1005">
        <v>15089.8</v>
      </c>
      <c r="F1005">
        <v>740.39800000000002</v>
      </c>
      <c r="G1005">
        <v>0</v>
      </c>
      <c r="H1005">
        <v>446.15800000000002</v>
      </c>
      <c r="I1005">
        <v>0</v>
      </c>
      <c r="J1005">
        <v>5.6197799999999999E-2</v>
      </c>
      <c r="K1005">
        <v>0.93178000000000005</v>
      </c>
      <c r="L1005">
        <v>0</v>
      </c>
      <c r="M1005" t="s">
        <v>43</v>
      </c>
    </row>
    <row r="1006" spans="1:25" x14ac:dyDescent="0.25">
      <c r="A1006" t="s">
        <v>47</v>
      </c>
      <c r="B1006">
        <v>15131.1</v>
      </c>
      <c r="C1006">
        <v>15130.3</v>
      </c>
      <c r="D1006">
        <v>15129.8</v>
      </c>
      <c r="E1006">
        <v>15116.1</v>
      </c>
      <c r="F1006">
        <v>739.28700000000003</v>
      </c>
      <c r="G1006">
        <v>0</v>
      </c>
      <c r="H1006">
        <v>446.83300000000003</v>
      </c>
      <c r="I1006">
        <v>0</v>
      </c>
      <c r="J1006">
        <v>6.0515899999999997E-2</v>
      </c>
      <c r="K1006">
        <v>0.93181899999999995</v>
      </c>
      <c r="L1006">
        <v>0</v>
      </c>
      <c r="M1006" t="s">
        <v>43</v>
      </c>
    </row>
    <row r="1007" spans="1:25" x14ac:dyDescent="0.25">
      <c r="A1007" t="s">
        <v>47</v>
      </c>
      <c r="B1007">
        <v>13703</v>
      </c>
      <c r="C1007">
        <v>13702.4</v>
      </c>
      <c r="D1007">
        <v>13701.9</v>
      </c>
      <c r="E1007">
        <v>13689.4</v>
      </c>
      <c r="F1007">
        <v>676.63499999999999</v>
      </c>
      <c r="G1007">
        <v>0</v>
      </c>
      <c r="H1007">
        <v>405.69299999999998</v>
      </c>
      <c r="I1007">
        <v>0</v>
      </c>
      <c r="J1007">
        <v>5.3974800000000003E-2</v>
      </c>
      <c r="K1007">
        <v>0.95772299999999999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15298.8</v>
      </c>
      <c r="C1008">
        <v>15298.1</v>
      </c>
      <c r="D1008">
        <v>15297.5</v>
      </c>
      <c r="E1008">
        <v>15283.7</v>
      </c>
      <c r="F1008">
        <v>748.84799999999996</v>
      </c>
      <c r="G1008">
        <v>0</v>
      </c>
      <c r="H1008">
        <v>451.57</v>
      </c>
      <c r="I1008">
        <v>0</v>
      </c>
      <c r="J1008">
        <v>5.3909499999999999E-2</v>
      </c>
      <c r="K1008">
        <v>0.93074000000000001</v>
      </c>
      <c r="L1008">
        <v>0</v>
      </c>
      <c r="M1008" t="s">
        <v>43</v>
      </c>
      <c r="R1008">
        <f>AVERAGE(B959:B1008)</f>
        <v>14331.672000000002</v>
      </c>
      <c r="S1008">
        <f>AVERAGE(C959:C1008)</f>
        <v>14331</v>
      </c>
      <c r="U1008">
        <f>_xlfn.VAR.P(B959:B1008)</f>
        <v>284860.753616</v>
      </c>
      <c r="V1008">
        <f>_xlfn.VAR.P(C959:C1008)</f>
        <v>284843.88639999996</v>
      </c>
      <c r="X1008">
        <f>1.96*SQRT(U1008)/50</f>
        <v>20.921960434827568</v>
      </c>
      <c r="Y1008">
        <f>1.96*SQRT(V1008)/50</f>
        <v>20.921341008589675</v>
      </c>
    </row>
    <row r="1009" spans="1:12" x14ac:dyDescent="0.25">
      <c r="A1009" t="s">
        <v>47</v>
      </c>
      <c r="B1009">
        <v>716586.84038099996</v>
      </c>
      <c r="C1009" t="s">
        <v>37</v>
      </c>
    </row>
    <row r="1010" spans="1:12" x14ac:dyDescent="0.25">
      <c r="A1010" t="s">
        <v>48</v>
      </c>
      <c r="B1010">
        <v>32913</v>
      </c>
      <c r="C1010">
        <v>30651.599999999999</v>
      </c>
      <c r="D1010">
        <v>30632.2</v>
      </c>
      <c r="E1010">
        <v>30607.8</v>
      </c>
      <c r="F1010">
        <v>1598.55</v>
      </c>
      <c r="G1010">
        <v>3376.02</v>
      </c>
      <c r="H1010">
        <v>1200.46</v>
      </c>
      <c r="I1010">
        <v>5.7508499999999997E-2</v>
      </c>
      <c r="J1010">
        <v>0.95795300000000005</v>
      </c>
      <c r="K1010">
        <v>0</v>
      </c>
      <c r="L1010" t="s">
        <v>43</v>
      </c>
    </row>
    <row r="1011" spans="1:12" x14ac:dyDescent="0.25">
      <c r="A1011" t="s">
        <v>48</v>
      </c>
      <c r="B1011">
        <v>32248</v>
      </c>
      <c r="C1011">
        <v>29727.3</v>
      </c>
      <c r="D1011">
        <v>29708.9</v>
      </c>
      <c r="E1011">
        <v>29684.7</v>
      </c>
      <c r="F1011">
        <v>1564.83</v>
      </c>
      <c r="G1011">
        <v>3310.97</v>
      </c>
      <c r="H1011">
        <v>1169.8599999999999</v>
      </c>
      <c r="I1011">
        <v>8.1172400000000006E-2</v>
      </c>
      <c r="J1011">
        <v>0.931836</v>
      </c>
      <c r="K1011">
        <v>0</v>
      </c>
      <c r="L1011" t="s">
        <v>43</v>
      </c>
    </row>
    <row r="1012" spans="1:12" x14ac:dyDescent="0.25">
      <c r="A1012" t="s">
        <v>48</v>
      </c>
      <c r="B1012">
        <v>33528.300000000003</v>
      </c>
      <c r="C1012">
        <v>30801.8</v>
      </c>
      <c r="D1012">
        <v>30782.9</v>
      </c>
      <c r="E1012">
        <v>30757.8</v>
      </c>
      <c r="F1012">
        <v>1624.07</v>
      </c>
      <c r="G1012">
        <v>3424.53</v>
      </c>
      <c r="H1012">
        <v>1215.6300000000001</v>
      </c>
      <c r="I1012">
        <v>5.4565299999999997E-2</v>
      </c>
      <c r="J1012">
        <v>0.93170500000000001</v>
      </c>
      <c r="K1012">
        <v>0</v>
      </c>
      <c r="L1012" t="s">
        <v>43</v>
      </c>
    </row>
    <row r="1013" spans="1:12" x14ac:dyDescent="0.25">
      <c r="A1013" t="s">
        <v>48</v>
      </c>
      <c r="B1013">
        <v>32987.199999999997</v>
      </c>
      <c r="C1013">
        <v>30710.1</v>
      </c>
      <c r="D1013">
        <v>30691.3</v>
      </c>
      <c r="E1013">
        <v>30666.5</v>
      </c>
      <c r="F1013">
        <v>1614.04</v>
      </c>
      <c r="G1013">
        <v>3475.33</v>
      </c>
      <c r="H1013">
        <v>1208.5</v>
      </c>
      <c r="I1013">
        <v>5.6517199999999997E-2</v>
      </c>
      <c r="J1013">
        <v>0.93156700000000003</v>
      </c>
      <c r="K1013">
        <v>0</v>
      </c>
      <c r="L1013" t="s">
        <v>43</v>
      </c>
    </row>
    <row r="1014" spans="1:12" x14ac:dyDescent="0.25">
      <c r="A1014" t="s">
        <v>48</v>
      </c>
      <c r="B1014">
        <v>32060.1</v>
      </c>
      <c r="C1014">
        <v>29795.8</v>
      </c>
      <c r="D1014">
        <v>29777.4</v>
      </c>
      <c r="E1014">
        <v>29752.799999999999</v>
      </c>
      <c r="F1014">
        <v>1572.17</v>
      </c>
      <c r="G1014">
        <v>3313.15</v>
      </c>
      <c r="H1014">
        <v>1176.08</v>
      </c>
      <c r="I1014">
        <v>8.3255700000000002E-2</v>
      </c>
      <c r="J1014">
        <v>0.93611299999999997</v>
      </c>
      <c r="K1014">
        <v>0</v>
      </c>
      <c r="L1014" t="s">
        <v>43</v>
      </c>
    </row>
    <row r="1015" spans="1:12" x14ac:dyDescent="0.25">
      <c r="A1015" t="s">
        <v>48</v>
      </c>
      <c r="B1015">
        <v>32715.5</v>
      </c>
      <c r="C1015">
        <v>29852.5</v>
      </c>
      <c r="D1015">
        <v>29834.1</v>
      </c>
      <c r="E1015">
        <v>29809.7</v>
      </c>
      <c r="F1015">
        <v>1572.82</v>
      </c>
      <c r="G1015">
        <v>3324.08</v>
      </c>
      <c r="H1015">
        <v>1178.24</v>
      </c>
      <c r="I1015">
        <v>5.5818199999999998E-2</v>
      </c>
      <c r="J1015">
        <v>0.95532600000000001</v>
      </c>
      <c r="K1015">
        <v>0</v>
      </c>
      <c r="L1015" t="s">
        <v>43</v>
      </c>
    </row>
    <row r="1016" spans="1:12" x14ac:dyDescent="0.25">
      <c r="A1016" t="s">
        <v>48</v>
      </c>
      <c r="B1016">
        <v>32908.199999999997</v>
      </c>
      <c r="C1016">
        <v>30027.1</v>
      </c>
      <c r="D1016">
        <v>30008.6</v>
      </c>
      <c r="E1016">
        <v>29984.1</v>
      </c>
      <c r="F1016">
        <v>1583.33</v>
      </c>
      <c r="G1016">
        <v>3340.71</v>
      </c>
      <c r="H1016">
        <v>1184.8900000000001</v>
      </c>
      <c r="I1016">
        <v>5.39105E-2</v>
      </c>
      <c r="J1016">
        <v>0.93155600000000005</v>
      </c>
      <c r="K1016">
        <v>0</v>
      </c>
      <c r="L1016" t="s">
        <v>43</v>
      </c>
    </row>
    <row r="1017" spans="1:12" x14ac:dyDescent="0.25">
      <c r="A1017" t="s">
        <v>48</v>
      </c>
      <c r="B1017">
        <v>33068.199999999997</v>
      </c>
      <c r="C1017">
        <v>30594.9</v>
      </c>
      <c r="D1017">
        <v>30576.2</v>
      </c>
      <c r="E1017">
        <v>30551.4</v>
      </c>
      <c r="F1017">
        <v>1606.68</v>
      </c>
      <c r="G1017">
        <v>3471.91</v>
      </c>
      <c r="H1017">
        <v>1203.83</v>
      </c>
      <c r="I1017">
        <v>6.0496599999999998E-2</v>
      </c>
      <c r="J1017">
        <v>0.95882999999999996</v>
      </c>
      <c r="K1017">
        <v>0</v>
      </c>
      <c r="L1017" t="s">
        <v>43</v>
      </c>
    </row>
    <row r="1018" spans="1:12" x14ac:dyDescent="0.25">
      <c r="A1018" t="s">
        <v>48</v>
      </c>
      <c r="B1018">
        <v>31925.3</v>
      </c>
      <c r="C1018">
        <v>29409.5</v>
      </c>
      <c r="D1018">
        <v>29391.3</v>
      </c>
      <c r="E1018">
        <v>29367.200000000001</v>
      </c>
      <c r="F1018">
        <v>1551.26</v>
      </c>
      <c r="G1018">
        <v>3272.34</v>
      </c>
      <c r="H1018">
        <v>1160.71</v>
      </c>
      <c r="I1018">
        <v>5.3942299999999999E-2</v>
      </c>
      <c r="J1018">
        <v>0.93149099999999996</v>
      </c>
      <c r="K1018">
        <v>0</v>
      </c>
      <c r="L1018" t="s">
        <v>43</v>
      </c>
    </row>
    <row r="1019" spans="1:12" x14ac:dyDescent="0.25">
      <c r="A1019" t="s">
        <v>48</v>
      </c>
      <c r="B1019">
        <v>33712.9</v>
      </c>
      <c r="C1019">
        <v>30975.1</v>
      </c>
      <c r="D1019">
        <v>30956.2</v>
      </c>
      <c r="E1019">
        <v>30931.200000000001</v>
      </c>
      <c r="F1019">
        <v>1627.49</v>
      </c>
      <c r="G1019">
        <v>3506.84</v>
      </c>
      <c r="H1019">
        <v>1219.1400000000001</v>
      </c>
      <c r="I1019">
        <v>5.3937199999999998E-2</v>
      </c>
      <c r="J1019">
        <v>0.93169900000000005</v>
      </c>
      <c r="K1019">
        <v>0</v>
      </c>
      <c r="L1019" t="s">
        <v>43</v>
      </c>
    </row>
    <row r="1020" spans="1:12" x14ac:dyDescent="0.25">
      <c r="A1020" t="s">
        <v>48</v>
      </c>
      <c r="B1020">
        <v>32200.799999999999</v>
      </c>
      <c r="C1020">
        <v>29850.2</v>
      </c>
      <c r="D1020">
        <v>29831.7</v>
      </c>
      <c r="E1020">
        <v>29807.599999999999</v>
      </c>
      <c r="F1020">
        <v>1569.3</v>
      </c>
      <c r="G1020">
        <v>3340.61</v>
      </c>
      <c r="H1020">
        <v>1175.5999999999999</v>
      </c>
      <c r="I1020">
        <v>5.391E-2</v>
      </c>
      <c r="J1020">
        <v>0.93179999999999996</v>
      </c>
      <c r="K1020">
        <v>0</v>
      </c>
      <c r="L1020" t="s">
        <v>43</v>
      </c>
    </row>
    <row r="1021" spans="1:12" x14ac:dyDescent="0.25">
      <c r="A1021" t="s">
        <v>48</v>
      </c>
      <c r="B1021">
        <v>33375.300000000003</v>
      </c>
      <c r="C1021">
        <v>30986.799999999999</v>
      </c>
      <c r="D1021">
        <v>30967.5</v>
      </c>
      <c r="E1021">
        <v>30942.400000000001</v>
      </c>
      <c r="F1021">
        <v>1633.24</v>
      </c>
      <c r="G1021">
        <v>3470.11</v>
      </c>
      <c r="H1021">
        <v>1221.47</v>
      </c>
      <c r="I1021">
        <v>5.58243E-2</v>
      </c>
      <c r="J1021">
        <v>0.93144700000000002</v>
      </c>
      <c r="K1021">
        <v>0</v>
      </c>
      <c r="L1021" t="s">
        <v>43</v>
      </c>
    </row>
    <row r="1022" spans="1:12" x14ac:dyDescent="0.25">
      <c r="A1022" t="s">
        <v>48</v>
      </c>
      <c r="B1022">
        <v>33485.199999999997</v>
      </c>
      <c r="C1022">
        <v>30727.9</v>
      </c>
      <c r="D1022">
        <v>30709.4</v>
      </c>
      <c r="E1022">
        <v>30684.2</v>
      </c>
      <c r="F1022">
        <v>1617.65</v>
      </c>
      <c r="G1022">
        <v>3432.43</v>
      </c>
      <c r="H1022">
        <v>1211.1300000000001</v>
      </c>
      <c r="I1022">
        <v>5.5151600000000002E-2</v>
      </c>
      <c r="J1022">
        <v>0.95852000000000004</v>
      </c>
      <c r="K1022">
        <v>0</v>
      </c>
      <c r="L1022" t="s">
        <v>43</v>
      </c>
    </row>
    <row r="1023" spans="1:12" x14ac:dyDescent="0.25">
      <c r="A1023" t="s">
        <v>48</v>
      </c>
      <c r="B1023">
        <v>32922.400000000001</v>
      </c>
      <c r="C1023">
        <v>30081.200000000001</v>
      </c>
      <c r="D1023">
        <v>30062.6</v>
      </c>
      <c r="E1023">
        <v>30037.9</v>
      </c>
      <c r="F1023">
        <v>1584.32</v>
      </c>
      <c r="G1023">
        <v>3367.37</v>
      </c>
      <c r="H1023">
        <v>1186.5</v>
      </c>
      <c r="I1023">
        <v>5.4512699999999997E-2</v>
      </c>
      <c r="J1023">
        <v>0.93063700000000005</v>
      </c>
      <c r="K1023">
        <v>0</v>
      </c>
      <c r="L1023" t="s">
        <v>43</v>
      </c>
    </row>
    <row r="1024" spans="1:12" x14ac:dyDescent="0.25">
      <c r="A1024" t="s">
        <v>48</v>
      </c>
      <c r="B1024">
        <v>33200.9</v>
      </c>
      <c r="C1024">
        <v>30883.599999999999</v>
      </c>
      <c r="D1024">
        <v>30864.7</v>
      </c>
      <c r="E1024">
        <v>30839.8</v>
      </c>
      <c r="F1024">
        <v>1626.99</v>
      </c>
      <c r="G1024">
        <v>3435.37</v>
      </c>
      <c r="H1024">
        <v>1218.6500000000001</v>
      </c>
      <c r="I1024">
        <v>5.4131199999999997E-2</v>
      </c>
      <c r="J1024">
        <v>0.93182399999999999</v>
      </c>
      <c r="K1024">
        <v>0</v>
      </c>
      <c r="L1024" t="s">
        <v>43</v>
      </c>
    </row>
    <row r="1025" spans="1:12" x14ac:dyDescent="0.25">
      <c r="A1025" t="s">
        <v>48</v>
      </c>
      <c r="B1025">
        <v>33791.699999999997</v>
      </c>
      <c r="C1025">
        <v>31259.599999999999</v>
      </c>
      <c r="D1025">
        <v>31240.7</v>
      </c>
      <c r="E1025">
        <v>31215.200000000001</v>
      </c>
      <c r="F1025">
        <v>1644.12</v>
      </c>
      <c r="G1025">
        <v>3528.34</v>
      </c>
      <c r="H1025">
        <v>1230.5899999999999</v>
      </c>
      <c r="I1025">
        <v>6.5093399999999996E-2</v>
      </c>
      <c r="J1025">
        <v>0.93171899999999996</v>
      </c>
      <c r="K1025">
        <v>0</v>
      </c>
      <c r="L1025" t="s">
        <v>43</v>
      </c>
    </row>
    <row r="1026" spans="1:12" x14ac:dyDescent="0.25">
      <c r="A1026" t="s">
        <v>48</v>
      </c>
      <c r="B1026">
        <v>33187.9</v>
      </c>
      <c r="C1026">
        <v>30364.3</v>
      </c>
      <c r="D1026">
        <v>30345.599999999999</v>
      </c>
      <c r="E1026">
        <v>30321.3</v>
      </c>
      <c r="F1026">
        <v>1599.34</v>
      </c>
      <c r="G1026">
        <v>3390.34</v>
      </c>
      <c r="H1026">
        <v>1197.77</v>
      </c>
      <c r="I1026">
        <v>6.1055600000000002E-2</v>
      </c>
      <c r="J1026">
        <v>0.93168099999999998</v>
      </c>
      <c r="K1026">
        <v>0</v>
      </c>
      <c r="L1026" t="s">
        <v>43</v>
      </c>
    </row>
    <row r="1027" spans="1:12" x14ac:dyDescent="0.25">
      <c r="A1027" t="s">
        <v>48</v>
      </c>
      <c r="B1027">
        <v>32581.9</v>
      </c>
      <c r="C1027">
        <v>30304</v>
      </c>
      <c r="D1027">
        <v>30285.5</v>
      </c>
      <c r="E1027">
        <v>30260.799999999999</v>
      </c>
      <c r="F1027">
        <v>1591.93</v>
      </c>
      <c r="G1027">
        <v>3440.47</v>
      </c>
      <c r="H1027">
        <v>1192.57</v>
      </c>
      <c r="I1027">
        <v>8.3256999999999998E-2</v>
      </c>
      <c r="J1027">
        <v>0.93180099999999999</v>
      </c>
      <c r="K1027">
        <v>0</v>
      </c>
      <c r="L1027" t="s">
        <v>43</v>
      </c>
    </row>
    <row r="1028" spans="1:12" x14ac:dyDescent="0.25">
      <c r="A1028" t="s">
        <v>48</v>
      </c>
      <c r="B1028">
        <v>33854.300000000003</v>
      </c>
      <c r="C1028">
        <v>31318</v>
      </c>
      <c r="D1028">
        <v>31299</v>
      </c>
      <c r="E1028">
        <v>31273.4</v>
      </c>
      <c r="F1028">
        <v>1651.63</v>
      </c>
      <c r="G1028">
        <v>3479.15</v>
      </c>
      <c r="H1028">
        <v>1236.05</v>
      </c>
      <c r="I1028">
        <v>5.5879900000000003E-2</v>
      </c>
      <c r="J1028">
        <v>0.931778</v>
      </c>
      <c r="K1028">
        <v>0</v>
      </c>
      <c r="L1028" t="s">
        <v>43</v>
      </c>
    </row>
    <row r="1029" spans="1:12" x14ac:dyDescent="0.25">
      <c r="A1029" t="s">
        <v>48</v>
      </c>
      <c r="B1029">
        <v>32129.200000000001</v>
      </c>
      <c r="C1029">
        <v>29672.400000000001</v>
      </c>
      <c r="D1029">
        <v>29654</v>
      </c>
      <c r="E1029">
        <v>29630.2</v>
      </c>
      <c r="F1029">
        <v>1560.23</v>
      </c>
      <c r="G1029">
        <v>3363.18</v>
      </c>
      <c r="H1029">
        <v>1167.3800000000001</v>
      </c>
      <c r="I1029">
        <v>5.7614100000000001E-2</v>
      </c>
      <c r="J1029">
        <v>0.931836</v>
      </c>
      <c r="K1029">
        <v>0</v>
      </c>
      <c r="L1029" t="s">
        <v>43</v>
      </c>
    </row>
    <row r="1030" spans="1:12" x14ac:dyDescent="0.25">
      <c r="A1030" t="s">
        <v>48</v>
      </c>
      <c r="B1030">
        <v>33667.4</v>
      </c>
      <c r="C1030">
        <v>31298.1</v>
      </c>
      <c r="D1030">
        <v>31279.1</v>
      </c>
      <c r="E1030">
        <v>31253.200000000001</v>
      </c>
      <c r="F1030">
        <v>1648.3</v>
      </c>
      <c r="G1030">
        <v>3497.11</v>
      </c>
      <c r="H1030">
        <v>1231.99</v>
      </c>
      <c r="I1030">
        <v>5.4514300000000002E-2</v>
      </c>
      <c r="J1030">
        <v>0.93183700000000003</v>
      </c>
      <c r="K1030">
        <v>0</v>
      </c>
      <c r="L1030" t="s">
        <v>43</v>
      </c>
    </row>
    <row r="1031" spans="1:12" x14ac:dyDescent="0.25">
      <c r="A1031" t="s">
        <v>48</v>
      </c>
      <c r="B1031">
        <v>32073.200000000001</v>
      </c>
      <c r="C1031">
        <v>29564.799999999999</v>
      </c>
      <c r="D1031">
        <v>29546.5</v>
      </c>
      <c r="E1031">
        <v>29522.400000000001</v>
      </c>
      <c r="F1031">
        <v>1558.18</v>
      </c>
      <c r="G1031">
        <v>3289.3</v>
      </c>
      <c r="H1031">
        <v>1167.1199999999999</v>
      </c>
      <c r="I1031">
        <v>8.3255599999999999E-2</v>
      </c>
      <c r="J1031">
        <v>0.93119600000000002</v>
      </c>
      <c r="K1031">
        <v>0</v>
      </c>
      <c r="L1031" t="s">
        <v>43</v>
      </c>
    </row>
    <row r="1032" spans="1:12" x14ac:dyDescent="0.25">
      <c r="A1032" t="s">
        <v>48</v>
      </c>
      <c r="B1032">
        <v>33596.5</v>
      </c>
      <c r="C1032">
        <v>30698.9</v>
      </c>
      <c r="D1032">
        <v>30680.2</v>
      </c>
      <c r="E1032">
        <v>30654.799999999999</v>
      </c>
      <c r="F1032">
        <v>1618.84</v>
      </c>
      <c r="G1032">
        <v>3427.68</v>
      </c>
      <c r="H1032">
        <v>1210.68</v>
      </c>
      <c r="I1032">
        <v>8.3271800000000007E-2</v>
      </c>
      <c r="J1032">
        <v>0.93066099999999996</v>
      </c>
      <c r="K1032">
        <v>0</v>
      </c>
      <c r="L1032" t="s">
        <v>43</v>
      </c>
    </row>
    <row r="1033" spans="1:12" x14ac:dyDescent="0.25">
      <c r="A1033" t="s">
        <v>48</v>
      </c>
      <c r="B1033">
        <v>31940.6</v>
      </c>
      <c r="C1033">
        <v>29497.599999999999</v>
      </c>
      <c r="D1033">
        <v>29479.3</v>
      </c>
      <c r="E1033">
        <v>29455.5</v>
      </c>
      <c r="F1033">
        <v>1553.31</v>
      </c>
      <c r="G1033">
        <v>3301.3</v>
      </c>
      <c r="H1033">
        <v>1163.2</v>
      </c>
      <c r="I1033">
        <v>8.3256399999999994E-2</v>
      </c>
      <c r="J1033">
        <v>0.957395</v>
      </c>
      <c r="K1033">
        <v>0</v>
      </c>
      <c r="L1033" t="s">
        <v>43</v>
      </c>
    </row>
    <row r="1034" spans="1:12" x14ac:dyDescent="0.25">
      <c r="A1034" t="s">
        <v>48</v>
      </c>
      <c r="B1034">
        <v>31944.9</v>
      </c>
      <c r="C1034">
        <v>29687.7</v>
      </c>
      <c r="D1034">
        <v>29669.4</v>
      </c>
      <c r="E1034">
        <v>29645.4</v>
      </c>
      <c r="F1034">
        <v>1563.85</v>
      </c>
      <c r="G1034">
        <v>3303.97</v>
      </c>
      <c r="H1034">
        <v>1171.76</v>
      </c>
      <c r="I1034">
        <v>7.0236000000000007E-2</v>
      </c>
      <c r="J1034">
        <v>0.93176400000000004</v>
      </c>
      <c r="K1034">
        <v>0</v>
      </c>
      <c r="L1034" t="s">
        <v>43</v>
      </c>
    </row>
    <row r="1035" spans="1:12" x14ac:dyDescent="0.25">
      <c r="A1035" t="s">
        <v>48</v>
      </c>
      <c r="B1035">
        <v>31845.3</v>
      </c>
      <c r="C1035">
        <v>29539.9</v>
      </c>
      <c r="D1035">
        <v>29521.5</v>
      </c>
      <c r="E1035">
        <v>29497.4</v>
      </c>
      <c r="F1035">
        <v>1553.94</v>
      </c>
      <c r="G1035">
        <v>3338.88</v>
      </c>
      <c r="H1035">
        <v>1163.45</v>
      </c>
      <c r="I1035">
        <v>8.3255800000000005E-2</v>
      </c>
      <c r="J1035">
        <v>0.93182900000000002</v>
      </c>
      <c r="K1035">
        <v>0</v>
      </c>
      <c r="L1035" t="s">
        <v>43</v>
      </c>
    </row>
    <row r="1036" spans="1:12" x14ac:dyDescent="0.25">
      <c r="A1036" t="s">
        <v>48</v>
      </c>
      <c r="B1036">
        <v>33204.400000000001</v>
      </c>
      <c r="C1036">
        <v>30481.1</v>
      </c>
      <c r="D1036">
        <v>30462.5</v>
      </c>
      <c r="E1036">
        <v>30437.599999999999</v>
      </c>
      <c r="F1036">
        <v>1601.67</v>
      </c>
      <c r="G1036">
        <v>3439.3</v>
      </c>
      <c r="H1036">
        <v>1199.33</v>
      </c>
      <c r="I1036">
        <v>5.6211799999999999E-2</v>
      </c>
      <c r="J1036">
        <v>0.92644599999999999</v>
      </c>
      <c r="K1036">
        <v>0</v>
      </c>
      <c r="L1036" t="s">
        <v>43</v>
      </c>
    </row>
    <row r="1037" spans="1:12" x14ac:dyDescent="0.25">
      <c r="A1037" t="s">
        <v>48</v>
      </c>
      <c r="B1037">
        <v>33001.4</v>
      </c>
      <c r="C1037">
        <v>30407.8</v>
      </c>
      <c r="D1037">
        <v>30389.200000000001</v>
      </c>
      <c r="E1037">
        <v>30364.3</v>
      </c>
      <c r="F1037">
        <v>1599.14</v>
      </c>
      <c r="G1037">
        <v>3388.1</v>
      </c>
      <c r="H1037">
        <v>1197.79</v>
      </c>
      <c r="I1037">
        <v>7.5974100000000003E-2</v>
      </c>
      <c r="J1037">
        <v>0.93174000000000001</v>
      </c>
      <c r="K1037">
        <v>0</v>
      </c>
      <c r="L1037" t="s">
        <v>43</v>
      </c>
    </row>
    <row r="1038" spans="1:12" x14ac:dyDescent="0.25">
      <c r="A1038" t="s">
        <v>48</v>
      </c>
      <c r="B1038">
        <v>32806.6</v>
      </c>
      <c r="C1038">
        <v>30526</v>
      </c>
      <c r="D1038">
        <v>30507.3</v>
      </c>
      <c r="E1038">
        <v>30482.2</v>
      </c>
      <c r="F1038">
        <v>1605.76</v>
      </c>
      <c r="G1038">
        <v>3461.72</v>
      </c>
      <c r="H1038">
        <v>1202.28</v>
      </c>
      <c r="I1038">
        <v>5.4201100000000002E-2</v>
      </c>
      <c r="J1038">
        <v>0.93169599999999997</v>
      </c>
      <c r="K1038">
        <v>0</v>
      </c>
      <c r="L1038" t="s">
        <v>43</v>
      </c>
    </row>
    <row r="1039" spans="1:12" x14ac:dyDescent="0.25">
      <c r="A1039" t="s">
        <v>48</v>
      </c>
      <c r="B1039">
        <v>33419.9</v>
      </c>
      <c r="C1039">
        <v>30902.799999999999</v>
      </c>
      <c r="D1039">
        <v>30884</v>
      </c>
      <c r="E1039">
        <v>30859.3</v>
      </c>
      <c r="F1039">
        <v>1627.38</v>
      </c>
      <c r="G1039">
        <v>3461.98</v>
      </c>
      <c r="H1039">
        <v>1218.9000000000001</v>
      </c>
      <c r="I1039">
        <v>8.3259200000000005E-2</v>
      </c>
      <c r="J1039">
        <v>0.93142499999999995</v>
      </c>
      <c r="K1039">
        <v>0</v>
      </c>
      <c r="L1039" t="s">
        <v>43</v>
      </c>
    </row>
    <row r="1040" spans="1:12" x14ac:dyDescent="0.25">
      <c r="A1040" t="s">
        <v>48</v>
      </c>
      <c r="B1040">
        <v>32197.9</v>
      </c>
      <c r="C1040">
        <v>29838.3</v>
      </c>
      <c r="D1040">
        <v>29819.8</v>
      </c>
      <c r="E1040">
        <v>29795.5</v>
      </c>
      <c r="F1040">
        <v>1575.24</v>
      </c>
      <c r="G1040">
        <v>3318.66</v>
      </c>
      <c r="H1040">
        <v>1177.76</v>
      </c>
      <c r="I1040">
        <v>5.4116600000000001E-2</v>
      </c>
      <c r="J1040">
        <v>0.94306599999999996</v>
      </c>
      <c r="K1040">
        <v>0</v>
      </c>
      <c r="L1040" t="s">
        <v>43</v>
      </c>
    </row>
    <row r="1041" spans="1:12" x14ac:dyDescent="0.25">
      <c r="A1041" t="s">
        <v>48</v>
      </c>
      <c r="B1041">
        <v>33486</v>
      </c>
      <c r="C1041">
        <v>31094.400000000001</v>
      </c>
      <c r="D1041">
        <v>31075.4</v>
      </c>
      <c r="E1041">
        <v>31049.8</v>
      </c>
      <c r="F1041">
        <v>1632.41</v>
      </c>
      <c r="G1041">
        <v>3525.59</v>
      </c>
      <c r="H1041">
        <v>1223.28</v>
      </c>
      <c r="I1041">
        <v>5.4165499999999998E-2</v>
      </c>
      <c r="J1041">
        <v>0.95922700000000005</v>
      </c>
      <c r="K1041">
        <v>0</v>
      </c>
      <c r="L1041" t="s">
        <v>43</v>
      </c>
    </row>
    <row r="1042" spans="1:12" x14ac:dyDescent="0.25">
      <c r="A1042" t="s">
        <v>48</v>
      </c>
      <c r="B1042">
        <v>32984</v>
      </c>
      <c r="C1042">
        <v>30557.200000000001</v>
      </c>
      <c r="D1042">
        <v>30538.400000000001</v>
      </c>
      <c r="E1042">
        <v>30513.4</v>
      </c>
      <c r="F1042">
        <v>1606.38</v>
      </c>
      <c r="G1042">
        <v>3426.61</v>
      </c>
      <c r="H1042">
        <v>1202.8699999999999</v>
      </c>
      <c r="I1042">
        <v>5.39701E-2</v>
      </c>
      <c r="J1042">
        <v>0.95918700000000001</v>
      </c>
      <c r="K1042">
        <v>0</v>
      </c>
      <c r="L1042" t="s">
        <v>43</v>
      </c>
    </row>
    <row r="1043" spans="1:12" x14ac:dyDescent="0.25">
      <c r="A1043" t="s">
        <v>48</v>
      </c>
      <c r="B1043">
        <v>34989.699999999997</v>
      </c>
      <c r="C1043">
        <v>32164.7</v>
      </c>
      <c r="D1043">
        <v>32145.3</v>
      </c>
      <c r="E1043">
        <v>32119.1</v>
      </c>
      <c r="F1043">
        <v>1690.33</v>
      </c>
      <c r="G1043">
        <v>3575.09</v>
      </c>
      <c r="H1043">
        <v>1266.18</v>
      </c>
      <c r="I1043">
        <v>5.8240300000000002E-2</v>
      </c>
      <c r="J1043">
        <v>0.95453100000000002</v>
      </c>
      <c r="K1043">
        <v>0</v>
      </c>
      <c r="L1043" t="s">
        <v>43</v>
      </c>
    </row>
    <row r="1044" spans="1:12" x14ac:dyDescent="0.25">
      <c r="A1044" t="s">
        <v>48</v>
      </c>
      <c r="B1044">
        <v>33917.1</v>
      </c>
      <c r="C1044">
        <v>31657.3</v>
      </c>
      <c r="D1044">
        <v>31638.2</v>
      </c>
      <c r="E1044">
        <v>31612.7</v>
      </c>
      <c r="F1044">
        <v>1663.81</v>
      </c>
      <c r="G1044">
        <v>3592.11</v>
      </c>
      <c r="H1044">
        <v>1245.1199999999999</v>
      </c>
      <c r="I1044">
        <v>5.4837999999999998E-2</v>
      </c>
      <c r="J1044">
        <v>0.93145800000000001</v>
      </c>
      <c r="K1044">
        <v>0</v>
      </c>
      <c r="L1044" t="s">
        <v>43</v>
      </c>
    </row>
    <row r="1045" spans="1:12" x14ac:dyDescent="0.25">
      <c r="A1045" t="s">
        <v>48</v>
      </c>
      <c r="B1045">
        <v>33218.400000000001</v>
      </c>
      <c r="C1045">
        <v>30413.8</v>
      </c>
      <c r="D1045">
        <v>30395.200000000001</v>
      </c>
      <c r="E1045">
        <v>30370.400000000001</v>
      </c>
      <c r="F1045">
        <v>1596.09</v>
      </c>
      <c r="G1045">
        <v>3427.69</v>
      </c>
      <c r="H1045">
        <v>1197.1500000000001</v>
      </c>
      <c r="I1045">
        <v>6.0714499999999998E-2</v>
      </c>
      <c r="J1045">
        <v>0.93179500000000004</v>
      </c>
      <c r="K1045">
        <v>0</v>
      </c>
      <c r="L1045" t="s">
        <v>43</v>
      </c>
    </row>
    <row r="1046" spans="1:12" x14ac:dyDescent="0.25">
      <c r="A1046" t="s">
        <v>48</v>
      </c>
      <c r="B1046">
        <v>33248.400000000001</v>
      </c>
      <c r="C1046">
        <v>30650.9</v>
      </c>
      <c r="D1046">
        <v>30632.1</v>
      </c>
      <c r="E1046">
        <v>30606.9</v>
      </c>
      <c r="F1046">
        <v>1611.49</v>
      </c>
      <c r="G1046">
        <v>3414.68</v>
      </c>
      <c r="H1046">
        <v>1206.92</v>
      </c>
      <c r="I1046">
        <v>5.4973000000000001E-2</v>
      </c>
      <c r="J1046">
        <v>0.93162100000000003</v>
      </c>
      <c r="K1046">
        <v>0</v>
      </c>
      <c r="L1046" t="s">
        <v>43</v>
      </c>
    </row>
    <row r="1047" spans="1:12" x14ac:dyDescent="0.25">
      <c r="A1047" t="s">
        <v>48</v>
      </c>
      <c r="B1047">
        <v>33267.9</v>
      </c>
      <c r="C1047">
        <v>31001.7</v>
      </c>
      <c r="D1047">
        <v>30982.9</v>
      </c>
      <c r="E1047">
        <v>30957.8</v>
      </c>
      <c r="F1047">
        <v>1630.12</v>
      </c>
      <c r="G1047">
        <v>3513.62</v>
      </c>
      <c r="H1047">
        <v>1220.82</v>
      </c>
      <c r="I1047">
        <v>5.6014399999999999E-2</v>
      </c>
      <c r="J1047">
        <v>0.93183499999999997</v>
      </c>
      <c r="K1047">
        <v>0</v>
      </c>
      <c r="L1047" t="s">
        <v>43</v>
      </c>
    </row>
    <row r="1048" spans="1:12" x14ac:dyDescent="0.25">
      <c r="A1048" t="s">
        <v>48</v>
      </c>
      <c r="B1048">
        <v>33154.6</v>
      </c>
      <c r="C1048">
        <v>30329.5</v>
      </c>
      <c r="D1048">
        <v>30311</v>
      </c>
      <c r="E1048">
        <v>30286.400000000001</v>
      </c>
      <c r="F1048">
        <v>1595.17</v>
      </c>
      <c r="G1048">
        <v>3413.76</v>
      </c>
      <c r="H1048">
        <v>1195.9100000000001</v>
      </c>
      <c r="I1048">
        <v>5.7127900000000002E-2</v>
      </c>
      <c r="J1048">
        <v>0.931836</v>
      </c>
      <c r="K1048">
        <v>0</v>
      </c>
      <c r="L1048" t="s">
        <v>43</v>
      </c>
    </row>
    <row r="1049" spans="1:12" x14ac:dyDescent="0.25">
      <c r="A1049" t="s">
        <v>48</v>
      </c>
      <c r="B1049">
        <v>33048.400000000001</v>
      </c>
      <c r="C1049">
        <v>30445.3</v>
      </c>
      <c r="D1049">
        <v>30426.6</v>
      </c>
      <c r="E1049">
        <v>30401.8</v>
      </c>
      <c r="F1049">
        <v>1599.46</v>
      </c>
      <c r="G1049">
        <v>3387.03</v>
      </c>
      <c r="H1049">
        <v>1198.52</v>
      </c>
      <c r="I1049">
        <v>5.66686E-2</v>
      </c>
      <c r="J1049">
        <v>0.93015499999999995</v>
      </c>
      <c r="K1049">
        <v>0</v>
      </c>
      <c r="L1049" t="s">
        <v>43</v>
      </c>
    </row>
    <row r="1050" spans="1:12" x14ac:dyDescent="0.25">
      <c r="A1050" t="s">
        <v>48</v>
      </c>
      <c r="B1050">
        <v>33368.6</v>
      </c>
      <c r="C1050">
        <v>31109.200000000001</v>
      </c>
      <c r="D1050">
        <v>31090.400000000001</v>
      </c>
      <c r="E1050">
        <v>31064.799999999999</v>
      </c>
      <c r="F1050">
        <v>1634.23</v>
      </c>
      <c r="G1050">
        <v>3530.79</v>
      </c>
      <c r="H1050">
        <v>1224.56</v>
      </c>
      <c r="I1050">
        <v>5.6775899999999997E-2</v>
      </c>
      <c r="J1050">
        <v>0.92916500000000002</v>
      </c>
      <c r="K1050">
        <v>0</v>
      </c>
      <c r="L1050" t="s">
        <v>43</v>
      </c>
    </row>
    <row r="1051" spans="1:12" x14ac:dyDescent="0.25">
      <c r="A1051" t="s">
        <v>48</v>
      </c>
      <c r="B1051">
        <v>33087.199999999997</v>
      </c>
      <c r="C1051">
        <v>30404.1</v>
      </c>
      <c r="D1051">
        <v>30385.4</v>
      </c>
      <c r="E1051">
        <v>30360.5</v>
      </c>
      <c r="F1051">
        <v>1598.76</v>
      </c>
      <c r="G1051">
        <v>3407.81</v>
      </c>
      <c r="H1051">
        <v>1197.25</v>
      </c>
      <c r="I1051">
        <v>5.53897E-2</v>
      </c>
      <c r="J1051">
        <v>0.93154499999999996</v>
      </c>
      <c r="K1051">
        <v>0</v>
      </c>
      <c r="L1051" t="s">
        <v>43</v>
      </c>
    </row>
    <row r="1052" spans="1:12" x14ac:dyDescent="0.25">
      <c r="A1052" t="s">
        <v>48</v>
      </c>
      <c r="B1052">
        <v>32524.6</v>
      </c>
      <c r="C1052">
        <v>29697.3</v>
      </c>
      <c r="D1052">
        <v>29678.799999999999</v>
      </c>
      <c r="E1052">
        <v>29654.6</v>
      </c>
      <c r="F1052">
        <v>1560.98</v>
      </c>
      <c r="G1052">
        <v>3304.46</v>
      </c>
      <c r="H1052">
        <v>1170.68</v>
      </c>
      <c r="I1052">
        <v>5.5375899999999999E-2</v>
      </c>
      <c r="J1052">
        <v>0.93088800000000005</v>
      </c>
      <c r="K1052">
        <v>0</v>
      </c>
      <c r="L1052" t="s">
        <v>43</v>
      </c>
    </row>
    <row r="1053" spans="1:12" x14ac:dyDescent="0.25">
      <c r="A1053" t="s">
        <v>48</v>
      </c>
      <c r="B1053">
        <v>31969.8</v>
      </c>
      <c r="C1053">
        <v>29664.9</v>
      </c>
      <c r="D1053">
        <v>29646.6</v>
      </c>
      <c r="E1053">
        <v>29622.400000000001</v>
      </c>
      <c r="F1053">
        <v>1560.48</v>
      </c>
      <c r="G1053">
        <v>3365.38</v>
      </c>
      <c r="H1053">
        <v>1167.23</v>
      </c>
      <c r="I1053">
        <v>5.3930400000000003E-2</v>
      </c>
      <c r="J1053">
        <v>0.95875299999999997</v>
      </c>
      <c r="K1053">
        <v>0</v>
      </c>
      <c r="L1053" t="s">
        <v>43</v>
      </c>
    </row>
    <row r="1054" spans="1:12" x14ac:dyDescent="0.25">
      <c r="A1054" t="s">
        <v>48</v>
      </c>
      <c r="B1054">
        <v>31932.1</v>
      </c>
      <c r="C1054">
        <v>29670.400000000001</v>
      </c>
      <c r="D1054">
        <v>29652</v>
      </c>
      <c r="E1054">
        <v>29627.9</v>
      </c>
      <c r="F1054">
        <v>1560.04</v>
      </c>
      <c r="G1054">
        <v>3313.64</v>
      </c>
      <c r="H1054">
        <v>1168.03</v>
      </c>
      <c r="I1054">
        <v>5.6473700000000002E-2</v>
      </c>
      <c r="J1054">
        <v>0.93182799999999999</v>
      </c>
      <c r="K1054">
        <v>0</v>
      </c>
      <c r="L1054" t="s">
        <v>43</v>
      </c>
    </row>
    <row r="1055" spans="1:12" x14ac:dyDescent="0.25">
      <c r="A1055" t="s">
        <v>48</v>
      </c>
      <c r="B1055">
        <v>33498</v>
      </c>
      <c r="C1055">
        <v>31021.4</v>
      </c>
      <c r="D1055">
        <v>31002.5</v>
      </c>
      <c r="E1055">
        <v>30976.9</v>
      </c>
      <c r="F1055">
        <v>1630.7</v>
      </c>
      <c r="G1055">
        <v>3510.95</v>
      </c>
      <c r="H1055">
        <v>1221.43</v>
      </c>
      <c r="I1055">
        <v>5.6354300000000003E-2</v>
      </c>
      <c r="J1055">
        <v>0.95122899999999999</v>
      </c>
      <c r="K1055">
        <v>0</v>
      </c>
      <c r="L1055" t="s">
        <v>43</v>
      </c>
    </row>
    <row r="1056" spans="1:12" x14ac:dyDescent="0.25">
      <c r="A1056" t="s">
        <v>48</v>
      </c>
      <c r="B1056">
        <v>31902</v>
      </c>
      <c r="C1056">
        <v>29190.3</v>
      </c>
      <c r="D1056">
        <v>29172.3</v>
      </c>
      <c r="E1056">
        <v>29148.3</v>
      </c>
      <c r="F1056">
        <v>1538.3</v>
      </c>
      <c r="G1056">
        <v>3254.06</v>
      </c>
      <c r="H1056">
        <v>1151.3499999999999</v>
      </c>
      <c r="I1056">
        <v>5.5154099999999998E-2</v>
      </c>
      <c r="J1056">
        <v>0.931836</v>
      </c>
      <c r="K1056">
        <v>0</v>
      </c>
      <c r="L1056" t="s">
        <v>43</v>
      </c>
    </row>
    <row r="1057" spans="1:25" x14ac:dyDescent="0.25">
      <c r="A1057" t="s">
        <v>48</v>
      </c>
      <c r="B1057">
        <v>33219.199999999997</v>
      </c>
      <c r="C1057">
        <v>30592.7</v>
      </c>
      <c r="D1057">
        <v>30573.9</v>
      </c>
      <c r="E1057">
        <v>30549.200000000001</v>
      </c>
      <c r="F1057">
        <v>1612.26</v>
      </c>
      <c r="G1057">
        <v>3422.68</v>
      </c>
      <c r="H1057">
        <v>1207.1600000000001</v>
      </c>
      <c r="I1057">
        <v>5.4037300000000003E-2</v>
      </c>
      <c r="J1057">
        <v>0.93175399999999997</v>
      </c>
      <c r="K1057">
        <v>0</v>
      </c>
      <c r="L1057" t="s">
        <v>43</v>
      </c>
    </row>
    <row r="1058" spans="1:25" x14ac:dyDescent="0.25">
      <c r="A1058" t="s">
        <v>48</v>
      </c>
      <c r="B1058">
        <v>32147.200000000001</v>
      </c>
      <c r="C1058">
        <v>29898.799999999999</v>
      </c>
      <c r="D1058">
        <v>29880.400000000001</v>
      </c>
      <c r="E1058">
        <v>29856.2</v>
      </c>
      <c r="F1058">
        <v>1575.72</v>
      </c>
      <c r="G1058">
        <v>3326.77</v>
      </c>
      <c r="H1058">
        <v>1180.4000000000001</v>
      </c>
      <c r="I1058">
        <v>5.3936900000000003E-2</v>
      </c>
      <c r="J1058">
        <v>0.93175399999999997</v>
      </c>
      <c r="K1058">
        <v>0</v>
      </c>
      <c r="L1058" t="s">
        <v>43</v>
      </c>
    </row>
    <row r="1059" spans="1:25" x14ac:dyDescent="0.25">
      <c r="A1059" t="s">
        <v>48</v>
      </c>
      <c r="B1059">
        <v>33442</v>
      </c>
      <c r="C1059">
        <v>30788.9</v>
      </c>
      <c r="D1059">
        <v>30770.1</v>
      </c>
      <c r="E1059">
        <v>30745.4</v>
      </c>
      <c r="F1059">
        <v>1621.81</v>
      </c>
      <c r="G1059">
        <v>3500.39</v>
      </c>
      <c r="H1059">
        <v>1212.19</v>
      </c>
      <c r="I1059">
        <v>5.9990000000000002E-2</v>
      </c>
      <c r="J1059">
        <v>0.94858900000000002</v>
      </c>
      <c r="K1059">
        <v>0</v>
      </c>
      <c r="L1059" t="s">
        <v>43</v>
      </c>
    </row>
    <row r="1060" spans="1:25" x14ac:dyDescent="0.25">
      <c r="A1060" t="s">
        <v>48</v>
      </c>
      <c r="B1060">
        <v>32351.1</v>
      </c>
      <c r="C1060">
        <v>29675.4</v>
      </c>
      <c r="D1060">
        <v>29657.1</v>
      </c>
      <c r="E1060">
        <v>29632.7</v>
      </c>
      <c r="F1060">
        <v>1559.74</v>
      </c>
      <c r="G1060">
        <v>3348.79</v>
      </c>
      <c r="H1060">
        <v>1168.0999999999999</v>
      </c>
      <c r="I1060">
        <v>6.4948500000000006E-2</v>
      </c>
      <c r="J1060">
        <v>0.93171199999999998</v>
      </c>
      <c r="K1060">
        <v>0</v>
      </c>
      <c r="L1060" t="s">
        <v>43</v>
      </c>
    </row>
    <row r="1061" spans="1:25" x14ac:dyDescent="0.25">
      <c r="A1061" t="s">
        <v>48</v>
      </c>
      <c r="B1061">
        <v>33557.9</v>
      </c>
      <c r="C1061">
        <v>31300.9</v>
      </c>
      <c r="D1061">
        <v>31281.9</v>
      </c>
      <c r="E1061">
        <v>31256.400000000001</v>
      </c>
      <c r="F1061">
        <v>1648.11</v>
      </c>
      <c r="G1061">
        <v>3486.98</v>
      </c>
      <c r="H1061">
        <v>1233.0899999999999</v>
      </c>
      <c r="I1061">
        <v>5.3911199999999999E-2</v>
      </c>
      <c r="J1061">
        <v>0.93145900000000004</v>
      </c>
      <c r="K1061">
        <v>0</v>
      </c>
      <c r="L1061" t="s">
        <v>43</v>
      </c>
    </row>
    <row r="1062" spans="1:25" x14ac:dyDescent="0.25">
      <c r="A1062" t="s">
        <v>48</v>
      </c>
      <c r="B1062">
        <v>31309</v>
      </c>
      <c r="C1062">
        <v>28872</v>
      </c>
      <c r="D1062">
        <v>28854</v>
      </c>
      <c r="E1062">
        <v>28830.7</v>
      </c>
      <c r="F1062">
        <v>1516.21</v>
      </c>
      <c r="G1062">
        <v>3276.61</v>
      </c>
      <c r="H1062">
        <v>1136.8900000000001</v>
      </c>
      <c r="I1062">
        <v>8.3266999999999994E-2</v>
      </c>
      <c r="J1062">
        <v>0.93159400000000003</v>
      </c>
      <c r="K1062">
        <v>0</v>
      </c>
      <c r="L1062" t="s">
        <v>43</v>
      </c>
    </row>
    <row r="1063" spans="1:25" x14ac:dyDescent="0.25">
      <c r="A1063" t="s">
        <v>48</v>
      </c>
      <c r="B1063">
        <v>33404.699999999997</v>
      </c>
      <c r="C1063">
        <v>30710.3</v>
      </c>
      <c r="D1063">
        <v>30691.5</v>
      </c>
      <c r="E1063">
        <v>30666.5</v>
      </c>
      <c r="F1063">
        <v>1612.16</v>
      </c>
      <c r="G1063">
        <v>3483.37</v>
      </c>
      <c r="H1063">
        <v>1209.24</v>
      </c>
      <c r="I1063">
        <v>5.7285900000000001E-2</v>
      </c>
      <c r="J1063">
        <v>0.93181899999999995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31846.5</v>
      </c>
      <c r="C1064">
        <v>29367.7</v>
      </c>
      <c r="D1064">
        <v>29349.4</v>
      </c>
      <c r="E1064">
        <v>29325.7</v>
      </c>
      <c r="F1064">
        <v>1547.76</v>
      </c>
      <c r="G1064">
        <v>3270.29</v>
      </c>
      <c r="H1064">
        <v>1159.3699999999999</v>
      </c>
      <c r="I1064">
        <v>6.0603900000000002E-2</v>
      </c>
      <c r="J1064">
        <v>0.93176800000000004</v>
      </c>
      <c r="K1064">
        <v>0</v>
      </c>
      <c r="L1064" t="s">
        <v>43</v>
      </c>
      <c r="R1064">
        <f>AVERAGE(B1015:B1064)</f>
        <v>32912.644</v>
      </c>
      <c r="S1064">
        <f>AVERAGE(C1015:C1064)</f>
        <v>30380.583999999988</v>
      </c>
      <c r="U1064">
        <f>_xlfn.VAR.P(B1015:B1064)</f>
        <v>524310.07366399979</v>
      </c>
      <c r="V1064">
        <f>_xlfn.VAR.P(C1015:C1064)</f>
        <v>481054.56774399971</v>
      </c>
      <c r="X1064">
        <f>1.96*SQRT(U1064)/50</f>
        <v>28.384429386462021</v>
      </c>
      <c r="Y1064">
        <f>1.96*SQRT(V1064)/50</f>
        <v>27.188374187842488</v>
      </c>
    </row>
    <row r="1065" spans="1:25" x14ac:dyDescent="0.25">
      <c r="A1065" t="s">
        <v>49</v>
      </c>
      <c r="B1065">
        <v>1645639.0294910001</v>
      </c>
      <c r="C1065" t="s">
        <v>37</v>
      </c>
    </row>
    <row r="1066" spans="1:25" x14ac:dyDescent="0.25">
      <c r="A1066" t="s">
        <v>50</v>
      </c>
      <c r="B1066">
        <v>27087</v>
      </c>
      <c r="C1066">
        <v>27085.7</v>
      </c>
      <c r="D1066">
        <v>27073.5</v>
      </c>
      <c r="E1066">
        <v>27052.799999999999</v>
      </c>
      <c r="F1066">
        <v>1287.8</v>
      </c>
      <c r="G1066">
        <v>0</v>
      </c>
      <c r="H1066">
        <v>1174.99</v>
      </c>
      <c r="I1066">
        <v>5.9656800000000003E-2</v>
      </c>
      <c r="J1066">
        <v>0.93169000000000002</v>
      </c>
      <c r="K1066">
        <v>0</v>
      </c>
      <c r="L1066" t="s">
        <v>43</v>
      </c>
    </row>
    <row r="1067" spans="1:25" x14ac:dyDescent="0.25">
      <c r="A1067" t="s">
        <v>50</v>
      </c>
      <c r="B1067">
        <v>27574.9</v>
      </c>
      <c r="C1067">
        <v>27573.7</v>
      </c>
      <c r="D1067">
        <v>27561.3</v>
      </c>
      <c r="E1067">
        <v>27540.400000000001</v>
      </c>
      <c r="F1067">
        <v>1311.6</v>
      </c>
      <c r="G1067">
        <v>0</v>
      </c>
      <c r="H1067">
        <v>1196.26</v>
      </c>
      <c r="I1067">
        <v>5.7026500000000001E-2</v>
      </c>
      <c r="J1067">
        <v>0.94737499999999997</v>
      </c>
      <c r="K1067">
        <v>0</v>
      </c>
      <c r="L1067" t="s">
        <v>43</v>
      </c>
    </row>
    <row r="1068" spans="1:25" x14ac:dyDescent="0.25">
      <c r="A1068" t="s">
        <v>50</v>
      </c>
      <c r="B1068">
        <v>28302.7</v>
      </c>
      <c r="C1068">
        <v>28301.8</v>
      </c>
      <c r="D1068">
        <v>28289.1</v>
      </c>
      <c r="E1068">
        <v>28267.7</v>
      </c>
      <c r="F1068">
        <v>1346.2</v>
      </c>
      <c r="G1068">
        <v>0</v>
      </c>
      <c r="H1068">
        <v>1227.95</v>
      </c>
      <c r="I1068">
        <v>7.98711E-2</v>
      </c>
      <c r="J1068">
        <v>0.93181599999999998</v>
      </c>
      <c r="K1068">
        <v>0</v>
      </c>
      <c r="L1068" t="s">
        <v>43</v>
      </c>
    </row>
    <row r="1069" spans="1:25" x14ac:dyDescent="0.25">
      <c r="A1069" t="s">
        <v>50</v>
      </c>
      <c r="B1069">
        <v>28300.9</v>
      </c>
      <c r="C1069">
        <v>28299.9</v>
      </c>
      <c r="D1069">
        <v>28287.200000000001</v>
      </c>
      <c r="E1069">
        <v>28265.599999999999</v>
      </c>
      <c r="F1069">
        <v>1348.42</v>
      </c>
      <c r="G1069">
        <v>0</v>
      </c>
      <c r="H1069">
        <v>1227.8499999999999</v>
      </c>
      <c r="I1069">
        <v>5.4322000000000002E-2</v>
      </c>
      <c r="J1069">
        <v>0.93176599999999998</v>
      </c>
      <c r="K1069">
        <v>0</v>
      </c>
      <c r="L1069" t="s">
        <v>43</v>
      </c>
    </row>
    <row r="1070" spans="1:25" x14ac:dyDescent="0.25">
      <c r="A1070" t="s">
        <v>50</v>
      </c>
      <c r="B1070">
        <v>27994.3</v>
      </c>
      <c r="C1070">
        <v>27993.3</v>
      </c>
      <c r="D1070">
        <v>27980.7</v>
      </c>
      <c r="E1070">
        <v>27959.4</v>
      </c>
      <c r="F1070">
        <v>1330.83</v>
      </c>
      <c r="G1070">
        <v>0</v>
      </c>
      <c r="H1070">
        <v>1214.52</v>
      </c>
      <c r="I1070">
        <v>5.6480799999999998E-2</v>
      </c>
      <c r="J1070">
        <v>0.93179599999999996</v>
      </c>
      <c r="K1070">
        <v>0</v>
      </c>
      <c r="L1070" t="s">
        <v>43</v>
      </c>
    </row>
    <row r="1071" spans="1:25" x14ac:dyDescent="0.25">
      <c r="A1071" t="s">
        <v>50</v>
      </c>
      <c r="B1071">
        <v>27953.9</v>
      </c>
      <c r="C1071">
        <v>27952.7</v>
      </c>
      <c r="D1071">
        <v>27940.1</v>
      </c>
      <c r="E1071">
        <v>27918.799999999999</v>
      </c>
      <c r="F1071">
        <v>1330.9</v>
      </c>
      <c r="G1071">
        <v>0</v>
      </c>
      <c r="H1071">
        <v>1212.56</v>
      </c>
      <c r="I1071">
        <v>5.59179E-2</v>
      </c>
      <c r="J1071">
        <v>0.93838600000000005</v>
      </c>
      <c r="K1071">
        <v>0</v>
      </c>
      <c r="L1071" t="s">
        <v>43</v>
      </c>
    </row>
    <row r="1072" spans="1:25" x14ac:dyDescent="0.25">
      <c r="A1072" t="s">
        <v>50</v>
      </c>
      <c r="B1072">
        <v>28295.5</v>
      </c>
      <c r="C1072">
        <v>28294.400000000001</v>
      </c>
      <c r="D1072">
        <v>28281.7</v>
      </c>
      <c r="E1072">
        <v>28260.2</v>
      </c>
      <c r="F1072">
        <v>1347.12</v>
      </c>
      <c r="G1072">
        <v>0</v>
      </c>
      <c r="H1072">
        <v>1228.1099999999999</v>
      </c>
      <c r="I1072">
        <v>6.6486100000000006E-2</v>
      </c>
      <c r="J1072">
        <v>0.93183499999999997</v>
      </c>
      <c r="K1072">
        <v>0</v>
      </c>
      <c r="L1072" t="s">
        <v>43</v>
      </c>
    </row>
    <row r="1073" spans="1:12" x14ac:dyDescent="0.25">
      <c r="A1073" t="s">
        <v>50</v>
      </c>
      <c r="B1073">
        <v>28705.7</v>
      </c>
      <c r="C1073">
        <v>28704.5</v>
      </c>
      <c r="D1073">
        <v>28691.599999999999</v>
      </c>
      <c r="E1073">
        <v>28669.5</v>
      </c>
      <c r="F1073">
        <v>1365.92</v>
      </c>
      <c r="G1073">
        <v>0</v>
      </c>
      <c r="H1073">
        <v>1246.1400000000001</v>
      </c>
      <c r="I1073">
        <v>5.39474E-2</v>
      </c>
      <c r="J1073">
        <v>0.93182900000000002</v>
      </c>
      <c r="K1073">
        <v>0</v>
      </c>
      <c r="L1073" t="s">
        <v>43</v>
      </c>
    </row>
    <row r="1074" spans="1:12" x14ac:dyDescent="0.25">
      <c r="A1074" t="s">
        <v>50</v>
      </c>
      <c r="B1074">
        <v>28479.599999999999</v>
      </c>
      <c r="C1074">
        <v>28478.6</v>
      </c>
      <c r="D1074">
        <v>28465.8</v>
      </c>
      <c r="E1074">
        <v>28444.5</v>
      </c>
      <c r="F1074">
        <v>1355.87</v>
      </c>
      <c r="G1074">
        <v>0</v>
      </c>
      <c r="H1074">
        <v>1236.9000000000001</v>
      </c>
      <c r="I1074">
        <v>5.4197099999999998E-2</v>
      </c>
      <c r="J1074">
        <v>0.94510799999999995</v>
      </c>
      <c r="K1074">
        <v>0</v>
      </c>
      <c r="L1074" t="s">
        <v>43</v>
      </c>
    </row>
    <row r="1075" spans="1:12" x14ac:dyDescent="0.25">
      <c r="A1075" t="s">
        <v>50</v>
      </c>
      <c r="B1075">
        <v>28504.1</v>
      </c>
      <c r="C1075">
        <v>28503.1</v>
      </c>
      <c r="D1075">
        <v>28490.3</v>
      </c>
      <c r="E1075">
        <v>28468.799999999999</v>
      </c>
      <c r="F1075">
        <v>1357.85</v>
      </c>
      <c r="G1075">
        <v>0</v>
      </c>
      <c r="H1075">
        <v>1238.06</v>
      </c>
      <c r="I1075">
        <v>7.9023899999999994E-2</v>
      </c>
      <c r="J1075">
        <v>0.93162699999999998</v>
      </c>
      <c r="K1075">
        <v>0</v>
      </c>
      <c r="L1075" t="s">
        <v>43</v>
      </c>
    </row>
    <row r="1076" spans="1:12" x14ac:dyDescent="0.25">
      <c r="A1076" t="s">
        <v>50</v>
      </c>
      <c r="B1076">
        <v>26805.4</v>
      </c>
      <c r="C1076">
        <v>26804.3</v>
      </c>
      <c r="D1076">
        <v>26792.1</v>
      </c>
      <c r="E1076">
        <v>26771.7</v>
      </c>
      <c r="F1076">
        <v>1277.52</v>
      </c>
      <c r="G1076">
        <v>0</v>
      </c>
      <c r="H1076">
        <v>1164.75</v>
      </c>
      <c r="I1076">
        <v>8.3256499999999997E-2</v>
      </c>
      <c r="J1076">
        <v>0.93157000000000001</v>
      </c>
      <c r="K1076">
        <v>0</v>
      </c>
      <c r="L1076" t="s">
        <v>43</v>
      </c>
    </row>
    <row r="1077" spans="1:12" x14ac:dyDescent="0.25">
      <c r="A1077" t="s">
        <v>50</v>
      </c>
      <c r="B1077">
        <v>27105.4</v>
      </c>
      <c r="C1077">
        <v>27104.3</v>
      </c>
      <c r="D1077">
        <v>27092.1</v>
      </c>
      <c r="E1077">
        <v>27071.5</v>
      </c>
      <c r="F1077">
        <v>1288.57</v>
      </c>
      <c r="G1077">
        <v>0</v>
      </c>
      <c r="H1077">
        <v>1177.02</v>
      </c>
      <c r="I1077">
        <v>5.57514E-2</v>
      </c>
      <c r="J1077">
        <v>0.93171300000000001</v>
      </c>
      <c r="K1077">
        <v>0</v>
      </c>
      <c r="L1077" t="s">
        <v>43</v>
      </c>
    </row>
    <row r="1078" spans="1:12" x14ac:dyDescent="0.25">
      <c r="A1078" t="s">
        <v>50</v>
      </c>
      <c r="B1078">
        <v>28120.2</v>
      </c>
      <c r="C1078">
        <v>28119</v>
      </c>
      <c r="D1078">
        <v>28106.3</v>
      </c>
      <c r="E1078">
        <v>28085.1</v>
      </c>
      <c r="F1078">
        <v>1337.83</v>
      </c>
      <c r="G1078">
        <v>0</v>
      </c>
      <c r="H1078">
        <v>1221.1099999999999</v>
      </c>
      <c r="I1078">
        <v>5.3962599999999999E-2</v>
      </c>
      <c r="J1078">
        <v>0.93181099999999994</v>
      </c>
      <c r="K1078">
        <v>0</v>
      </c>
      <c r="L1078" t="s">
        <v>43</v>
      </c>
    </row>
    <row r="1079" spans="1:12" x14ac:dyDescent="0.25">
      <c r="A1079" t="s">
        <v>50</v>
      </c>
      <c r="B1079">
        <v>28170.5</v>
      </c>
      <c r="C1079">
        <v>28169.5</v>
      </c>
      <c r="D1079">
        <v>28156.799999999999</v>
      </c>
      <c r="E1079">
        <v>28135.4</v>
      </c>
      <c r="F1079">
        <v>1341.49</v>
      </c>
      <c r="G1079">
        <v>0</v>
      </c>
      <c r="H1079">
        <v>1222.29</v>
      </c>
      <c r="I1079">
        <v>8.3260100000000004E-2</v>
      </c>
      <c r="J1079">
        <v>0.93178899999999998</v>
      </c>
      <c r="K1079">
        <v>0</v>
      </c>
      <c r="L1079" t="s">
        <v>43</v>
      </c>
    </row>
    <row r="1080" spans="1:12" x14ac:dyDescent="0.25">
      <c r="A1080" t="s">
        <v>50</v>
      </c>
      <c r="B1080">
        <v>28028.7</v>
      </c>
      <c r="C1080">
        <v>28027.7</v>
      </c>
      <c r="D1080">
        <v>28015.1</v>
      </c>
      <c r="E1080">
        <v>27993.7</v>
      </c>
      <c r="F1080">
        <v>1333.79</v>
      </c>
      <c r="G1080">
        <v>0</v>
      </c>
      <c r="H1080">
        <v>1217.31</v>
      </c>
      <c r="I1080">
        <v>5.9903400000000002E-2</v>
      </c>
      <c r="J1080">
        <v>0.93182100000000001</v>
      </c>
      <c r="K1080">
        <v>0</v>
      </c>
      <c r="L1080" t="s">
        <v>43</v>
      </c>
    </row>
    <row r="1081" spans="1:12" x14ac:dyDescent="0.25">
      <c r="A1081" t="s">
        <v>50</v>
      </c>
      <c r="B1081">
        <v>27867</v>
      </c>
      <c r="C1081">
        <v>27865.9</v>
      </c>
      <c r="D1081">
        <v>27853.4</v>
      </c>
      <c r="E1081">
        <v>27832.2</v>
      </c>
      <c r="F1081">
        <v>1325.53</v>
      </c>
      <c r="G1081">
        <v>0</v>
      </c>
      <c r="H1081">
        <v>1210.0899999999999</v>
      </c>
      <c r="I1081">
        <v>5.5187699999999999E-2</v>
      </c>
      <c r="J1081">
        <v>0.93182200000000004</v>
      </c>
      <c r="K1081">
        <v>0</v>
      </c>
      <c r="L1081" t="s">
        <v>43</v>
      </c>
    </row>
    <row r="1082" spans="1:12" x14ac:dyDescent="0.25">
      <c r="A1082" t="s">
        <v>50</v>
      </c>
      <c r="B1082">
        <v>26758.400000000001</v>
      </c>
      <c r="C1082">
        <v>26757.3</v>
      </c>
      <c r="D1082">
        <v>26745.3</v>
      </c>
      <c r="E1082">
        <v>26724.9</v>
      </c>
      <c r="F1082">
        <v>1272.8</v>
      </c>
      <c r="G1082">
        <v>0</v>
      </c>
      <c r="H1082">
        <v>1161.55</v>
      </c>
      <c r="I1082">
        <v>5.5862299999999997E-2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50</v>
      </c>
      <c r="B1083">
        <v>28135.8</v>
      </c>
      <c r="C1083">
        <v>28134.9</v>
      </c>
      <c r="D1083">
        <v>28122.2</v>
      </c>
      <c r="E1083">
        <v>28100.400000000001</v>
      </c>
      <c r="F1083">
        <v>1338.88</v>
      </c>
      <c r="G1083">
        <v>0</v>
      </c>
      <c r="H1083">
        <v>1222.29</v>
      </c>
      <c r="I1083">
        <v>5.6506800000000003E-2</v>
      </c>
      <c r="J1083">
        <v>0.93169999999999997</v>
      </c>
      <c r="K1083">
        <v>0</v>
      </c>
      <c r="L1083" t="s">
        <v>43</v>
      </c>
    </row>
    <row r="1084" spans="1:12" x14ac:dyDescent="0.25">
      <c r="A1084" t="s">
        <v>50</v>
      </c>
      <c r="B1084">
        <v>28336.5</v>
      </c>
      <c r="C1084">
        <v>28335.5</v>
      </c>
      <c r="D1084">
        <v>28322.799999999999</v>
      </c>
      <c r="E1084">
        <v>28301</v>
      </c>
      <c r="F1084">
        <v>1348.97</v>
      </c>
      <c r="G1084">
        <v>0</v>
      </c>
      <c r="H1084">
        <v>1230.55</v>
      </c>
      <c r="I1084">
        <v>8.3258600000000002E-2</v>
      </c>
      <c r="J1084">
        <v>0.928975</v>
      </c>
      <c r="K1084">
        <v>0</v>
      </c>
      <c r="L1084" t="s">
        <v>43</v>
      </c>
    </row>
    <row r="1085" spans="1:12" x14ac:dyDescent="0.25">
      <c r="A1085" t="s">
        <v>50</v>
      </c>
      <c r="B1085">
        <v>26120.2</v>
      </c>
      <c r="C1085">
        <v>26119.200000000001</v>
      </c>
      <c r="D1085">
        <v>26107.4</v>
      </c>
      <c r="E1085">
        <v>26087.7</v>
      </c>
      <c r="F1085">
        <v>1241.57</v>
      </c>
      <c r="G1085">
        <v>0</v>
      </c>
      <c r="H1085">
        <v>1135.29</v>
      </c>
      <c r="I1085">
        <v>8.3255599999999999E-2</v>
      </c>
      <c r="J1085">
        <v>0.95839300000000005</v>
      </c>
      <c r="K1085">
        <v>0</v>
      </c>
      <c r="L1085" t="s">
        <v>43</v>
      </c>
    </row>
    <row r="1086" spans="1:12" x14ac:dyDescent="0.25">
      <c r="A1086" t="s">
        <v>50</v>
      </c>
      <c r="B1086">
        <v>26891.599999999999</v>
      </c>
      <c r="C1086">
        <v>26890.400000000001</v>
      </c>
      <c r="D1086">
        <v>26878.2</v>
      </c>
      <c r="E1086">
        <v>26857.7</v>
      </c>
      <c r="F1086">
        <v>1280.6400000000001</v>
      </c>
      <c r="G1086">
        <v>0</v>
      </c>
      <c r="H1086">
        <v>1167.02</v>
      </c>
      <c r="I1086">
        <v>5.39561E-2</v>
      </c>
      <c r="J1086">
        <v>0.93180700000000005</v>
      </c>
      <c r="K1086">
        <v>0</v>
      </c>
      <c r="L1086" t="s">
        <v>43</v>
      </c>
    </row>
    <row r="1087" spans="1:12" x14ac:dyDescent="0.25">
      <c r="A1087" t="s">
        <v>50</v>
      </c>
      <c r="B1087">
        <v>27642.799999999999</v>
      </c>
      <c r="C1087">
        <v>27641.8</v>
      </c>
      <c r="D1087">
        <v>27629.3</v>
      </c>
      <c r="E1087">
        <v>27608.1</v>
      </c>
      <c r="F1087">
        <v>1316.42</v>
      </c>
      <c r="G1087">
        <v>0</v>
      </c>
      <c r="H1087">
        <v>1199.8800000000001</v>
      </c>
      <c r="I1087">
        <v>5.7038600000000002E-2</v>
      </c>
      <c r="J1087">
        <v>0.93183400000000005</v>
      </c>
      <c r="K1087">
        <v>0</v>
      </c>
      <c r="L1087" t="s">
        <v>43</v>
      </c>
    </row>
    <row r="1088" spans="1:12" x14ac:dyDescent="0.25">
      <c r="A1088" t="s">
        <v>50</v>
      </c>
      <c r="B1088">
        <v>26778.400000000001</v>
      </c>
      <c r="C1088">
        <v>26777.5</v>
      </c>
      <c r="D1088">
        <v>26765.4</v>
      </c>
      <c r="E1088">
        <v>26744.9</v>
      </c>
      <c r="F1088">
        <v>1276.0999999999999</v>
      </c>
      <c r="G1088">
        <v>0</v>
      </c>
      <c r="H1088">
        <v>1162.05</v>
      </c>
      <c r="I1088">
        <v>5.39655E-2</v>
      </c>
      <c r="J1088">
        <v>0.93015099999999995</v>
      </c>
      <c r="K1088">
        <v>0</v>
      </c>
      <c r="L1088" t="s">
        <v>43</v>
      </c>
    </row>
    <row r="1089" spans="1:12" x14ac:dyDescent="0.25">
      <c r="A1089" t="s">
        <v>50</v>
      </c>
      <c r="B1089">
        <v>27268</v>
      </c>
      <c r="C1089">
        <v>27266.9</v>
      </c>
      <c r="D1089">
        <v>27254.6</v>
      </c>
      <c r="E1089">
        <v>27233.9</v>
      </c>
      <c r="F1089">
        <v>1299.8900000000001</v>
      </c>
      <c r="G1089">
        <v>0</v>
      </c>
      <c r="H1089">
        <v>1183.3699999999999</v>
      </c>
      <c r="I1089">
        <v>6.1330299999999997E-2</v>
      </c>
      <c r="J1089">
        <v>0.93182799999999999</v>
      </c>
      <c r="K1089">
        <v>0</v>
      </c>
      <c r="L1089" t="s">
        <v>43</v>
      </c>
    </row>
    <row r="1090" spans="1:12" x14ac:dyDescent="0.25">
      <c r="A1090" t="s">
        <v>50</v>
      </c>
      <c r="B1090">
        <v>28125.8</v>
      </c>
      <c r="C1090">
        <v>28124.6</v>
      </c>
      <c r="D1090">
        <v>28112</v>
      </c>
      <c r="E1090">
        <v>28090.3</v>
      </c>
      <c r="F1090">
        <v>1337.94</v>
      </c>
      <c r="G1090">
        <v>0</v>
      </c>
      <c r="H1090">
        <v>1219.6500000000001</v>
      </c>
      <c r="I1090">
        <v>5.9668199999999998E-2</v>
      </c>
      <c r="J1090">
        <v>0.93181899999999995</v>
      </c>
      <c r="K1090">
        <v>0</v>
      </c>
      <c r="L1090" t="s">
        <v>43</v>
      </c>
    </row>
    <row r="1091" spans="1:12" x14ac:dyDescent="0.25">
      <c r="A1091" t="s">
        <v>50</v>
      </c>
      <c r="B1091">
        <v>26544.3</v>
      </c>
      <c r="C1091">
        <v>26543.3</v>
      </c>
      <c r="D1091">
        <v>26531.3</v>
      </c>
      <c r="E1091">
        <v>26511.1</v>
      </c>
      <c r="F1091">
        <v>1263.5</v>
      </c>
      <c r="G1091">
        <v>0</v>
      </c>
      <c r="H1091">
        <v>1152.04</v>
      </c>
      <c r="I1091">
        <v>5.4822599999999999E-2</v>
      </c>
      <c r="J1091">
        <v>0.93091500000000005</v>
      </c>
      <c r="K1091">
        <v>0</v>
      </c>
      <c r="L1091" t="s">
        <v>43</v>
      </c>
    </row>
    <row r="1092" spans="1:12" x14ac:dyDescent="0.25">
      <c r="A1092" t="s">
        <v>50</v>
      </c>
      <c r="B1092">
        <v>26515.9</v>
      </c>
      <c r="C1092">
        <v>26514.9</v>
      </c>
      <c r="D1092">
        <v>26502.9</v>
      </c>
      <c r="E1092">
        <v>26483</v>
      </c>
      <c r="F1092">
        <v>1261.49</v>
      </c>
      <c r="G1092">
        <v>0</v>
      </c>
      <c r="H1092">
        <v>1151.3699999999999</v>
      </c>
      <c r="I1092">
        <v>5.8306200000000002E-2</v>
      </c>
      <c r="J1092">
        <v>0.93182500000000001</v>
      </c>
      <c r="K1092">
        <v>0</v>
      </c>
      <c r="L1092" t="s">
        <v>43</v>
      </c>
    </row>
    <row r="1093" spans="1:12" x14ac:dyDescent="0.25">
      <c r="A1093" t="s">
        <v>50</v>
      </c>
      <c r="B1093">
        <v>27229.5</v>
      </c>
      <c r="C1093">
        <v>27228.5</v>
      </c>
      <c r="D1093">
        <v>27216.2</v>
      </c>
      <c r="E1093">
        <v>27195.5</v>
      </c>
      <c r="F1093">
        <v>1296.53</v>
      </c>
      <c r="G1093">
        <v>0</v>
      </c>
      <c r="H1093">
        <v>1182.57</v>
      </c>
      <c r="I1093">
        <v>6.4812800000000004E-2</v>
      </c>
      <c r="J1093">
        <v>0.93181800000000004</v>
      </c>
      <c r="K1093">
        <v>0</v>
      </c>
      <c r="L1093" t="s">
        <v>43</v>
      </c>
    </row>
    <row r="1094" spans="1:12" x14ac:dyDescent="0.25">
      <c r="A1094" t="s">
        <v>50</v>
      </c>
      <c r="B1094">
        <v>27918.3</v>
      </c>
      <c r="C1094">
        <v>27917.4</v>
      </c>
      <c r="D1094">
        <v>27904.799999999999</v>
      </c>
      <c r="E1094">
        <v>27883.5</v>
      </c>
      <c r="F1094">
        <v>1327.96</v>
      </c>
      <c r="G1094">
        <v>0</v>
      </c>
      <c r="H1094">
        <v>1212.3800000000001</v>
      </c>
      <c r="I1094">
        <v>7.0877700000000002E-2</v>
      </c>
      <c r="J1094">
        <v>0.93180200000000002</v>
      </c>
      <c r="K1094">
        <v>0</v>
      </c>
      <c r="L1094" t="s">
        <v>43</v>
      </c>
    </row>
    <row r="1095" spans="1:12" x14ac:dyDescent="0.25">
      <c r="A1095" t="s">
        <v>50</v>
      </c>
      <c r="B1095">
        <v>27391.3</v>
      </c>
      <c r="C1095">
        <v>27390.3</v>
      </c>
      <c r="D1095">
        <v>27378</v>
      </c>
      <c r="E1095">
        <v>27357.3</v>
      </c>
      <c r="F1095">
        <v>1303.73</v>
      </c>
      <c r="G1095">
        <v>0</v>
      </c>
      <c r="H1095">
        <v>1189.76</v>
      </c>
      <c r="I1095">
        <v>8.3268499999999995E-2</v>
      </c>
      <c r="J1095">
        <v>0.94772999999999996</v>
      </c>
      <c r="K1095">
        <v>0</v>
      </c>
      <c r="L1095" t="s">
        <v>43</v>
      </c>
    </row>
    <row r="1096" spans="1:12" x14ac:dyDescent="0.25">
      <c r="A1096" t="s">
        <v>50</v>
      </c>
      <c r="B1096">
        <v>27510</v>
      </c>
      <c r="C1096">
        <v>27509</v>
      </c>
      <c r="D1096">
        <v>27496.6</v>
      </c>
      <c r="E1096">
        <v>27475.599999999999</v>
      </c>
      <c r="F1096">
        <v>1309.3900000000001</v>
      </c>
      <c r="G1096">
        <v>0</v>
      </c>
      <c r="H1096">
        <v>1194.48</v>
      </c>
      <c r="I1096">
        <v>5.48458E-2</v>
      </c>
      <c r="J1096">
        <v>0.93146700000000004</v>
      </c>
      <c r="K1096">
        <v>0</v>
      </c>
      <c r="L1096" t="s">
        <v>43</v>
      </c>
    </row>
    <row r="1097" spans="1:12" x14ac:dyDescent="0.25">
      <c r="A1097" t="s">
        <v>50</v>
      </c>
      <c r="B1097">
        <v>26570.400000000001</v>
      </c>
      <c r="C1097">
        <v>26569.3</v>
      </c>
      <c r="D1097">
        <v>26557.3</v>
      </c>
      <c r="E1097">
        <v>26537.3</v>
      </c>
      <c r="F1097">
        <v>1265.8599999999999</v>
      </c>
      <c r="G1097">
        <v>0</v>
      </c>
      <c r="H1097">
        <v>1154.69</v>
      </c>
      <c r="I1097">
        <v>5.4235400000000003E-2</v>
      </c>
      <c r="J1097">
        <v>0.931836</v>
      </c>
      <c r="K1097">
        <v>0</v>
      </c>
      <c r="L1097" t="s">
        <v>43</v>
      </c>
    </row>
    <row r="1098" spans="1:12" x14ac:dyDescent="0.25">
      <c r="A1098" t="s">
        <v>50</v>
      </c>
      <c r="B1098">
        <v>28173.8</v>
      </c>
      <c r="C1098">
        <v>28172.9</v>
      </c>
      <c r="D1098">
        <v>28160.2</v>
      </c>
      <c r="E1098">
        <v>28139.1</v>
      </c>
      <c r="F1098">
        <v>1340.81</v>
      </c>
      <c r="G1098">
        <v>0</v>
      </c>
      <c r="H1098">
        <v>1223.8</v>
      </c>
      <c r="I1098">
        <v>8.0122200000000005E-2</v>
      </c>
      <c r="J1098">
        <v>0.93181800000000004</v>
      </c>
      <c r="K1098">
        <v>0</v>
      </c>
      <c r="L1098" t="s">
        <v>43</v>
      </c>
    </row>
    <row r="1099" spans="1:12" x14ac:dyDescent="0.25">
      <c r="A1099" t="s">
        <v>50</v>
      </c>
      <c r="B1099">
        <v>27361.7</v>
      </c>
      <c r="C1099">
        <v>27360.799999999999</v>
      </c>
      <c r="D1099">
        <v>27348.400000000001</v>
      </c>
      <c r="E1099">
        <v>27327.8</v>
      </c>
      <c r="F1099">
        <v>1302.6400000000001</v>
      </c>
      <c r="G1099">
        <v>0</v>
      </c>
      <c r="H1099">
        <v>1188.83</v>
      </c>
      <c r="I1099">
        <v>8.3269499999999996E-2</v>
      </c>
      <c r="J1099">
        <v>0.931836</v>
      </c>
      <c r="K1099">
        <v>0</v>
      </c>
      <c r="L1099" t="s">
        <v>43</v>
      </c>
    </row>
    <row r="1100" spans="1:12" x14ac:dyDescent="0.25">
      <c r="A1100" t="s">
        <v>50</v>
      </c>
      <c r="B1100">
        <v>27284.9</v>
      </c>
      <c r="C1100">
        <v>27283.8</v>
      </c>
      <c r="D1100">
        <v>27271.4</v>
      </c>
      <c r="E1100">
        <v>27250.799999999999</v>
      </c>
      <c r="F1100">
        <v>1300.58</v>
      </c>
      <c r="G1100">
        <v>0</v>
      </c>
      <c r="H1100">
        <v>1184.96</v>
      </c>
      <c r="I1100">
        <v>5.3909499999999999E-2</v>
      </c>
      <c r="J1100">
        <v>0.93179000000000001</v>
      </c>
      <c r="K1100">
        <v>0</v>
      </c>
      <c r="L1100" t="s">
        <v>43</v>
      </c>
    </row>
    <row r="1101" spans="1:12" x14ac:dyDescent="0.25">
      <c r="A1101" t="s">
        <v>50</v>
      </c>
      <c r="B1101">
        <v>27687.4</v>
      </c>
      <c r="C1101">
        <v>27686.3</v>
      </c>
      <c r="D1101">
        <v>27673.8</v>
      </c>
      <c r="E1101">
        <v>27653.1</v>
      </c>
      <c r="F1101">
        <v>1317.38</v>
      </c>
      <c r="G1101">
        <v>0</v>
      </c>
      <c r="H1101">
        <v>1202.07</v>
      </c>
      <c r="I1101">
        <v>6.7642400000000005E-2</v>
      </c>
      <c r="J1101">
        <v>0.931419</v>
      </c>
      <c r="K1101">
        <v>0</v>
      </c>
      <c r="L1101" t="s">
        <v>43</v>
      </c>
    </row>
    <row r="1102" spans="1:12" x14ac:dyDescent="0.25">
      <c r="A1102" t="s">
        <v>50</v>
      </c>
      <c r="B1102">
        <v>27983.599999999999</v>
      </c>
      <c r="C1102">
        <v>27982.6</v>
      </c>
      <c r="D1102">
        <v>27970</v>
      </c>
      <c r="E1102">
        <v>27948.6</v>
      </c>
      <c r="F1102">
        <v>1330.25</v>
      </c>
      <c r="G1102">
        <v>0</v>
      </c>
      <c r="H1102">
        <v>1215.55</v>
      </c>
      <c r="I1102">
        <v>5.6106499999999997E-2</v>
      </c>
      <c r="J1102">
        <v>0.94920199999999999</v>
      </c>
      <c r="K1102">
        <v>0</v>
      </c>
      <c r="L1102" t="s">
        <v>43</v>
      </c>
    </row>
    <row r="1103" spans="1:12" x14ac:dyDescent="0.25">
      <c r="A1103" t="s">
        <v>50</v>
      </c>
      <c r="B1103">
        <v>28071.5</v>
      </c>
      <c r="C1103">
        <v>28070.5</v>
      </c>
      <c r="D1103">
        <v>28057.8</v>
      </c>
      <c r="E1103">
        <v>28036.3</v>
      </c>
      <c r="F1103">
        <v>1337.12</v>
      </c>
      <c r="G1103">
        <v>0</v>
      </c>
      <c r="H1103">
        <v>1218.96</v>
      </c>
      <c r="I1103">
        <v>6.4244300000000004E-2</v>
      </c>
      <c r="J1103">
        <v>0.93130900000000005</v>
      </c>
      <c r="K1103">
        <v>0</v>
      </c>
      <c r="L1103" t="s">
        <v>43</v>
      </c>
    </row>
    <row r="1104" spans="1:12" x14ac:dyDescent="0.25">
      <c r="A1104" t="s">
        <v>50</v>
      </c>
      <c r="B1104">
        <v>27510.5</v>
      </c>
      <c r="C1104">
        <v>27509.3</v>
      </c>
      <c r="D1104">
        <v>27496.799999999999</v>
      </c>
      <c r="E1104">
        <v>27475.8</v>
      </c>
      <c r="F1104">
        <v>1310.97</v>
      </c>
      <c r="G1104">
        <v>0</v>
      </c>
      <c r="H1104">
        <v>1193.75</v>
      </c>
      <c r="I1104">
        <v>6.3499899999999998E-2</v>
      </c>
      <c r="J1104">
        <v>0.95084199999999996</v>
      </c>
      <c r="K1104">
        <v>0</v>
      </c>
      <c r="L1104" t="s">
        <v>43</v>
      </c>
    </row>
    <row r="1105" spans="1:25" x14ac:dyDescent="0.25">
      <c r="A1105" t="s">
        <v>50</v>
      </c>
      <c r="B1105">
        <v>28848.2</v>
      </c>
      <c r="C1105">
        <v>28846.9</v>
      </c>
      <c r="D1105">
        <v>28834</v>
      </c>
      <c r="E1105">
        <v>28812.2</v>
      </c>
      <c r="F1105">
        <v>1376.73</v>
      </c>
      <c r="G1105">
        <v>0</v>
      </c>
      <c r="H1105">
        <v>1251.33</v>
      </c>
      <c r="I1105">
        <v>7.9299900000000006E-2</v>
      </c>
      <c r="J1105">
        <v>0.93121200000000004</v>
      </c>
      <c r="K1105">
        <v>0</v>
      </c>
      <c r="L1105" t="s">
        <v>43</v>
      </c>
    </row>
    <row r="1106" spans="1:25" x14ac:dyDescent="0.25">
      <c r="A1106" t="s">
        <v>50</v>
      </c>
      <c r="B1106">
        <v>27906</v>
      </c>
      <c r="C1106">
        <v>27904.799999999999</v>
      </c>
      <c r="D1106">
        <v>27892.1</v>
      </c>
      <c r="E1106">
        <v>27871.1</v>
      </c>
      <c r="F1106">
        <v>1329.75</v>
      </c>
      <c r="G1106">
        <v>0</v>
      </c>
      <c r="H1106">
        <v>1211.05</v>
      </c>
      <c r="I1106">
        <v>8.3259E-2</v>
      </c>
      <c r="J1106">
        <v>0.934199</v>
      </c>
      <c r="K1106">
        <v>0</v>
      </c>
      <c r="L1106" t="s">
        <v>43</v>
      </c>
    </row>
    <row r="1107" spans="1:25" x14ac:dyDescent="0.25">
      <c r="A1107" t="s">
        <v>50</v>
      </c>
      <c r="B1107">
        <v>27965.8</v>
      </c>
      <c r="C1107">
        <v>27964.799999999999</v>
      </c>
      <c r="D1107">
        <v>27952.2</v>
      </c>
      <c r="E1107">
        <v>27930.9</v>
      </c>
      <c r="F1107">
        <v>1331.83</v>
      </c>
      <c r="G1107">
        <v>0</v>
      </c>
      <c r="H1107">
        <v>1213.6400000000001</v>
      </c>
      <c r="I1107">
        <v>5.8590099999999999E-2</v>
      </c>
      <c r="J1107">
        <v>0.93141700000000005</v>
      </c>
      <c r="K1107">
        <v>0</v>
      </c>
      <c r="L1107" t="s">
        <v>43</v>
      </c>
    </row>
    <row r="1108" spans="1:25" x14ac:dyDescent="0.25">
      <c r="A1108" t="s">
        <v>50</v>
      </c>
      <c r="B1108">
        <v>27480.9</v>
      </c>
      <c r="C1108">
        <v>27479.9</v>
      </c>
      <c r="D1108">
        <v>27467.5</v>
      </c>
      <c r="E1108">
        <v>27446.5</v>
      </c>
      <c r="F1108">
        <v>1306.8499999999999</v>
      </c>
      <c r="G1108">
        <v>0</v>
      </c>
      <c r="H1108">
        <v>1192.49</v>
      </c>
      <c r="I1108">
        <v>5.6562500000000002E-2</v>
      </c>
      <c r="J1108">
        <v>0.93182699999999996</v>
      </c>
      <c r="K1108">
        <v>0</v>
      </c>
      <c r="L1108" t="s">
        <v>43</v>
      </c>
    </row>
    <row r="1109" spans="1:25" x14ac:dyDescent="0.25">
      <c r="A1109" t="s">
        <v>50</v>
      </c>
      <c r="B1109">
        <v>27432.1</v>
      </c>
      <c r="C1109">
        <v>27431.1</v>
      </c>
      <c r="D1109">
        <v>27418.7</v>
      </c>
      <c r="E1109">
        <v>27398</v>
      </c>
      <c r="F1109">
        <v>1307.02</v>
      </c>
      <c r="G1109">
        <v>0</v>
      </c>
      <c r="H1109">
        <v>1191.54</v>
      </c>
      <c r="I1109">
        <v>8.3255899999999994E-2</v>
      </c>
      <c r="J1109">
        <v>0.92946700000000004</v>
      </c>
      <c r="K1109">
        <v>0</v>
      </c>
      <c r="L1109" t="s">
        <v>43</v>
      </c>
    </row>
    <row r="1110" spans="1:25" x14ac:dyDescent="0.25">
      <c r="A1110" t="s">
        <v>50</v>
      </c>
      <c r="B1110">
        <v>27353.9</v>
      </c>
      <c r="C1110">
        <v>27352.799999999999</v>
      </c>
      <c r="D1110">
        <v>27340.5</v>
      </c>
      <c r="E1110">
        <v>27319.8</v>
      </c>
      <c r="F1110">
        <v>1302.6600000000001</v>
      </c>
      <c r="G1110">
        <v>0</v>
      </c>
      <c r="H1110">
        <v>1187.23</v>
      </c>
      <c r="I1110">
        <v>5.4040199999999997E-2</v>
      </c>
      <c r="J1110">
        <v>0.93183700000000003</v>
      </c>
      <c r="K1110">
        <v>0</v>
      </c>
      <c r="L1110" t="s">
        <v>43</v>
      </c>
    </row>
    <row r="1111" spans="1:25" x14ac:dyDescent="0.25">
      <c r="A1111" t="s">
        <v>50</v>
      </c>
      <c r="B1111">
        <v>27653.4</v>
      </c>
      <c r="C1111">
        <v>27652.400000000001</v>
      </c>
      <c r="D1111">
        <v>27639.9</v>
      </c>
      <c r="E1111">
        <v>27618.799999999999</v>
      </c>
      <c r="F1111">
        <v>1315.58</v>
      </c>
      <c r="G1111">
        <v>0</v>
      </c>
      <c r="H1111">
        <v>1200.8699999999999</v>
      </c>
      <c r="I1111">
        <v>5.3963900000000002E-2</v>
      </c>
      <c r="J1111">
        <v>0.93172699999999997</v>
      </c>
      <c r="K1111">
        <v>0</v>
      </c>
      <c r="L1111" t="s">
        <v>43</v>
      </c>
    </row>
    <row r="1112" spans="1:25" x14ac:dyDescent="0.25">
      <c r="A1112" t="s">
        <v>50</v>
      </c>
      <c r="B1112">
        <v>28445.599999999999</v>
      </c>
      <c r="C1112">
        <v>28444.6</v>
      </c>
      <c r="D1112">
        <v>28431.8</v>
      </c>
      <c r="E1112">
        <v>28410.1</v>
      </c>
      <c r="F1112">
        <v>1352.63</v>
      </c>
      <c r="G1112">
        <v>0</v>
      </c>
      <c r="H1112">
        <v>1234.3900000000001</v>
      </c>
      <c r="I1112">
        <v>7.8693799999999994E-2</v>
      </c>
      <c r="J1112">
        <v>0.93178799999999995</v>
      </c>
      <c r="K1112">
        <v>0</v>
      </c>
      <c r="L1112" t="s">
        <v>43</v>
      </c>
    </row>
    <row r="1113" spans="1:25" x14ac:dyDescent="0.25">
      <c r="A1113" t="s">
        <v>50</v>
      </c>
      <c r="B1113">
        <v>27559.8</v>
      </c>
      <c r="C1113">
        <v>27558.6</v>
      </c>
      <c r="D1113">
        <v>27546.2</v>
      </c>
      <c r="E1113">
        <v>27525.200000000001</v>
      </c>
      <c r="F1113">
        <v>1312.27</v>
      </c>
      <c r="G1113">
        <v>0</v>
      </c>
      <c r="H1113">
        <v>1196</v>
      </c>
      <c r="I1113">
        <v>5.4659600000000003E-2</v>
      </c>
      <c r="J1113">
        <v>0.95404299999999997</v>
      </c>
      <c r="K1113">
        <v>0</v>
      </c>
      <c r="L1113" t="s">
        <v>43</v>
      </c>
    </row>
    <row r="1114" spans="1:25" x14ac:dyDescent="0.25">
      <c r="A1114" t="s">
        <v>50</v>
      </c>
      <c r="B1114">
        <v>27518.3</v>
      </c>
      <c r="C1114">
        <v>27517.200000000001</v>
      </c>
      <c r="D1114">
        <v>27504.799999999999</v>
      </c>
      <c r="E1114">
        <v>27484.1</v>
      </c>
      <c r="F1114">
        <v>1310.1600000000001</v>
      </c>
      <c r="G1114">
        <v>0</v>
      </c>
      <c r="H1114">
        <v>1194.0999999999999</v>
      </c>
      <c r="I1114">
        <v>6.1605600000000003E-2</v>
      </c>
      <c r="J1114">
        <v>0.931836</v>
      </c>
      <c r="K1114">
        <v>0</v>
      </c>
      <c r="L1114" t="s">
        <v>43</v>
      </c>
    </row>
    <row r="1115" spans="1:25" x14ac:dyDescent="0.25">
      <c r="A1115" t="s">
        <v>50</v>
      </c>
      <c r="B1115">
        <v>27153.4</v>
      </c>
      <c r="C1115">
        <v>27152.400000000001</v>
      </c>
      <c r="D1115">
        <v>27140.1</v>
      </c>
      <c r="E1115">
        <v>27119.599999999999</v>
      </c>
      <c r="F1115">
        <v>1292.08</v>
      </c>
      <c r="G1115">
        <v>0</v>
      </c>
      <c r="H1115">
        <v>1178.0899999999999</v>
      </c>
      <c r="I1115">
        <v>5.6663600000000001E-2</v>
      </c>
      <c r="J1115">
        <v>0.93156300000000003</v>
      </c>
      <c r="K1115">
        <v>0</v>
      </c>
      <c r="L1115" t="s">
        <v>43</v>
      </c>
    </row>
    <row r="1116" spans="1:25" x14ac:dyDescent="0.25">
      <c r="A1116" t="s">
        <v>50</v>
      </c>
      <c r="B1116">
        <v>26882.2</v>
      </c>
      <c r="C1116">
        <v>26881.200000000001</v>
      </c>
      <c r="D1116">
        <v>26869.1</v>
      </c>
      <c r="E1116">
        <v>26848.6</v>
      </c>
      <c r="F1116">
        <v>1278.3</v>
      </c>
      <c r="G1116">
        <v>0</v>
      </c>
      <c r="H1116">
        <v>1166.55</v>
      </c>
      <c r="I1116">
        <v>5.43895E-2</v>
      </c>
      <c r="J1116">
        <v>0.93174400000000002</v>
      </c>
      <c r="K1116">
        <v>0</v>
      </c>
      <c r="L1116" t="s">
        <v>43</v>
      </c>
    </row>
    <row r="1117" spans="1:25" x14ac:dyDescent="0.25">
      <c r="A1117" t="s">
        <v>50</v>
      </c>
      <c r="B1117">
        <v>27990.400000000001</v>
      </c>
      <c r="C1117">
        <v>27989.4</v>
      </c>
      <c r="D1117">
        <v>27976.6</v>
      </c>
      <c r="E1117">
        <v>27955.4</v>
      </c>
      <c r="F1117">
        <v>1332.95</v>
      </c>
      <c r="G1117">
        <v>0</v>
      </c>
      <c r="H1117">
        <v>1214.3399999999999</v>
      </c>
      <c r="I1117">
        <v>5.3914200000000002E-2</v>
      </c>
      <c r="J1117">
        <v>0.93169500000000005</v>
      </c>
      <c r="K1117">
        <v>0</v>
      </c>
      <c r="L1117" t="s">
        <v>43</v>
      </c>
    </row>
    <row r="1118" spans="1:25" x14ac:dyDescent="0.25">
      <c r="A1118" t="s">
        <v>50</v>
      </c>
      <c r="B1118">
        <v>26977.1</v>
      </c>
      <c r="C1118">
        <v>26975.9</v>
      </c>
      <c r="D1118">
        <v>26963.7</v>
      </c>
      <c r="E1118">
        <v>26943.5</v>
      </c>
      <c r="F1118">
        <v>1282.01</v>
      </c>
      <c r="G1118">
        <v>0</v>
      </c>
      <c r="H1118">
        <v>1170.44</v>
      </c>
      <c r="I1118">
        <v>6.9009399999999999E-2</v>
      </c>
      <c r="J1118">
        <v>0.93178899999999998</v>
      </c>
      <c r="K1118">
        <v>0</v>
      </c>
      <c r="L1118" t="s">
        <v>43</v>
      </c>
    </row>
    <row r="1119" spans="1:25" x14ac:dyDescent="0.25">
      <c r="A1119" t="s">
        <v>50</v>
      </c>
      <c r="B1119">
        <v>27654.7</v>
      </c>
      <c r="C1119">
        <v>27653.7</v>
      </c>
      <c r="D1119">
        <v>27641.200000000001</v>
      </c>
      <c r="E1119">
        <v>27620.400000000001</v>
      </c>
      <c r="F1119">
        <v>1316.15</v>
      </c>
      <c r="G1119">
        <v>0</v>
      </c>
      <c r="H1119">
        <v>1199.8900000000001</v>
      </c>
      <c r="I1119">
        <v>5.6696099999999999E-2</v>
      </c>
      <c r="J1119">
        <v>0.931755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26455.5</v>
      </c>
      <c r="C1120">
        <v>26454.6</v>
      </c>
      <c r="D1120">
        <v>26442.6</v>
      </c>
      <c r="E1120">
        <v>26422.5</v>
      </c>
      <c r="F1120">
        <v>1259.1300000000001</v>
      </c>
      <c r="G1120">
        <v>0</v>
      </c>
      <c r="H1120">
        <v>1148.3599999999999</v>
      </c>
      <c r="I1120">
        <v>8.3288399999999999E-2</v>
      </c>
      <c r="J1120">
        <v>0.931778</v>
      </c>
      <c r="K1120">
        <v>0</v>
      </c>
      <c r="L1120" t="s">
        <v>43</v>
      </c>
      <c r="R1120">
        <f>AVERAGE(B1071:B1120)</f>
        <v>27582.478000000003</v>
      </c>
      <c r="S1120">
        <f>AVERAGE(C1071:C1120)</f>
        <v>27581.426000000007</v>
      </c>
      <c r="U1120">
        <f>_xlfn.VAR.P(B1071:B1120)</f>
        <v>402410.25211599958</v>
      </c>
      <c r="V1120">
        <f>_xlfn.VAR.P(C1071:C1120)</f>
        <v>402391.89192400011</v>
      </c>
      <c r="X1120">
        <f>1.96*SQRT(U1120)/50</f>
        <v>24.866839160044638</v>
      </c>
      <c r="Y1120">
        <f>1.96*SQRT(V1120)/50</f>
        <v>24.866271871876883</v>
      </c>
    </row>
    <row r="1121" spans="1:12" x14ac:dyDescent="0.25">
      <c r="A1121" t="s">
        <v>51</v>
      </c>
      <c r="B1121">
        <v>1379129.0210899999</v>
      </c>
      <c r="C1121" t="s">
        <v>37</v>
      </c>
    </row>
    <row r="1122" spans="1:12" x14ac:dyDescent="0.25">
      <c r="A1122" t="s">
        <v>52</v>
      </c>
      <c r="B1122">
        <v>15098.3</v>
      </c>
      <c r="C1122">
        <v>14979.2</v>
      </c>
      <c r="D1122">
        <v>14978.7</v>
      </c>
      <c r="E1122">
        <v>14965.8</v>
      </c>
      <c r="F1122">
        <v>699.58799999999997</v>
      </c>
      <c r="G1122">
        <v>1290.58</v>
      </c>
      <c r="H1122">
        <v>408.89</v>
      </c>
      <c r="I1122">
        <v>5.4254900000000002E-2</v>
      </c>
      <c r="J1122">
        <v>0.93183499999999997</v>
      </c>
      <c r="K1122">
        <v>0</v>
      </c>
      <c r="L1122" t="s">
        <v>43</v>
      </c>
    </row>
    <row r="1123" spans="1:12" x14ac:dyDescent="0.25">
      <c r="A1123" t="s">
        <v>52</v>
      </c>
      <c r="B1123">
        <v>15593.1</v>
      </c>
      <c r="C1123">
        <v>15479.9</v>
      </c>
      <c r="D1123">
        <v>15479.4</v>
      </c>
      <c r="E1123">
        <v>15466.1</v>
      </c>
      <c r="F1123">
        <v>723.46</v>
      </c>
      <c r="G1123">
        <v>1369.23</v>
      </c>
      <c r="H1123">
        <v>420.637</v>
      </c>
      <c r="I1123">
        <v>5.7480400000000001E-2</v>
      </c>
      <c r="J1123">
        <v>0.94998099999999996</v>
      </c>
      <c r="K1123">
        <v>150</v>
      </c>
      <c r="L1123" t="s">
        <v>43</v>
      </c>
    </row>
    <row r="1124" spans="1:12" x14ac:dyDescent="0.25">
      <c r="A1124" t="s">
        <v>52</v>
      </c>
      <c r="B1124">
        <v>15595.9</v>
      </c>
      <c r="C1124">
        <v>15479.7</v>
      </c>
      <c r="D1124">
        <v>15479.2</v>
      </c>
      <c r="E1124">
        <v>15465.9</v>
      </c>
      <c r="F1124">
        <v>725.37</v>
      </c>
      <c r="G1124">
        <v>1333.1</v>
      </c>
      <c r="H1124">
        <v>422.07600000000002</v>
      </c>
      <c r="I1124">
        <v>7.7530000000000002E-2</v>
      </c>
      <c r="J1124">
        <v>0.93182500000000001</v>
      </c>
      <c r="K1124">
        <v>34</v>
      </c>
      <c r="L1124" t="s">
        <v>43</v>
      </c>
    </row>
    <row r="1125" spans="1:12" x14ac:dyDescent="0.25">
      <c r="A1125" t="s">
        <v>52</v>
      </c>
      <c r="B1125">
        <v>15939.6</v>
      </c>
      <c r="C1125">
        <v>15826.1</v>
      </c>
      <c r="D1125">
        <v>15825.6</v>
      </c>
      <c r="E1125">
        <v>15812</v>
      </c>
      <c r="F1125">
        <v>739.74400000000003</v>
      </c>
      <c r="G1125">
        <v>1359.43</v>
      </c>
      <c r="H1125">
        <v>431.19</v>
      </c>
      <c r="I1125">
        <v>5.5050599999999998E-2</v>
      </c>
      <c r="J1125">
        <v>0.93165200000000004</v>
      </c>
      <c r="K1125">
        <v>0</v>
      </c>
      <c r="L1125" t="s">
        <v>43</v>
      </c>
    </row>
    <row r="1126" spans="1:12" x14ac:dyDescent="0.25">
      <c r="A1126" t="s">
        <v>52</v>
      </c>
      <c r="B1126">
        <v>15642.1</v>
      </c>
      <c r="C1126">
        <v>15524</v>
      </c>
      <c r="D1126">
        <v>15523.5</v>
      </c>
      <c r="E1126">
        <v>15510.1</v>
      </c>
      <c r="F1126">
        <v>726.15899999999999</v>
      </c>
      <c r="G1126">
        <v>1335.26</v>
      </c>
      <c r="H1126">
        <v>423.33600000000001</v>
      </c>
      <c r="I1126">
        <v>5.4232599999999999E-2</v>
      </c>
      <c r="J1126">
        <v>0.93056000000000005</v>
      </c>
      <c r="K1126">
        <v>0</v>
      </c>
      <c r="L1126" t="s">
        <v>43</v>
      </c>
    </row>
    <row r="1127" spans="1:12" x14ac:dyDescent="0.25">
      <c r="A1127" t="s">
        <v>52</v>
      </c>
      <c r="B1127">
        <v>15958.6</v>
      </c>
      <c r="C1127">
        <v>15824.7</v>
      </c>
      <c r="D1127">
        <v>15824.1</v>
      </c>
      <c r="E1127">
        <v>15810.6</v>
      </c>
      <c r="F1127">
        <v>736.94600000000003</v>
      </c>
      <c r="G1127">
        <v>1397.09</v>
      </c>
      <c r="H1127">
        <v>429.839</v>
      </c>
      <c r="I1127">
        <v>5.7879100000000003E-2</v>
      </c>
      <c r="J1127">
        <v>0.94855400000000001</v>
      </c>
      <c r="K1127">
        <v>0</v>
      </c>
      <c r="L1127" t="s">
        <v>43</v>
      </c>
    </row>
    <row r="1128" spans="1:12" x14ac:dyDescent="0.25">
      <c r="A1128" t="s">
        <v>52</v>
      </c>
      <c r="B1128">
        <v>16450.7</v>
      </c>
      <c r="C1128">
        <v>16335.6</v>
      </c>
      <c r="D1128">
        <v>16335.1</v>
      </c>
      <c r="E1128">
        <v>16321</v>
      </c>
      <c r="F1128">
        <v>761.54899999999998</v>
      </c>
      <c r="G1128">
        <v>1401.65</v>
      </c>
      <c r="H1128">
        <v>445.21800000000002</v>
      </c>
      <c r="I1128">
        <v>5.99786E-2</v>
      </c>
      <c r="J1128">
        <v>0.95919699999999997</v>
      </c>
      <c r="K1128">
        <v>0</v>
      </c>
      <c r="L1128" t="s">
        <v>43</v>
      </c>
    </row>
    <row r="1129" spans="1:12" x14ac:dyDescent="0.25">
      <c r="A1129" t="s">
        <v>52</v>
      </c>
      <c r="B1129">
        <v>15729.1</v>
      </c>
      <c r="C1129">
        <v>15594.7</v>
      </c>
      <c r="D1129">
        <v>15594.2</v>
      </c>
      <c r="E1129">
        <v>15580.8</v>
      </c>
      <c r="F1129">
        <v>729.49900000000002</v>
      </c>
      <c r="G1129">
        <v>1340.71</v>
      </c>
      <c r="H1129">
        <v>425.12900000000002</v>
      </c>
      <c r="I1129">
        <v>5.6162299999999998E-2</v>
      </c>
      <c r="J1129">
        <v>0.93171999999999999</v>
      </c>
      <c r="K1129">
        <v>0</v>
      </c>
      <c r="L1129" t="s">
        <v>43</v>
      </c>
    </row>
    <row r="1130" spans="1:12" x14ac:dyDescent="0.25">
      <c r="A1130" t="s">
        <v>52</v>
      </c>
      <c r="B1130">
        <v>15828.1</v>
      </c>
      <c r="C1130">
        <v>15714.4</v>
      </c>
      <c r="D1130">
        <v>15713.9</v>
      </c>
      <c r="E1130">
        <v>15700.4</v>
      </c>
      <c r="F1130">
        <v>734.31600000000003</v>
      </c>
      <c r="G1130">
        <v>1350.49</v>
      </c>
      <c r="H1130">
        <v>428.45600000000002</v>
      </c>
      <c r="I1130">
        <v>5.4737099999999997E-2</v>
      </c>
      <c r="J1130">
        <v>0.93179900000000004</v>
      </c>
      <c r="K1130">
        <v>0</v>
      </c>
      <c r="L1130" t="s">
        <v>43</v>
      </c>
    </row>
    <row r="1131" spans="1:12" x14ac:dyDescent="0.25">
      <c r="A1131" t="s">
        <v>52</v>
      </c>
      <c r="B1131">
        <v>14846.5</v>
      </c>
      <c r="C1131">
        <v>14718.7</v>
      </c>
      <c r="D1131">
        <v>14718.2</v>
      </c>
      <c r="E1131">
        <v>14705.6</v>
      </c>
      <c r="F1131">
        <v>690.26499999999999</v>
      </c>
      <c r="G1131">
        <v>1306.97</v>
      </c>
      <c r="H1131">
        <v>400.589</v>
      </c>
      <c r="I1131">
        <v>8.1425200000000003E-2</v>
      </c>
      <c r="J1131">
        <v>0.93179999999999996</v>
      </c>
      <c r="K1131">
        <v>0</v>
      </c>
      <c r="L1131" t="s">
        <v>43</v>
      </c>
    </row>
    <row r="1132" spans="1:12" x14ac:dyDescent="0.25">
      <c r="A1132" t="s">
        <v>52</v>
      </c>
      <c r="B1132">
        <v>15521.3</v>
      </c>
      <c r="C1132">
        <v>15386.9</v>
      </c>
      <c r="D1132">
        <v>15386.4</v>
      </c>
      <c r="E1132">
        <v>15373.1</v>
      </c>
      <c r="F1132">
        <v>720.02700000000004</v>
      </c>
      <c r="G1132">
        <v>1322.74</v>
      </c>
      <c r="H1132">
        <v>419.40600000000001</v>
      </c>
      <c r="I1132">
        <v>5.4494000000000001E-2</v>
      </c>
      <c r="J1132">
        <v>0.93018299999999998</v>
      </c>
      <c r="K1132">
        <v>0</v>
      </c>
      <c r="L1132" t="s">
        <v>43</v>
      </c>
    </row>
    <row r="1133" spans="1:12" x14ac:dyDescent="0.25">
      <c r="A1133" t="s">
        <v>52</v>
      </c>
      <c r="B1133">
        <v>15153.3</v>
      </c>
      <c r="C1133">
        <v>15041</v>
      </c>
      <c r="D1133">
        <v>15040.5</v>
      </c>
      <c r="E1133">
        <v>15027.6</v>
      </c>
      <c r="F1133">
        <v>704.05200000000002</v>
      </c>
      <c r="G1133">
        <v>1295.1300000000001</v>
      </c>
      <c r="H1133">
        <v>410.48599999999999</v>
      </c>
      <c r="I1133">
        <v>5.4090600000000003E-2</v>
      </c>
      <c r="J1133">
        <v>0.93181199999999997</v>
      </c>
      <c r="K1133">
        <v>0</v>
      </c>
      <c r="L1133" t="s">
        <v>43</v>
      </c>
    </row>
    <row r="1134" spans="1:12" x14ac:dyDescent="0.25">
      <c r="A1134" t="s">
        <v>52</v>
      </c>
      <c r="B1134">
        <v>15146.9</v>
      </c>
      <c r="C1134">
        <v>15032.9</v>
      </c>
      <c r="D1134">
        <v>15032.4</v>
      </c>
      <c r="E1134">
        <v>15019.5</v>
      </c>
      <c r="F1134">
        <v>704.98599999999999</v>
      </c>
      <c r="G1134">
        <v>1293.32</v>
      </c>
      <c r="H1134">
        <v>410.024</v>
      </c>
      <c r="I1134">
        <v>5.4577000000000001E-2</v>
      </c>
      <c r="J1134">
        <v>0.93171700000000002</v>
      </c>
      <c r="K1134">
        <v>0</v>
      </c>
      <c r="L1134" t="s">
        <v>43</v>
      </c>
    </row>
    <row r="1135" spans="1:12" x14ac:dyDescent="0.25">
      <c r="A1135" t="s">
        <v>52</v>
      </c>
      <c r="B1135">
        <v>15269.4</v>
      </c>
      <c r="C1135">
        <v>15141.5</v>
      </c>
      <c r="D1135">
        <v>15141</v>
      </c>
      <c r="E1135">
        <v>15128.1</v>
      </c>
      <c r="F1135">
        <v>707.31600000000003</v>
      </c>
      <c r="G1135">
        <v>1343.18</v>
      </c>
      <c r="H1135">
        <v>411.68799999999999</v>
      </c>
      <c r="I1135">
        <v>6.0963200000000002E-2</v>
      </c>
      <c r="J1135">
        <v>0.93183499999999997</v>
      </c>
      <c r="K1135">
        <v>0</v>
      </c>
      <c r="L1135" t="s">
        <v>43</v>
      </c>
    </row>
    <row r="1136" spans="1:12" x14ac:dyDescent="0.25">
      <c r="A1136" t="s">
        <v>52</v>
      </c>
      <c r="B1136">
        <v>15291.7</v>
      </c>
      <c r="C1136">
        <v>15157.3</v>
      </c>
      <c r="D1136">
        <v>15156.8</v>
      </c>
      <c r="E1136">
        <v>15143.8</v>
      </c>
      <c r="F1136">
        <v>710.81899999999996</v>
      </c>
      <c r="G1136">
        <v>1304.56</v>
      </c>
      <c r="H1136">
        <v>413.24599999999998</v>
      </c>
      <c r="I1136">
        <v>5.5132300000000002E-2</v>
      </c>
      <c r="J1136">
        <v>0.93169900000000005</v>
      </c>
      <c r="K1136">
        <v>0</v>
      </c>
      <c r="L1136" t="s">
        <v>43</v>
      </c>
    </row>
    <row r="1137" spans="1:12" x14ac:dyDescent="0.25">
      <c r="A1137" t="s">
        <v>52</v>
      </c>
      <c r="B1137">
        <v>15495.9</v>
      </c>
      <c r="C1137">
        <v>15381</v>
      </c>
      <c r="D1137">
        <v>15380.5</v>
      </c>
      <c r="E1137">
        <v>15367.3</v>
      </c>
      <c r="F1137">
        <v>720.53399999999999</v>
      </c>
      <c r="G1137">
        <v>1322.75</v>
      </c>
      <c r="H1137">
        <v>419.238</v>
      </c>
      <c r="I1137">
        <v>5.6144100000000002E-2</v>
      </c>
      <c r="J1137">
        <v>0.931755</v>
      </c>
      <c r="K1137">
        <v>0</v>
      </c>
      <c r="L1137" t="s">
        <v>43</v>
      </c>
    </row>
    <row r="1138" spans="1:12" x14ac:dyDescent="0.25">
      <c r="A1138" t="s">
        <v>52</v>
      </c>
      <c r="B1138">
        <v>15268.1</v>
      </c>
      <c r="C1138">
        <v>15142.5</v>
      </c>
      <c r="D1138">
        <v>15142</v>
      </c>
      <c r="E1138">
        <v>15129</v>
      </c>
      <c r="F1138">
        <v>709.46799999999996</v>
      </c>
      <c r="G1138">
        <v>1303.55</v>
      </c>
      <c r="H1138">
        <v>413.12900000000002</v>
      </c>
      <c r="I1138">
        <v>8.1242200000000001E-2</v>
      </c>
      <c r="J1138">
        <v>0.93173300000000003</v>
      </c>
      <c r="K1138">
        <v>0</v>
      </c>
      <c r="L1138" t="s">
        <v>43</v>
      </c>
    </row>
    <row r="1139" spans="1:12" x14ac:dyDescent="0.25">
      <c r="A1139" t="s">
        <v>52</v>
      </c>
      <c r="B1139">
        <v>15496.2</v>
      </c>
      <c r="C1139">
        <v>15382.2</v>
      </c>
      <c r="D1139">
        <v>15381.7</v>
      </c>
      <c r="E1139">
        <v>15368.5</v>
      </c>
      <c r="F1139">
        <v>717.68200000000002</v>
      </c>
      <c r="G1139">
        <v>1361.86</v>
      </c>
      <c r="H1139">
        <v>418.10700000000003</v>
      </c>
      <c r="I1139">
        <v>5.4580400000000001E-2</v>
      </c>
      <c r="J1139">
        <v>0.93078300000000003</v>
      </c>
      <c r="K1139">
        <v>0</v>
      </c>
      <c r="L1139" t="s">
        <v>43</v>
      </c>
    </row>
    <row r="1140" spans="1:12" x14ac:dyDescent="0.25">
      <c r="A1140" t="s">
        <v>52</v>
      </c>
      <c r="B1140">
        <v>15365</v>
      </c>
      <c r="C1140">
        <v>15239.4</v>
      </c>
      <c r="D1140">
        <v>15238.9</v>
      </c>
      <c r="E1140">
        <v>15225.8</v>
      </c>
      <c r="F1140">
        <v>715.404</v>
      </c>
      <c r="G1140">
        <v>1311.37</v>
      </c>
      <c r="H1140">
        <v>415.37200000000001</v>
      </c>
      <c r="I1140">
        <v>8.3256499999999997E-2</v>
      </c>
      <c r="J1140">
        <v>0.93151399999999995</v>
      </c>
      <c r="K1140">
        <v>0</v>
      </c>
      <c r="L1140" t="s">
        <v>43</v>
      </c>
    </row>
    <row r="1141" spans="1:12" x14ac:dyDescent="0.25">
      <c r="A1141" t="s">
        <v>52</v>
      </c>
      <c r="B1141">
        <v>15228.3</v>
      </c>
      <c r="C1141">
        <v>15114.6</v>
      </c>
      <c r="D1141">
        <v>15114.1</v>
      </c>
      <c r="E1141">
        <v>15101.1</v>
      </c>
      <c r="F1141">
        <v>709.34100000000001</v>
      </c>
      <c r="G1141">
        <v>1300.28</v>
      </c>
      <c r="H1141">
        <v>412.214</v>
      </c>
      <c r="I1141">
        <v>8.3281999999999995E-2</v>
      </c>
      <c r="J1141">
        <v>0.93171099999999996</v>
      </c>
      <c r="K1141">
        <v>0</v>
      </c>
      <c r="L1141" t="s">
        <v>43</v>
      </c>
    </row>
    <row r="1142" spans="1:12" x14ac:dyDescent="0.25">
      <c r="A1142" t="s">
        <v>52</v>
      </c>
      <c r="B1142">
        <v>14766</v>
      </c>
      <c r="C1142">
        <v>14640.4</v>
      </c>
      <c r="D1142">
        <v>14639.9</v>
      </c>
      <c r="E1142">
        <v>14627.3</v>
      </c>
      <c r="F1142">
        <v>687.505</v>
      </c>
      <c r="G1142">
        <v>1261.79</v>
      </c>
      <c r="H1142">
        <v>399.4</v>
      </c>
      <c r="I1142">
        <v>8.3266499999999993E-2</v>
      </c>
      <c r="J1142">
        <v>0.95804</v>
      </c>
      <c r="K1142">
        <v>0</v>
      </c>
      <c r="L1142" t="s">
        <v>43</v>
      </c>
    </row>
    <row r="1143" spans="1:12" x14ac:dyDescent="0.25">
      <c r="A1143" t="s">
        <v>52</v>
      </c>
      <c r="B1143">
        <v>16320.1</v>
      </c>
      <c r="C1143">
        <v>16205.9</v>
      </c>
      <c r="D1143">
        <v>16205.3</v>
      </c>
      <c r="E1143">
        <v>16191.5</v>
      </c>
      <c r="F1143">
        <v>755.86199999999997</v>
      </c>
      <c r="G1143">
        <v>1430.53</v>
      </c>
      <c r="H1143">
        <v>440.14299999999997</v>
      </c>
      <c r="I1143">
        <v>5.4295999999999997E-2</v>
      </c>
      <c r="J1143">
        <v>0.93034799999999995</v>
      </c>
      <c r="K1143">
        <v>0</v>
      </c>
      <c r="L1143" t="s">
        <v>43</v>
      </c>
    </row>
    <row r="1144" spans="1:12" x14ac:dyDescent="0.25">
      <c r="A1144" t="s">
        <v>52</v>
      </c>
      <c r="B1144">
        <v>15354.8</v>
      </c>
      <c r="C1144">
        <v>15220.4</v>
      </c>
      <c r="D1144">
        <v>15219.9</v>
      </c>
      <c r="E1144">
        <v>15206.8</v>
      </c>
      <c r="F1144">
        <v>712.79399999999998</v>
      </c>
      <c r="G1144">
        <v>1310.05</v>
      </c>
      <c r="H1144">
        <v>415.12799999999999</v>
      </c>
      <c r="I1144">
        <v>6.0436700000000003E-2</v>
      </c>
      <c r="J1144">
        <v>0.93160399999999999</v>
      </c>
      <c r="K1144">
        <v>0</v>
      </c>
      <c r="L1144" t="s">
        <v>43</v>
      </c>
    </row>
    <row r="1145" spans="1:12" x14ac:dyDescent="0.25">
      <c r="A1145" t="s">
        <v>52</v>
      </c>
      <c r="B1145">
        <v>16243.9</v>
      </c>
      <c r="C1145">
        <v>16127.4</v>
      </c>
      <c r="D1145">
        <v>16126.9</v>
      </c>
      <c r="E1145">
        <v>16113</v>
      </c>
      <c r="F1145">
        <v>752.43499999999995</v>
      </c>
      <c r="G1145">
        <v>1384.41</v>
      </c>
      <c r="H1145">
        <v>439.40100000000001</v>
      </c>
      <c r="I1145">
        <v>5.4762199999999997E-2</v>
      </c>
      <c r="J1145">
        <v>0.931836</v>
      </c>
      <c r="K1145">
        <v>0</v>
      </c>
      <c r="L1145" t="s">
        <v>43</v>
      </c>
    </row>
    <row r="1146" spans="1:12" x14ac:dyDescent="0.25">
      <c r="A1146" t="s">
        <v>52</v>
      </c>
      <c r="B1146">
        <v>15799.7</v>
      </c>
      <c r="C1146">
        <v>15681.9</v>
      </c>
      <c r="D1146">
        <v>15681.4</v>
      </c>
      <c r="E1146">
        <v>15667.9</v>
      </c>
      <c r="F1146">
        <v>732.47400000000005</v>
      </c>
      <c r="G1146">
        <v>1374.03</v>
      </c>
      <c r="H1146">
        <v>426.48899999999998</v>
      </c>
      <c r="I1146">
        <v>5.6691600000000002E-2</v>
      </c>
      <c r="J1146">
        <v>0.95355699999999999</v>
      </c>
      <c r="K1146">
        <v>0</v>
      </c>
      <c r="L1146" t="s">
        <v>43</v>
      </c>
    </row>
    <row r="1147" spans="1:12" x14ac:dyDescent="0.25">
      <c r="A1147" t="s">
        <v>52</v>
      </c>
      <c r="B1147">
        <v>16050.4</v>
      </c>
      <c r="C1147">
        <v>15916</v>
      </c>
      <c r="D1147">
        <v>15915.5</v>
      </c>
      <c r="E1147">
        <v>15901.8</v>
      </c>
      <c r="F1147">
        <v>742.75400000000002</v>
      </c>
      <c r="G1147">
        <v>1367.08</v>
      </c>
      <c r="H1147">
        <v>433.77499999999998</v>
      </c>
      <c r="I1147">
        <v>5.4888100000000002E-2</v>
      </c>
      <c r="J1147">
        <v>0.94119699999999995</v>
      </c>
      <c r="K1147">
        <v>0</v>
      </c>
      <c r="L1147" t="s">
        <v>43</v>
      </c>
    </row>
    <row r="1148" spans="1:12" x14ac:dyDescent="0.25">
      <c r="A1148" t="s">
        <v>52</v>
      </c>
      <c r="B1148">
        <v>15656.9</v>
      </c>
      <c r="C1148">
        <v>15544</v>
      </c>
      <c r="D1148">
        <v>15543.5</v>
      </c>
      <c r="E1148">
        <v>15530.1</v>
      </c>
      <c r="F1148">
        <v>726.95600000000002</v>
      </c>
      <c r="G1148">
        <v>1335.62</v>
      </c>
      <c r="H1148">
        <v>423.50700000000001</v>
      </c>
      <c r="I1148">
        <v>5.5989299999999999E-2</v>
      </c>
      <c r="J1148">
        <v>0.93112399999999995</v>
      </c>
      <c r="K1148">
        <v>0</v>
      </c>
      <c r="L1148" t="s">
        <v>43</v>
      </c>
    </row>
    <row r="1149" spans="1:12" x14ac:dyDescent="0.25">
      <c r="A1149" t="s">
        <v>52</v>
      </c>
      <c r="B1149">
        <v>15175</v>
      </c>
      <c r="C1149">
        <v>15062.6</v>
      </c>
      <c r="D1149">
        <v>15062.1</v>
      </c>
      <c r="E1149">
        <v>15049.1</v>
      </c>
      <c r="F1149">
        <v>706.34900000000005</v>
      </c>
      <c r="G1149">
        <v>1297.1199999999999</v>
      </c>
      <c r="H1149">
        <v>410.75900000000001</v>
      </c>
      <c r="I1149">
        <v>5.4517099999999999E-2</v>
      </c>
      <c r="J1149">
        <v>0.95779700000000001</v>
      </c>
      <c r="K1149">
        <v>0</v>
      </c>
      <c r="L1149" t="s">
        <v>43</v>
      </c>
    </row>
    <row r="1150" spans="1:12" x14ac:dyDescent="0.25">
      <c r="A1150" t="s">
        <v>52</v>
      </c>
      <c r="B1150">
        <v>16301.4</v>
      </c>
      <c r="C1150">
        <v>16189</v>
      </c>
      <c r="D1150">
        <v>16188.5</v>
      </c>
      <c r="E1150">
        <v>16174.6</v>
      </c>
      <c r="F1150">
        <v>753.43700000000001</v>
      </c>
      <c r="G1150">
        <v>1425.5</v>
      </c>
      <c r="H1150">
        <v>439.74400000000003</v>
      </c>
      <c r="I1150">
        <v>5.8645799999999998E-2</v>
      </c>
      <c r="J1150">
        <v>0.93183000000000005</v>
      </c>
      <c r="K1150">
        <v>0</v>
      </c>
      <c r="L1150" t="s">
        <v>43</v>
      </c>
    </row>
    <row r="1151" spans="1:12" x14ac:dyDescent="0.25">
      <c r="A1151" t="s">
        <v>52</v>
      </c>
      <c r="B1151">
        <v>13988.1</v>
      </c>
      <c r="C1151">
        <v>13874.5</v>
      </c>
      <c r="D1151">
        <v>13874</v>
      </c>
      <c r="E1151">
        <v>13862</v>
      </c>
      <c r="F1151">
        <v>656.23199999999997</v>
      </c>
      <c r="G1151">
        <v>1198.79</v>
      </c>
      <c r="H1151">
        <v>379.31599999999997</v>
      </c>
      <c r="I1151">
        <v>8.3256899999999995E-2</v>
      </c>
      <c r="J1151">
        <v>0.93090700000000004</v>
      </c>
      <c r="K1151">
        <v>0</v>
      </c>
      <c r="L1151" t="s">
        <v>43</v>
      </c>
    </row>
    <row r="1152" spans="1:12" x14ac:dyDescent="0.25">
      <c r="A1152" t="s">
        <v>52</v>
      </c>
      <c r="B1152">
        <v>15388.5</v>
      </c>
      <c r="C1152">
        <v>15275.5</v>
      </c>
      <c r="D1152">
        <v>15275</v>
      </c>
      <c r="E1152">
        <v>15261.8</v>
      </c>
      <c r="F1152">
        <v>714.82799999999997</v>
      </c>
      <c r="G1152">
        <v>1313.82</v>
      </c>
      <c r="H1152">
        <v>416.46199999999999</v>
      </c>
      <c r="I1152">
        <v>7.1298600000000004E-2</v>
      </c>
      <c r="J1152">
        <v>0.93183000000000005</v>
      </c>
      <c r="K1152">
        <v>0</v>
      </c>
      <c r="L1152" t="s">
        <v>43</v>
      </c>
    </row>
    <row r="1153" spans="1:12" x14ac:dyDescent="0.25">
      <c r="A1153" t="s">
        <v>52</v>
      </c>
      <c r="B1153">
        <v>15273.9</v>
      </c>
      <c r="C1153">
        <v>15154.6</v>
      </c>
      <c r="D1153">
        <v>15154.1</v>
      </c>
      <c r="E1153">
        <v>15141.1</v>
      </c>
      <c r="F1153">
        <v>710.62</v>
      </c>
      <c r="G1153">
        <v>1304.74</v>
      </c>
      <c r="H1153">
        <v>413.358</v>
      </c>
      <c r="I1153">
        <v>5.87279E-2</v>
      </c>
      <c r="J1153">
        <v>0.95921699999999999</v>
      </c>
      <c r="K1153">
        <v>0</v>
      </c>
      <c r="L1153" t="s">
        <v>43</v>
      </c>
    </row>
    <row r="1154" spans="1:12" x14ac:dyDescent="0.25">
      <c r="A1154" t="s">
        <v>52</v>
      </c>
      <c r="B1154">
        <v>14589.5</v>
      </c>
      <c r="C1154">
        <v>14477.6</v>
      </c>
      <c r="D1154">
        <v>14477.2</v>
      </c>
      <c r="E1154">
        <v>14464.8</v>
      </c>
      <c r="F1154">
        <v>678.29</v>
      </c>
      <c r="G1154">
        <v>1282.78</v>
      </c>
      <c r="H1154">
        <v>394.05500000000001</v>
      </c>
      <c r="I1154">
        <v>5.3946800000000003E-2</v>
      </c>
      <c r="J1154">
        <v>0.95053799999999999</v>
      </c>
      <c r="K1154">
        <v>0</v>
      </c>
      <c r="L1154" t="s">
        <v>43</v>
      </c>
    </row>
    <row r="1155" spans="1:12" x14ac:dyDescent="0.25">
      <c r="A1155" t="s">
        <v>52</v>
      </c>
      <c r="B1155">
        <v>14836.2</v>
      </c>
      <c r="C1155">
        <v>14723.8</v>
      </c>
      <c r="D1155">
        <v>14723.3</v>
      </c>
      <c r="E1155">
        <v>14710.7</v>
      </c>
      <c r="F1155">
        <v>691.96500000000003</v>
      </c>
      <c r="G1155">
        <v>1268.67</v>
      </c>
      <c r="H1155">
        <v>401.95100000000002</v>
      </c>
      <c r="I1155">
        <v>5.3982500000000003E-2</v>
      </c>
      <c r="J1155">
        <v>0.931809</v>
      </c>
      <c r="K1155">
        <v>0</v>
      </c>
      <c r="L1155" t="s">
        <v>43</v>
      </c>
    </row>
    <row r="1156" spans="1:12" x14ac:dyDescent="0.25">
      <c r="A1156" t="s">
        <v>52</v>
      </c>
      <c r="B1156">
        <v>15968.4</v>
      </c>
      <c r="C1156">
        <v>15849</v>
      </c>
      <c r="D1156">
        <v>15848.5</v>
      </c>
      <c r="E1156">
        <v>15834.9</v>
      </c>
      <c r="F1156">
        <v>740.52599999999995</v>
      </c>
      <c r="G1156">
        <v>1361.2</v>
      </c>
      <c r="H1156">
        <v>432.00400000000002</v>
      </c>
      <c r="I1156">
        <v>5.5879999999999999E-2</v>
      </c>
      <c r="J1156">
        <v>0.93183300000000002</v>
      </c>
      <c r="K1156">
        <v>0</v>
      </c>
      <c r="L1156" t="s">
        <v>43</v>
      </c>
    </row>
    <row r="1157" spans="1:12" x14ac:dyDescent="0.25">
      <c r="A1157" t="s">
        <v>52</v>
      </c>
      <c r="B1157">
        <v>15423.8</v>
      </c>
      <c r="C1157">
        <v>15295.8</v>
      </c>
      <c r="D1157">
        <v>15295.3</v>
      </c>
      <c r="E1157">
        <v>15282.1</v>
      </c>
      <c r="F1157">
        <v>716.28899999999999</v>
      </c>
      <c r="G1157">
        <v>1316.3</v>
      </c>
      <c r="H1157">
        <v>416.92899999999997</v>
      </c>
      <c r="I1157">
        <v>6.1352999999999998E-2</v>
      </c>
      <c r="J1157">
        <v>0.93177299999999996</v>
      </c>
      <c r="K1157">
        <v>0</v>
      </c>
      <c r="L1157" t="s">
        <v>43</v>
      </c>
    </row>
    <row r="1158" spans="1:12" x14ac:dyDescent="0.25">
      <c r="A1158" t="s">
        <v>52</v>
      </c>
      <c r="B1158">
        <v>16055.1</v>
      </c>
      <c r="C1158">
        <v>15921.5</v>
      </c>
      <c r="D1158">
        <v>15921</v>
      </c>
      <c r="E1158">
        <v>15907.3</v>
      </c>
      <c r="F1158">
        <v>741.48299999999995</v>
      </c>
      <c r="G1158">
        <v>1406.07</v>
      </c>
      <c r="H1158">
        <v>432.738</v>
      </c>
      <c r="I1158">
        <v>8.3255899999999994E-2</v>
      </c>
      <c r="J1158">
        <v>0.95126900000000003</v>
      </c>
      <c r="K1158">
        <v>0</v>
      </c>
      <c r="L1158" t="s">
        <v>43</v>
      </c>
    </row>
    <row r="1159" spans="1:12" x14ac:dyDescent="0.25">
      <c r="A1159" t="s">
        <v>52</v>
      </c>
      <c r="B1159">
        <v>15481.7</v>
      </c>
      <c r="C1159">
        <v>15367.1</v>
      </c>
      <c r="D1159">
        <v>15366.6</v>
      </c>
      <c r="E1159">
        <v>15353.4</v>
      </c>
      <c r="F1159">
        <v>719.97699999999998</v>
      </c>
      <c r="G1159">
        <v>1321.11</v>
      </c>
      <c r="H1159">
        <v>418.97800000000001</v>
      </c>
      <c r="I1159">
        <v>5.3976299999999998E-2</v>
      </c>
      <c r="J1159">
        <v>0.95921100000000004</v>
      </c>
      <c r="K1159">
        <v>0</v>
      </c>
      <c r="L1159" t="s">
        <v>43</v>
      </c>
    </row>
    <row r="1160" spans="1:12" x14ac:dyDescent="0.25">
      <c r="A1160" t="s">
        <v>52</v>
      </c>
      <c r="B1160">
        <v>15118.7</v>
      </c>
      <c r="C1160">
        <v>14991.9</v>
      </c>
      <c r="D1160">
        <v>14991.4</v>
      </c>
      <c r="E1160">
        <v>14978.5</v>
      </c>
      <c r="F1160">
        <v>703.39</v>
      </c>
      <c r="G1160">
        <v>1291.32</v>
      </c>
      <c r="H1160">
        <v>409.03300000000002</v>
      </c>
      <c r="I1160">
        <v>5.9989199999999999E-2</v>
      </c>
      <c r="J1160">
        <v>0.93125999999999998</v>
      </c>
      <c r="K1160">
        <v>0</v>
      </c>
      <c r="L1160" t="s">
        <v>43</v>
      </c>
    </row>
    <row r="1161" spans="1:12" x14ac:dyDescent="0.25">
      <c r="A1161" t="s">
        <v>52</v>
      </c>
      <c r="B1161">
        <v>14856.6</v>
      </c>
      <c r="C1161">
        <v>14741.5</v>
      </c>
      <c r="D1161">
        <v>14741</v>
      </c>
      <c r="E1161">
        <v>14728.4</v>
      </c>
      <c r="F1161">
        <v>692.24699999999996</v>
      </c>
      <c r="G1161">
        <v>1269.1500000000001</v>
      </c>
      <c r="H1161">
        <v>402.12200000000001</v>
      </c>
      <c r="I1161">
        <v>5.77627E-2</v>
      </c>
      <c r="J1161">
        <v>0.94494500000000003</v>
      </c>
      <c r="K1161">
        <v>0</v>
      </c>
      <c r="L1161" t="s">
        <v>43</v>
      </c>
    </row>
    <row r="1162" spans="1:12" x14ac:dyDescent="0.25">
      <c r="A1162" t="s">
        <v>52</v>
      </c>
      <c r="B1162">
        <v>16018.2</v>
      </c>
      <c r="C1162">
        <v>15884.7</v>
      </c>
      <c r="D1162">
        <v>15884.2</v>
      </c>
      <c r="E1162">
        <v>15870.6</v>
      </c>
      <c r="F1162">
        <v>740.197</v>
      </c>
      <c r="G1162">
        <v>1404.98</v>
      </c>
      <c r="H1162">
        <v>431.49700000000001</v>
      </c>
      <c r="I1162">
        <v>7.0122599999999993E-2</v>
      </c>
      <c r="J1162">
        <v>0.93183300000000002</v>
      </c>
      <c r="K1162">
        <v>0</v>
      </c>
      <c r="L1162" t="s">
        <v>43</v>
      </c>
    </row>
    <row r="1163" spans="1:12" x14ac:dyDescent="0.25">
      <c r="A1163" t="s">
        <v>52</v>
      </c>
      <c r="B1163">
        <v>16349.3</v>
      </c>
      <c r="C1163">
        <v>16235.3</v>
      </c>
      <c r="D1163">
        <v>16234.8</v>
      </c>
      <c r="E1163">
        <v>16220.9</v>
      </c>
      <c r="F1163">
        <v>757.053</v>
      </c>
      <c r="G1163">
        <v>1393.63</v>
      </c>
      <c r="H1163">
        <v>442.00900000000001</v>
      </c>
      <c r="I1163">
        <v>8.3258299999999993E-2</v>
      </c>
      <c r="J1163">
        <v>0.931786</v>
      </c>
      <c r="K1163">
        <v>0</v>
      </c>
      <c r="L1163" t="s">
        <v>43</v>
      </c>
    </row>
    <row r="1164" spans="1:12" x14ac:dyDescent="0.25">
      <c r="A1164" t="s">
        <v>52</v>
      </c>
      <c r="B1164">
        <v>15776.5</v>
      </c>
      <c r="C1164">
        <v>15648</v>
      </c>
      <c r="D1164">
        <v>15647.5</v>
      </c>
      <c r="E1164">
        <v>15634</v>
      </c>
      <c r="F1164">
        <v>731.33699999999999</v>
      </c>
      <c r="G1164">
        <v>1345.96</v>
      </c>
      <c r="H1164">
        <v>426.56099999999998</v>
      </c>
      <c r="I1164">
        <v>5.62953E-2</v>
      </c>
      <c r="J1164">
        <v>0.93126600000000004</v>
      </c>
      <c r="K1164">
        <v>0</v>
      </c>
      <c r="L1164" t="s">
        <v>43</v>
      </c>
    </row>
    <row r="1165" spans="1:12" x14ac:dyDescent="0.25">
      <c r="A1165" t="s">
        <v>52</v>
      </c>
      <c r="B1165">
        <v>16344.5</v>
      </c>
      <c r="C1165">
        <v>16209.6</v>
      </c>
      <c r="D1165">
        <v>16209.1</v>
      </c>
      <c r="E1165">
        <v>16195.1</v>
      </c>
      <c r="F1165">
        <v>756.00599999999997</v>
      </c>
      <c r="G1165">
        <v>1390.3</v>
      </c>
      <c r="H1165">
        <v>441.53</v>
      </c>
      <c r="I1165">
        <v>7.37265E-2</v>
      </c>
      <c r="J1165">
        <v>0.93182100000000001</v>
      </c>
      <c r="K1165">
        <v>0</v>
      </c>
      <c r="L1165" t="s">
        <v>43</v>
      </c>
    </row>
    <row r="1166" spans="1:12" x14ac:dyDescent="0.25">
      <c r="A1166" t="s">
        <v>52</v>
      </c>
      <c r="B1166">
        <v>14920.9</v>
      </c>
      <c r="C1166">
        <v>14801.4</v>
      </c>
      <c r="D1166">
        <v>14800.9</v>
      </c>
      <c r="E1166">
        <v>14788.3</v>
      </c>
      <c r="F1166">
        <v>693.47500000000002</v>
      </c>
      <c r="G1166">
        <v>1315.45</v>
      </c>
      <c r="H1166">
        <v>402.83300000000003</v>
      </c>
      <c r="I1166">
        <v>6.2311199999999997E-2</v>
      </c>
      <c r="J1166">
        <v>0.93178399999999995</v>
      </c>
      <c r="K1166">
        <v>0</v>
      </c>
      <c r="L1166" t="s">
        <v>43</v>
      </c>
    </row>
    <row r="1167" spans="1:12" x14ac:dyDescent="0.25">
      <c r="A1167" t="s">
        <v>52</v>
      </c>
      <c r="B1167">
        <v>15918.9</v>
      </c>
      <c r="C1167">
        <v>15784.4</v>
      </c>
      <c r="D1167">
        <v>15783.9</v>
      </c>
      <c r="E1167">
        <v>15770.3</v>
      </c>
      <c r="F1167">
        <v>736.50699999999995</v>
      </c>
      <c r="G1167">
        <v>1356.31</v>
      </c>
      <c r="H1167">
        <v>429.95400000000001</v>
      </c>
      <c r="I1167">
        <v>5.4362000000000001E-2</v>
      </c>
      <c r="J1167">
        <v>0.93183499999999997</v>
      </c>
      <c r="K1167">
        <v>0</v>
      </c>
      <c r="L1167" t="s">
        <v>43</v>
      </c>
    </row>
    <row r="1168" spans="1:12" x14ac:dyDescent="0.25">
      <c r="A1168" t="s">
        <v>52</v>
      </c>
      <c r="B1168">
        <v>16227.5</v>
      </c>
      <c r="C1168">
        <v>16113.7</v>
      </c>
      <c r="D1168">
        <v>16113.2</v>
      </c>
      <c r="E1168">
        <v>16099.3</v>
      </c>
      <c r="F1168">
        <v>753.59400000000005</v>
      </c>
      <c r="G1168">
        <v>1382.7</v>
      </c>
      <c r="H1168">
        <v>439.00799999999998</v>
      </c>
      <c r="I1168">
        <v>5.6339399999999998E-2</v>
      </c>
      <c r="J1168">
        <v>0.93167599999999995</v>
      </c>
      <c r="K1168">
        <v>0</v>
      </c>
      <c r="L1168" t="s">
        <v>43</v>
      </c>
    </row>
    <row r="1169" spans="1:25" x14ac:dyDescent="0.25">
      <c r="A1169" t="s">
        <v>52</v>
      </c>
      <c r="B1169">
        <v>15423.6</v>
      </c>
      <c r="C1169">
        <v>15297.2</v>
      </c>
      <c r="D1169">
        <v>15296.7</v>
      </c>
      <c r="E1169">
        <v>15283.6</v>
      </c>
      <c r="F1169">
        <v>715.99900000000002</v>
      </c>
      <c r="G1169">
        <v>1316.64</v>
      </c>
      <c r="H1169">
        <v>417.226</v>
      </c>
      <c r="I1169">
        <v>5.5665100000000002E-2</v>
      </c>
      <c r="J1169">
        <v>0.93159700000000001</v>
      </c>
      <c r="K1169">
        <v>0</v>
      </c>
      <c r="L1169" t="s">
        <v>43</v>
      </c>
    </row>
    <row r="1170" spans="1:25" x14ac:dyDescent="0.25">
      <c r="A1170" t="s">
        <v>52</v>
      </c>
      <c r="B1170">
        <v>15958.4</v>
      </c>
      <c r="C1170">
        <v>15844.8</v>
      </c>
      <c r="D1170">
        <v>15844.3</v>
      </c>
      <c r="E1170">
        <v>15830.7</v>
      </c>
      <c r="F1170">
        <v>737.85799999999995</v>
      </c>
      <c r="G1170">
        <v>1402.69</v>
      </c>
      <c r="H1170">
        <v>430.44299999999998</v>
      </c>
      <c r="I1170">
        <v>6.7134600000000003E-2</v>
      </c>
      <c r="J1170">
        <v>0.93103899999999995</v>
      </c>
      <c r="K1170">
        <v>0</v>
      </c>
      <c r="L1170" t="s">
        <v>43</v>
      </c>
    </row>
    <row r="1171" spans="1:25" x14ac:dyDescent="0.25">
      <c r="A1171" t="s">
        <v>52</v>
      </c>
      <c r="B1171">
        <v>15193.6</v>
      </c>
      <c r="C1171">
        <v>15065</v>
      </c>
      <c r="D1171">
        <v>15064.5</v>
      </c>
      <c r="E1171">
        <v>15051.5</v>
      </c>
      <c r="F1171">
        <v>706.06799999999998</v>
      </c>
      <c r="G1171">
        <v>1297.7</v>
      </c>
      <c r="H1171">
        <v>411.14100000000002</v>
      </c>
      <c r="I1171">
        <v>5.3991400000000002E-2</v>
      </c>
      <c r="J1171">
        <v>0.93179100000000004</v>
      </c>
      <c r="K1171">
        <v>0</v>
      </c>
      <c r="L1171" t="s">
        <v>43</v>
      </c>
    </row>
    <row r="1172" spans="1:25" x14ac:dyDescent="0.25">
      <c r="A1172" t="s">
        <v>52</v>
      </c>
      <c r="B1172">
        <v>15500.2</v>
      </c>
      <c r="C1172">
        <v>15365.6</v>
      </c>
      <c r="D1172">
        <v>15365.1</v>
      </c>
      <c r="E1172">
        <v>15351.9</v>
      </c>
      <c r="F1172">
        <v>719.11099999999999</v>
      </c>
      <c r="G1172">
        <v>1322.15</v>
      </c>
      <c r="H1172">
        <v>419.16899999999998</v>
      </c>
      <c r="I1172">
        <v>8.2401299999999997E-2</v>
      </c>
      <c r="J1172">
        <v>0.93049999999999999</v>
      </c>
      <c r="K1172">
        <v>0</v>
      </c>
      <c r="L1172" t="s">
        <v>43</v>
      </c>
    </row>
    <row r="1173" spans="1:25" x14ac:dyDescent="0.25">
      <c r="A1173" t="s">
        <v>52</v>
      </c>
      <c r="B1173">
        <v>15152.4</v>
      </c>
      <c r="C1173">
        <v>15038.4</v>
      </c>
      <c r="D1173">
        <v>15037.9</v>
      </c>
      <c r="E1173">
        <v>15025</v>
      </c>
      <c r="F1173">
        <v>705.58399999999995</v>
      </c>
      <c r="G1173">
        <v>1302.69</v>
      </c>
      <c r="H1173">
        <v>410.02499999999998</v>
      </c>
      <c r="I1173">
        <v>6.5657800000000002E-2</v>
      </c>
      <c r="J1173">
        <v>0.931724</v>
      </c>
      <c r="K1173">
        <v>0</v>
      </c>
      <c r="L1173" t="s">
        <v>43</v>
      </c>
    </row>
    <row r="1174" spans="1:25" x14ac:dyDescent="0.25">
      <c r="A1174" t="s">
        <v>52</v>
      </c>
      <c r="B1174">
        <v>16002.6</v>
      </c>
      <c r="C1174">
        <v>15868</v>
      </c>
      <c r="D1174">
        <v>15867.4</v>
      </c>
      <c r="E1174">
        <v>15853.8</v>
      </c>
      <c r="F1174">
        <v>740.79399999999998</v>
      </c>
      <c r="G1174">
        <v>1363.05</v>
      </c>
      <c r="H1174">
        <v>432.61700000000002</v>
      </c>
      <c r="I1174">
        <v>5.7974600000000001E-2</v>
      </c>
      <c r="J1174">
        <v>0.931836</v>
      </c>
      <c r="K1174">
        <v>0</v>
      </c>
      <c r="L1174" t="s">
        <v>43</v>
      </c>
    </row>
    <row r="1175" spans="1:25" x14ac:dyDescent="0.25">
      <c r="A1175" t="s">
        <v>52</v>
      </c>
      <c r="B1175">
        <v>15604.1</v>
      </c>
      <c r="C1175">
        <v>15488</v>
      </c>
      <c r="D1175">
        <v>15487.4</v>
      </c>
      <c r="E1175">
        <v>15474.1</v>
      </c>
      <c r="F1175">
        <v>725.41200000000003</v>
      </c>
      <c r="G1175">
        <v>1330.73</v>
      </c>
      <c r="H1175">
        <v>422.327</v>
      </c>
      <c r="I1175">
        <v>5.5450399999999997E-2</v>
      </c>
      <c r="J1175">
        <v>0.93182900000000002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15557.3</v>
      </c>
      <c r="C1176">
        <v>15422.8</v>
      </c>
      <c r="D1176">
        <v>15422.3</v>
      </c>
      <c r="E1176">
        <v>15409</v>
      </c>
      <c r="F1176">
        <v>714.01700000000005</v>
      </c>
      <c r="G1176">
        <v>1327.48</v>
      </c>
      <c r="H1176">
        <v>420.62700000000001</v>
      </c>
      <c r="I1176">
        <v>5.9805200000000003E-2</v>
      </c>
      <c r="J1176">
        <v>0.93168799999999996</v>
      </c>
      <c r="K1176">
        <v>0</v>
      </c>
      <c r="L1176" t="s">
        <v>43</v>
      </c>
      <c r="R1176">
        <f>AVERAGE(B1127:B1176)</f>
        <v>15532.916000000001</v>
      </c>
      <c r="S1176">
        <f>AVERAGE(C1127:C1176)</f>
        <v>15410.694</v>
      </c>
      <c r="U1176">
        <f>_xlfn.VAR.P(B1127:B1176)</f>
        <v>266299.79574399994</v>
      </c>
      <c r="V1176">
        <f>_xlfn.VAR.P(C1127:C1176)</f>
        <v>264937.87896400003</v>
      </c>
      <c r="X1176">
        <f>1.96*SQRT(U1176)/50</f>
        <v>20.22886349086523</v>
      </c>
      <c r="Y1176">
        <f>1.96*SQRT(V1176)/50</f>
        <v>20.177069716171399</v>
      </c>
    </row>
    <row r="1177" spans="1:25" x14ac:dyDescent="0.25">
      <c r="A1177" t="s">
        <v>52</v>
      </c>
      <c r="B1177">
        <v>776648.90873699996</v>
      </c>
      <c r="C1177" t="s">
        <v>37</v>
      </c>
    </row>
    <row r="1178" spans="1:25" x14ac:dyDescent="0.25">
      <c r="A1178" t="s">
        <v>76</v>
      </c>
      <c r="B1178">
        <v>14162.8</v>
      </c>
      <c r="C1178">
        <v>14162.2</v>
      </c>
      <c r="D1178">
        <v>14161.7</v>
      </c>
      <c r="E1178">
        <v>14148.7</v>
      </c>
      <c r="F1178">
        <v>697.80499999999995</v>
      </c>
      <c r="G1178">
        <v>0</v>
      </c>
      <c r="H1178">
        <v>417.19900000000001</v>
      </c>
      <c r="I1178">
        <v>7.3667499999999997E-2</v>
      </c>
      <c r="J1178">
        <v>0.95269999999999999</v>
      </c>
      <c r="K1178">
        <v>0</v>
      </c>
      <c r="L1178" t="s">
        <v>43</v>
      </c>
    </row>
    <row r="1179" spans="1:25" x14ac:dyDescent="0.25">
      <c r="A1179" t="s">
        <v>76</v>
      </c>
      <c r="B1179">
        <v>15146.1</v>
      </c>
      <c r="C1179">
        <v>15145.4</v>
      </c>
      <c r="D1179">
        <v>15144.8</v>
      </c>
      <c r="E1179">
        <v>15131</v>
      </c>
      <c r="F1179">
        <v>743.98800000000006</v>
      </c>
      <c r="G1179">
        <v>0</v>
      </c>
      <c r="H1179">
        <v>445.26</v>
      </c>
      <c r="I1179">
        <v>5.5374699999999999E-2</v>
      </c>
      <c r="J1179">
        <v>0.93180700000000005</v>
      </c>
      <c r="K1179">
        <v>0</v>
      </c>
      <c r="L1179" t="s">
        <v>43</v>
      </c>
    </row>
    <row r="1180" spans="1:25" x14ac:dyDescent="0.25">
      <c r="A1180" t="s">
        <v>76</v>
      </c>
      <c r="B1180">
        <v>14238.6</v>
      </c>
      <c r="C1180">
        <v>14237.9</v>
      </c>
      <c r="D1180">
        <v>14237.4</v>
      </c>
      <c r="E1180">
        <v>14224.4</v>
      </c>
      <c r="F1180">
        <v>702.41200000000003</v>
      </c>
      <c r="G1180">
        <v>0</v>
      </c>
      <c r="H1180">
        <v>419.57600000000002</v>
      </c>
      <c r="I1180">
        <v>5.5475200000000002E-2</v>
      </c>
      <c r="J1180">
        <v>0.93183499999999997</v>
      </c>
      <c r="K1180">
        <v>0</v>
      </c>
      <c r="L1180" t="s">
        <v>43</v>
      </c>
    </row>
    <row r="1181" spans="1:25" x14ac:dyDescent="0.25">
      <c r="A1181" t="s">
        <v>76</v>
      </c>
      <c r="B1181">
        <v>14568.7</v>
      </c>
      <c r="C1181">
        <v>14568</v>
      </c>
      <c r="D1181">
        <v>14567.5</v>
      </c>
      <c r="E1181">
        <v>14554.2</v>
      </c>
      <c r="F1181">
        <v>716.322</v>
      </c>
      <c r="G1181">
        <v>0</v>
      </c>
      <c r="H1181">
        <v>428.88799999999998</v>
      </c>
      <c r="I1181">
        <v>5.8961800000000002E-2</v>
      </c>
      <c r="J1181">
        <v>0.93180600000000002</v>
      </c>
      <c r="K1181">
        <v>0</v>
      </c>
      <c r="L1181" t="s">
        <v>43</v>
      </c>
    </row>
    <row r="1182" spans="1:25" x14ac:dyDescent="0.25">
      <c r="A1182" t="s">
        <v>76</v>
      </c>
      <c r="B1182">
        <v>13729.1</v>
      </c>
      <c r="C1182">
        <v>13728.5</v>
      </c>
      <c r="D1182">
        <v>13727.9</v>
      </c>
      <c r="E1182">
        <v>13715.4</v>
      </c>
      <c r="F1182">
        <v>678.66899999999998</v>
      </c>
      <c r="G1182">
        <v>0</v>
      </c>
      <c r="H1182">
        <v>404.68099999999998</v>
      </c>
      <c r="I1182">
        <v>5.3973199999999999E-2</v>
      </c>
      <c r="J1182">
        <v>0.93115899999999996</v>
      </c>
      <c r="K1182">
        <v>0</v>
      </c>
      <c r="L1182" t="s">
        <v>43</v>
      </c>
    </row>
    <row r="1183" spans="1:25" x14ac:dyDescent="0.25">
      <c r="A1183" t="s">
        <v>76</v>
      </c>
      <c r="B1183">
        <v>15314.1</v>
      </c>
      <c r="C1183">
        <v>15313.5</v>
      </c>
      <c r="D1183">
        <v>15312.9</v>
      </c>
      <c r="E1183">
        <v>15298.9</v>
      </c>
      <c r="F1183">
        <v>752.00199999999995</v>
      </c>
      <c r="G1183">
        <v>0</v>
      </c>
      <c r="H1183">
        <v>450.43</v>
      </c>
      <c r="I1183">
        <v>5.4400200000000003E-2</v>
      </c>
      <c r="J1183">
        <v>0.93183400000000005</v>
      </c>
      <c r="K1183">
        <v>0</v>
      </c>
      <c r="L1183" t="s">
        <v>43</v>
      </c>
    </row>
    <row r="1184" spans="1:25" x14ac:dyDescent="0.25">
      <c r="A1184" t="s">
        <v>76</v>
      </c>
      <c r="B1184">
        <v>13792.1</v>
      </c>
      <c r="C1184">
        <v>13791.3</v>
      </c>
      <c r="D1184">
        <v>13790.8</v>
      </c>
      <c r="E1184">
        <v>13778.3</v>
      </c>
      <c r="F1184">
        <v>681.67700000000002</v>
      </c>
      <c r="G1184">
        <v>0</v>
      </c>
      <c r="H1184">
        <v>407.072</v>
      </c>
      <c r="I1184">
        <v>7.1254899999999996E-2</v>
      </c>
      <c r="J1184">
        <v>0.93160799999999999</v>
      </c>
      <c r="K1184">
        <v>0</v>
      </c>
      <c r="L1184" t="s">
        <v>43</v>
      </c>
    </row>
    <row r="1185" spans="1:12" x14ac:dyDescent="0.25">
      <c r="A1185" t="s">
        <v>76</v>
      </c>
      <c r="B1185">
        <v>15108.8</v>
      </c>
      <c r="C1185">
        <v>15108.1</v>
      </c>
      <c r="D1185">
        <v>15107.6</v>
      </c>
      <c r="E1185">
        <v>15093.8</v>
      </c>
      <c r="F1185">
        <v>742.05600000000004</v>
      </c>
      <c r="G1185">
        <v>0</v>
      </c>
      <c r="H1185">
        <v>444.75299999999999</v>
      </c>
      <c r="I1185">
        <v>5.5979899999999999E-2</v>
      </c>
      <c r="J1185">
        <v>0.93176800000000004</v>
      </c>
      <c r="K1185">
        <v>0</v>
      </c>
      <c r="L1185" t="s">
        <v>43</v>
      </c>
    </row>
    <row r="1186" spans="1:12" x14ac:dyDescent="0.25">
      <c r="A1186" t="s">
        <v>76</v>
      </c>
      <c r="B1186">
        <v>13774.3</v>
      </c>
      <c r="C1186">
        <v>13773.7</v>
      </c>
      <c r="D1186">
        <v>13773.2</v>
      </c>
      <c r="E1186">
        <v>13760.5</v>
      </c>
      <c r="F1186">
        <v>680.96799999999996</v>
      </c>
      <c r="G1186">
        <v>0</v>
      </c>
      <c r="H1186">
        <v>406.56799999999998</v>
      </c>
      <c r="I1186">
        <v>5.6882299999999997E-2</v>
      </c>
      <c r="J1186">
        <v>0.93183199999999999</v>
      </c>
      <c r="K1186">
        <v>0</v>
      </c>
      <c r="L1186" t="s">
        <v>43</v>
      </c>
    </row>
    <row r="1187" spans="1:12" x14ac:dyDescent="0.25">
      <c r="A1187" t="s">
        <v>76</v>
      </c>
      <c r="B1187">
        <v>14357</v>
      </c>
      <c r="C1187">
        <v>14356.3</v>
      </c>
      <c r="D1187">
        <v>14355.8</v>
      </c>
      <c r="E1187">
        <v>14342.7</v>
      </c>
      <c r="F1187">
        <v>709.16099999999994</v>
      </c>
      <c r="G1187">
        <v>0</v>
      </c>
      <c r="H1187">
        <v>423.00099999999998</v>
      </c>
      <c r="I1187">
        <v>5.41839E-2</v>
      </c>
      <c r="J1187">
        <v>0.93375300000000006</v>
      </c>
      <c r="K1187">
        <v>0</v>
      </c>
      <c r="L1187" t="s">
        <v>43</v>
      </c>
    </row>
    <row r="1188" spans="1:12" x14ac:dyDescent="0.25">
      <c r="A1188" t="s">
        <v>76</v>
      </c>
      <c r="B1188">
        <v>14988.2</v>
      </c>
      <c r="C1188">
        <v>14987.5</v>
      </c>
      <c r="D1188">
        <v>14987</v>
      </c>
      <c r="E1188">
        <v>14973.3</v>
      </c>
      <c r="F1188">
        <v>736.15700000000004</v>
      </c>
      <c r="G1188">
        <v>0</v>
      </c>
      <c r="H1188">
        <v>440.78</v>
      </c>
      <c r="I1188">
        <v>5.3919300000000003E-2</v>
      </c>
      <c r="J1188">
        <v>0.93183700000000003</v>
      </c>
      <c r="K1188">
        <v>0</v>
      </c>
      <c r="L1188" t="s">
        <v>43</v>
      </c>
    </row>
    <row r="1189" spans="1:12" x14ac:dyDescent="0.25">
      <c r="A1189" t="s">
        <v>76</v>
      </c>
      <c r="B1189">
        <v>14528.6</v>
      </c>
      <c r="C1189">
        <v>14527.9</v>
      </c>
      <c r="D1189">
        <v>14527.4</v>
      </c>
      <c r="E1189">
        <v>14514.2</v>
      </c>
      <c r="F1189">
        <v>714.64599999999996</v>
      </c>
      <c r="G1189">
        <v>0</v>
      </c>
      <c r="H1189">
        <v>427.529</v>
      </c>
      <c r="I1189">
        <v>5.5580600000000001E-2</v>
      </c>
      <c r="J1189">
        <v>0.95268799999999998</v>
      </c>
      <c r="K1189">
        <v>0</v>
      </c>
      <c r="L1189" t="s">
        <v>43</v>
      </c>
    </row>
    <row r="1190" spans="1:12" x14ac:dyDescent="0.25">
      <c r="A1190" t="s">
        <v>76</v>
      </c>
      <c r="B1190">
        <v>13271.8</v>
      </c>
      <c r="C1190">
        <v>13271.2</v>
      </c>
      <c r="D1190">
        <v>13270.7</v>
      </c>
      <c r="E1190">
        <v>13258.6</v>
      </c>
      <c r="F1190">
        <v>656.49099999999999</v>
      </c>
      <c r="G1190">
        <v>0</v>
      </c>
      <c r="H1190">
        <v>391.74700000000001</v>
      </c>
      <c r="I1190">
        <v>5.4478699999999998E-2</v>
      </c>
      <c r="J1190">
        <v>0.92933699999999997</v>
      </c>
      <c r="K1190">
        <v>0</v>
      </c>
      <c r="L1190" t="s">
        <v>43</v>
      </c>
    </row>
    <row r="1191" spans="1:12" x14ac:dyDescent="0.25">
      <c r="A1191" t="s">
        <v>76</v>
      </c>
      <c r="B1191">
        <v>14496.7</v>
      </c>
      <c r="C1191">
        <v>14496</v>
      </c>
      <c r="D1191">
        <v>14495.5</v>
      </c>
      <c r="E1191">
        <v>14482.3</v>
      </c>
      <c r="F1191">
        <v>714.44399999999996</v>
      </c>
      <c r="G1191">
        <v>0</v>
      </c>
      <c r="H1191">
        <v>426.68400000000003</v>
      </c>
      <c r="I1191">
        <v>5.4235999999999999E-2</v>
      </c>
      <c r="J1191">
        <v>0.93181000000000003</v>
      </c>
      <c r="K1191">
        <v>0</v>
      </c>
      <c r="L1191" t="s">
        <v>43</v>
      </c>
    </row>
    <row r="1192" spans="1:12" x14ac:dyDescent="0.25">
      <c r="A1192" t="s">
        <v>76</v>
      </c>
      <c r="B1192">
        <v>15657.5</v>
      </c>
      <c r="C1192">
        <v>15656.8</v>
      </c>
      <c r="D1192">
        <v>15656.3</v>
      </c>
      <c r="E1192">
        <v>15642</v>
      </c>
      <c r="F1192">
        <v>767.62300000000005</v>
      </c>
      <c r="G1192">
        <v>0</v>
      </c>
      <c r="H1192">
        <v>459.923</v>
      </c>
      <c r="I1192">
        <v>8.3279099999999995E-2</v>
      </c>
      <c r="J1192">
        <v>0.944434</v>
      </c>
      <c r="K1192">
        <v>0</v>
      </c>
      <c r="L1192" t="s">
        <v>43</v>
      </c>
    </row>
    <row r="1193" spans="1:12" x14ac:dyDescent="0.25">
      <c r="A1193" t="s">
        <v>76</v>
      </c>
      <c r="B1193">
        <v>14605.7</v>
      </c>
      <c r="C1193">
        <v>14605</v>
      </c>
      <c r="D1193">
        <v>14604.5</v>
      </c>
      <c r="E1193">
        <v>14591.2</v>
      </c>
      <c r="F1193">
        <v>718.94899999999996</v>
      </c>
      <c r="G1193">
        <v>0</v>
      </c>
      <c r="H1193">
        <v>430.16500000000002</v>
      </c>
      <c r="I1193">
        <v>6.2085799999999997E-2</v>
      </c>
      <c r="J1193">
        <v>0.93152400000000002</v>
      </c>
      <c r="K1193">
        <v>0</v>
      </c>
      <c r="L1193" t="s">
        <v>43</v>
      </c>
    </row>
    <row r="1194" spans="1:12" x14ac:dyDescent="0.25">
      <c r="A1194" t="s">
        <v>76</v>
      </c>
      <c r="B1194">
        <v>14768.8</v>
      </c>
      <c r="C1194">
        <v>14768</v>
      </c>
      <c r="D1194">
        <v>14767.5</v>
      </c>
      <c r="E1194">
        <v>14754</v>
      </c>
      <c r="F1194">
        <v>725.923</v>
      </c>
      <c r="G1194">
        <v>0</v>
      </c>
      <c r="H1194">
        <v>434.512</v>
      </c>
      <c r="I1194">
        <v>5.3948200000000002E-2</v>
      </c>
      <c r="J1194">
        <v>0.93176599999999998</v>
      </c>
      <c r="K1194">
        <v>0</v>
      </c>
      <c r="L1194" t="s">
        <v>43</v>
      </c>
    </row>
    <row r="1195" spans="1:12" x14ac:dyDescent="0.25">
      <c r="A1195" t="s">
        <v>76</v>
      </c>
      <c r="B1195">
        <v>14346.3</v>
      </c>
      <c r="C1195">
        <v>14345.6</v>
      </c>
      <c r="D1195">
        <v>14345.1</v>
      </c>
      <c r="E1195">
        <v>14332</v>
      </c>
      <c r="F1195">
        <v>707.31299999999999</v>
      </c>
      <c r="G1195">
        <v>0</v>
      </c>
      <c r="H1195">
        <v>422.30900000000003</v>
      </c>
      <c r="I1195">
        <v>5.4112899999999999E-2</v>
      </c>
      <c r="J1195">
        <v>0.93182500000000001</v>
      </c>
      <c r="K1195">
        <v>0</v>
      </c>
      <c r="L1195" t="s">
        <v>43</v>
      </c>
    </row>
    <row r="1196" spans="1:12" x14ac:dyDescent="0.25">
      <c r="A1196" t="s">
        <v>76</v>
      </c>
      <c r="B1196">
        <v>14831.2</v>
      </c>
      <c r="C1196">
        <v>14830.5</v>
      </c>
      <c r="D1196">
        <v>14830</v>
      </c>
      <c r="E1196">
        <v>14816.4</v>
      </c>
      <c r="F1196">
        <v>731.50300000000004</v>
      </c>
      <c r="G1196">
        <v>0</v>
      </c>
      <c r="H1196">
        <v>436.404</v>
      </c>
      <c r="I1196">
        <v>5.8696699999999997E-2</v>
      </c>
      <c r="J1196">
        <v>0.93038500000000002</v>
      </c>
      <c r="K1196">
        <v>0</v>
      </c>
      <c r="L1196" t="s">
        <v>43</v>
      </c>
    </row>
    <row r="1197" spans="1:12" x14ac:dyDescent="0.25">
      <c r="A1197" t="s">
        <v>76</v>
      </c>
      <c r="B1197">
        <v>13315.1</v>
      </c>
      <c r="C1197">
        <v>13314.4</v>
      </c>
      <c r="D1197">
        <v>13313.9</v>
      </c>
      <c r="E1197">
        <v>13301.7</v>
      </c>
      <c r="F1197">
        <v>659.19600000000003</v>
      </c>
      <c r="G1197">
        <v>0</v>
      </c>
      <c r="H1197">
        <v>392.76299999999998</v>
      </c>
      <c r="I1197">
        <v>5.9274599999999997E-2</v>
      </c>
      <c r="J1197">
        <v>0.93179999999999996</v>
      </c>
      <c r="K1197">
        <v>0</v>
      </c>
      <c r="L1197" t="s">
        <v>43</v>
      </c>
    </row>
    <row r="1198" spans="1:12" x14ac:dyDescent="0.25">
      <c r="A1198" t="s">
        <v>76</v>
      </c>
      <c r="B1198">
        <v>13133.7</v>
      </c>
      <c r="C1198">
        <v>13133.1</v>
      </c>
      <c r="D1198">
        <v>13132.6</v>
      </c>
      <c r="E1198">
        <v>13120.6</v>
      </c>
      <c r="F1198">
        <v>650.20100000000002</v>
      </c>
      <c r="G1198">
        <v>0</v>
      </c>
      <c r="H1198">
        <v>387.83</v>
      </c>
      <c r="I1198">
        <v>7.3830400000000004E-2</v>
      </c>
      <c r="J1198">
        <v>0.931836</v>
      </c>
      <c r="K1198">
        <v>0</v>
      </c>
      <c r="L1198" t="s">
        <v>43</v>
      </c>
    </row>
    <row r="1199" spans="1:12" x14ac:dyDescent="0.25">
      <c r="A1199" t="s">
        <v>76</v>
      </c>
      <c r="B1199">
        <v>13843.4</v>
      </c>
      <c r="C1199">
        <v>13842.7</v>
      </c>
      <c r="D1199">
        <v>13842.2</v>
      </c>
      <c r="E1199">
        <v>13829.6</v>
      </c>
      <c r="F1199">
        <v>683.28700000000003</v>
      </c>
      <c r="G1199">
        <v>0</v>
      </c>
      <c r="H1199">
        <v>408.02199999999999</v>
      </c>
      <c r="I1199">
        <v>5.4284100000000002E-2</v>
      </c>
      <c r="J1199">
        <v>0.93183400000000005</v>
      </c>
      <c r="K1199">
        <v>0</v>
      </c>
      <c r="L1199" t="s">
        <v>43</v>
      </c>
    </row>
    <row r="1200" spans="1:12" x14ac:dyDescent="0.25">
      <c r="A1200" t="s">
        <v>76</v>
      </c>
      <c r="B1200">
        <v>14139.9</v>
      </c>
      <c r="C1200">
        <v>14139.2</v>
      </c>
      <c r="D1200">
        <v>14138.7</v>
      </c>
      <c r="E1200">
        <v>14125.8</v>
      </c>
      <c r="F1200">
        <v>696.89300000000003</v>
      </c>
      <c r="G1200">
        <v>0</v>
      </c>
      <c r="H1200">
        <v>416.41300000000001</v>
      </c>
      <c r="I1200">
        <v>5.6320200000000001E-2</v>
      </c>
      <c r="J1200">
        <v>0.95064199999999999</v>
      </c>
      <c r="K1200">
        <v>0</v>
      </c>
      <c r="L1200" t="s">
        <v>43</v>
      </c>
    </row>
    <row r="1201" spans="1:12" x14ac:dyDescent="0.25">
      <c r="A1201" t="s">
        <v>76</v>
      </c>
      <c r="B1201">
        <v>14581.4</v>
      </c>
      <c r="C1201">
        <v>14580.7</v>
      </c>
      <c r="D1201">
        <v>14580.2</v>
      </c>
      <c r="E1201">
        <v>14566.9</v>
      </c>
      <c r="F1201">
        <v>718.55799999999999</v>
      </c>
      <c r="G1201">
        <v>0</v>
      </c>
      <c r="H1201">
        <v>429.22800000000001</v>
      </c>
      <c r="I1201">
        <v>5.4541300000000001E-2</v>
      </c>
      <c r="J1201">
        <v>0.93137300000000001</v>
      </c>
      <c r="K1201">
        <v>0</v>
      </c>
      <c r="L1201" t="s">
        <v>43</v>
      </c>
    </row>
    <row r="1202" spans="1:12" x14ac:dyDescent="0.25">
      <c r="A1202" t="s">
        <v>76</v>
      </c>
      <c r="B1202">
        <v>14048.2</v>
      </c>
      <c r="C1202">
        <v>14047.6</v>
      </c>
      <c r="D1202">
        <v>14047.1</v>
      </c>
      <c r="E1202">
        <v>14034.2</v>
      </c>
      <c r="F1202">
        <v>694.41899999999998</v>
      </c>
      <c r="G1202">
        <v>0</v>
      </c>
      <c r="H1202">
        <v>413.90699999999998</v>
      </c>
      <c r="I1202">
        <v>5.3909600000000002E-2</v>
      </c>
      <c r="J1202">
        <v>0.95071700000000003</v>
      </c>
      <c r="K1202">
        <v>0</v>
      </c>
      <c r="L1202" t="s">
        <v>43</v>
      </c>
    </row>
    <row r="1203" spans="1:12" x14ac:dyDescent="0.25">
      <c r="A1203" t="s">
        <v>76</v>
      </c>
      <c r="B1203">
        <v>14905.2</v>
      </c>
      <c r="C1203">
        <v>14904.5</v>
      </c>
      <c r="D1203">
        <v>14904</v>
      </c>
      <c r="E1203">
        <v>14890.4</v>
      </c>
      <c r="F1203">
        <v>732.18700000000001</v>
      </c>
      <c r="G1203">
        <v>0</v>
      </c>
      <c r="H1203">
        <v>438.46800000000002</v>
      </c>
      <c r="I1203">
        <v>7.4691499999999994E-2</v>
      </c>
      <c r="J1203">
        <v>0.93183300000000002</v>
      </c>
      <c r="K1203">
        <v>0</v>
      </c>
      <c r="L1203" t="s">
        <v>43</v>
      </c>
    </row>
    <row r="1204" spans="1:12" x14ac:dyDescent="0.25">
      <c r="A1204" t="s">
        <v>76</v>
      </c>
      <c r="B1204">
        <v>14804</v>
      </c>
      <c r="C1204">
        <v>14803.4</v>
      </c>
      <c r="D1204">
        <v>14802.8</v>
      </c>
      <c r="E1204">
        <v>14789.4</v>
      </c>
      <c r="F1204">
        <v>728.07</v>
      </c>
      <c r="G1204">
        <v>0</v>
      </c>
      <c r="H1204">
        <v>435.68599999999998</v>
      </c>
      <c r="I1204">
        <v>8.3256499999999997E-2</v>
      </c>
      <c r="J1204">
        <v>0.95891499999999996</v>
      </c>
      <c r="K1204">
        <v>0</v>
      </c>
      <c r="L1204" t="s">
        <v>43</v>
      </c>
    </row>
    <row r="1205" spans="1:12" x14ac:dyDescent="0.25">
      <c r="A1205" t="s">
        <v>76</v>
      </c>
      <c r="B1205">
        <v>13691.1</v>
      </c>
      <c r="C1205">
        <v>13690.4</v>
      </c>
      <c r="D1205">
        <v>13690</v>
      </c>
      <c r="E1205">
        <v>13677.5</v>
      </c>
      <c r="F1205">
        <v>678.42100000000005</v>
      </c>
      <c r="G1205">
        <v>0</v>
      </c>
      <c r="H1205">
        <v>403.66500000000002</v>
      </c>
      <c r="I1205">
        <v>7.0413500000000004E-2</v>
      </c>
      <c r="J1205">
        <v>0.93108199999999997</v>
      </c>
      <c r="K1205">
        <v>0</v>
      </c>
      <c r="L1205" t="s">
        <v>43</v>
      </c>
    </row>
    <row r="1206" spans="1:12" x14ac:dyDescent="0.25">
      <c r="A1206" t="s">
        <v>76</v>
      </c>
      <c r="B1206">
        <v>14988.6</v>
      </c>
      <c r="C1206">
        <v>14987.8</v>
      </c>
      <c r="D1206">
        <v>14987.3</v>
      </c>
      <c r="E1206">
        <v>14973.7</v>
      </c>
      <c r="F1206">
        <v>736.75900000000001</v>
      </c>
      <c r="G1206">
        <v>0</v>
      </c>
      <c r="H1206">
        <v>440.67500000000001</v>
      </c>
      <c r="I1206">
        <v>5.4655000000000002E-2</v>
      </c>
      <c r="J1206">
        <v>0.93162699999999998</v>
      </c>
      <c r="K1206">
        <v>0</v>
      </c>
      <c r="L1206" t="s">
        <v>43</v>
      </c>
    </row>
    <row r="1207" spans="1:12" x14ac:dyDescent="0.25">
      <c r="A1207" t="s">
        <v>76</v>
      </c>
      <c r="B1207">
        <v>14387.6</v>
      </c>
      <c r="C1207">
        <v>14387</v>
      </c>
      <c r="D1207">
        <v>14386.5</v>
      </c>
      <c r="E1207">
        <v>14373.4</v>
      </c>
      <c r="F1207">
        <v>708.83799999999997</v>
      </c>
      <c r="G1207">
        <v>0</v>
      </c>
      <c r="H1207">
        <v>423.57400000000001</v>
      </c>
      <c r="I1207">
        <v>7.8556699999999993E-2</v>
      </c>
      <c r="J1207">
        <v>0.93182699999999996</v>
      </c>
      <c r="K1207">
        <v>0</v>
      </c>
      <c r="L1207" t="s">
        <v>43</v>
      </c>
    </row>
    <row r="1208" spans="1:12" x14ac:dyDescent="0.25">
      <c r="A1208" t="s">
        <v>76</v>
      </c>
      <c r="B1208">
        <v>15008.1</v>
      </c>
      <c r="C1208">
        <v>15007.4</v>
      </c>
      <c r="D1208">
        <v>15006.9</v>
      </c>
      <c r="E1208">
        <v>14993.2</v>
      </c>
      <c r="F1208">
        <v>738.31299999999999</v>
      </c>
      <c r="G1208">
        <v>0</v>
      </c>
      <c r="H1208">
        <v>441.41199999999998</v>
      </c>
      <c r="I1208">
        <v>8.3255700000000002E-2</v>
      </c>
      <c r="J1208">
        <v>0.93175799999999998</v>
      </c>
      <c r="K1208">
        <v>0</v>
      </c>
      <c r="L1208" t="s">
        <v>43</v>
      </c>
    </row>
    <row r="1209" spans="1:12" x14ac:dyDescent="0.25">
      <c r="A1209" t="s">
        <v>76</v>
      </c>
      <c r="B1209">
        <v>14274.3</v>
      </c>
      <c r="C1209">
        <v>14273.6</v>
      </c>
      <c r="D1209">
        <v>14273.1</v>
      </c>
      <c r="E1209">
        <v>14260.1</v>
      </c>
      <c r="F1209">
        <v>703.47500000000002</v>
      </c>
      <c r="G1209">
        <v>0</v>
      </c>
      <c r="H1209">
        <v>420.23399999999998</v>
      </c>
      <c r="I1209">
        <v>6.5444199999999994E-2</v>
      </c>
      <c r="J1209">
        <v>0.93150999999999995</v>
      </c>
      <c r="K1209">
        <v>0</v>
      </c>
      <c r="L1209" t="s">
        <v>43</v>
      </c>
    </row>
    <row r="1210" spans="1:12" x14ac:dyDescent="0.25">
      <c r="A1210" t="s">
        <v>76</v>
      </c>
      <c r="B1210">
        <v>14984.3</v>
      </c>
      <c r="C1210">
        <v>14983.6</v>
      </c>
      <c r="D1210">
        <v>14983.1</v>
      </c>
      <c r="E1210">
        <v>14969.4</v>
      </c>
      <c r="F1210">
        <v>737.36400000000003</v>
      </c>
      <c r="G1210">
        <v>0</v>
      </c>
      <c r="H1210">
        <v>440.72399999999999</v>
      </c>
      <c r="I1210">
        <v>6.2030500000000002E-2</v>
      </c>
      <c r="J1210">
        <v>0.93110099999999996</v>
      </c>
      <c r="K1210">
        <v>0</v>
      </c>
      <c r="L1210" t="s">
        <v>43</v>
      </c>
    </row>
    <row r="1211" spans="1:12" x14ac:dyDescent="0.25">
      <c r="A1211" t="s">
        <v>76</v>
      </c>
      <c r="B1211">
        <v>14631.5</v>
      </c>
      <c r="C1211">
        <v>14630.8</v>
      </c>
      <c r="D1211">
        <v>14630.3</v>
      </c>
      <c r="E1211">
        <v>14616.9</v>
      </c>
      <c r="F1211">
        <v>719.78700000000003</v>
      </c>
      <c r="G1211">
        <v>0</v>
      </c>
      <c r="H1211">
        <v>430.71199999999999</v>
      </c>
      <c r="I1211">
        <v>6.4097399999999999E-2</v>
      </c>
      <c r="J1211">
        <v>0.93125199999999997</v>
      </c>
      <c r="K1211">
        <v>0</v>
      </c>
      <c r="L1211" t="s">
        <v>43</v>
      </c>
    </row>
    <row r="1212" spans="1:12" x14ac:dyDescent="0.25">
      <c r="A1212" t="s">
        <v>76</v>
      </c>
      <c r="B1212">
        <v>14542.7</v>
      </c>
      <c r="C1212">
        <v>14542</v>
      </c>
      <c r="D1212">
        <v>14541.4</v>
      </c>
      <c r="E1212">
        <v>14528.2</v>
      </c>
      <c r="F1212">
        <v>717.28700000000003</v>
      </c>
      <c r="G1212">
        <v>0</v>
      </c>
      <c r="H1212">
        <v>428.15300000000002</v>
      </c>
      <c r="I1212">
        <v>6.9295700000000002E-2</v>
      </c>
      <c r="J1212">
        <v>0.93177399999999999</v>
      </c>
      <c r="K1212">
        <v>0</v>
      </c>
      <c r="L1212" t="s">
        <v>43</v>
      </c>
    </row>
    <row r="1213" spans="1:12" x14ac:dyDescent="0.25">
      <c r="A1213" t="s">
        <v>76</v>
      </c>
      <c r="B1213">
        <v>15016.8</v>
      </c>
      <c r="C1213">
        <v>15016.1</v>
      </c>
      <c r="D1213">
        <v>15015.6</v>
      </c>
      <c r="E1213">
        <v>15001.9</v>
      </c>
      <c r="F1213">
        <v>737.61</v>
      </c>
      <c r="G1213">
        <v>0</v>
      </c>
      <c r="H1213">
        <v>441.649</v>
      </c>
      <c r="I1213">
        <v>5.3917300000000001E-2</v>
      </c>
      <c r="J1213">
        <v>0.95140199999999997</v>
      </c>
      <c r="K1213">
        <v>0</v>
      </c>
      <c r="L1213" t="s">
        <v>43</v>
      </c>
    </row>
    <row r="1214" spans="1:12" x14ac:dyDescent="0.25">
      <c r="A1214" t="s">
        <v>76</v>
      </c>
      <c r="B1214">
        <v>15399.3</v>
      </c>
      <c r="C1214">
        <v>15398.6</v>
      </c>
      <c r="D1214">
        <v>15398.1</v>
      </c>
      <c r="E1214">
        <v>15384.1</v>
      </c>
      <c r="F1214">
        <v>754.41300000000001</v>
      </c>
      <c r="G1214">
        <v>0</v>
      </c>
      <c r="H1214">
        <v>452.74099999999999</v>
      </c>
      <c r="I1214">
        <v>5.6519100000000003E-2</v>
      </c>
      <c r="J1214">
        <v>0.93152000000000001</v>
      </c>
      <c r="K1214">
        <v>0</v>
      </c>
      <c r="L1214" t="s">
        <v>43</v>
      </c>
    </row>
    <row r="1215" spans="1:12" x14ac:dyDescent="0.25">
      <c r="A1215" t="s">
        <v>76</v>
      </c>
      <c r="B1215">
        <v>14967.3</v>
      </c>
      <c r="C1215">
        <v>14966.7</v>
      </c>
      <c r="D1215">
        <v>14966.1</v>
      </c>
      <c r="E1215">
        <v>14952.5</v>
      </c>
      <c r="F1215">
        <v>736.55899999999997</v>
      </c>
      <c r="G1215">
        <v>0</v>
      </c>
      <c r="H1215">
        <v>440.27300000000002</v>
      </c>
      <c r="I1215">
        <v>5.9044800000000001E-2</v>
      </c>
      <c r="J1215">
        <v>0.93159099999999995</v>
      </c>
      <c r="K1215">
        <v>0</v>
      </c>
      <c r="L1215" t="s">
        <v>43</v>
      </c>
    </row>
    <row r="1216" spans="1:12" x14ac:dyDescent="0.25">
      <c r="A1216" t="s">
        <v>76</v>
      </c>
      <c r="B1216">
        <v>14136.2</v>
      </c>
      <c r="C1216">
        <v>14135.6</v>
      </c>
      <c r="D1216">
        <v>14135</v>
      </c>
      <c r="E1216">
        <v>14122.2</v>
      </c>
      <c r="F1216">
        <v>697.95299999999997</v>
      </c>
      <c r="G1216">
        <v>0</v>
      </c>
      <c r="H1216">
        <v>416.45</v>
      </c>
      <c r="I1216">
        <v>5.4122000000000003E-2</v>
      </c>
      <c r="J1216">
        <v>0.93183499999999997</v>
      </c>
      <c r="K1216">
        <v>0</v>
      </c>
      <c r="L1216" t="s">
        <v>43</v>
      </c>
    </row>
    <row r="1217" spans="1:25" x14ac:dyDescent="0.25">
      <c r="A1217" t="s">
        <v>76</v>
      </c>
      <c r="B1217">
        <v>14329.6</v>
      </c>
      <c r="C1217">
        <v>14328.9</v>
      </c>
      <c r="D1217">
        <v>14328.4</v>
      </c>
      <c r="E1217">
        <v>14315.3</v>
      </c>
      <c r="F1217">
        <v>706.43799999999999</v>
      </c>
      <c r="G1217">
        <v>0</v>
      </c>
      <c r="H1217">
        <v>421.90899999999999</v>
      </c>
      <c r="I1217">
        <v>5.39614E-2</v>
      </c>
      <c r="J1217">
        <v>0.93181999999999998</v>
      </c>
      <c r="K1217">
        <v>0</v>
      </c>
      <c r="L1217" t="s">
        <v>43</v>
      </c>
    </row>
    <row r="1218" spans="1:25" x14ac:dyDescent="0.25">
      <c r="A1218" t="s">
        <v>76</v>
      </c>
      <c r="B1218">
        <v>14559.8</v>
      </c>
      <c r="C1218">
        <v>14559.1</v>
      </c>
      <c r="D1218">
        <v>14558.6</v>
      </c>
      <c r="E1218">
        <v>14545.2</v>
      </c>
      <c r="F1218">
        <v>718.303</v>
      </c>
      <c r="G1218">
        <v>0</v>
      </c>
      <c r="H1218">
        <v>428.42200000000003</v>
      </c>
      <c r="I1218">
        <v>5.8482800000000001E-2</v>
      </c>
      <c r="J1218">
        <v>0.93183300000000002</v>
      </c>
      <c r="K1218">
        <v>0</v>
      </c>
      <c r="L1218" t="s">
        <v>43</v>
      </c>
    </row>
    <row r="1219" spans="1:25" x14ac:dyDescent="0.25">
      <c r="A1219" t="s">
        <v>76</v>
      </c>
      <c r="B1219">
        <v>15509.6</v>
      </c>
      <c r="C1219">
        <v>15508.8</v>
      </c>
      <c r="D1219">
        <v>15508.3</v>
      </c>
      <c r="E1219">
        <v>15494.1</v>
      </c>
      <c r="F1219">
        <v>759.74199999999996</v>
      </c>
      <c r="G1219">
        <v>0</v>
      </c>
      <c r="H1219">
        <v>455.94200000000001</v>
      </c>
      <c r="I1219">
        <v>5.4013899999999997E-2</v>
      </c>
      <c r="J1219">
        <v>0.93148200000000003</v>
      </c>
      <c r="K1219">
        <v>0</v>
      </c>
      <c r="L1219" t="s">
        <v>43</v>
      </c>
    </row>
    <row r="1220" spans="1:25" x14ac:dyDescent="0.25">
      <c r="A1220" t="s">
        <v>76</v>
      </c>
      <c r="B1220">
        <v>14576.7</v>
      </c>
      <c r="C1220">
        <v>14576</v>
      </c>
      <c r="D1220">
        <v>14575.5</v>
      </c>
      <c r="E1220">
        <v>14562.2</v>
      </c>
      <c r="F1220">
        <v>718.96600000000001</v>
      </c>
      <c r="G1220">
        <v>0</v>
      </c>
      <c r="H1220">
        <v>429.23500000000001</v>
      </c>
      <c r="I1220">
        <v>5.8486700000000003E-2</v>
      </c>
      <c r="J1220">
        <v>0.93054999999999999</v>
      </c>
      <c r="K1220">
        <v>0</v>
      </c>
      <c r="L1220" t="s">
        <v>43</v>
      </c>
    </row>
    <row r="1221" spans="1:25" x14ac:dyDescent="0.25">
      <c r="A1221" t="s">
        <v>76</v>
      </c>
      <c r="B1221">
        <v>15651.8</v>
      </c>
      <c r="C1221">
        <v>15651</v>
      </c>
      <c r="D1221">
        <v>15650.5</v>
      </c>
      <c r="E1221">
        <v>15636.2</v>
      </c>
      <c r="F1221">
        <v>766.923</v>
      </c>
      <c r="G1221">
        <v>0</v>
      </c>
      <c r="H1221">
        <v>460.27300000000002</v>
      </c>
      <c r="I1221">
        <v>5.8729299999999998E-2</v>
      </c>
      <c r="J1221">
        <v>0.93183400000000005</v>
      </c>
      <c r="K1221">
        <v>0</v>
      </c>
      <c r="L1221" t="s">
        <v>43</v>
      </c>
    </row>
    <row r="1222" spans="1:25" x14ac:dyDescent="0.25">
      <c r="A1222" t="s">
        <v>76</v>
      </c>
      <c r="B1222">
        <v>14134.2</v>
      </c>
      <c r="C1222">
        <v>14133.5</v>
      </c>
      <c r="D1222">
        <v>14133</v>
      </c>
      <c r="E1222">
        <v>14120.2</v>
      </c>
      <c r="F1222">
        <v>696.34299999999996</v>
      </c>
      <c r="G1222">
        <v>0</v>
      </c>
      <c r="H1222">
        <v>416.75700000000001</v>
      </c>
      <c r="I1222">
        <v>7.3824899999999999E-2</v>
      </c>
      <c r="J1222">
        <v>0.93182299999999996</v>
      </c>
      <c r="K1222">
        <v>0</v>
      </c>
      <c r="L1222" t="s">
        <v>43</v>
      </c>
    </row>
    <row r="1223" spans="1:25" x14ac:dyDescent="0.25">
      <c r="A1223" t="s">
        <v>76</v>
      </c>
      <c r="B1223">
        <v>14901.3</v>
      </c>
      <c r="C1223">
        <v>14900.6</v>
      </c>
      <c r="D1223">
        <v>14900.1</v>
      </c>
      <c r="E1223">
        <v>14886.6</v>
      </c>
      <c r="F1223">
        <v>732.66600000000005</v>
      </c>
      <c r="G1223">
        <v>0</v>
      </c>
      <c r="H1223">
        <v>438.214</v>
      </c>
      <c r="I1223">
        <v>6.1625899999999997E-2</v>
      </c>
      <c r="J1223">
        <v>0.93182699999999996</v>
      </c>
      <c r="K1223">
        <v>0</v>
      </c>
      <c r="L1223" t="s">
        <v>43</v>
      </c>
    </row>
    <row r="1224" spans="1:25" x14ac:dyDescent="0.25">
      <c r="A1224" t="s">
        <v>76</v>
      </c>
      <c r="B1224">
        <v>14177.4</v>
      </c>
      <c r="C1224">
        <v>14176.6</v>
      </c>
      <c r="D1224">
        <v>14176.1</v>
      </c>
      <c r="E1224">
        <v>14163.2</v>
      </c>
      <c r="F1224">
        <v>699.80399999999997</v>
      </c>
      <c r="G1224">
        <v>0</v>
      </c>
      <c r="H1224">
        <v>417.31400000000002</v>
      </c>
      <c r="I1224">
        <v>8.3265800000000001E-2</v>
      </c>
      <c r="J1224">
        <v>0.94657000000000002</v>
      </c>
      <c r="K1224">
        <v>0</v>
      </c>
      <c r="L1224" t="s">
        <v>43</v>
      </c>
    </row>
    <row r="1225" spans="1:25" x14ac:dyDescent="0.25">
      <c r="A1225" t="s">
        <v>76</v>
      </c>
      <c r="B1225">
        <v>14311.7</v>
      </c>
      <c r="C1225">
        <v>14311</v>
      </c>
      <c r="D1225">
        <v>14310.5</v>
      </c>
      <c r="E1225">
        <v>14297.4</v>
      </c>
      <c r="F1225">
        <v>704.88699999999994</v>
      </c>
      <c r="G1225">
        <v>0</v>
      </c>
      <c r="H1225">
        <v>421.44499999999999</v>
      </c>
      <c r="I1225">
        <v>5.5183500000000003E-2</v>
      </c>
      <c r="J1225">
        <v>0.931751</v>
      </c>
      <c r="K1225">
        <v>0</v>
      </c>
      <c r="L1225" t="s">
        <v>43</v>
      </c>
    </row>
    <row r="1226" spans="1:25" x14ac:dyDescent="0.25">
      <c r="A1226" t="s">
        <v>76</v>
      </c>
      <c r="B1226">
        <v>14102.5</v>
      </c>
      <c r="C1226">
        <v>14101.8</v>
      </c>
      <c r="D1226">
        <v>14101.3</v>
      </c>
      <c r="E1226">
        <v>14088.5</v>
      </c>
      <c r="F1226">
        <v>694.84400000000005</v>
      </c>
      <c r="G1226">
        <v>0</v>
      </c>
      <c r="H1226">
        <v>415.27600000000001</v>
      </c>
      <c r="I1226">
        <v>5.4210899999999999E-2</v>
      </c>
      <c r="J1226">
        <v>0.93169500000000005</v>
      </c>
      <c r="K1226">
        <v>0</v>
      </c>
      <c r="L1226" t="s">
        <v>43</v>
      </c>
    </row>
    <row r="1227" spans="1:25" x14ac:dyDescent="0.25">
      <c r="A1227" t="s">
        <v>76</v>
      </c>
      <c r="B1227">
        <v>14499.7</v>
      </c>
      <c r="C1227">
        <v>14499</v>
      </c>
      <c r="D1227">
        <v>14498.4</v>
      </c>
      <c r="E1227">
        <v>14485.2</v>
      </c>
      <c r="F1227">
        <v>715.45500000000004</v>
      </c>
      <c r="G1227">
        <v>0</v>
      </c>
      <c r="H1227">
        <v>427.09500000000003</v>
      </c>
      <c r="I1227">
        <v>5.5937199999999999E-2</v>
      </c>
      <c r="J1227">
        <v>0.95800399999999997</v>
      </c>
      <c r="K1227">
        <v>0</v>
      </c>
      <c r="L1227" t="s">
        <v>43</v>
      </c>
    </row>
    <row r="1228" spans="1:25" x14ac:dyDescent="0.25">
      <c r="A1228" t="s">
        <v>76</v>
      </c>
      <c r="B1228">
        <v>15168</v>
      </c>
      <c r="C1228">
        <v>15167.2</v>
      </c>
      <c r="D1228">
        <v>15166.7</v>
      </c>
      <c r="E1228">
        <v>15152.8</v>
      </c>
      <c r="F1228">
        <v>744.63099999999997</v>
      </c>
      <c r="G1228">
        <v>0</v>
      </c>
      <c r="H1228">
        <v>446.274</v>
      </c>
      <c r="I1228">
        <v>5.8939800000000001E-2</v>
      </c>
      <c r="J1228">
        <v>0.931836</v>
      </c>
      <c r="K1228">
        <v>0</v>
      </c>
      <c r="L1228" t="s">
        <v>43</v>
      </c>
    </row>
    <row r="1229" spans="1:25" x14ac:dyDescent="0.25">
      <c r="A1229" t="s">
        <v>76</v>
      </c>
      <c r="B1229">
        <v>15257.9</v>
      </c>
      <c r="C1229">
        <v>15257.3</v>
      </c>
      <c r="D1229">
        <v>15256.7</v>
      </c>
      <c r="E1229">
        <v>15242.8</v>
      </c>
      <c r="F1229">
        <v>749.39800000000002</v>
      </c>
      <c r="G1229">
        <v>0</v>
      </c>
      <c r="H1229">
        <v>448.74900000000002</v>
      </c>
      <c r="I1229">
        <v>5.3948200000000002E-2</v>
      </c>
      <c r="J1229">
        <v>0.93181800000000004</v>
      </c>
      <c r="K1229">
        <v>0</v>
      </c>
      <c r="L1229" t="s">
        <v>43</v>
      </c>
    </row>
    <row r="1230" spans="1:25" x14ac:dyDescent="0.25">
      <c r="A1230" t="s">
        <v>76</v>
      </c>
      <c r="B1230">
        <v>14597</v>
      </c>
      <c r="C1230">
        <v>14596.4</v>
      </c>
      <c r="D1230">
        <v>14595.9</v>
      </c>
      <c r="E1230">
        <v>14582.5</v>
      </c>
      <c r="F1230">
        <v>718.673</v>
      </c>
      <c r="G1230">
        <v>0</v>
      </c>
      <c r="H1230">
        <v>430.05799999999999</v>
      </c>
      <c r="I1230">
        <v>5.7112700000000002E-2</v>
      </c>
      <c r="J1230">
        <v>0.931836</v>
      </c>
      <c r="K1230">
        <v>0</v>
      </c>
      <c r="L1230" t="s">
        <v>43</v>
      </c>
    </row>
    <row r="1231" spans="1:25" x14ac:dyDescent="0.25">
      <c r="A1231" t="s">
        <v>76</v>
      </c>
      <c r="B1231">
        <v>14835</v>
      </c>
      <c r="C1231">
        <v>14834.3</v>
      </c>
      <c r="D1231">
        <v>14833.8</v>
      </c>
      <c r="E1231">
        <v>14820.3</v>
      </c>
      <c r="F1231">
        <v>729.01499999999999</v>
      </c>
      <c r="G1231">
        <v>0</v>
      </c>
      <c r="H1231">
        <v>437.05900000000003</v>
      </c>
      <c r="I1231">
        <v>5.6446400000000001E-2</v>
      </c>
      <c r="J1231">
        <v>0.93164100000000005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13021.7</v>
      </c>
      <c r="C1232">
        <v>13021</v>
      </c>
      <c r="D1232">
        <v>13020.6</v>
      </c>
      <c r="E1232">
        <v>13008.7</v>
      </c>
      <c r="F1232">
        <v>645.58000000000004</v>
      </c>
      <c r="G1232">
        <v>0</v>
      </c>
      <c r="H1232">
        <v>384.51499999999999</v>
      </c>
      <c r="I1232">
        <v>5.3921200000000002E-2</v>
      </c>
      <c r="J1232">
        <v>0.95271099999999997</v>
      </c>
      <c r="K1232">
        <v>0</v>
      </c>
      <c r="L1232" t="s">
        <v>43</v>
      </c>
      <c r="R1232">
        <f>AVERAGE(B1183:B1232)</f>
        <v>14525.473999999997</v>
      </c>
      <c r="S1232">
        <f>AVERAGE(C1183:C1232)</f>
        <v>14524.781999999999</v>
      </c>
      <c r="U1232">
        <f>_xlfn.VAR.P(B1183:B1232)</f>
        <v>377034.3339239998</v>
      </c>
      <c r="V1232">
        <f>_xlfn.VAR.P(C1183:C1232)</f>
        <v>377016.47307599994</v>
      </c>
      <c r="X1232">
        <f>1.96*SQRT(U1232)/50</f>
        <v>24.070023657673772</v>
      </c>
      <c r="Y1232">
        <f>1.96*SQRT(V1232)/50</f>
        <v>24.069453529058457</v>
      </c>
    </row>
    <row r="1233" spans="1:15" x14ac:dyDescent="0.25">
      <c r="A1233" t="s">
        <v>76</v>
      </c>
      <c r="B1233">
        <v>726276.70029900002</v>
      </c>
      <c r="C1233" t="s">
        <v>37</v>
      </c>
    </row>
    <row r="1234" spans="1:15" x14ac:dyDescent="0.25">
      <c r="A1234" t="s">
        <v>148</v>
      </c>
      <c r="B1234">
        <v>14918.2</v>
      </c>
      <c r="C1234">
        <v>14801.3</v>
      </c>
      <c r="D1234">
        <v>14800.8</v>
      </c>
      <c r="E1234">
        <v>14787.8</v>
      </c>
      <c r="F1234">
        <v>528.84400000000005</v>
      </c>
      <c r="G1234">
        <v>1721.1</v>
      </c>
      <c r="H1234">
        <v>384.13</v>
      </c>
      <c r="I1234">
        <v>387.93299999999999</v>
      </c>
      <c r="J1234">
        <v>421.34</v>
      </c>
      <c r="K1234">
        <v>12186.2</v>
      </c>
      <c r="L1234">
        <v>5.4749300000000001E-2</v>
      </c>
      <c r="M1234">
        <v>0.931836</v>
      </c>
      <c r="N1234">
        <v>0</v>
      </c>
      <c r="O1234" t="s">
        <v>43</v>
      </c>
    </row>
    <row r="1235" spans="1:15" x14ac:dyDescent="0.25">
      <c r="A1235" t="s">
        <v>148</v>
      </c>
      <c r="B1235">
        <v>15964.1</v>
      </c>
      <c r="C1235">
        <v>15828.9</v>
      </c>
      <c r="D1235">
        <v>15828.4</v>
      </c>
      <c r="E1235">
        <v>15814.6</v>
      </c>
      <c r="F1235">
        <v>564.79300000000001</v>
      </c>
      <c r="G1235">
        <v>1836.95</v>
      </c>
      <c r="H1235">
        <v>410.40499999999997</v>
      </c>
      <c r="I1235">
        <v>414.495</v>
      </c>
      <c r="J1235">
        <v>450.02300000000002</v>
      </c>
      <c r="K1235">
        <v>13038.9</v>
      </c>
      <c r="L1235">
        <v>5.47365E-2</v>
      </c>
      <c r="M1235">
        <v>0.93172699999999997</v>
      </c>
      <c r="N1235">
        <v>0</v>
      </c>
      <c r="O1235" t="s">
        <v>43</v>
      </c>
    </row>
    <row r="1236" spans="1:15" x14ac:dyDescent="0.25">
      <c r="A1236" t="s">
        <v>148</v>
      </c>
      <c r="B1236">
        <v>17033.5</v>
      </c>
      <c r="C1236">
        <v>16917.3</v>
      </c>
      <c r="D1236">
        <v>16916.8</v>
      </c>
      <c r="E1236">
        <v>16902.099999999999</v>
      </c>
      <c r="F1236">
        <v>603.63499999999999</v>
      </c>
      <c r="G1236">
        <v>1958.1</v>
      </c>
      <c r="H1236">
        <v>438.27699999999999</v>
      </c>
      <c r="I1236">
        <v>442.42500000000001</v>
      </c>
      <c r="J1236">
        <v>478.81599999999997</v>
      </c>
      <c r="K1236">
        <v>13934.4</v>
      </c>
      <c r="L1236">
        <v>8.0861600000000006E-2</v>
      </c>
      <c r="M1236">
        <v>0.93176400000000004</v>
      </c>
      <c r="N1236">
        <v>0</v>
      </c>
      <c r="O1236" t="s">
        <v>43</v>
      </c>
    </row>
    <row r="1237" spans="1:15" x14ac:dyDescent="0.25">
      <c r="A1237" t="s">
        <v>148</v>
      </c>
      <c r="B1237">
        <v>16782</v>
      </c>
      <c r="C1237">
        <v>16645.8</v>
      </c>
      <c r="D1237">
        <v>16645.3</v>
      </c>
      <c r="E1237">
        <v>16630.7</v>
      </c>
      <c r="F1237">
        <v>593.00599999999997</v>
      </c>
      <c r="G1237">
        <v>1966.41</v>
      </c>
      <c r="H1237">
        <v>430.375</v>
      </c>
      <c r="I1237">
        <v>434.25599999999997</v>
      </c>
      <c r="J1237">
        <v>514.42200000000003</v>
      </c>
      <c r="K1237">
        <v>13680.2</v>
      </c>
      <c r="L1237">
        <v>5.5020399999999997E-2</v>
      </c>
      <c r="M1237">
        <v>0.93182799999999999</v>
      </c>
      <c r="N1237">
        <v>0</v>
      </c>
      <c r="O1237" t="s">
        <v>43</v>
      </c>
    </row>
    <row r="1238" spans="1:15" x14ac:dyDescent="0.25">
      <c r="A1238" t="s">
        <v>148</v>
      </c>
      <c r="B1238">
        <v>16135.9</v>
      </c>
      <c r="C1238">
        <v>16001.5</v>
      </c>
      <c r="D1238">
        <v>16001</v>
      </c>
      <c r="E1238">
        <v>15987</v>
      </c>
      <c r="F1238">
        <v>571.71400000000006</v>
      </c>
      <c r="G1238">
        <v>1856.31</v>
      </c>
      <c r="H1238">
        <v>415.08</v>
      </c>
      <c r="I1238">
        <v>418.97699999999998</v>
      </c>
      <c r="J1238">
        <v>454.858</v>
      </c>
      <c r="K1238">
        <v>13175.7</v>
      </c>
      <c r="L1238">
        <v>7.4564699999999998E-2</v>
      </c>
      <c r="M1238">
        <v>0.93178499999999997</v>
      </c>
      <c r="N1238">
        <v>0</v>
      </c>
      <c r="O1238" t="s">
        <v>43</v>
      </c>
    </row>
    <row r="1239" spans="1:15" x14ac:dyDescent="0.25">
      <c r="A1239" t="s">
        <v>148</v>
      </c>
      <c r="B1239">
        <v>17368.900000000001</v>
      </c>
      <c r="C1239">
        <v>17252.5</v>
      </c>
      <c r="D1239">
        <v>17252</v>
      </c>
      <c r="E1239">
        <v>17236.900000000001</v>
      </c>
      <c r="F1239">
        <v>615.755</v>
      </c>
      <c r="G1239">
        <v>1994.68</v>
      </c>
      <c r="H1239">
        <v>446.916</v>
      </c>
      <c r="I1239">
        <v>450.93400000000003</v>
      </c>
      <c r="J1239">
        <v>487.351</v>
      </c>
      <c r="K1239">
        <v>14213.8</v>
      </c>
      <c r="L1239">
        <v>5.3929499999999998E-2</v>
      </c>
      <c r="M1239">
        <v>0.931836</v>
      </c>
      <c r="N1239">
        <v>0</v>
      </c>
      <c r="O1239" t="s">
        <v>43</v>
      </c>
    </row>
    <row r="1240" spans="1:15" x14ac:dyDescent="0.25">
      <c r="A1240" t="s">
        <v>148</v>
      </c>
      <c r="B1240">
        <v>16735.5</v>
      </c>
      <c r="C1240">
        <v>16598.8</v>
      </c>
      <c r="D1240">
        <v>16598.3</v>
      </c>
      <c r="E1240">
        <v>16583.8</v>
      </c>
      <c r="F1240">
        <v>591.81700000000001</v>
      </c>
      <c r="G1240">
        <v>1921.77</v>
      </c>
      <c r="H1240">
        <v>430.23200000000003</v>
      </c>
      <c r="I1240">
        <v>434.197</v>
      </c>
      <c r="J1240">
        <v>469.85899999999998</v>
      </c>
      <c r="K1240">
        <v>13674.3</v>
      </c>
      <c r="L1240">
        <v>5.4186199999999997E-2</v>
      </c>
      <c r="M1240">
        <v>0.931755</v>
      </c>
      <c r="N1240">
        <v>0</v>
      </c>
      <c r="O1240" t="s">
        <v>43</v>
      </c>
    </row>
    <row r="1241" spans="1:15" x14ac:dyDescent="0.25">
      <c r="A1241" t="s">
        <v>148</v>
      </c>
      <c r="B1241">
        <v>16685.7</v>
      </c>
      <c r="C1241">
        <v>16551.3</v>
      </c>
      <c r="D1241">
        <v>16550.8</v>
      </c>
      <c r="E1241">
        <v>16536.3</v>
      </c>
      <c r="F1241">
        <v>590.49900000000002</v>
      </c>
      <c r="G1241">
        <v>1954.18</v>
      </c>
      <c r="H1241">
        <v>428.02800000000002</v>
      </c>
      <c r="I1241">
        <v>432.25200000000001</v>
      </c>
      <c r="J1241">
        <v>509.09399999999999</v>
      </c>
      <c r="K1241">
        <v>13590.8</v>
      </c>
      <c r="L1241">
        <v>5.4888300000000001E-2</v>
      </c>
      <c r="M1241">
        <v>0.95291800000000004</v>
      </c>
      <c r="N1241">
        <v>0</v>
      </c>
      <c r="O1241" t="s">
        <v>43</v>
      </c>
    </row>
    <row r="1242" spans="1:15" x14ac:dyDescent="0.25">
      <c r="A1242" t="s">
        <v>148</v>
      </c>
      <c r="B1242">
        <v>15763</v>
      </c>
      <c r="C1242">
        <v>15649.1</v>
      </c>
      <c r="D1242">
        <v>15648.7</v>
      </c>
      <c r="E1242">
        <v>15635</v>
      </c>
      <c r="F1242">
        <v>559.14200000000005</v>
      </c>
      <c r="G1242">
        <v>1816.91</v>
      </c>
      <c r="H1242">
        <v>406.02</v>
      </c>
      <c r="I1242">
        <v>409.67399999999998</v>
      </c>
      <c r="J1242">
        <v>445.12400000000002</v>
      </c>
      <c r="K1242">
        <v>12884.2</v>
      </c>
      <c r="L1242">
        <v>5.8647999999999999E-2</v>
      </c>
      <c r="M1242">
        <v>0.92882799999999999</v>
      </c>
      <c r="N1242">
        <v>0</v>
      </c>
      <c r="O1242" t="s">
        <v>43</v>
      </c>
    </row>
    <row r="1243" spans="1:15" x14ac:dyDescent="0.25">
      <c r="A1243" t="s">
        <v>148</v>
      </c>
      <c r="B1243">
        <v>15606</v>
      </c>
      <c r="C1243">
        <v>15493.2</v>
      </c>
      <c r="D1243">
        <v>15492.7</v>
      </c>
      <c r="E1243">
        <v>15479.2</v>
      </c>
      <c r="F1243">
        <v>552.87300000000005</v>
      </c>
      <c r="G1243">
        <v>1798.6</v>
      </c>
      <c r="H1243">
        <v>401.97</v>
      </c>
      <c r="I1243">
        <v>405.88400000000001</v>
      </c>
      <c r="J1243">
        <v>440.846</v>
      </c>
      <c r="K1243">
        <v>12762.2</v>
      </c>
      <c r="L1243">
        <v>5.9314499999999999E-2</v>
      </c>
      <c r="M1243">
        <v>0.93177399999999999</v>
      </c>
      <c r="N1243">
        <v>0</v>
      </c>
      <c r="O1243" t="s">
        <v>43</v>
      </c>
    </row>
    <row r="1244" spans="1:15" x14ac:dyDescent="0.25">
      <c r="A1244" t="s">
        <v>148</v>
      </c>
      <c r="B1244">
        <v>16037.4</v>
      </c>
      <c r="C1244">
        <v>15924.4</v>
      </c>
      <c r="D1244">
        <v>15923.9</v>
      </c>
      <c r="E1244">
        <v>15910</v>
      </c>
      <c r="F1244">
        <v>567.90499999999997</v>
      </c>
      <c r="G1244">
        <v>1871.6</v>
      </c>
      <c r="H1244">
        <v>412.44499999999999</v>
      </c>
      <c r="I1244">
        <v>416.25200000000001</v>
      </c>
      <c r="J1244">
        <v>475.52</v>
      </c>
      <c r="K1244">
        <v>13104.4</v>
      </c>
      <c r="L1244">
        <v>5.40787E-2</v>
      </c>
      <c r="M1244">
        <v>0.93137300000000001</v>
      </c>
      <c r="N1244">
        <v>67</v>
      </c>
      <c r="O1244" t="s">
        <v>43</v>
      </c>
    </row>
    <row r="1245" spans="1:15" x14ac:dyDescent="0.25">
      <c r="A1245" t="s">
        <v>148</v>
      </c>
      <c r="B1245">
        <v>15774</v>
      </c>
      <c r="C1245">
        <v>15659.3</v>
      </c>
      <c r="D1245">
        <v>15658.8</v>
      </c>
      <c r="E1245">
        <v>15645.1</v>
      </c>
      <c r="F1245">
        <v>558.6</v>
      </c>
      <c r="G1245">
        <v>1818.9</v>
      </c>
      <c r="H1245">
        <v>406.42099999999999</v>
      </c>
      <c r="I1245">
        <v>410.27100000000002</v>
      </c>
      <c r="J1245">
        <v>445.77199999999999</v>
      </c>
      <c r="K1245">
        <v>12895.6</v>
      </c>
      <c r="L1245">
        <v>7.8115199999999996E-2</v>
      </c>
      <c r="M1245">
        <v>0.93182799999999999</v>
      </c>
      <c r="N1245">
        <v>0</v>
      </c>
      <c r="O1245" t="s">
        <v>43</v>
      </c>
    </row>
    <row r="1246" spans="1:15" x14ac:dyDescent="0.25">
      <c r="A1246" t="s">
        <v>148</v>
      </c>
      <c r="B1246">
        <v>16624</v>
      </c>
      <c r="C1246">
        <v>16489.599999999999</v>
      </c>
      <c r="D1246">
        <v>16489.099999999999</v>
      </c>
      <c r="E1246">
        <v>16474.7</v>
      </c>
      <c r="F1246">
        <v>588.30100000000004</v>
      </c>
      <c r="G1246">
        <v>1910.07</v>
      </c>
      <c r="H1246">
        <v>427.28300000000002</v>
      </c>
      <c r="I1246">
        <v>431.45</v>
      </c>
      <c r="J1246">
        <v>467.72</v>
      </c>
      <c r="K1246">
        <v>13578.5</v>
      </c>
      <c r="L1246">
        <v>5.8899E-2</v>
      </c>
      <c r="M1246">
        <v>0.93183499999999997</v>
      </c>
      <c r="N1246">
        <v>0</v>
      </c>
      <c r="O1246" t="s">
        <v>43</v>
      </c>
    </row>
    <row r="1247" spans="1:15" x14ac:dyDescent="0.25">
      <c r="A1247" t="s">
        <v>148</v>
      </c>
      <c r="B1247">
        <v>16898.3</v>
      </c>
      <c r="C1247">
        <v>16782.3</v>
      </c>
      <c r="D1247">
        <v>16781.7</v>
      </c>
      <c r="E1247">
        <v>16767.099999999999</v>
      </c>
      <c r="F1247">
        <v>598.67200000000003</v>
      </c>
      <c r="G1247">
        <v>1943.19</v>
      </c>
      <c r="H1247">
        <v>434.85300000000001</v>
      </c>
      <c r="I1247">
        <v>438.91899999999998</v>
      </c>
      <c r="J1247">
        <v>475.25799999999998</v>
      </c>
      <c r="K1247">
        <v>13821.5</v>
      </c>
      <c r="L1247">
        <v>5.3946800000000003E-2</v>
      </c>
      <c r="M1247">
        <v>0.93182600000000004</v>
      </c>
      <c r="N1247">
        <v>0</v>
      </c>
      <c r="O1247" t="s">
        <v>43</v>
      </c>
    </row>
    <row r="1248" spans="1:15" x14ac:dyDescent="0.25">
      <c r="A1248" t="s">
        <v>148</v>
      </c>
      <c r="B1248">
        <v>15983.1</v>
      </c>
      <c r="C1248">
        <v>15847.2</v>
      </c>
      <c r="D1248">
        <v>15846.7</v>
      </c>
      <c r="E1248">
        <v>15832.8</v>
      </c>
      <c r="F1248">
        <v>564.62599999999998</v>
      </c>
      <c r="G1248">
        <v>1875.02</v>
      </c>
      <c r="H1248">
        <v>410.14299999999997</v>
      </c>
      <c r="I1248">
        <v>415.44499999999999</v>
      </c>
      <c r="J1248">
        <v>488.39699999999999</v>
      </c>
      <c r="K1248">
        <v>13025</v>
      </c>
      <c r="L1248">
        <v>5.4205700000000002E-2</v>
      </c>
      <c r="M1248">
        <v>0.93183099999999996</v>
      </c>
      <c r="N1248">
        <v>0</v>
      </c>
      <c r="O1248" t="s">
        <v>43</v>
      </c>
    </row>
    <row r="1249" spans="1:15" x14ac:dyDescent="0.25">
      <c r="A1249" t="s">
        <v>148</v>
      </c>
      <c r="B1249">
        <v>16698.3</v>
      </c>
      <c r="C1249">
        <v>16563.8</v>
      </c>
      <c r="D1249">
        <v>16563.3</v>
      </c>
      <c r="E1249">
        <v>16548.8</v>
      </c>
      <c r="F1249">
        <v>591.49400000000003</v>
      </c>
      <c r="G1249">
        <v>1916.87</v>
      </c>
      <c r="H1249">
        <v>429.22300000000001</v>
      </c>
      <c r="I1249">
        <v>433.06299999999999</v>
      </c>
      <c r="J1249">
        <v>469.21</v>
      </c>
      <c r="K1249">
        <v>13644.2</v>
      </c>
      <c r="L1249">
        <v>7.0544200000000001E-2</v>
      </c>
      <c r="M1249">
        <v>0.93082200000000004</v>
      </c>
      <c r="N1249">
        <v>0</v>
      </c>
      <c r="O1249" t="s">
        <v>43</v>
      </c>
    </row>
    <row r="1250" spans="1:15" x14ac:dyDescent="0.25">
      <c r="A1250" t="s">
        <v>148</v>
      </c>
      <c r="B1250">
        <v>16430.2</v>
      </c>
      <c r="C1250">
        <v>16315.3</v>
      </c>
      <c r="D1250">
        <v>16314.8</v>
      </c>
      <c r="E1250">
        <v>16300.5</v>
      </c>
      <c r="F1250">
        <v>583.26</v>
      </c>
      <c r="G1250">
        <v>1889.59</v>
      </c>
      <c r="H1250">
        <v>423.09100000000001</v>
      </c>
      <c r="I1250">
        <v>426.98899999999998</v>
      </c>
      <c r="J1250">
        <v>462.36700000000002</v>
      </c>
      <c r="K1250">
        <v>13441</v>
      </c>
      <c r="L1250">
        <v>5.8347700000000002E-2</v>
      </c>
      <c r="M1250">
        <v>0.95849499999999999</v>
      </c>
      <c r="N1250">
        <v>0</v>
      </c>
      <c r="O1250" t="s">
        <v>43</v>
      </c>
    </row>
    <row r="1251" spans="1:15" x14ac:dyDescent="0.25">
      <c r="A1251" t="s">
        <v>148</v>
      </c>
      <c r="B1251">
        <v>15673.2</v>
      </c>
      <c r="C1251">
        <v>15547.1</v>
      </c>
      <c r="D1251">
        <v>15546.6</v>
      </c>
      <c r="E1251">
        <v>15533</v>
      </c>
      <c r="F1251">
        <v>554.24300000000005</v>
      </c>
      <c r="G1251">
        <v>1806.15</v>
      </c>
      <c r="H1251">
        <v>403.589</v>
      </c>
      <c r="I1251">
        <v>406.96300000000002</v>
      </c>
      <c r="J1251">
        <v>443.28899999999999</v>
      </c>
      <c r="K1251">
        <v>12798.6</v>
      </c>
      <c r="L1251">
        <v>5.7522999999999998E-2</v>
      </c>
      <c r="M1251">
        <v>0.93157900000000005</v>
      </c>
      <c r="N1251">
        <v>0</v>
      </c>
      <c r="O1251" t="s">
        <v>43</v>
      </c>
    </row>
    <row r="1252" spans="1:15" x14ac:dyDescent="0.25">
      <c r="A1252" t="s">
        <v>148</v>
      </c>
      <c r="B1252">
        <v>16526.5</v>
      </c>
      <c r="C1252">
        <v>16412.2</v>
      </c>
      <c r="D1252">
        <v>16411.599999999999</v>
      </c>
      <c r="E1252">
        <v>16397.3</v>
      </c>
      <c r="F1252">
        <v>584.904</v>
      </c>
      <c r="G1252">
        <v>1937.74</v>
      </c>
      <c r="H1252">
        <v>424.565</v>
      </c>
      <c r="I1252">
        <v>428.36099999999999</v>
      </c>
      <c r="J1252">
        <v>506.28699999999998</v>
      </c>
      <c r="K1252">
        <v>13479.7</v>
      </c>
      <c r="L1252">
        <v>5.8449800000000003E-2</v>
      </c>
      <c r="M1252">
        <v>0.94156700000000004</v>
      </c>
      <c r="N1252">
        <v>0</v>
      </c>
      <c r="O1252" t="s">
        <v>43</v>
      </c>
    </row>
    <row r="1253" spans="1:15" x14ac:dyDescent="0.25">
      <c r="A1253" t="s">
        <v>148</v>
      </c>
      <c r="B1253">
        <v>14942.6</v>
      </c>
      <c r="C1253">
        <v>14815.3</v>
      </c>
      <c r="D1253">
        <v>14814.9</v>
      </c>
      <c r="E1253">
        <v>14801.9</v>
      </c>
      <c r="F1253">
        <v>528.93899999999996</v>
      </c>
      <c r="G1253">
        <v>1723.67</v>
      </c>
      <c r="H1253">
        <v>384.755</v>
      </c>
      <c r="I1253">
        <v>388.27499999999998</v>
      </c>
      <c r="J1253">
        <v>423.46300000000002</v>
      </c>
      <c r="K1253">
        <v>12198.5</v>
      </c>
      <c r="L1253">
        <v>8.3256499999999997E-2</v>
      </c>
      <c r="M1253">
        <v>0.93131200000000003</v>
      </c>
      <c r="N1253">
        <v>0</v>
      </c>
      <c r="O1253" t="s">
        <v>43</v>
      </c>
    </row>
    <row r="1254" spans="1:15" x14ac:dyDescent="0.25">
      <c r="A1254" t="s">
        <v>148</v>
      </c>
      <c r="B1254">
        <v>15765</v>
      </c>
      <c r="C1254">
        <v>15639.1</v>
      </c>
      <c r="D1254">
        <v>15638.6</v>
      </c>
      <c r="E1254">
        <v>15624.9</v>
      </c>
      <c r="F1254">
        <v>558.37599999999998</v>
      </c>
      <c r="G1254">
        <v>1815.28</v>
      </c>
      <c r="H1254">
        <v>405.78800000000001</v>
      </c>
      <c r="I1254">
        <v>409.47899999999998</v>
      </c>
      <c r="J1254">
        <v>444.99</v>
      </c>
      <c r="K1254">
        <v>12870.4</v>
      </c>
      <c r="L1254">
        <v>5.5055399999999997E-2</v>
      </c>
      <c r="M1254">
        <v>0.93093199999999998</v>
      </c>
      <c r="N1254">
        <v>0</v>
      </c>
      <c r="O1254" t="s">
        <v>43</v>
      </c>
    </row>
    <row r="1255" spans="1:15" x14ac:dyDescent="0.25">
      <c r="A1255" t="s">
        <v>148</v>
      </c>
      <c r="B1255">
        <v>17130.900000000001</v>
      </c>
      <c r="C1255">
        <v>17016.2</v>
      </c>
      <c r="D1255">
        <v>17015.599999999999</v>
      </c>
      <c r="E1255">
        <v>17000.8</v>
      </c>
      <c r="F1255">
        <v>607.61099999999999</v>
      </c>
      <c r="G1255">
        <v>1994.52</v>
      </c>
      <c r="H1255">
        <v>440.15499999999997</v>
      </c>
      <c r="I1255">
        <v>444.32799999999997</v>
      </c>
      <c r="J1255">
        <v>484.75400000000002</v>
      </c>
      <c r="K1255">
        <v>14019</v>
      </c>
      <c r="L1255">
        <v>5.57502E-2</v>
      </c>
      <c r="M1255">
        <v>0.93103999999999998</v>
      </c>
      <c r="N1255">
        <v>376</v>
      </c>
      <c r="O1255" t="s">
        <v>43</v>
      </c>
    </row>
    <row r="1256" spans="1:15" x14ac:dyDescent="0.25">
      <c r="A1256" t="s">
        <v>148</v>
      </c>
      <c r="B1256">
        <v>15319.1</v>
      </c>
      <c r="C1256">
        <v>15184.7</v>
      </c>
      <c r="D1256">
        <v>15184.2</v>
      </c>
      <c r="E1256">
        <v>15171</v>
      </c>
      <c r="F1256">
        <v>541.51599999999996</v>
      </c>
      <c r="G1256">
        <v>1767.91</v>
      </c>
      <c r="H1256">
        <v>394.12400000000002</v>
      </c>
      <c r="I1256">
        <v>397.88200000000001</v>
      </c>
      <c r="J1256">
        <v>433.37700000000001</v>
      </c>
      <c r="K1256">
        <v>12498.8</v>
      </c>
      <c r="L1256">
        <v>5.59044E-2</v>
      </c>
      <c r="M1256">
        <v>0.93182900000000002</v>
      </c>
      <c r="N1256">
        <v>41</v>
      </c>
      <c r="O1256" t="s">
        <v>43</v>
      </c>
    </row>
    <row r="1257" spans="1:15" x14ac:dyDescent="0.25">
      <c r="A1257" t="s">
        <v>148</v>
      </c>
      <c r="B1257">
        <v>16312.4</v>
      </c>
      <c r="C1257">
        <v>16198.1</v>
      </c>
      <c r="D1257">
        <v>16197.6</v>
      </c>
      <c r="E1257">
        <v>16183.5</v>
      </c>
      <c r="F1257">
        <v>578.54499999999996</v>
      </c>
      <c r="G1257">
        <v>1877.29</v>
      </c>
      <c r="H1257">
        <v>419.98200000000003</v>
      </c>
      <c r="I1257">
        <v>423.88400000000001</v>
      </c>
      <c r="J1257">
        <v>459.88600000000002</v>
      </c>
      <c r="K1257">
        <v>13335.3</v>
      </c>
      <c r="L1257">
        <v>5.5018600000000001E-2</v>
      </c>
      <c r="M1257">
        <v>0.94301299999999999</v>
      </c>
      <c r="N1257">
        <v>0</v>
      </c>
      <c r="O1257" t="s">
        <v>43</v>
      </c>
    </row>
    <row r="1258" spans="1:15" x14ac:dyDescent="0.25">
      <c r="A1258" t="s">
        <v>148</v>
      </c>
      <c r="B1258">
        <v>15863.6</v>
      </c>
      <c r="C1258">
        <v>15737.4</v>
      </c>
      <c r="D1258">
        <v>15736.9</v>
      </c>
      <c r="E1258">
        <v>15723.1</v>
      </c>
      <c r="F1258">
        <v>562.09</v>
      </c>
      <c r="G1258">
        <v>1826.78</v>
      </c>
      <c r="H1258">
        <v>408.19499999999999</v>
      </c>
      <c r="I1258">
        <v>412.202</v>
      </c>
      <c r="J1258">
        <v>448.053</v>
      </c>
      <c r="K1258">
        <v>12968.2</v>
      </c>
      <c r="L1258">
        <v>5.7621600000000002E-2</v>
      </c>
      <c r="M1258">
        <v>0.93181899999999995</v>
      </c>
      <c r="N1258">
        <v>0</v>
      </c>
      <c r="O1258" t="s">
        <v>43</v>
      </c>
    </row>
    <row r="1259" spans="1:15" x14ac:dyDescent="0.25">
      <c r="A1259" t="s">
        <v>148</v>
      </c>
      <c r="B1259">
        <v>15582.7</v>
      </c>
      <c r="C1259">
        <v>15470.6</v>
      </c>
      <c r="D1259">
        <v>15470.1</v>
      </c>
      <c r="E1259">
        <v>15456.5</v>
      </c>
      <c r="F1259">
        <v>552.62699999999995</v>
      </c>
      <c r="G1259">
        <v>1832.91</v>
      </c>
      <c r="H1259">
        <v>400.51100000000002</v>
      </c>
      <c r="I1259">
        <v>404.00400000000002</v>
      </c>
      <c r="J1259">
        <v>469.6</v>
      </c>
      <c r="K1259">
        <v>12712.4</v>
      </c>
      <c r="L1259">
        <v>5.5104800000000002E-2</v>
      </c>
      <c r="M1259">
        <v>0.93172500000000003</v>
      </c>
      <c r="N1259">
        <v>227</v>
      </c>
      <c r="O1259" t="s">
        <v>43</v>
      </c>
    </row>
    <row r="1260" spans="1:15" x14ac:dyDescent="0.25">
      <c r="A1260" t="s">
        <v>148</v>
      </c>
      <c r="B1260">
        <v>16184.7</v>
      </c>
      <c r="C1260">
        <v>16070.6</v>
      </c>
      <c r="D1260">
        <v>16070.1</v>
      </c>
      <c r="E1260">
        <v>16056.1</v>
      </c>
      <c r="F1260">
        <v>574.35</v>
      </c>
      <c r="G1260">
        <v>1863.51</v>
      </c>
      <c r="H1260">
        <v>416.66199999999998</v>
      </c>
      <c r="I1260">
        <v>420.73700000000002</v>
      </c>
      <c r="J1260">
        <v>456.55200000000002</v>
      </c>
      <c r="K1260">
        <v>13237.9</v>
      </c>
      <c r="L1260">
        <v>5.47886E-2</v>
      </c>
      <c r="M1260">
        <v>0.93183499999999997</v>
      </c>
      <c r="N1260">
        <v>0</v>
      </c>
      <c r="O1260" t="s">
        <v>43</v>
      </c>
    </row>
    <row r="1261" spans="1:15" x14ac:dyDescent="0.25">
      <c r="A1261" t="s">
        <v>148</v>
      </c>
      <c r="B1261">
        <v>15800</v>
      </c>
      <c r="C1261">
        <v>15674.1</v>
      </c>
      <c r="D1261">
        <v>15673.6</v>
      </c>
      <c r="E1261">
        <v>15659.9</v>
      </c>
      <c r="F1261">
        <v>559.01599999999996</v>
      </c>
      <c r="G1261">
        <v>1818.88</v>
      </c>
      <c r="H1261">
        <v>406.92700000000002</v>
      </c>
      <c r="I1261">
        <v>410.37</v>
      </c>
      <c r="J1261">
        <v>445.61599999999999</v>
      </c>
      <c r="K1261">
        <v>12913.5</v>
      </c>
      <c r="L1261">
        <v>8.3270399999999994E-2</v>
      </c>
      <c r="M1261">
        <v>0.93163600000000002</v>
      </c>
      <c r="N1261">
        <v>0</v>
      </c>
      <c r="O1261" t="s">
        <v>43</v>
      </c>
    </row>
    <row r="1262" spans="1:15" x14ac:dyDescent="0.25">
      <c r="A1262" t="s">
        <v>148</v>
      </c>
      <c r="B1262">
        <v>16608.3</v>
      </c>
      <c r="C1262">
        <v>16495.5</v>
      </c>
      <c r="D1262">
        <v>16495</v>
      </c>
      <c r="E1262">
        <v>16480.599999999999</v>
      </c>
      <c r="F1262">
        <v>589.23400000000004</v>
      </c>
      <c r="G1262">
        <v>1911.7</v>
      </c>
      <c r="H1262">
        <v>427.74</v>
      </c>
      <c r="I1262">
        <v>431.67200000000003</v>
      </c>
      <c r="J1262">
        <v>467.86200000000002</v>
      </c>
      <c r="K1262">
        <v>13589.7</v>
      </c>
      <c r="L1262">
        <v>5.4720999999999999E-2</v>
      </c>
      <c r="M1262">
        <v>0.93161099999999997</v>
      </c>
      <c r="N1262">
        <v>0</v>
      </c>
      <c r="O1262" t="s">
        <v>43</v>
      </c>
    </row>
    <row r="1263" spans="1:15" x14ac:dyDescent="0.25">
      <c r="A1263" t="s">
        <v>148</v>
      </c>
      <c r="B1263">
        <v>15957.1</v>
      </c>
      <c r="C1263">
        <v>15842.7</v>
      </c>
      <c r="D1263">
        <v>15842.2</v>
      </c>
      <c r="E1263">
        <v>15828.4</v>
      </c>
      <c r="F1263">
        <v>563.66899999999998</v>
      </c>
      <c r="G1263">
        <v>1872.7</v>
      </c>
      <c r="H1263">
        <v>410.18599999999998</v>
      </c>
      <c r="I1263">
        <v>413.73200000000003</v>
      </c>
      <c r="J1263">
        <v>489.02800000000002</v>
      </c>
      <c r="K1263">
        <v>13020.7</v>
      </c>
      <c r="L1263">
        <v>8.3257999999999999E-2</v>
      </c>
      <c r="M1263">
        <v>0.93161799999999995</v>
      </c>
      <c r="N1263">
        <v>0</v>
      </c>
      <c r="O1263" t="s">
        <v>43</v>
      </c>
    </row>
    <row r="1264" spans="1:15" x14ac:dyDescent="0.25">
      <c r="A1264" t="s">
        <v>148</v>
      </c>
      <c r="B1264">
        <v>16422.099999999999</v>
      </c>
      <c r="C1264">
        <v>16290.1</v>
      </c>
      <c r="D1264">
        <v>16289.6</v>
      </c>
      <c r="E1264">
        <v>16275.3</v>
      </c>
      <c r="F1264">
        <v>582.13499999999999</v>
      </c>
      <c r="G1264">
        <v>1887.4</v>
      </c>
      <c r="H1264">
        <v>422.279</v>
      </c>
      <c r="I1264">
        <v>426.27199999999999</v>
      </c>
      <c r="J1264">
        <v>462.27</v>
      </c>
      <c r="K1264">
        <v>13417.8</v>
      </c>
      <c r="L1264">
        <v>5.3909600000000002E-2</v>
      </c>
      <c r="M1264">
        <v>0.93183499999999997</v>
      </c>
      <c r="N1264">
        <v>0</v>
      </c>
      <c r="O1264" t="s">
        <v>43</v>
      </c>
    </row>
    <row r="1265" spans="1:15" x14ac:dyDescent="0.25">
      <c r="A1265" t="s">
        <v>148</v>
      </c>
      <c r="B1265">
        <v>16342.4</v>
      </c>
      <c r="C1265">
        <v>16229.1</v>
      </c>
      <c r="D1265">
        <v>16228.5</v>
      </c>
      <c r="E1265">
        <v>16214.3</v>
      </c>
      <c r="F1265">
        <v>579.25599999999997</v>
      </c>
      <c r="G1265">
        <v>1881.59</v>
      </c>
      <c r="H1265">
        <v>420.77100000000002</v>
      </c>
      <c r="I1265">
        <v>424.93</v>
      </c>
      <c r="J1265">
        <v>460.73700000000002</v>
      </c>
      <c r="K1265">
        <v>13371.9</v>
      </c>
      <c r="L1265">
        <v>8.33092E-2</v>
      </c>
      <c r="M1265">
        <v>0.93181999999999998</v>
      </c>
      <c r="N1265">
        <v>0</v>
      </c>
      <c r="O1265" t="s">
        <v>43</v>
      </c>
    </row>
    <row r="1266" spans="1:15" x14ac:dyDescent="0.25">
      <c r="A1266" t="s">
        <v>148</v>
      </c>
      <c r="B1266">
        <v>16465.2</v>
      </c>
      <c r="C1266">
        <v>16350.4</v>
      </c>
      <c r="D1266">
        <v>16349.9</v>
      </c>
      <c r="E1266">
        <v>16335.7</v>
      </c>
      <c r="F1266">
        <v>583.05200000000002</v>
      </c>
      <c r="G1266">
        <v>1895.13</v>
      </c>
      <c r="H1266">
        <v>423.803</v>
      </c>
      <c r="I1266">
        <v>427.863</v>
      </c>
      <c r="J1266">
        <v>463.988</v>
      </c>
      <c r="K1266">
        <v>13468.2</v>
      </c>
      <c r="L1266">
        <v>5.4501599999999997E-2</v>
      </c>
      <c r="M1266">
        <v>0.93159999999999998</v>
      </c>
      <c r="N1266">
        <v>0</v>
      </c>
      <c r="O1266" t="s">
        <v>43</v>
      </c>
    </row>
    <row r="1267" spans="1:15" x14ac:dyDescent="0.25">
      <c r="A1267" t="s">
        <v>148</v>
      </c>
      <c r="B1267">
        <v>17451.5</v>
      </c>
      <c r="C1267">
        <v>17316.3</v>
      </c>
      <c r="D1267">
        <v>17315.7</v>
      </c>
      <c r="E1267">
        <v>17300.599999999999</v>
      </c>
      <c r="F1267">
        <v>617.221</v>
      </c>
      <c r="G1267">
        <v>2041.48</v>
      </c>
      <c r="H1267">
        <v>447.625</v>
      </c>
      <c r="I1267">
        <v>451.55399999999997</v>
      </c>
      <c r="J1267">
        <v>532.08900000000006</v>
      </c>
      <c r="K1267">
        <v>14222.9</v>
      </c>
      <c r="L1267">
        <v>5.5801799999999999E-2</v>
      </c>
      <c r="M1267">
        <v>0.93087600000000004</v>
      </c>
      <c r="N1267">
        <v>0</v>
      </c>
      <c r="O1267" t="s">
        <v>43</v>
      </c>
    </row>
    <row r="1268" spans="1:15" x14ac:dyDescent="0.25">
      <c r="A1268" t="s">
        <v>148</v>
      </c>
      <c r="B1268">
        <v>16652.400000000001</v>
      </c>
      <c r="C1268">
        <v>16530.900000000001</v>
      </c>
      <c r="D1268">
        <v>16530.3</v>
      </c>
      <c r="E1268">
        <v>16515.900000000001</v>
      </c>
      <c r="F1268">
        <v>589.98199999999997</v>
      </c>
      <c r="G1268">
        <v>1914.12</v>
      </c>
      <c r="H1268">
        <v>428.685</v>
      </c>
      <c r="I1268">
        <v>432.33499999999998</v>
      </c>
      <c r="J1268">
        <v>468.04300000000001</v>
      </c>
      <c r="K1268">
        <v>13612.5</v>
      </c>
      <c r="L1268">
        <v>5.3939800000000003E-2</v>
      </c>
      <c r="M1268">
        <v>0.93167500000000003</v>
      </c>
      <c r="N1268">
        <v>0</v>
      </c>
      <c r="O1268" t="s">
        <v>43</v>
      </c>
    </row>
    <row r="1269" spans="1:15" x14ac:dyDescent="0.25">
      <c r="A1269" t="s">
        <v>148</v>
      </c>
      <c r="B1269">
        <v>16524</v>
      </c>
      <c r="C1269">
        <v>16387.8</v>
      </c>
      <c r="D1269">
        <v>16387.2</v>
      </c>
      <c r="E1269">
        <v>16372.9</v>
      </c>
      <c r="F1269">
        <v>584.15899999999999</v>
      </c>
      <c r="G1269">
        <v>1898.48</v>
      </c>
      <c r="H1269">
        <v>424.89499999999998</v>
      </c>
      <c r="I1269">
        <v>428.94099999999997</v>
      </c>
      <c r="J1269">
        <v>464.72699999999998</v>
      </c>
      <c r="K1269">
        <v>13507.3</v>
      </c>
      <c r="L1269">
        <v>5.5499899999999998E-2</v>
      </c>
      <c r="M1269">
        <v>0.95893499999999998</v>
      </c>
      <c r="N1269">
        <v>0</v>
      </c>
      <c r="O1269" t="s">
        <v>43</v>
      </c>
    </row>
    <row r="1270" spans="1:15" x14ac:dyDescent="0.25">
      <c r="A1270" t="s">
        <v>148</v>
      </c>
      <c r="B1270">
        <v>15954.6</v>
      </c>
      <c r="C1270">
        <v>15829.4</v>
      </c>
      <c r="D1270">
        <v>15828.9</v>
      </c>
      <c r="E1270">
        <v>15815</v>
      </c>
      <c r="F1270">
        <v>564.07799999999997</v>
      </c>
      <c r="G1270">
        <v>1864.07</v>
      </c>
      <c r="H1270">
        <v>410.077</v>
      </c>
      <c r="I1270">
        <v>413.721</v>
      </c>
      <c r="J1270">
        <v>480.06099999999998</v>
      </c>
      <c r="K1270">
        <v>13008.9</v>
      </c>
      <c r="L1270">
        <v>5.4350900000000001E-2</v>
      </c>
      <c r="M1270">
        <v>0.93110199999999999</v>
      </c>
      <c r="N1270">
        <v>0</v>
      </c>
      <c r="O1270" t="s">
        <v>43</v>
      </c>
    </row>
    <row r="1271" spans="1:15" x14ac:dyDescent="0.25">
      <c r="A1271" t="s">
        <v>148</v>
      </c>
      <c r="B1271">
        <v>17185.5</v>
      </c>
      <c r="C1271">
        <v>17069.599999999999</v>
      </c>
      <c r="D1271">
        <v>17069.099999999999</v>
      </c>
      <c r="E1271">
        <v>17054.2</v>
      </c>
      <c r="F1271">
        <v>609.81100000000004</v>
      </c>
      <c r="G1271">
        <v>1974.57</v>
      </c>
      <c r="H1271">
        <v>442.339</v>
      </c>
      <c r="I1271">
        <v>446.12700000000001</v>
      </c>
      <c r="J1271">
        <v>482.77300000000002</v>
      </c>
      <c r="K1271">
        <v>14061.4</v>
      </c>
      <c r="L1271">
        <v>8.3257200000000003E-2</v>
      </c>
      <c r="M1271">
        <v>0.93171599999999999</v>
      </c>
      <c r="N1271">
        <v>0</v>
      </c>
      <c r="O1271" t="s">
        <v>43</v>
      </c>
    </row>
    <row r="1272" spans="1:15" x14ac:dyDescent="0.25">
      <c r="A1272" t="s">
        <v>148</v>
      </c>
      <c r="B1272">
        <v>15332.7</v>
      </c>
      <c r="C1272">
        <v>15198</v>
      </c>
      <c r="D1272">
        <v>15197.5</v>
      </c>
      <c r="E1272">
        <v>15184.2</v>
      </c>
      <c r="F1272">
        <v>542.92399999999998</v>
      </c>
      <c r="G1272">
        <v>1767.48</v>
      </c>
      <c r="H1272">
        <v>394.64600000000002</v>
      </c>
      <c r="I1272">
        <v>398.29599999999999</v>
      </c>
      <c r="J1272">
        <v>433.84199999999998</v>
      </c>
      <c r="K1272">
        <v>12519.8</v>
      </c>
      <c r="L1272">
        <v>5.4321300000000003E-2</v>
      </c>
      <c r="M1272">
        <v>0.93178300000000003</v>
      </c>
      <c r="N1272">
        <v>0</v>
      </c>
      <c r="O1272" t="s">
        <v>43</v>
      </c>
    </row>
    <row r="1273" spans="1:15" x14ac:dyDescent="0.25">
      <c r="A1273" t="s">
        <v>148</v>
      </c>
      <c r="B1273">
        <v>16588.3</v>
      </c>
      <c r="C1273">
        <v>16473.3</v>
      </c>
      <c r="D1273">
        <v>16472.8</v>
      </c>
      <c r="E1273">
        <v>16458.400000000001</v>
      </c>
      <c r="F1273">
        <v>588.51800000000003</v>
      </c>
      <c r="G1273">
        <v>1909.97</v>
      </c>
      <c r="H1273">
        <v>427.33100000000002</v>
      </c>
      <c r="I1273">
        <v>431.19600000000003</v>
      </c>
      <c r="J1273">
        <v>467.66899999999998</v>
      </c>
      <c r="K1273">
        <v>13555.9</v>
      </c>
      <c r="L1273">
        <v>5.6038499999999998E-2</v>
      </c>
      <c r="M1273">
        <v>0.95690500000000001</v>
      </c>
      <c r="N1273">
        <v>0</v>
      </c>
      <c r="O1273" t="s">
        <v>43</v>
      </c>
    </row>
    <row r="1274" spans="1:15" x14ac:dyDescent="0.25">
      <c r="A1274" t="s">
        <v>148</v>
      </c>
      <c r="B1274">
        <v>15914</v>
      </c>
      <c r="C1274">
        <v>15787.6</v>
      </c>
      <c r="D1274">
        <v>15787.1</v>
      </c>
      <c r="E1274">
        <v>15773.3</v>
      </c>
      <c r="F1274">
        <v>562.11199999999997</v>
      </c>
      <c r="G1274">
        <v>1866.23</v>
      </c>
      <c r="H1274">
        <v>408.5</v>
      </c>
      <c r="I1274">
        <v>412.34</v>
      </c>
      <c r="J1274">
        <v>486.97300000000001</v>
      </c>
      <c r="K1274">
        <v>12976.8</v>
      </c>
      <c r="L1274">
        <v>5.5424099999999997E-2</v>
      </c>
      <c r="M1274">
        <v>0.93129200000000001</v>
      </c>
      <c r="N1274">
        <v>1</v>
      </c>
      <c r="O1274" t="s">
        <v>43</v>
      </c>
    </row>
    <row r="1275" spans="1:15" x14ac:dyDescent="0.25">
      <c r="A1275" t="s">
        <v>148</v>
      </c>
      <c r="B1275">
        <v>16157.2</v>
      </c>
      <c r="C1275">
        <v>16038.9</v>
      </c>
      <c r="D1275">
        <v>16038.4</v>
      </c>
      <c r="E1275">
        <v>16024.4</v>
      </c>
      <c r="F1275">
        <v>572.57299999999998</v>
      </c>
      <c r="G1275">
        <v>1860.34</v>
      </c>
      <c r="H1275">
        <v>415.95600000000002</v>
      </c>
      <c r="I1275">
        <v>419.64299999999997</v>
      </c>
      <c r="J1275">
        <v>455.92399999999998</v>
      </c>
      <c r="K1275">
        <v>13209</v>
      </c>
      <c r="L1275">
        <v>4.6738599999999998E-2</v>
      </c>
      <c r="M1275">
        <v>0.93181599999999998</v>
      </c>
      <c r="N1275">
        <v>0</v>
      </c>
      <c r="O1275" t="s">
        <v>43</v>
      </c>
    </row>
    <row r="1276" spans="1:15" x14ac:dyDescent="0.25">
      <c r="A1276" t="s">
        <v>148</v>
      </c>
      <c r="B1276">
        <v>16507.900000000001</v>
      </c>
      <c r="C1276">
        <v>16394.400000000001</v>
      </c>
      <c r="D1276">
        <v>16393.900000000001</v>
      </c>
      <c r="E1276">
        <v>16379.5</v>
      </c>
      <c r="F1276">
        <v>586.18799999999999</v>
      </c>
      <c r="G1276">
        <v>1899.91</v>
      </c>
      <c r="H1276">
        <v>424.76900000000001</v>
      </c>
      <c r="I1276">
        <v>428.88</v>
      </c>
      <c r="J1276">
        <v>465.26400000000001</v>
      </c>
      <c r="K1276">
        <v>13496.5</v>
      </c>
      <c r="L1276">
        <v>5.3909800000000001E-2</v>
      </c>
      <c r="M1276">
        <v>0.94260999999999995</v>
      </c>
      <c r="N1276">
        <v>0</v>
      </c>
      <c r="O1276" t="s">
        <v>43</v>
      </c>
    </row>
    <row r="1277" spans="1:15" x14ac:dyDescent="0.25">
      <c r="A1277" t="s">
        <v>148</v>
      </c>
      <c r="B1277">
        <v>15619.7</v>
      </c>
      <c r="C1277">
        <v>15502.7</v>
      </c>
      <c r="D1277">
        <v>15502.2</v>
      </c>
      <c r="E1277">
        <v>15488.6</v>
      </c>
      <c r="F1277">
        <v>553.10299999999995</v>
      </c>
      <c r="G1277">
        <v>1800.71</v>
      </c>
      <c r="H1277">
        <v>402.29700000000003</v>
      </c>
      <c r="I1277">
        <v>405.892</v>
      </c>
      <c r="J1277">
        <v>441.73500000000001</v>
      </c>
      <c r="K1277">
        <v>12769.1</v>
      </c>
      <c r="L1277">
        <v>8.3365499999999995E-2</v>
      </c>
      <c r="M1277">
        <v>0.93172600000000005</v>
      </c>
      <c r="N1277">
        <v>0</v>
      </c>
      <c r="O1277" t="s">
        <v>43</v>
      </c>
    </row>
    <row r="1278" spans="1:15" x14ac:dyDescent="0.25">
      <c r="A1278" t="s">
        <v>148</v>
      </c>
      <c r="B1278">
        <v>16954.099999999999</v>
      </c>
      <c r="C1278">
        <v>16831.400000000001</v>
      </c>
      <c r="D1278">
        <v>16830.900000000001</v>
      </c>
      <c r="E1278">
        <v>16816.2</v>
      </c>
      <c r="F1278">
        <v>599.97500000000002</v>
      </c>
      <c r="G1278">
        <v>1983.74</v>
      </c>
      <c r="H1278">
        <v>434.95100000000002</v>
      </c>
      <c r="I1278">
        <v>438.947</v>
      </c>
      <c r="J1278">
        <v>516.36599999999999</v>
      </c>
      <c r="K1278">
        <v>13822.1</v>
      </c>
      <c r="L1278">
        <v>8.3256300000000005E-2</v>
      </c>
      <c r="M1278">
        <v>0.931809</v>
      </c>
      <c r="N1278">
        <v>0</v>
      </c>
      <c r="O1278" t="s">
        <v>43</v>
      </c>
    </row>
    <row r="1279" spans="1:15" x14ac:dyDescent="0.25">
      <c r="A1279" t="s">
        <v>148</v>
      </c>
      <c r="B1279">
        <v>16630.900000000001</v>
      </c>
      <c r="C1279">
        <v>16517.5</v>
      </c>
      <c r="D1279">
        <v>16517</v>
      </c>
      <c r="E1279">
        <v>16502.599999999999</v>
      </c>
      <c r="F1279">
        <v>590.68899999999996</v>
      </c>
      <c r="G1279">
        <v>1913.95</v>
      </c>
      <c r="H1279">
        <v>428.17500000000001</v>
      </c>
      <c r="I1279">
        <v>432.37900000000002</v>
      </c>
      <c r="J1279">
        <v>468.42700000000002</v>
      </c>
      <c r="K1279">
        <v>13604.7</v>
      </c>
      <c r="L1279">
        <v>5.4791399999999997E-2</v>
      </c>
      <c r="M1279">
        <v>0.93183199999999999</v>
      </c>
      <c r="N1279">
        <v>0</v>
      </c>
      <c r="O1279" t="s">
        <v>43</v>
      </c>
    </row>
    <row r="1280" spans="1:15" x14ac:dyDescent="0.25">
      <c r="A1280" t="s">
        <v>148</v>
      </c>
      <c r="B1280">
        <v>15622.1</v>
      </c>
      <c r="C1280">
        <v>15509.2</v>
      </c>
      <c r="D1280">
        <v>15508.7</v>
      </c>
      <c r="E1280">
        <v>15495.1</v>
      </c>
      <c r="F1280">
        <v>553.88199999999995</v>
      </c>
      <c r="G1280">
        <v>1801.18</v>
      </c>
      <c r="H1280">
        <v>402.54500000000002</v>
      </c>
      <c r="I1280">
        <v>406.12</v>
      </c>
      <c r="J1280">
        <v>441.73099999999999</v>
      </c>
      <c r="K1280">
        <v>12776.6</v>
      </c>
      <c r="L1280">
        <v>5.5301500000000003E-2</v>
      </c>
      <c r="M1280">
        <v>0.93179400000000001</v>
      </c>
      <c r="N1280">
        <v>0</v>
      </c>
      <c r="O1280" t="s">
        <v>43</v>
      </c>
    </row>
    <row r="1281" spans="1:25" x14ac:dyDescent="0.25">
      <c r="A1281" t="s">
        <v>148</v>
      </c>
      <c r="B1281">
        <v>16291.6</v>
      </c>
      <c r="C1281">
        <v>16179.4</v>
      </c>
      <c r="D1281">
        <v>16178.9</v>
      </c>
      <c r="E1281">
        <v>16164.8</v>
      </c>
      <c r="F1281">
        <v>578.32299999999998</v>
      </c>
      <c r="G1281">
        <v>1889.77</v>
      </c>
      <c r="H1281">
        <v>419.08300000000003</v>
      </c>
      <c r="I1281">
        <v>422.87700000000001</v>
      </c>
      <c r="J1281">
        <v>475.06799999999998</v>
      </c>
      <c r="K1281">
        <v>13308.2</v>
      </c>
      <c r="L1281">
        <v>5.6769800000000002E-2</v>
      </c>
      <c r="M1281">
        <v>0.93183499999999997</v>
      </c>
      <c r="N1281">
        <v>0</v>
      </c>
      <c r="O1281" t="s">
        <v>43</v>
      </c>
    </row>
    <row r="1282" spans="1:25" x14ac:dyDescent="0.25">
      <c r="A1282" t="s">
        <v>148</v>
      </c>
      <c r="B1282">
        <v>16664</v>
      </c>
      <c r="C1282">
        <v>16547</v>
      </c>
      <c r="D1282">
        <v>16546.5</v>
      </c>
      <c r="E1282">
        <v>16532</v>
      </c>
      <c r="F1282">
        <v>589.67899999999997</v>
      </c>
      <c r="G1282">
        <v>1916.89</v>
      </c>
      <c r="H1282">
        <v>429.178</v>
      </c>
      <c r="I1282">
        <v>432.69</v>
      </c>
      <c r="J1282">
        <v>469.65199999999999</v>
      </c>
      <c r="K1282">
        <v>13631.9</v>
      </c>
      <c r="L1282">
        <v>8.3256300000000005E-2</v>
      </c>
      <c r="M1282">
        <v>0.93149000000000004</v>
      </c>
      <c r="N1282">
        <v>0</v>
      </c>
      <c r="O1282" t="s">
        <v>43</v>
      </c>
    </row>
    <row r="1283" spans="1:25" x14ac:dyDescent="0.25">
      <c r="A1283" t="s">
        <v>148</v>
      </c>
      <c r="B1283">
        <v>16404.599999999999</v>
      </c>
      <c r="C1283">
        <v>16277.7</v>
      </c>
      <c r="D1283">
        <v>16277.2</v>
      </c>
      <c r="E1283">
        <v>16262.9</v>
      </c>
      <c r="F1283">
        <v>580.78399999999999</v>
      </c>
      <c r="G1283">
        <v>1886.04</v>
      </c>
      <c r="H1283">
        <v>422.29599999999999</v>
      </c>
      <c r="I1283">
        <v>425.971</v>
      </c>
      <c r="J1283">
        <v>461.61900000000003</v>
      </c>
      <c r="K1283">
        <v>13409.1</v>
      </c>
      <c r="L1283">
        <v>5.4462200000000002E-2</v>
      </c>
      <c r="M1283">
        <v>0.93176999999999999</v>
      </c>
      <c r="N1283">
        <v>0</v>
      </c>
      <c r="O1283" t="s">
        <v>43</v>
      </c>
    </row>
    <row r="1284" spans="1:25" x14ac:dyDescent="0.25">
      <c r="A1284" t="s">
        <v>148</v>
      </c>
      <c r="B1284">
        <v>16266.1</v>
      </c>
      <c r="C1284">
        <v>16153.2</v>
      </c>
      <c r="D1284">
        <v>16152.7</v>
      </c>
      <c r="E1284">
        <v>16138.6</v>
      </c>
      <c r="F1284">
        <v>576.99400000000003</v>
      </c>
      <c r="G1284">
        <v>1873.16</v>
      </c>
      <c r="H1284">
        <v>418.98099999999999</v>
      </c>
      <c r="I1284">
        <v>422.73200000000003</v>
      </c>
      <c r="J1284">
        <v>458.77600000000001</v>
      </c>
      <c r="K1284">
        <v>13300.6</v>
      </c>
      <c r="L1284">
        <v>5.48605E-2</v>
      </c>
      <c r="M1284">
        <v>0.93179800000000002</v>
      </c>
      <c r="N1284">
        <v>0</v>
      </c>
      <c r="O1284" t="s">
        <v>43</v>
      </c>
    </row>
    <row r="1285" spans="1:25" x14ac:dyDescent="0.25">
      <c r="A1285" t="s">
        <v>148</v>
      </c>
      <c r="B1285">
        <v>16066.1</v>
      </c>
      <c r="C1285">
        <v>15951.8</v>
      </c>
      <c r="D1285">
        <v>15951.3</v>
      </c>
      <c r="E1285">
        <v>15937.3</v>
      </c>
      <c r="F1285">
        <v>568.33100000000002</v>
      </c>
      <c r="G1285">
        <v>1883.21</v>
      </c>
      <c r="H1285">
        <v>412.64699999999999</v>
      </c>
      <c r="I1285">
        <v>416.577</v>
      </c>
      <c r="J1285">
        <v>489.86900000000003</v>
      </c>
      <c r="K1285">
        <v>13112.3</v>
      </c>
      <c r="L1285">
        <v>5.3915100000000001E-2</v>
      </c>
      <c r="M1285">
        <v>0.931728</v>
      </c>
      <c r="N1285">
        <v>0</v>
      </c>
      <c r="O1285" t="s">
        <v>43</v>
      </c>
    </row>
    <row r="1286" spans="1:25" x14ac:dyDescent="0.25">
      <c r="A1286" t="s">
        <v>148</v>
      </c>
      <c r="B1286">
        <v>16848.400000000001</v>
      </c>
      <c r="C1286">
        <v>16713.7</v>
      </c>
      <c r="D1286">
        <v>16713.2</v>
      </c>
      <c r="E1286">
        <v>16698.599999999999</v>
      </c>
      <c r="F1286">
        <v>597.91600000000005</v>
      </c>
      <c r="G1286">
        <v>1935.7</v>
      </c>
      <c r="H1286">
        <v>433.27600000000001</v>
      </c>
      <c r="I1286">
        <v>437.26799999999997</v>
      </c>
      <c r="J1286">
        <v>473.90600000000001</v>
      </c>
      <c r="K1286">
        <v>13768.4</v>
      </c>
      <c r="L1286">
        <v>7.0246900000000001E-2</v>
      </c>
      <c r="M1286">
        <v>0.93145299999999998</v>
      </c>
      <c r="N1286">
        <v>0</v>
      </c>
      <c r="O1286" t="s">
        <v>43</v>
      </c>
    </row>
    <row r="1287" spans="1:25" x14ac:dyDescent="0.25">
      <c r="A1287" t="s">
        <v>148</v>
      </c>
      <c r="B1287">
        <v>16830.2</v>
      </c>
      <c r="C1287">
        <v>16716</v>
      </c>
      <c r="D1287">
        <v>16715.400000000001</v>
      </c>
      <c r="E1287">
        <v>16700.900000000001</v>
      </c>
      <c r="F1287">
        <v>596.50599999999997</v>
      </c>
      <c r="G1287">
        <v>1934.6</v>
      </c>
      <c r="H1287">
        <v>433.113</v>
      </c>
      <c r="I1287">
        <v>437.387</v>
      </c>
      <c r="J1287">
        <v>473.36500000000001</v>
      </c>
      <c r="K1287">
        <v>13770</v>
      </c>
      <c r="L1287">
        <v>5.7385899999999997E-2</v>
      </c>
      <c r="M1287">
        <v>0.93125800000000003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15295</v>
      </c>
      <c r="C1288">
        <v>15167.7</v>
      </c>
      <c r="D1288">
        <v>15167.2</v>
      </c>
      <c r="E1288">
        <v>15153.9</v>
      </c>
      <c r="F1288">
        <v>541.18499999999995</v>
      </c>
      <c r="G1288">
        <v>1763.44</v>
      </c>
      <c r="H1288">
        <v>393.81400000000002</v>
      </c>
      <c r="I1288">
        <v>397.54899999999998</v>
      </c>
      <c r="J1288">
        <v>432.67599999999999</v>
      </c>
      <c r="K1288">
        <v>12492</v>
      </c>
      <c r="L1288">
        <v>5.4806399999999998E-2</v>
      </c>
      <c r="M1288">
        <v>0.93168099999999998</v>
      </c>
      <c r="N1288">
        <v>0</v>
      </c>
      <c r="O1288" t="s">
        <v>43</v>
      </c>
      <c r="R1288">
        <f>AVERAGE(B1239:B1288)</f>
        <v>16265.221999999994</v>
      </c>
      <c r="S1288">
        <f>AVERAGE(C1239:C1288)</f>
        <v>16143.869999999997</v>
      </c>
      <c r="U1288">
        <f>_xlfn.VAR.P(B1239:B1288)</f>
        <v>312233.99731599994</v>
      </c>
      <c r="V1288">
        <f>_xlfn.VAR.P(C1239:C1288)</f>
        <v>312592.97369999986</v>
      </c>
      <c r="X1288">
        <f>1.96*SQRT(U1288)/50</f>
        <v>21.904137728649765</v>
      </c>
      <c r="Y1288">
        <f>1.96*SQRT(V1288)/50</f>
        <v>21.916725738722192</v>
      </c>
    </row>
    <row r="1289" spans="1:25" x14ac:dyDescent="0.25">
      <c r="A1289" t="s">
        <v>149</v>
      </c>
      <c r="B1289">
        <v>813264.67525099998</v>
      </c>
      <c r="C1289" t="s">
        <v>37</v>
      </c>
    </row>
    <row r="1290" spans="1:25" x14ac:dyDescent="0.25">
      <c r="A1290" t="s">
        <v>150</v>
      </c>
      <c r="B1290">
        <v>15839.6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8.3262000000000003E-2</v>
      </c>
      <c r="L1290">
        <v>0.95518000000000003</v>
      </c>
      <c r="M1290">
        <v>0</v>
      </c>
      <c r="N1290" t="s">
        <v>43</v>
      </c>
    </row>
    <row r="1291" spans="1:25" x14ac:dyDescent="0.25">
      <c r="A1291" t="s">
        <v>150</v>
      </c>
      <c r="B1291">
        <v>14350.4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5.4074400000000002E-2</v>
      </c>
      <c r="L1291">
        <v>0.93183099999999996</v>
      </c>
      <c r="M1291">
        <v>0</v>
      </c>
      <c r="N1291" t="s">
        <v>43</v>
      </c>
    </row>
    <row r="1292" spans="1:25" x14ac:dyDescent="0.25">
      <c r="A1292" t="s">
        <v>150</v>
      </c>
      <c r="B1292">
        <v>15755.9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5.3909899999999997E-2</v>
      </c>
      <c r="L1292">
        <v>0.931481</v>
      </c>
      <c r="M1292">
        <v>0</v>
      </c>
      <c r="N1292" t="s">
        <v>43</v>
      </c>
    </row>
    <row r="1293" spans="1:25" x14ac:dyDescent="0.25">
      <c r="A1293" t="s">
        <v>150</v>
      </c>
      <c r="B1293">
        <v>15197.9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5.4969999999999998E-2</v>
      </c>
      <c r="L1293">
        <v>0.932697</v>
      </c>
      <c r="M1293">
        <v>0</v>
      </c>
      <c r="N1293" t="s">
        <v>43</v>
      </c>
    </row>
    <row r="1294" spans="1:25" x14ac:dyDescent="0.25">
      <c r="A1294" t="s">
        <v>150</v>
      </c>
      <c r="B1294">
        <v>14665.8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5.8580699999999999E-2</v>
      </c>
      <c r="L1294">
        <v>0.93163300000000004</v>
      </c>
      <c r="M1294">
        <v>0</v>
      </c>
      <c r="N1294" t="s">
        <v>43</v>
      </c>
    </row>
    <row r="1295" spans="1:25" x14ac:dyDescent="0.25">
      <c r="A1295" t="s">
        <v>150</v>
      </c>
      <c r="B1295">
        <v>14356.4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5.4190599999999998E-2</v>
      </c>
      <c r="L1295">
        <v>0.94267000000000001</v>
      </c>
      <c r="M1295">
        <v>0</v>
      </c>
      <c r="N1295" t="s">
        <v>43</v>
      </c>
    </row>
    <row r="1296" spans="1:25" x14ac:dyDescent="0.25">
      <c r="A1296" t="s">
        <v>150</v>
      </c>
      <c r="B1296">
        <v>15172.8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5.6743500000000002E-2</v>
      </c>
      <c r="L1296">
        <v>0.94045000000000001</v>
      </c>
      <c r="M1296">
        <v>0</v>
      </c>
      <c r="N1296" t="s">
        <v>43</v>
      </c>
    </row>
    <row r="1297" spans="1:14" x14ac:dyDescent="0.25">
      <c r="A1297" t="s">
        <v>150</v>
      </c>
      <c r="B1297">
        <v>14333.1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8.3256200000000002E-2</v>
      </c>
      <c r="L1297">
        <v>0.93178300000000003</v>
      </c>
      <c r="M1297">
        <v>0</v>
      </c>
      <c r="N1297" t="s">
        <v>43</v>
      </c>
    </row>
    <row r="1298" spans="1:14" x14ac:dyDescent="0.25">
      <c r="A1298" t="s">
        <v>150</v>
      </c>
      <c r="B1298">
        <v>14751.3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7.1781899999999996E-2</v>
      </c>
      <c r="L1298">
        <v>0.93174999999999997</v>
      </c>
      <c r="M1298">
        <v>0</v>
      </c>
      <c r="N1298" t="s">
        <v>43</v>
      </c>
    </row>
    <row r="1299" spans="1:14" x14ac:dyDescent="0.25">
      <c r="A1299" t="s">
        <v>150</v>
      </c>
      <c r="B1299">
        <v>14013.4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6.2023300000000003E-2</v>
      </c>
      <c r="L1299">
        <v>0.95862400000000003</v>
      </c>
      <c r="M1299">
        <v>0</v>
      </c>
      <c r="N1299" t="s">
        <v>43</v>
      </c>
    </row>
    <row r="1300" spans="1:14" x14ac:dyDescent="0.25">
      <c r="A1300" t="s">
        <v>150</v>
      </c>
      <c r="B1300">
        <v>13950.6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5.5169599999999999E-2</v>
      </c>
      <c r="L1300">
        <v>0.95411699999999999</v>
      </c>
      <c r="M1300">
        <v>0</v>
      </c>
      <c r="N1300" t="s">
        <v>43</v>
      </c>
    </row>
    <row r="1301" spans="1:14" x14ac:dyDescent="0.25">
      <c r="A1301" t="s">
        <v>150</v>
      </c>
      <c r="B1301">
        <v>13176.2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3.8623200000000003E-2</v>
      </c>
      <c r="L1301">
        <v>0.93155699999999997</v>
      </c>
      <c r="M1301">
        <v>0</v>
      </c>
      <c r="N1301" t="s">
        <v>43</v>
      </c>
    </row>
    <row r="1302" spans="1:14" x14ac:dyDescent="0.25">
      <c r="A1302" t="s">
        <v>150</v>
      </c>
      <c r="B1302">
        <v>14044.3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7.8245200000000001E-2</v>
      </c>
      <c r="L1302">
        <v>0.93168200000000001</v>
      </c>
      <c r="M1302">
        <v>0</v>
      </c>
      <c r="N1302" t="s">
        <v>43</v>
      </c>
    </row>
    <row r="1303" spans="1:14" x14ac:dyDescent="0.25">
      <c r="A1303" t="s">
        <v>150</v>
      </c>
      <c r="B1303">
        <v>15543.7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5.4443999999999999E-2</v>
      </c>
      <c r="L1303">
        <v>0.93182299999999996</v>
      </c>
      <c r="M1303">
        <v>0</v>
      </c>
      <c r="N1303" t="s">
        <v>43</v>
      </c>
    </row>
    <row r="1304" spans="1:14" x14ac:dyDescent="0.25">
      <c r="A1304" t="s">
        <v>150</v>
      </c>
      <c r="B1304">
        <v>14940.3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5.9620100000000002E-2</v>
      </c>
      <c r="L1304">
        <v>0.93137099999999995</v>
      </c>
      <c r="M1304">
        <v>0</v>
      </c>
      <c r="N1304" t="s">
        <v>43</v>
      </c>
    </row>
    <row r="1305" spans="1:14" x14ac:dyDescent="0.25">
      <c r="A1305" t="s">
        <v>150</v>
      </c>
      <c r="B1305">
        <v>15029.6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5.39122E-2</v>
      </c>
      <c r="L1305">
        <v>0.931836</v>
      </c>
      <c r="M1305">
        <v>0</v>
      </c>
      <c r="N1305" t="s">
        <v>43</v>
      </c>
    </row>
    <row r="1306" spans="1:14" x14ac:dyDescent="0.25">
      <c r="A1306" t="s">
        <v>150</v>
      </c>
      <c r="B1306">
        <v>14466.8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8.3256300000000005E-2</v>
      </c>
      <c r="L1306">
        <v>0.93182500000000001</v>
      </c>
      <c r="M1306">
        <v>0</v>
      </c>
      <c r="N1306" t="s">
        <v>43</v>
      </c>
    </row>
    <row r="1307" spans="1:14" x14ac:dyDescent="0.25">
      <c r="A1307" t="s">
        <v>150</v>
      </c>
      <c r="B1307">
        <v>15994.4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5.3919799999999997E-2</v>
      </c>
      <c r="L1307">
        <v>0.93042000000000002</v>
      </c>
      <c r="M1307">
        <v>0</v>
      </c>
      <c r="N1307" t="s">
        <v>43</v>
      </c>
    </row>
    <row r="1308" spans="1:14" x14ac:dyDescent="0.25">
      <c r="A1308" t="s">
        <v>150</v>
      </c>
      <c r="B1308">
        <v>14586.3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5.8517E-2</v>
      </c>
      <c r="L1308">
        <v>0.93171099999999996</v>
      </c>
      <c r="M1308">
        <v>0</v>
      </c>
      <c r="N1308" t="s">
        <v>43</v>
      </c>
    </row>
    <row r="1309" spans="1:14" x14ac:dyDescent="0.25">
      <c r="A1309" t="s">
        <v>150</v>
      </c>
      <c r="B1309">
        <v>15257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5.5101799999999999E-2</v>
      </c>
      <c r="L1309">
        <v>0.93170600000000003</v>
      </c>
      <c r="M1309">
        <v>0</v>
      </c>
      <c r="N1309" t="s">
        <v>43</v>
      </c>
    </row>
    <row r="1310" spans="1:14" x14ac:dyDescent="0.25">
      <c r="A1310" t="s">
        <v>150</v>
      </c>
      <c r="B1310">
        <v>14230.7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6.5181699999999995E-2</v>
      </c>
      <c r="L1310">
        <v>0.93151499999999998</v>
      </c>
      <c r="M1310">
        <v>0</v>
      </c>
      <c r="N1310" t="s">
        <v>43</v>
      </c>
    </row>
    <row r="1311" spans="1:14" x14ac:dyDescent="0.25">
      <c r="A1311" t="s">
        <v>150</v>
      </c>
      <c r="B1311">
        <v>15284.9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5.3974300000000003E-2</v>
      </c>
      <c r="L1311">
        <v>0.93172299999999997</v>
      </c>
      <c r="M1311">
        <v>0</v>
      </c>
      <c r="N1311" t="s">
        <v>43</v>
      </c>
    </row>
    <row r="1312" spans="1:14" x14ac:dyDescent="0.25">
      <c r="A1312" t="s">
        <v>150</v>
      </c>
      <c r="B1312">
        <v>14793.1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5.6396399999999999E-2</v>
      </c>
      <c r="L1312">
        <v>0.93182699999999996</v>
      </c>
      <c r="M1312">
        <v>16</v>
      </c>
      <c r="N1312" t="s">
        <v>43</v>
      </c>
    </row>
    <row r="1313" spans="1:14" x14ac:dyDescent="0.25">
      <c r="A1313" t="s">
        <v>150</v>
      </c>
      <c r="B1313">
        <v>15812.9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7.9792299999999997E-2</v>
      </c>
      <c r="L1313">
        <v>0.94445999999999997</v>
      </c>
      <c r="M1313">
        <v>0</v>
      </c>
      <c r="N1313" t="s">
        <v>43</v>
      </c>
    </row>
    <row r="1314" spans="1:14" x14ac:dyDescent="0.25">
      <c r="A1314" t="s">
        <v>150</v>
      </c>
      <c r="B1314">
        <v>14919.3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6.8567699999999995E-2</v>
      </c>
      <c r="L1314">
        <v>0.95543699999999998</v>
      </c>
      <c r="M1314">
        <v>0</v>
      </c>
      <c r="N1314" t="s">
        <v>43</v>
      </c>
    </row>
    <row r="1315" spans="1:14" x14ac:dyDescent="0.25">
      <c r="A1315" t="s">
        <v>150</v>
      </c>
      <c r="B1315">
        <v>15781.2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5.8372199999999999E-2</v>
      </c>
      <c r="L1315">
        <v>0.93180099999999999</v>
      </c>
      <c r="M1315">
        <v>0</v>
      </c>
      <c r="N1315" t="s">
        <v>43</v>
      </c>
    </row>
    <row r="1316" spans="1:14" x14ac:dyDescent="0.25">
      <c r="A1316" t="s">
        <v>150</v>
      </c>
      <c r="B1316">
        <v>15178.9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5.3953399999999999E-2</v>
      </c>
      <c r="L1316">
        <v>0.93167199999999994</v>
      </c>
      <c r="M1316">
        <v>0</v>
      </c>
      <c r="N1316" t="s">
        <v>43</v>
      </c>
    </row>
    <row r="1317" spans="1:14" x14ac:dyDescent="0.25">
      <c r="A1317" t="s">
        <v>150</v>
      </c>
      <c r="B1317">
        <v>14736.7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5.80238E-2</v>
      </c>
      <c r="L1317">
        <v>0.931836</v>
      </c>
      <c r="M1317">
        <v>0</v>
      </c>
      <c r="N1317" t="s">
        <v>43</v>
      </c>
    </row>
    <row r="1318" spans="1:14" x14ac:dyDescent="0.25">
      <c r="A1318" t="s">
        <v>150</v>
      </c>
      <c r="B1318">
        <v>13736.4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5.4064500000000001E-2</v>
      </c>
      <c r="L1318">
        <v>0.93099799999999999</v>
      </c>
      <c r="M1318">
        <v>0</v>
      </c>
      <c r="N1318" t="s">
        <v>43</v>
      </c>
    </row>
    <row r="1319" spans="1:14" x14ac:dyDescent="0.25">
      <c r="A1319" t="s">
        <v>150</v>
      </c>
      <c r="B1319">
        <v>15941.6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5.5248100000000001E-2</v>
      </c>
      <c r="L1319">
        <v>0.93374599999999996</v>
      </c>
      <c r="M1319">
        <v>0</v>
      </c>
      <c r="N1319" t="s">
        <v>43</v>
      </c>
    </row>
    <row r="1320" spans="1:14" x14ac:dyDescent="0.25">
      <c r="A1320" t="s">
        <v>150</v>
      </c>
      <c r="B1320">
        <v>13764.6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5.4463400000000002E-2</v>
      </c>
      <c r="L1320">
        <v>0.93183499999999997</v>
      </c>
      <c r="M1320">
        <v>44</v>
      </c>
      <c r="N1320" t="s">
        <v>43</v>
      </c>
    </row>
    <row r="1321" spans="1:14" x14ac:dyDescent="0.25">
      <c r="A1321" t="s">
        <v>150</v>
      </c>
      <c r="B1321">
        <v>15775.1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5.3918500000000001E-2</v>
      </c>
      <c r="L1321">
        <v>0.95655400000000002</v>
      </c>
      <c r="M1321">
        <v>0</v>
      </c>
      <c r="N1321" t="s">
        <v>43</v>
      </c>
    </row>
    <row r="1322" spans="1:14" x14ac:dyDescent="0.25">
      <c r="A1322" t="s">
        <v>150</v>
      </c>
      <c r="B1322">
        <v>14687.4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5.8370600000000002E-2</v>
      </c>
      <c r="L1322">
        <v>0.93116500000000002</v>
      </c>
      <c r="M1322">
        <v>157</v>
      </c>
      <c r="N1322" t="s">
        <v>43</v>
      </c>
    </row>
    <row r="1323" spans="1:14" x14ac:dyDescent="0.25">
      <c r="A1323" t="s">
        <v>150</v>
      </c>
      <c r="B1323">
        <v>13955.9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6.06779E-2</v>
      </c>
      <c r="L1323">
        <v>0.93183400000000005</v>
      </c>
      <c r="M1323">
        <v>0</v>
      </c>
      <c r="N1323" t="s">
        <v>43</v>
      </c>
    </row>
    <row r="1324" spans="1:14" x14ac:dyDescent="0.25">
      <c r="A1324" t="s">
        <v>150</v>
      </c>
      <c r="B1324">
        <v>14240.6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5.3909899999999997E-2</v>
      </c>
      <c r="L1324">
        <v>0.94601100000000005</v>
      </c>
      <c r="M1324">
        <v>0</v>
      </c>
      <c r="N1324" t="s">
        <v>43</v>
      </c>
    </row>
    <row r="1325" spans="1:14" x14ac:dyDescent="0.25">
      <c r="A1325" t="s">
        <v>150</v>
      </c>
      <c r="B1325">
        <v>15047.5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5.5152399999999997E-2</v>
      </c>
      <c r="L1325">
        <v>0.93182900000000002</v>
      </c>
      <c r="M1325">
        <v>0</v>
      </c>
      <c r="N1325" t="s">
        <v>43</v>
      </c>
    </row>
    <row r="1326" spans="1:14" x14ac:dyDescent="0.25">
      <c r="A1326" t="s">
        <v>150</v>
      </c>
      <c r="B1326">
        <v>13637.2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5.46863E-2</v>
      </c>
      <c r="L1326">
        <v>0.93129600000000001</v>
      </c>
      <c r="M1326">
        <v>0</v>
      </c>
      <c r="N1326" t="s">
        <v>43</v>
      </c>
    </row>
    <row r="1327" spans="1:14" x14ac:dyDescent="0.25">
      <c r="A1327" t="s">
        <v>150</v>
      </c>
      <c r="B1327">
        <v>15129.4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8.0857299999999993E-2</v>
      </c>
      <c r="L1327">
        <v>0.934334</v>
      </c>
      <c r="M1327">
        <v>0</v>
      </c>
      <c r="N1327" t="s">
        <v>43</v>
      </c>
    </row>
    <row r="1328" spans="1:14" x14ac:dyDescent="0.25">
      <c r="A1328" t="s">
        <v>150</v>
      </c>
      <c r="B1328">
        <v>15119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5.8215599999999999E-2</v>
      </c>
      <c r="L1328">
        <v>0.93142400000000003</v>
      </c>
      <c r="M1328">
        <v>0</v>
      </c>
      <c r="N1328" t="s">
        <v>43</v>
      </c>
    </row>
    <row r="1329" spans="1:25" x14ac:dyDescent="0.25">
      <c r="A1329" t="s">
        <v>150</v>
      </c>
      <c r="B1329">
        <v>14346.6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8.3257499999999998E-2</v>
      </c>
      <c r="L1329">
        <v>0.95372599999999996</v>
      </c>
      <c r="M1329">
        <v>0</v>
      </c>
      <c r="N1329" t="s">
        <v>43</v>
      </c>
    </row>
    <row r="1330" spans="1:25" x14ac:dyDescent="0.25">
      <c r="A1330" t="s">
        <v>150</v>
      </c>
      <c r="B1330">
        <v>15535.6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5.52314E-2</v>
      </c>
      <c r="L1330">
        <v>0.931732</v>
      </c>
      <c r="M1330">
        <v>0</v>
      </c>
      <c r="N1330" t="s">
        <v>43</v>
      </c>
    </row>
    <row r="1331" spans="1:25" x14ac:dyDescent="0.25">
      <c r="A1331" t="s">
        <v>150</v>
      </c>
      <c r="B1331">
        <v>15487.8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5.6505699999999999E-2</v>
      </c>
      <c r="L1331">
        <v>0.931446</v>
      </c>
      <c r="M1331">
        <v>0</v>
      </c>
      <c r="N1331" t="s">
        <v>43</v>
      </c>
    </row>
    <row r="1332" spans="1:25" x14ac:dyDescent="0.25">
      <c r="A1332" t="s">
        <v>150</v>
      </c>
      <c r="B1332">
        <v>15198.4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5.4026100000000001E-2</v>
      </c>
      <c r="L1332">
        <v>0.93180600000000002</v>
      </c>
      <c r="M1332">
        <v>0</v>
      </c>
      <c r="N1332" t="s">
        <v>43</v>
      </c>
    </row>
    <row r="1333" spans="1:25" x14ac:dyDescent="0.25">
      <c r="A1333" t="s">
        <v>150</v>
      </c>
      <c r="B1333">
        <v>15136.1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5.4540199999999997E-2</v>
      </c>
      <c r="L1333">
        <v>0.93586100000000005</v>
      </c>
      <c r="M1333">
        <v>0</v>
      </c>
      <c r="N1333" t="s">
        <v>43</v>
      </c>
    </row>
    <row r="1334" spans="1:25" x14ac:dyDescent="0.25">
      <c r="A1334" t="s">
        <v>150</v>
      </c>
      <c r="B1334">
        <v>15264.8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8.0326700000000001E-2</v>
      </c>
      <c r="L1334">
        <v>0.95494999999999997</v>
      </c>
      <c r="M1334">
        <v>0</v>
      </c>
      <c r="N1334" t="s">
        <v>43</v>
      </c>
    </row>
    <row r="1335" spans="1:25" x14ac:dyDescent="0.25">
      <c r="A1335" t="s">
        <v>150</v>
      </c>
      <c r="B1335">
        <v>14096.3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6.0899500000000002E-2</v>
      </c>
      <c r="L1335">
        <v>0.93161799999999995</v>
      </c>
      <c r="M1335">
        <v>0</v>
      </c>
      <c r="N1335" t="s">
        <v>43</v>
      </c>
    </row>
    <row r="1336" spans="1:25" x14ac:dyDescent="0.25">
      <c r="A1336" t="s">
        <v>150</v>
      </c>
      <c r="B1336">
        <v>14822.5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5.4712799999999999E-2</v>
      </c>
      <c r="L1336">
        <v>0.93183499999999997</v>
      </c>
      <c r="M1336">
        <v>0</v>
      </c>
      <c r="N1336" t="s">
        <v>43</v>
      </c>
    </row>
    <row r="1337" spans="1:25" x14ac:dyDescent="0.25">
      <c r="A1337" t="s">
        <v>150</v>
      </c>
      <c r="B1337">
        <v>14319.6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5.3930199999999998E-2</v>
      </c>
      <c r="L1337">
        <v>0.93182699999999996</v>
      </c>
      <c r="M1337">
        <v>0</v>
      </c>
      <c r="N1337" t="s">
        <v>43</v>
      </c>
    </row>
    <row r="1338" spans="1:25" x14ac:dyDescent="0.25">
      <c r="A1338" t="s">
        <v>150</v>
      </c>
      <c r="B1338">
        <v>13782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5.5083800000000002E-2</v>
      </c>
      <c r="L1338">
        <v>0.93182600000000004</v>
      </c>
      <c r="M1338">
        <v>0</v>
      </c>
      <c r="N1338" t="s">
        <v>43</v>
      </c>
    </row>
    <row r="1339" spans="1:25" x14ac:dyDescent="0.25">
      <c r="A1339" t="s">
        <v>150</v>
      </c>
      <c r="B1339">
        <v>15016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5.3910199999999998E-2</v>
      </c>
      <c r="L1339">
        <v>0.93176400000000004</v>
      </c>
      <c r="M1339">
        <v>0</v>
      </c>
      <c r="N1339" t="s">
        <v>43</v>
      </c>
    </row>
    <row r="1340" spans="1:25" x14ac:dyDescent="0.25">
      <c r="A1340" t="s">
        <v>150</v>
      </c>
      <c r="B1340">
        <v>15061.8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5.4245000000000002E-2</v>
      </c>
      <c r="L1340">
        <v>0.93180499999999999</v>
      </c>
      <c r="M1340">
        <v>0</v>
      </c>
      <c r="N1340" t="s">
        <v>43</v>
      </c>
    </row>
    <row r="1341" spans="1:25" x14ac:dyDescent="0.25">
      <c r="A1341" t="s">
        <v>150</v>
      </c>
      <c r="B1341">
        <v>14150.8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5.6349799999999999E-2</v>
      </c>
      <c r="L1341">
        <v>0.93176700000000001</v>
      </c>
      <c r="M1341">
        <v>0</v>
      </c>
      <c r="N1341" t="s">
        <v>43</v>
      </c>
    </row>
    <row r="1342" spans="1:25" x14ac:dyDescent="0.25">
      <c r="A1342" t="s">
        <v>150</v>
      </c>
      <c r="B1342">
        <v>13819.2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5.58535E-2</v>
      </c>
      <c r="L1342">
        <v>0.94566799999999995</v>
      </c>
      <c r="M1342">
        <v>0</v>
      </c>
      <c r="N1342" t="s">
        <v>43</v>
      </c>
    </row>
    <row r="1343" spans="1:25" x14ac:dyDescent="0.25">
      <c r="A1343" t="s">
        <v>150</v>
      </c>
      <c r="B1343">
        <v>14899.7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5.5395300000000001E-2</v>
      </c>
      <c r="L1343">
        <v>0.93176000000000003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14809.4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5.4617499999999999E-2</v>
      </c>
      <c r="L1344">
        <v>0.93135900000000005</v>
      </c>
      <c r="M1344">
        <v>0</v>
      </c>
      <c r="N1344" t="s">
        <v>43</v>
      </c>
      <c r="R1344">
        <f>AVERAGE(B1295:B1344)</f>
        <v>14742.704000000003</v>
      </c>
      <c r="S1344">
        <f>AVERAGE(C1295:C1344)</f>
        <v>0</v>
      </c>
      <c r="U1344">
        <f>_xlfn.VAR.P(B1295:B1344)</f>
        <v>443309.5571839998</v>
      </c>
      <c r="V1344">
        <f>_xlfn.VAR.P(C1295:C1344)</f>
        <v>0</v>
      </c>
      <c r="X1344">
        <f>1.96*SQRT(U1344)/50</f>
        <v>26.099946320849426</v>
      </c>
      <c r="Y1344">
        <f>1.96*SQRT(V1344)/50</f>
        <v>0</v>
      </c>
    </row>
    <row r="1345" spans="1:13" x14ac:dyDescent="0.25">
      <c r="A1345" t="s">
        <v>151</v>
      </c>
      <c r="B1345">
        <v>737138.44891299994</v>
      </c>
      <c r="C1345" t="s">
        <v>37</v>
      </c>
    </row>
    <row r="1346" spans="1:13" x14ac:dyDescent="0.25">
      <c r="A1346" t="s">
        <v>152</v>
      </c>
      <c r="B1346">
        <v>14557.2</v>
      </c>
      <c r="C1346">
        <v>14556.5</v>
      </c>
      <c r="D1346">
        <v>14556</v>
      </c>
      <c r="E1346">
        <v>14541.7</v>
      </c>
      <c r="F1346">
        <v>587.01800000000003</v>
      </c>
      <c r="G1346">
        <v>0</v>
      </c>
      <c r="H1346">
        <v>433.68099999999998</v>
      </c>
      <c r="I1346">
        <v>0</v>
      </c>
      <c r="J1346">
        <v>5.5102400000000003E-2</v>
      </c>
      <c r="K1346">
        <v>0.93177900000000002</v>
      </c>
      <c r="L1346">
        <v>0</v>
      </c>
      <c r="M1346" t="s">
        <v>43</v>
      </c>
    </row>
    <row r="1347" spans="1:13" x14ac:dyDescent="0.25">
      <c r="A1347" t="s">
        <v>152</v>
      </c>
      <c r="B1347">
        <v>14513.7</v>
      </c>
      <c r="C1347">
        <v>14513</v>
      </c>
      <c r="D1347">
        <v>14512.5</v>
      </c>
      <c r="E1347">
        <v>14498.2</v>
      </c>
      <c r="F1347">
        <v>584.02599999999995</v>
      </c>
      <c r="G1347">
        <v>0</v>
      </c>
      <c r="H1347">
        <v>432.43</v>
      </c>
      <c r="I1347">
        <v>0</v>
      </c>
      <c r="J1347">
        <v>6.6947900000000005E-2</v>
      </c>
      <c r="K1347">
        <v>0.93173799999999996</v>
      </c>
      <c r="L1347">
        <v>0</v>
      </c>
      <c r="M1347" t="s">
        <v>43</v>
      </c>
    </row>
    <row r="1348" spans="1:13" x14ac:dyDescent="0.25">
      <c r="A1348" t="s">
        <v>152</v>
      </c>
      <c r="B1348">
        <v>14588.2</v>
      </c>
      <c r="C1348">
        <v>14587.5</v>
      </c>
      <c r="D1348">
        <v>14587</v>
      </c>
      <c r="E1348">
        <v>14572.6</v>
      </c>
      <c r="F1348">
        <v>587.62400000000002</v>
      </c>
      <c r="G1348">
        <v>0</v>
      </c>
      <c r="H1348">
        <v>434.68200000000002</v>
      </c>
      <c r="I1348">
        <v>0</v>
      </c>
      <c r="J1348">
        <v>6.0038899999999999E-2</v>
      </c>
      <c r="K1348">
        <v>0.93158399999999997</v>
      </c>
      <c r="L1348">
        <v>0</v>
      </c>
      <c r="M1348" t="s">
        <v>43</v>
      </c>
    </row>
    <row r="1349" spans="1:13" x14ac:dyDescent="0.25">
      <c r="A1349" t="s">
        <v>152</v>
      </c>
      <c r="B1349">
        <v>13611</v>
      </c>
      <c r="C1349">
        <v>13610.3</v>
      </c>
      <c r="D1349">
        <v>13609.8</v>
      </c>
      <c r="E1349">
        <v>13596.4</v>
      </c>
      <c r="F1349">
        <v>549.80899999999997</v>
      </c>
      <c r="G1349">
        <v>0</v>
      </c>
      <c r="H1349">
        <v>406.654</v>
      </c>
      <c r="I1349">
        <v>0</v>
      </c>
      <c r="J1349">
        <v>5.4052799999999998E-2</v>
      </c>
      <c r="K1349">
        <v>0.93182699999999996</v>
      </c>
      <c r="L1349">
        <v>0</v>
      </c>
      <c r="M1349" t="s">
        <v>43</v>
      </c>
    </row>
    <row r="1350" spans="1:13" x14ac:dyDescent="0.25">
      <c r="A1350" t="s">
        <v>152</v>
      </c>
      <c r="B1350">
        <v>14989.4</v>
      </c>
      <c r="C1350">
        <v>14988.6</v>
      </c>
      <c r="D1350">
        <v>14988.1</v>
      </c>
      <c r="E1350">
        <v>14973.4</v>
      </c>
      <c r="F1350">
        <v>603.20500000000004</v>
      </c>
      <c r="G1350">
        <v>0</v>
      </c>
      <c r="H1350">
        <v>446.49700000000001</v>
      </c>
      <c r="I1350">
        <v>0</v>
      </c>
      <c r="J1350">
        <v>5.8945499999999998E-2</v>
      </c>
      <c r="K1350">
        <v>0.93162400000000001</v>
      </c>
      <c r="L1350">
        <v>0</v>
      </c>
      <c r="M1350" t="s">
        <v>43</v>
      </c>
    </row>
    <row r="1351" spans="1:13" x14ac:dyDescent="0.25">
      <c r="A1351" t="s">
        <v>152</v>
      </c>
      <c r="B1351">
        <v>12919.3</v>
      </c>
      <c r="C1351">
        <v>12918.6</v>
      </c>
      <c r="D1351">
        <v>12918.1</v>
      </c>
      <c r="E1351">
        <v>12905.4</v>
      </c>
      <c r="F1351">
        <v>520.69799999999998</v>
      </c>
      <c r="G1351">
        <v>0</v>
      </c>
      <c r="H1351">
        <v>386.36200000000002</v>
      </c>
      <c r="I1351">
        <v>0</v>
      </c>
      <c r="J1351">
        <v>5.5131899999999998E-2</v>
      </c>
      <c r="K1351">
        <v>0.93175799999999998</v>
      </c>
      <c r="L1351">
        <v>0</v>
      </c>
      <c r="M1351" t="s">
        <v>43</v>
      </c>
    </row>
    <row r="1352" spans="1:13" x14ac:dyDescent="0.25">
      <c r="A1352" t="s">
        <v>152</v>
      </c>
      <c r="B1352">
        <v>14522.4</v>
      </c>
      <c r="C1352">
        <v>14521.8</v>
      </c>
      <c r="D1352">
        <v>14521.2</v>
      </c>
      <c r="E1352">
        <v>14506.9</v>
      </c>
      <c r="F1352">
        <v>585.01</v>
      </c>
      <c r="G1352">
        <v>0</v>
      </c>
      <c r="H1352">
        <v>432.738</v>
      </c>
      <c r="I1352">
        <v>0</v>
      </c>
      <c r="J1352">
        <v>5.5866499999999999E-2</v>
      </c>
      <c r="K1352">
        <v>0.93181800000000004</v>
      </c>
      <c r="L1352">
        <v>0</v>
      </c>
      <c r="M1352" t="s">
        <v>43</v>
      </c>
    </row>
    <row r="1353" spans="1:13" x14ac:dyDescent="0.25">
      <c r="A1353" t="s">
        <v>152</v>
      </c>
      <c r="B1353">
        <v>14377.4</v>
      </c>
      <c r="C1353">
        <v>14376.7</v>
      </c>
      <c r="D1353">
        <v>14376.2</v>
      </c>
      <c r="E1353">
        <v>14362</v>
      </c>
      <c r="F1353">
        <v>578.77499999999998</v>
      </c>
      <c r="G1353">
        <v>0</v>
      </c>
      <c r="H1353">
        <v>428.86599999999999</v>
      </c>
      <c r="I1353">
        <v>0</v>
      </c>
      <c r="J1353">
        <v>3.9263300000000001E-2</v>
      </c>
      <c r="K1353">
        <v>0.93182500000000001</v>
      </c>
      <c r="L1353">
        <v>0</v>
      </c>
      <c r="M1353" t="s">
        <v>43</v>
      </c>
    </row>
    <row r="1354" spans="1:13" x14ac:dyDescent="0.25">
      <c r="A1354" t="s">
        <v>152</v>
      </c>
      <c r="B1354">
        <v>14578.4</v>
      </c>
      <c r="C1354">
        <v>14577.7</v>
      </c>
      <c r="D1354">
        <v>14577.2</v>
      </c>
      <c r="E1354">
        <v>14562.9</v>
      </c>
      <c r="F1354">
        <v>588.93600000000004</v>
      </c>
      <c r="G1354">
        <v>0</v>
      </c>
      <c r="H1354">
        <v>434.471</v>
      </c>
      <c r="I1354">
        <v>0</v>
      </c>
      <c r="J1354">
        <v>5.9374799999999998E-2</v>
      </c>
      <c r="K1354">
        <v>0.93135500000000004</v>
      </c>
      <c r="L1354">
        <v>0</v>
      </c>
      <c r="M1354" t="s">
        <v>43</v>
      </c>
    </row>
    <row r="1355" spans="1:13" x14ac:dyDescent="0.25">
      <c r="A1355" t="s">
        <v>152</v>
      </c>
      <c r="B1355">
        <v>14049.6</v>
      </c>
      <c r="C1355">
        <v>14048.9</v>
      </c>
      <c r="D1355">
        <v>14048.4</v>
      </c>
      <c r="E1355">
        <v>14034.6</v>
      </c>
      <c r="F1355">
        <v>567.39700000000005</v>
      </c>
      <c r="G1355">
        <v>0</v>
      </c>
      <c r="H1355">
        <v>419.142</v>
      </c>
      <c r="I1355">
        <v>0</v>
      </c>
      <c r="J1355">
        <v>8.3255899999999994E-2</v>
      </c>
      <c r="K1355">
        <v>0.93181899999999995</v>
      </c>
      <c r="L1355">
        <v>0</v>
      </c>
      <c r="M1355" t="s">
        <v>43</v>
      </c>
    </row>
    <row r="1356" spans="1:13" x14ac:dyDescent="0.25">
      <c r="A1356" t="s">
        <v>152</v>
      </c>
      <c r="B1356">
        <v>12911.9</v>
      </c>
      <c r="C1356">
        <v>12911.3</v>
      </c>
      <c r="D1356">
        <v>12910.8</v>
      </c>
      <c r="E1356">
        <v>12898.1</v>
      </c>
      <c r="F1356">
        <v>519.65800000000002</v>
      </c>
      <c r="G1356">
        <v>0</v>
      </c>
      <c r="H1356">
        <v>386.11399999999998</v>
      </c>
      <c r="I1356">
        <v>0</v>
      </c>
      <c r="J1356">
        <v>5.4199499999999998E-2</v>
      </c>
      <c r="K1356">
        <v>0.931836</v>
      </c>
      <c r="L1356">
        <v>0</v>
      </c>
      <c r="M1356" t="s">
        <v>43</v>
      </c>
    </row>
    <row r="1357" spans="1:13" x14ac:dyDescent="0.25">
      <c r="A1357" t="s">
        <v>152</v>
      </c>
      <c r="B1357">
        <v>14805.4</v>
      </c>
      <c r="C1357">
        <v>14804.7</v>
      </c>
      <c r="D1357">
        <v>14804.2</v>
      </c>
      <c r="E1357">
        <v>14789.6</v>
      </c>
      <c r="F1357">
        <v>595.83299999999997</v>
      </c>
      <c r="G1357">
        <v>0</v>
      </c>
      <c r="H1357">
        <v>441.08699999999999</v>
      </c>
      <c r="I1357">
        <v>0</v>
      </c>
      <c r="J1357">
        <v>5.4610499999999999E-2</v>
      </c>
      <c r="K1357">
        <v>0.93161899999999997</v>
      </c>
      <c r="L1357">
        <v>0</v>
      </c>
      <c r="M1357" t="s">
        <v>43</v>
      </c>
    </row>
    <row r="1358" spans="1:13" x14ac:dyDescent="0.25">
      <c r="A1358" t="s">
        <v>152</v>
      </c>
      <c r="B1358">
        <v>14309.2</v>
      </c>
      <c r="C1358">
        <v>14308.5</v>
      </c>
      <c r="D1358">
        <v>14308</v>
      </c>
      <c r="E1358">
        <v>14293.9</v>
      </c>
      <c r="F1358">
        <v>575.83399999999995</v>
      </c>
      <c r="G1358">
        <v>0</v>
      </c>
      <c r="H1358">
        <v>426.64699999999999</v>
      </c>
      <c r="I1358">
        <v>0</v>
      </c>
      <c r="J1358">
        <v>7.6838100000000006E-2</v>
      </c>
      <c r="K1358">
        <v>0.93183499999999997</v>
      </c>
      <c r="L1358">
        <v>0</v>
      </c>
      <c r="M1358" t="s">
        <v>43</v>
      </c>
    </row>
    <row r="1359" spans="1:13" x14ac:dyDescent="0.25">
      <c r="A1359" t="s">
        <v>152</v>
      </c>
      <c r="B1359">
        <v>13106.6</v>
      </c>
      <c r="C1359">
        <v>13105.9</v>
      </c>
      <c r="D1359">
        <v>13105.4</v>
      </c>
      <c r="E1359">
        <v>13092.5</v>
      </c>
      <c r="F1359">
        <v>527.93399999999997</v>
      </c>
      <c r="G1359">
        <v>0</v>
      </c>
      <c r="H1359">
        <v>391.774</v>
      </c>
      <c r="I1359">
        <v>0</v>
      </c>
      <c r="J1359">
        <v>8.3268599999999998E-2</v>
      </c>
      <c r="K1359">
        <v>0.93168700000000004</v>
      </c>
      <c r="L1359">
        <v>0</v>
      </c>
      <c r="M1359" t="s">
        <v>43</v>
      </c>
    </row>
    <row r="1360" spans="1:13" x14ac:dyDescent="0.25">
      <c r="A1360" t="s">
        <v>152</v>
      </c>
      <c r="B1360">
        <v>14706.7</v>
      </c>
      <c r="C1360">
        <v>14706</v>
      </c>
      <c r="D1360">
        <v>14705.4</v>
      </c>
      <c r="E1360">
        <v>14691</v>
      </c>
      <c r="F1360">
        <v>592.69899999999996</v>
      </c>
      <c r="G1360">
        <v>0</v>
      </c>
      <c r="H1360">
        <v>437.86799999999999</v>
      </c>
      <c r="I1360">
        <v>0</v>
      </c>
      <c r="J1360">
        <v>5.3975500000000003E-2</v>
      </c>
      <c r="K1360">
        <v>0.931732</v>
      </c>
      <c r="L1360">
        <v>0</v>
      </c>
      <c r="M1360" t="s">
        <v>43</v>
      </c>
    </row>
    <row r="1361" spans="1:13" x14ac:dyDescent="0.25">
      <c r="A1361" t="s">
        <v>152</v>
      </c>
      <c r="B1361">
        <v>14421.3</v>
      </c>
      <c r="C1361">
        <v>14420.7</v>
      </c>
      <c r="D1361">
        <v>14420.1</v>
      </c>
      <c r="E1361">
        <v>14406</v>
      </c>
      <c r="F1361">
        <v>579.74900000000002</v>
      </c>
      <c r="G1361">
        <v>0</v>
      </c>
      <c r="H1361">
        <v>429.86500000000001</v>
      </c>
      <c r="I1361">
        <v>0</v>
      </c>
      <c r="J1361">
        <v>5.7789300000000002E-2</v>
      </c>
      <c r="K1361">
        <v>0.931836</v>
      </c>
      <c r="L1361">
        <v>0</v>
      </c>
      <c r="M1361" t="s">
        <v>43</v>
      </c>
    </row>
    <row r="1362" spans="1:13" x14ac:dyDescent="0.25">
      <c r="A1362" t="s">
        <v>152</v>
      </c>
      <c r="B1362">
        <v>14308.5</v>
      </c>
      <c r="C1362">
        <v>14307.7</v>
      </c>
      <c r="D1362">
        <v>14307.2</v>
      </c>
      <c r="E1362">
        <v>14293.1</v>
      </c>
      <c r="F1362">
        <v>576.25300000000004</v>
      </c>
      <c r="G1362">
        <v>0</v>
      </c>
      <c r="H1362">
        <v>426.72899999999998</v>
      </c>
      <c r="I1362">
        <v>0</v>
      </c>
      <c r="J1362">
        <v>6.8783700000000003E-2</v>
      </c>
      <c r="K1362">
        <v>0.931836</v>
      </c>
      <c r="L1362">
        <v>0</v>
      </c>
      <c r="M1362" t="s">
        <v>43</v>
      </c>
    </row>
    <row r="1363" spans="1:13" x14ac:dyDescent="0.25">
      <c r="A1363" t="s">
        <v>152</v>
      </c>
      <c r="B1363">
        <v>13891.7</v>
      </c>
      <c r="C1363">
        <v>13891.1</v>
      </c>
      <c r="D1363">
        <v>13890.6</v>
      </c>
      <c r="E1363">
        <v>13876.9</v>
      </c>
      <c r="F1363">
        <v>559.65499999999997</v>
      </c>
      <c r="G1363">
        <v>0</v>
      </c>
      <c r="H1363">
        <v>414.464</v>
      </c>
      <c r="I1363">
        <v>0</v>
      </c>
      <c r="J1363">
        <v>5.4823200000000002E-2</v>
      </c>
      <c r="K1363">
        <v>0.93169800000000003</v>
      </c>
      <c r="L1363">
        <v>0</v>
      </c>
      <c r="M1363" t="s">
        <v>43</v>
      </c>
    </row>
    <row r="1364" spans="1:13" x14ac:dyDescent="0.25">
      <c r="A1364" t="s">
        <v>152</v>
      </c>
      <c r="B1364">
        <v>14742.5</v>
      </c>
      <c r="C1364">
        <v>14741.8</v>
      </c>
      <c r="D1364">
        <v>14741.3</v>
      </c>
      <c r="E1364">
        <v>14726.8</v>
      </c>
      <c r="F1364">
        <v>594.35199999999998</v>
      </c>
      <c r="G1364">
        <v>0</v>
      </c>
      <c r="H1364">
        <v>439.13499999999999</v>
      </c>
      <c r="I1364">
        <v>0</v>
      </c>
      <c r="J1364">
        <v>6.8686899999999995E-2</v>
      </c>
      <c r="K1364">
        <v>0.93159499999999995</v>
      </c>
      <c r="L1364">
        <v>0</v>
      </c>
      <c r="M1364" t="s">
        <v>43</v>
      </c>
    </row>
    <row r="1365" spans="1:13" x14ac:dyDescent="0.25">
      <c r="A1365" t="s">
        <v>152</v>
      </c>
      <c r="B1365">
        <v>14477.1</v>
      </c>
      <c r="C1365">
        <v>14476.4</v>
      </c>
      <c r="D1365">
        <v>14475.9</v>
      </c>
      <c r="E1365">
        <v>14461.6</v>
      </c>
      <c r="F1365">
        <v>583.25099999999998</v>
      </c>
      <c r="G1365">
        <v>0</v>
      </c>
      <c r="H1365">
        <v>431.57100000000003</v>
      </c>
      <c r="I1365">
        <v>0</v>
      </c>
      <c r="J1365">
        <v>5.6890799999999998E-2</v>
      </c>
      <c r="K1365">
        <v>0.93164100000000005</v>
      </c>
      <c r="L1365">
        <v>0</v>
      </c>
      <c r="M1365" t="s">
        <v>43</v>
      </c>
    </row>
    <row r="1366" spans="1:13" x14ac:dyDescent="0.25">
      <c r="A1366" t="s">
        <v>152</v>
      </c>
      <c r="B1366">
        <v>13789.5</v>
      </c>
      <c r="C1366">
        <v>13788.9</v>
      </c>
      <c r="D1366">
        <v>13788.4</v>
      </c>
      <c r="E1366">
        <v>13774.8</v>
      </c>
      <c r="F1366">
        <v>555.73299999999995</v>
      </c>
      <c r="G1366">
        <v>0</v>
      </c>
      <c r="H1366">
        <v>411.68099999999998</v>
      </c>
      <c r="I1366">
        <v>0</v>
      </c>
      <c r="J1366">
        <v>7.1101300000000006E-2</v>
      </c>
      <c r="K1366">
        <v>0.93106500000000003</v>
      </c>
      <c r="L1366">
        <v>0</v>
      </c>
      <c r="M1366" t="s">
        <v>43</v>
      </c>
    </row>
    <row r="1367" spans="1:13" x14ac:dyDescent="0.25">
      <c r="A1367" t="s">
        <v>152</v>
      </c>
      <c r="B1367">
        <v>13964.5</v>
      </c>
      <c r="C1367">
        <v>13963.9</v>
      </c>
      <c r="D1367">
        <v>13963.4</v>
      </c>
      <c r="E1367">
        <v>13949.7</v>
      </c>
      <c r="F1367">
        <v>561.92200000000003</v>
      </c>
      <c r="G1367">
        <v>0</v>
      </c>
      <c r="H1367">
        <v>416.834</v>
      </c>
      <c r="I1367">
        <v>0</v>
      </c>
      <c r="J1367">
        <v>5.48943E-2</v>
      </c>
      <c r="K1367">
        <v>0.94817300000000004</v>
      </c>
      <c r="L1367">
        <v>0</v>
      </c>
      <c r="M1367" t="s">
        <v>43</v>
      </c>
    </row>
    <row r="1368" spans="1:13" x14ac:dyDescent="0.25">
      <c r="A1368" t="s">
        <v>152</v>
      </c>
      <c r="B1368">
        <v>14251.2</v>
      </c>
      <c r="C1368">
        <v>14250.6</v>
      </c>
      <c r="D1368">
        <v>14250</v>
      </c>
      <c r="E1368">
        <v>14236</v>
      </c>
      <c r="F1368">
        <v>573.63199999999995</v>
      </c>
      <c r="G1368">
        <v>0</v>
      </c>
      <c r="H1368">
        <v>425.04399999999998</v>
      </c>
      <c r="I1368">
        <v>0</v>
      </c>
      <c r="J1368">
        <v>5.4017999999999997E-2</v>
      </c>
      <c r="K1368">
        <v>0.93126299999999995</v>
      </c>
      <c r="L1368">
        <v>0</v>
      </c>
      <c r="M1368" t="s">
        <v>43</v>
      </c>
    </row>
    <row r="1369" spans="1:13" x14ac:dyDescent="0.25">
      <c r="A1369" t="s">
        <v>152</v>
      </c>
      <c r="B1369">
        <v>14548.6</v>
      </c>
      <c r="C1369">
        <v>14548</v>
      </c>
      <c r="D1369">
        <v>14547.4</v>
      </c>
      <c r="E1369">
        <v>14533.1</v>
      </c>
      <c r="F1369">
        <v>586.88699999999994</v>
      </c>
      <c r="G1369">
        <v>0</v>
      </c>
      <c r="H1369">
        <v>433.78399999999999</v>
      </c>
      <c r="I1369">
        <v>0</v>
      </c>
      <c r="J1369">
        <v>5.6814999999999997E-2</v>
      </c>
      <c r="K1369">
        <v>0.93170200000000003</v>
      </c>
      <c r="L1369">
        <v>0</v>
      </c>
      <c r="M1369" t="s">
        <v>43</v>
      </c>
    </row>
    <row r="1370" spans="1:13" x14ac:dyDescent="0.25">
      <c r="A1370" t="s">
        <v>152</v>
      </c>
      <c r="B1370">
        <v>13919.8</v>
      </c>
      <c r="C1370">
        <v>13919.1</v>
      </c>
      <c r="D1370">
        <v>13918.6</v>
      </c>
      <c r="E1370">
        <v>13904.9</v>
      </c>
      <c r="F1370">
        <v>561.01400000000001</v>
      </c>
      <c r="G1370">
        <v>0</v>
      </c>
      <c r="H1370">
        <v>415.24599999999998</v>
      </c>
      <c r="I1370">
        <v>0</v>
      </c>
      <c r="J1370">
        <v>5.4500399999999997E-2</v>
      </c>
      <c r="K1370">
        <v>0.93153900000000001</v>
      </c>
      <c r="L1370">
        <v>0</v>
      </c>
      <c r="M1370" t="s">
        <v>43</v>
      </c>
    </row>
    <row r="1371" spans="1:13" x14ac:dyDescent="0.25">
      <c r="A1371" t="s">
        <v>152</v>
      </c>
      <c r="B1371">
        <v>14451.8</v>
      </c>
      <c r="C1371">
        <v>14451.1</v>
      </c>
      <c r="D1371">
        <v>14450.6</v>
      </c>
      <c r="E1371">
        <v>14436.4</v>
      </c>
      <c r="F1371">
        <v>582.22500000000002</v>
      </c>
      <c r="G1371">
        <v>0</v>
      </c>
      <c r="H1371">
        <v>430.875</v>
      </c>
      <c r="I1371">
        <v>0</v>
      </c>
      <c r="J1371">
        <v>5.7987999999999998E-2</v>
      </c>
      <c r="K1371">
        <v>0.931755</v>
      </c>
      <c r="L1371">
        <v>0</v>
      </c>
      <c r="M1371" t="s">
        <v>43</v>
      </c>
    </row>
    <row r="1372" spans="1:13" x14ac:dyDescent="0.25">
      <c r="A1372" t="s">
        <v>152</v>
      </c>
      <c r="B1372">
        <v>14355.4</v>
      </c>
      <c r="C1372">
        <v>14354.8</v>
      </c>
      <c r="D1372">
        <v>14354.2</v>
      </c>
      <c r="E1372">
        <v>14340.2</v>
      </c>
      <c r="F1372">
        <v>577.98800000000006</v>
      </c>
      <c r="G1372">
        <v>0</v>
      </c>
      <c r="H1372">
        <v>427.887</v>
      </c>
      <c r="I1372">
        <v>0</v>
      </c>
      <c r="J1372">
        <v>5.4732799999999998E-2</v>
      </c>
      <c r="K1372">
        <v>0.93164999999999998</v>
      </c>
      <c r="L1372">
        <v>0</v>
      </c>
      <c r="M1372" t="s">
        <v>43</v>
      </c>
    </row>
    <row r="1373" spans="1:13" x14ac:dyDescent="0.25">
      <c r="A1373" t="s">
        <v>152</v>
      </c>
      <c r="B1373">
        <v>14107</v>
      </c>
      <c r="C1373">
        <v>14106.3</v>
      </c>
      <c r="D1373">
        <v>14105.8</v>
      </c>
      <c r="E1373">
        <v>14091.9</v>
      </c>
      <c r="F1373">
        <v>569.04100000000005</v>
      </c>
      <c r="G1373">
        <v>0</v>
      </c>
      <c r="H1373">
        <v>420.81599999999997</v>
      </c>
      <c r="I1373">
        <v>0</v>
      </c>
      <c r="J1373">
        <v>5.6652800000000003E-2</v>
      </c>
      <c r="K1373">
        <v>0.93183300000000002</v>
      </c>
      <c r="L1373">
        <v>0</v>
      </c>
      <c r="M1373" t="s">
        <v>43</v>
      </c>
    </row>
    <row r="1374" spans="1:13" x14ac:dyDescent="0.25">
      <c r="A1374" t="s">
        <v>152</v>
      </c>
      <c r="B1374">
        <v>14816.4</v>
      </c>
      <c r="C1374">
        <v>14815.7</v>
      </c>
      <c r="D1374">
        <v>14815.1</v>
      </c>
      <c r="E1374">
        <v>14800.6</v>
      </c>
      <c r="F1374">
        <v>596.61599999999999</v>
      </c>
      <c r="G1374">
        <v>0</v>
      </c>
      <c r="H1374">
        <v>441.33699999999999</v>
      </c>
      <c r="I1374">
        <v>0</v>
      </c>
      <c r="J1374">
        <v>6.3251600000000005E-2</v>
      </c>
      <c r="K1374">
        <v>0.931836</v>
      </c>
      <c r="L1374">
        <v>0</v>
      </c>
      <c r="M1374" t="s">
        <v>43</v>
      </c>
    </row>
    <row r="1375" spans="1:13" x14ac:dyDescent="0.25">
      <c r="A1375" t="s">
        <v>152</v>
      </c>
      <c r="B1375">
        <v>14137.3</v>
      </c>
      <c r="C1375">
        <v>14136.7</v>
      </c>
      <c r="D1375">
        <v>14136.2</v>
      </c>
      <c r="E1375">
        <v>14122.3</v>
      </c>
      <c r="F1375">
        <v>569.95500000000004</v>
      </c>
      <c r="G1375">
        <v>0</v>
      </c>
      <c r="H1375">
        <v>421.68200000000002</v>
      </c>
      <c r="I1375">
        <v>0</v>
      </c>
      <c r="J1375">
        <v>8.3256800000000006E-2</v>
      </c>
      <c r="K1375">
        <v>0.93171800000000005</v>
      </c>
      <c r="L1375">
        <v>0</v>
      </c>
      <c r="M1375" t="s">
        <v>43</v>
      </c>
    </row>
    <row r="1376" spans="1:13" x14ac:dyDescent="0.25">
      <c r="A1376" t="s">
        <v>152</v>
      </c>
      <c r="B1376">
        <v>14243.2</v>
      </c>
      <c r="C1376">
        <v>14242.5</v>
      </c>
      <c r="D1376">
        <v>14242</v>
      </c>
      <c r="E1376">
        <v>14228</v>
      </c>
      <c r="F1376">
        <v>574.25400000000002</v>
      </c>
      <c r="G1376">
        <v>0</v>
      </c>
      <c r="H1376">
        <v>424.59100000000001</v>
      </c>
      <c r="I1376">
        <v>0</v>
      </c>
      <c r="J1376">
        <v>6.4362299999999997E-2</v>
      </c>
      <c r="K1376">
        <v>0.93122099999999997</v>
      </c>
      <c r="L1376">
        <v>0</v>
      </c>
      <c r="M1376" t="s">
        <v>43</v>
      </c>
    </row>
    <row r="1377" spans="1:13" x14ac:dyDescent="0.25">
      <c r="A1377" t="s">
        <v>152</v>
      </c>
      <c r="B1377">
        <v>14179.5</v>
      </c>
      <c r="C1377">
        <v>14178.7</v>
      </c>
      <c r="D1377">
        <v>14178.2</v>
      </c>
      <c r="E1377">
        <v>14164.3</v>
      </c>
      <c r="F1377">
        <v>570.51</v>
      </c>
      <c r="G1377">
        <v>0</v>
      </c>
      <c r="H1377">
        <v>422.87900000000002</v>
      </c>
      <c r="I1377">
        <v>0</v>
      </c>
      <c r="J1377">
        <v>7.9166700000000007E-2</v>
      </c>
      <c r="K1377">
        <v>0.93168499999999999</v>
      </c>
      <c r="L1377">
        <v>0</v>
      </c>
      <c r="M1377" t="s">
        <v>43</v>
      </c>
    </row>
    <row r="1378" spans="1:13" x14ac:dyDescent="0.25">
      <c r="A1378" t="s">
        <v>152</v>
      </c>
      <c r="B1378">
        <v>15033.5</v>
      </c>
      <c r="C1378">
        <v>15032.8</v>
      </c>
      <c r="D1378">
        <v>15032.3</v>
      </c>
      <c r="E1378">
        <v>15017.6</v>
      </c>
      <c r="F1378">
        <v>605.79999999999995</v>
      </c>
      <c r="G1378">
        <v>0</v>
      </c>
      <c r="H1378">
        <v>447.65600000000001</v>
      </c>
      <c r="I1378">
        <v>0</v>
      </c>
      <c r="J1378">
        <v>5.4725599999999999E-2</v>
      </c>
      <c r="K1378">
        <v>0.931813</v>
      </c>
      <c r="L1378">
        <v>0</v>
      </c>
      <c r="M1378" t="s">
        <v>43</v>
      </c>
    </row>
    <row r="1379" spans="1:13" x14ac:dyDescent="0.25">
      <c r="A1379" t="s">
        <v>152</v>
      </c>
      <c r="B1379">
        <v>14412.7</v>
      </c>
      <c r="C1379">
        <v>14412</v>
      </c>
      <c r="D1379">
        <v>14411.5</v>
      </c>
      <c r="E1379">
        <v>14397.3</v>
      </c>
      <c r="F1379">
        <v>579.71500000000003</v>
      </c>
      <c r="G1379">
        <v>0</v>
      </c>
      <c r="H1379">
        <v>429.85199999999998</v>
      </c>
      <c r="I1379">
        <v>0</v>
      </c>
      <c r="J1379">
        <v>5.7762000000000001E-2</v>
      </c>
      <c r="K1379">
        <v>0.92797399999999997</v>
      </c>
      <c r="L1379">
        <v>0</v>
      </c>
      <c r="M1379" t="s">
        <v>43</v>
      </c>
    </row>
    <row r="1380" spans="1:13" x14ac:dyDescent="0.25">
      <c r="A1380" t="s">
        <v>152</v>
      </c>
      <c r="B1380">
        <v>13895.4</v>
      </c>
      <c r="C1380">
        <v>13894.8</v>
      </c>
      <c r="D1380">
        <v>13894.3</v>
      </c>
      <c r="E1380">
        <v>13880.6</v>
      </c>
      <c r="F1380">
        <v>558.90899999999999</v>
      </c>
      <c r="G1380">
        <v>0</v>
      </c>
      <c r="H1380">
        <v>414.78300000000002</v>
      </c>
      <c r="I1380">
        <v>0</v>
      </c>
      <c r="J1380">
        <v>5.4557300000000003E-2</v>
      </c>
      <c r="K1380">
        <v>0.93209600000000004</v>
      </c>
      <c r="L1380">
        <v>0</v>
      </c>
      <c r="M1380" t="s">
        <v>43</v>
      </c>
    </row>
    <row r="1381" spans="1:13" x14ac:dyDescent="0.25">
      <c r="A1381" t="s">
        <v>152</v>
      </c>
      <c r="B1381">
        <v>12866.3</v>
      </c>
      <c r="C1381">
        <v>12865.6</v>
      </c>
      <c r="D1381">
        <v>12865.2</v>
      </c>
      <c r="E1381">
        <v>12852.5</v>
      </c>
      <c r="F1381">
        <v>518.97199999999998</v>
      </c>
      <c r="G1381">
        <v>0</v>
      </c>
      <c r="H1381">
        <v>384.911</v>
      </c>
      <c r="I1381">
        <v>0</v>
      </c>
      <c r="J1381">
        <v>5.7132099999999998E-2</v>
      </c>
      <c r="K1381">
        <v>0.93142100000000005</v>
      </c>
      <c r="L1381">
        <v>0</v>
      </c>
      <c r="M1381" t="s">
        <v>43</v>
      </c>
    </row>
    <row r="1382" spans="1:13" x14ac:dyDescent="0.25">
      <c r="A1382" t="s">
        <v>152</v>
      </c>
      <c r="B1382">
        <v>12891.3</v>
      </c>
      <c r="C1382">
        <v>12890.7</v>
      </c>
      <c r="D1382">
        <v>12890.2</v>
      </c>
      <c r="E1382">
        <v>12877.5</v>
      </c>
      <c r="F1382">
        <v>519.16499999999996</v>
      </c>
      <c r="G1382">
        <v>0</v>
      </c>
      <c r="H1382">
        <v>385.60500000000002</v>
      </c>
      <c r="I1382">
        <v>0</v>
      </c>
      <c r="J1382">
        <v>6.4313999999999996E-2</v>
      </c>
      <c r="K1382">
        <v>0.93104399999999998</v>
      </c>
      <c r="L1382">
        <v>0</v>
      </c>
      <c r="M1382" t="s">
        <v>43</v>
      </c>
    </row>
    <row r="1383" spans="1:13" x14ac:dyDescent="0.25">
      <c r="A1383" t="s">
        <v>152</v>
      </c>
      <c r="B1383">
        <v>13323.4</v>
      </c>
      <c r="C1383">
        <v>13322.7</v>
      </c>
      <c r="D1383">
        <v>13322.2</v>
      </c>
      <c r="E1383">
        <v>13309.1</v>
      </c>
      <c r="F1383">
        <v>537.07100000000003</v>
      </c>
      <c r="G1383">
        <v>0</v>
      </c>
      <c r="H1383">
        <v>397.96300000000002</v>
      </c>
      <c r="I1383">
        <v>0</v>
      </c>
      <c r="J1383">
        <v>6.3522300000000004E-2</v>
      </c>
      <c r="K1383">
        <v>0.93141300000000005</v>
      </c>
      <c r="L1383">
        <v>0</v>
      </c>
      <c r="M1383" t="s">
        <v>43</v>
      </c>
    </row>
    <row r="1384" spans="1:13" x14ac:dyDescent="0.25">
      <c r="A1384" t="s">
        <v>152</v>
      </c>
      <c r="B1384">
        <v>14375.6</v>
      </c>
      <c r="C1384">
        <v>14374.9</v>
      </c>
      <c r="D1384">
        <v>14374.4</v>
      </c>
      <c r="E1384">
        <v>14360.2</v>
      </c>
      <c r="F1384">
        <v>578.86400000000003</v>
      </c>
      <c r="G1384">
        <v>0</v>
      </c>
      <c r="H1384">
        <v>428.60899999999998</v>
      </c>
      <c r="I1384">
        <v>0</v>
      </c>
      <c r="J1384">
        <v>5.4141599999999998E-2</v>
      </c>
      <c r="K1384">
        <v>0.93171999999999999</v>
      </c>
      <c r="L1384">
        <v>0</v>
      </c>
      <c r="M1384" t="s">
        <v>43</v>
      </c>
    </row>
    <row r="1385" spans="1:13" x14ac:dyDescent="0.25">
      <c r="A1385" t="s">
        <v>152</v>
      </c>
      <c r="B1385">
        <v>12879.2</v>
      </c>
      <c r="C1385">
        <v>12878.6</v>
      </c>
      <c r="D1385">
        <v>12878.1</v>
      </c>
      <c r="E1385">
        <v>12865.5</v>
      </c>
      <c r="F1385">
        <v>518.18499999999995</v>
      </c>
      <c r="G1385">
        <v>0</v>
      </c>
      <c r="H1385">
        <v>385.14400000000001</v>
      </c>
      <c r="I1385">
        <v>0</v>
      </c>
      <c r="J1385">
        <v>8.3266999999999994E-2</v>
      </c>
      <c r="K1385">
        <v>0.93181700000000001</v>
      </c>
      <c r="L1385">
        <v>0</v>
      </c>
      <c r="M1385" t="s">
        <v>43</v>
      </c>
    </row>
    <row r="1386" spans="1:13" x14ac:dyDescent="0.25">
      <c r="A1386" t="s">
        <v>152</v>
      </c>
      <c r="B1386">
        <v>14823.2</v>
      </c>
      <c r="C1386">
        <v>14822.6</v>
      </c>
      <c r="D1386">
        <v>14822</v>
      </c>
      <c r="E1386">
        <v>14807.5</v>
      </c>
      <c r="F1386">
        <v>597.80799999999999</v>
      </c>
      <c r="G1386">
        <v>0</v>
      </c>
      <c r="H1386">
        <v>441.56099999999998</v>
      </c>
      <c r="I1386">
        <v>0</v>
      </c>
      <c r="J1386">
        <v>5.4247999999999998E-2</v>
      </c>
      <c r="K1386">
        <v>0.931759</v>
      </c>
      <c r="L1386">
        <v>0</v>
      </c>
      <c r="M1386" t="s">
        <v>43</v>
      </c>
    </row>
    <row r="1387" spans="1:13" x14ac:dyDescent="0.25">
      <c r="A1387" t="s">
        <v>152</v>
      </c>
      <c r="B1387">
        <v>14752.8</v>
      </c>
      <c r="C1387">
        <v>14752</v>
      </c>
      <c r="D1387">
        <v>14751.5</v>
      </c>
      <c r="E1387">
        <v>14737</v>
      </c>
      <c r="F1387">
        <v>593.73299999999995</v>
      </c>
      <c r="G1387">
        <v>0</v>
      </c>
      <c r="H1387">
        <v>439.37099999999998</v>
      </c>
      <c r="I1387">
        <v>0</v>
      </c>
      <c r="J1387">
        <v>5.6107499999999998E-2</v>
      </c>
      <c r="K1387">
        <v>0.93179000000000001</v>
      </c>
      <c r="L1387">
        <v>0</v>
      </c>
      <c r="M1387" t="s">
        <v>43</v>
      </c>
    </row>
    <row r="1388" spans="1:13" x14ac:dyDescent="0.25">
      <c r="A1388" t="s">
        <v>152</v>
      </c>
      <c r="B1388">
        <v>14643.9</v>
      </c>
      <c r="C1388">
        <v>14643.1</v>
      </c>
      <c r="D1388">
        <v>14642.6</v>
      </c>
      <c r="E1388">
        <v>14628.2</v>
      </c>
      <c r="F1388">
        <v>589.87099999999998</v>
      </c>
      <c r="G1388">
        <v>0</v>
      </c>
      <c r="H1388">
        <v>436.267</v>
      </c>
      <c r="I1388">
        <v>0</v>
      </c>
      <c r="J1388">
        <v>5.4928499999999998E-2</v>
      </c>
      <c r="K1388">
        <v>0.93177600000000005</v>
      </c>
      <c r="L1388">
        <v>0</v>
      </c>
      <c r="M1388" t="s">
        <v>43</v>
      </c>
    </row>
    <row r="1389" spans="1:13" x14ac:dyDescent="0.25">
      <c r="A1389" t="s">
        <v>152</v>
      </c>
      <c r="B1389">
        <v>14701.4</v>
      </c>
      <c r="C1389">
        <v>14700.6</v>
      </c>
      <c r="D1389">
        <v>14700.1</v>
      </c>
      <c r="E1389">
        <v>14685.6</v>
      </c>
      <c r="F1389">
        <v>591.68700000000001</v>
      </c>
      <c r="G1389">
        <v>0</v>
      </c>
      <c r="H1389">
        <v>438.01299999999998</v>
      </c>
      <c r="I1389">
        <v>0</v>
      </c>
      <c r="J1389">
        <v>7.8366900000000003E-2</v>
      </c>
      <c r="K1389">
        <v>0.93164800000000003</v>
      </c>
      <c r="L1389">
        <v>0</v>
      </c>
      <c r="M1389" t="s">
        <v>43</v>
      </c>
    </row>
    <row r="1390" spans="1:13" x14ac:dyDescent="0.25">
      <c r="A1390" t="s">
        <v>152</v>
      </c>
      <c r="B1390">
        <v>13773.4</v>
      </c>
      <c r="C1390">
        <v>13772.7</v>
      </c>
      <c r="D1390">
        <v>13772.2</v>
      </c>
      <c r="E1390">
        <v>13758.6</v>
      </c>
      <c r="F1390">
        <v>554.74</v>
      </c>
      <c r="G1390">
        <v>0</v>
      </c>
      <c r="H1390">
        <v>411.22300000000001</v>
      </c>
      <c r="I1390">
        <v>0</v>
      </c>
      <c r="J1390">
        <v>5.4220999999999998E-2</v>
      </c>
      <c r="K1390">
        <v>0.931809</v>
      </c>
      <c r="L1390">
        <v>0</v>
      </c>
      <c r="M1390" t="s">
        <v>43</v>
      </c>
    </row>
    <row r="1391" spans="1:13" x14ac:dyDescent="0.25">
      <c r="A1391" t="s">
        <v>152</v>
      </c>
      <c r="B1391">
        <v>14910.1</v>
      </c>
      <c r="C1391">
        <v>14909.4</v>
      </c>
      <c r="D1391">
        <v>14908.9</v>
      </c>
      <c r="E1391">
        <v>14894.2</v>
      </c>
      <c r="F1391">
        <v>600.79100000000005</v>
      </c>
      <c r="G1391">
        <v>0</v>
      </c>
      <c r="H1391">
        <v>444.03100000000001</v>
      </c>
      <c r="I1391">
        <v>0</v>
      </c>
      <c r="J1391">
        <v>5.5191400000000002E-2</v>
      </c>
      <c r="K1391">
        <v>0.95746900000000001</v>
      </c>
      <c r="L1391">
        <v>0</v>
      </c>
      <c r="M1391" t="s">
        <v>43</v>
      </c>
    </row>
    <row r="1392" spans="1:13" x14ac:dyDescent="0.25">
      <c r="A1392" t="s">
        <v>152</v>
      </c>
      <c r="B1392">
        <v>13676.7</v>
      </c>
      <c r="C1392">
        <v>13676</v>
      </c>
      <c r="D1392">
        <v>13675.5</v>
      </c>
      <c r="E1392">
        <v>13662</v>
      </c>
      <c r="F1392">
        <v>551.245</v>
      </c>
      <c r="G1392">
        <v>0</v>
      </c>
      <c r="H1392">
        <v>408.32299999999998</v>
      </c>
      <c r="I1392">
        <v>0</v>
      </c>
      <c r="J1392">
        <v>5.5458E-2</v>
      </c>
      <c r="K1392">
        <v>0.93173700000000004</v>
      </c>
      <c r="L1392">
        <v>0</v>
      </c>
      <c r="M1392" t="s">
        <v>43</v>
      </c>
    </row>
    <row r="1393" spans="1:25" x14ac:dyDescent="0.25">
      <c r="A1393" t="s">
        <v>152</v>
      </c>
      <c r="B1393">
        <v>14792.1</v>
      </c>
      <c r="C1393">
        <v>14791.5</v>
      </c>
      <c r="D1393">
        <v>14790.9</v>
      </c>
      <c r="E1393">
        <v>14776.4</v>
      </c>
      <c r="F1393">
        <v>596.65499999999997</v>
      </c>
      <c r="G1393">
        <v>0</v>
      </c>
      <c r="H1393">
        <v>440.68900000000002</v>
      </c>
      <c r="I1393">
        <v>0</v>
      </c>
      <c r="J1393">
        <v>6.69236E-2</v>
      </c>
      <c r="K1393">
        <v>0.93802600000000003</v>
      </c>
      <c r="L1393">
        <v>0</v>
      </c>
      <c r="M1393" t="s">
        <v>43</v>
      </c>
    </row>
    <row r="1394" spans="1:25" x14ac:dyDescent="0.25">
      <c r="A1394" t="s">
        <v>152</v>
      </c>
      <c r="B1394">
        <v>14196.3</v>
      </c>
      <c r="C1394">
        <v>14195.6</v>
      </c>
      <c r="D1394">
        <v>14195.1</v>
      </c>
      <c r="E1394">
        <v>14181.1</v>
      </c>
      <c r="F1394">
        <v>572.10500000000002</v>
      </c>
      <c r="G1394">
        <v>0</v>
      </c>
      <c r="H1394">
        <v>423.47199999999998</v>
      </c>
      <c r="I1394">
        <v>0</v>
      </c>
      <c r="J1394">
        <v>5.4028600000000003E-2</v>
      </c>
      <c r="K1394">
        <v>0.93174100000000004</v>
      </c>
      <c r="L1394">
        <v>0</v>
      </c>
      <c r="M1394" t="s">
        <v>43</v>
      </c>
    </row>
    <row r="1395" spans="1:25" x14ac:dyDescent="0.25">
      <c r="A1395" t="s">
        <v>152</v>
      </c>
      <c r="B1395">
        <v>14838.5</v>
      </c>
      <c r="C1395">
        <v>14837.8</v>
      </c>
      <c r="D1395">
        <v>14837.3</v>
      </c>
      <c r="E1395">
        <v>14822.7</v>
      </c>
      <c r="F1395">
        <v>597.42899999999997</v>
      </c>
      <c r="G1395">
        <v>0</v>
      </c>
      <c r="H1395">
        <v>442.11</v>
      </c>
      <c r="I1395">
        <v>0</v>
      </c>
      <c r="J1395">
        <v>7.45812E-2</v>
      </c>
      <c r="K1395">
        <v>0.931531</v>
      </c>
      <c r="L1395">
        <v>0</v>
      </c>
      <c r="M1395" t="s">
        <v>43</v>
      </c>
    </row>
    <row r="1396" spans="1:25" x14ac:dyDescent="0.25">
      <c r="A1396" t="s">
        <v>152</v>
      </c>
      <c r="B1396">
        <v>14365.6</v>
      </c>
      <c r="C1396">
        <v>14364.9</v>
      </c>
      <c r="D1396">
        <v>14364.4</v>
      </c>
      <c r="E1396">
        <v>14350.2</v>
      </c>
      <c r="F1396">
        <v>578.46199999999999</v>
      </c>
      <c r="G1396">
        <v>0</v>
      </c>
      <c r="H1396">
        <v>428.31799999999998</v>
      </c>
      <c r="I1396">
        <v>0</v>
      </c>
      <c r="J1396">
        <v>5.4728899999999997E-2</v>
      </c>
      <c r="K1396">
        <v>0.93177399999999999</v>
      </c>
      <c r="L1396">
        <v>0</v>
      </c>
      <c r="M1396" t="s">
        <v>43</v>
      </c>
    </row>
    <row r="1397" spans="1:25" x14ac:dyDescent="0.25">
      <c r="A1397" t="s">
        <v>152</v>
      </c>
      <c r="B1397">
        <v>14345.5</v>
      </c>
      <c r="C1397">
        <v>14344.8</v>
      </c>
      <c r="D1397">
        <v>14344.3</v>
      </c>
      <c r="E1397">
        <v>14330.2</v>
      </c>
      <c r="F1397">
        <v>578.48</v>
      </c>
      <c r="G1397">
        <v>0</v>
      </c>
      <c r="H1397">
        <v>427.65499999999997</v>
      </c>
      <c r="I1397">
        <v>0</v>
      </c>
      <c r="J1397">
        <v>5.8952200000000003E-2</v>
      </c>
      <c r="K1397">
        <v>0.95708899999999997</v>
      </c>
      <c r="L1397">
        <v>0</v>
      </c>
      <c r="M1397" t="s">
        <v>43</v>
      </c>
    </row>
    <row r="1398" spans="1:25" x14ac:dyDescent="0.25">
      <c r="A1398" t="s">
        <v>152</v>
      </c>
      <c r="B1398">
        <v>13593.1</v>
      </c>
      <c r="C1398">
        <v>13592.3</v>
      </c>
      <c r="D1398">
        <v>13591.8</v>
      </c>
      <c r="E1398">
        <v>13578.5</v>
      </c>
      <c r="F1398">
        <v>548.49800000000005</v>
      </c>
      <c r="G1398">
        <v>0</v>
      </c>
      <c r="H1398">
        <v>405.928</v>
      </c>
      <c r="I1398">
        <v>0</v>
      </c>
      <c r="J1398">
        <v>6.5868499999999996E-2</v>
      </c>
      <c r="K1398">
        <v>0.9587</v>
      </c>
      <c r="L1398">
        <v>0</v>
      </c>
      <c r="M1398" t="s">
        <v>43</v>
      </c>
    </row>
    <row r="1399" spans="1:25" x14ac:dyDescent="0.25">
      <c r="A1399" t="s">
        <v>152</v>
      </c>
      <c r="B1399">
        <v>14138.9</v>
      </c>
      <c r="C1399">
        <v>14138.2</v>
      </c>
      <c r="D1399">
        <v>14137.7</v>
      </c>
      <c r="E1399">
        <v>14123.8</v>
      </c>
      <c r="F1399">
        <v>569.99800000000005</v>
      </c>
      <c r="G1399">
        <v>0</v>
      </c>
      <c r="H1399">
        <v>421.64299999999997</v>
      </c>
      <c r="I1399">
        <v>0</v>
      </c>
      <c r="J1399">
        <v>5.6342700000000003E-2</v>
      </c>
      <c r="K1399">
        <v>0.93178300000000003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14501.6</v>
      </c>
      <c r="C1400">
        <v>14501</v>
      </c>
      <c r="D1400">
        <v>14500.4</v>
      </c>
      <c r="E1400">
        <v>14486.2</v>
      </c>
      <c r="F1400">
        <v>584.73800000000006</v>
      </c>
      <c r="G1400">
        <v>0</v>
      </c>
      <c r="H1400">
        <v>432.30399999999997</v>
      </c>
      <c r="I1400">
        <v>0</v>
      </c>
      <c r="J1400">
        <v>8.3263699999999996E-2</v>
      </c>
      <c r="K1400">
        <v>0.93178799999999995</v>
      </c>
      <c r="L1400">
        <v>0</v>
      </c>
      <c r="M1400" t="s">
        <v>43</v>
      </c>
      <c r="R1400">
        <f>AVERAGE(B1351:B1400)</f>
        <v>14172.454</v>
      </c>
      <c r="S1400">
        <f>AVERAGE(C1351:C1400)</f>
        <v>14171.773999999999</v>
      </c>
      <c r="U1400">
        <f>_xlfn.VAR.P(B1351:B1400)</f>
        <v>341392.21488400013</v>
      </c>
      <c r="V1400">
        <f>_xlfn.VAR.P(C1351:C1400)</f>
        <v>341378.91032399988</v>
      </c>
      <c r="X1400">
        <f>1.96*SQRT(U1400)/50</f>
        <v>22.904081144620271</v>
      </c>
      <c r="Y1400">
        <f>1.96*SQRT(V1400)/50</f>
        <v>22.903634837297577</v>
      </c>
    </row>
    <row r="1401" spans="1:25" x14ac:dyDescent="0.25">
      <c r="A1401" t="s">
        <v>153</v>
      </c>
      <c r="B1401">
        <v>708625.551507</v>
      </c>
      <c r="C1401" t="s">
        <v>37</v>
      </c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81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68</v>
      </c>
      <c r="U2575" t="s">
        <v>67</v>
      </c>
      <c r="X2575" t="s">
        <v>65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59</v>
      </c>
    </row>
    <row r="2" spans="2:15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  <c r="K2" t="s">
        <v>58</v>
      </c>
      <c r="L2" t="s">
        <v>54</v>
      </c>
      <c r="M2" t="s">
        <v>55</v>
      </c>
      <c r="N2" t="s">
        <v>56</v>
      </c>
      <c r="O2" t="s">
        <v>57</v>
      </c>
    </row>
    <row r="3" spans="2:15" x14ac:dyDescent="0.25">
      <c r="B3" s="24" t="s">
        <v>0</v>
      </c>
      <c r="C3">
        <v>25</v>
      </c>
      <c r="F3">
        <f>'336p stat'!H2-'336p stat'!K2</f>
        <v>0.21039200000000235</v>
      </c>
      <c r="G3">
        <f>'336p stat'!K2-'336p stat'!N2</f>
        <v>16.953916999999997</v>
      </c>
      <c r="H3">
        <f>'336p stat'!N2</f>
        <v>7.6172079999999998</v>
      </c>
      <c r="K3">
        <f>D3/$C3</f>
        <v>0</v>
      </c>
      <c r="L3">
        <f t="shared" ref="L3:O3" si="0">E3/$C3</f>
        <v>0</v>
      </c>
      <c r="M3">
        <f t="shared" si="0"/>
        <v>8.4156800000000937E-3</v>
      </c>
      <c r="N3">
        <f t="shared" si="0"/>
        <v>0.67815667999999985</v>
      </c>
      <c r="O3">
        <f t="shared" si="0"/>
        <v>0.30468832000000001</v>
      </c>
    </row>
    <row r="4" spans="2:15" x14ac:dyDescent="0.25">
      <c r="B4" s="24"/>
      <c r="C4">
        <v>50</v>
      </c>
      <c r="F4">
        <f>'336p stat'!H3-'336p stat'!K3</f>
        <v>0.41734100000000041</v>
      </c>
      <c r="G4">
        <f>'336p stat'!K3-'336p stat'!N3</f>
        <v>33.718801999999997</v>
      </c>
      <c r="H4">
        <f>'336p stat'!N3</f>
        <v>15.234869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8.3468200000000083E-3</v>
      </c>
      <c r="N4">
        <f t="shared" ref="N4:N67" si="4">G4/$C4</f>
        <v>0.67437603999999995</v>
      </c>
      <c r="O4">
        <f t="shared" ref="O4:O67" si="5">H4/$C4</f>
        <v>0.30469738000000002</v>
      </c>
    </row>
    <row r="5" spans="2:15" x14ac:dyDescent="0.25">
      <c r="B5" s="24"/>
      <c r="C5">
        <v>75</v>
      </c>
      <c r="F5">
        <f>'336p stat'!H4-'336p stat'!K4</f>
        <v>0.62361699999999587</v>
      </c>
      <c r="G5">
        <f>'336p stat'!K4-'336p stat'!N4</f>
        <v>50.479835000000008</v>
      </c>
      <c r="H5">
        <f>'336p stat'!N4</f>
        <v>22.851033999999999</v>
      </c>
      <c r="K5">
        <f t="shared" si="1"/>
        <v>0</v>
      </c>
      <c r="L5">
        <f t="shared" si="2"/>
        <v>0</v>
      </c>
      <c r="M5">
        <f t="shared" si="3"/>
        <v>8.3148933333332779E-3</v>
      </c>
      <c r="N5">
        <f t="shared" si="4"/>
        <v>0.67306446666666675</v>
      </c>
      <c r="O5">
        <f t="shared" si="5"/>
        <v>0.30468045333333332</v>
      </c>
    </row>
    <row r="6" spans="2:15" x14ac:dyDescent="0.25">
      <c r="B6" s="24"/>
      <c r="C6">
        <v>100</v>
      </c>
      <c r="F6">
        <f>'336p stat'!H5-'336p stat'!K5</f>
        <v>0.82966600000000312</v>
      </c>
      <c r="G6">
        <f>'336p stat'!K5-'336p stat'!N5</f>
        <v>67.242585999999989</v>
      </c>
      <c r="H6">
        <f>'336p stat'!N5</f>
        <v>30.463287999999999</v>
      </c>
      <c r="K6">
        <f t="shared" si="1"/>
        <v>0</v>
      </c>
      <c r="L6">
        <f t="shared" si="2"/>
        <v>0</v>
      </c>
      <c r="M6">
        <f t="shared" si="3"/>
        <v>8.2966600000000321E-3</v>
      </c>
      <c r="N6">
        <f t="shared" si="4"/>
        <v>0.67242585999999993</v>
      </c>
      <c r="O6">
        <f t="shared" si="5"/>
        <v>0.30463287999999999</v>
      </c>
    </row>
    <row r="7" spans="2:15" x14ac:dyDescent="0.25">
      <c r="B7" s="24"/>
      <c r="C7">
        <v>125</v>
      </c>
      <c r="F7">
        <f>'336p stat'!H6-'336p stat'!K6</f>
        <v>1.0342409999999944</v>
      </c>
      <c r="G7">
        <f>'336p stat'!K6-'336p stat'!N6</f>
        <v>84.002307999999999</v>
      </c>
      <c r="H7">
        <f>'336p stat'!N6</f>
        <v>38.083362999999999</v>
      </c>
      <c r="K7">
        <f t="shared" si="1"/>
        <v>0</v>
      </c>
      <c r="L7">
        <f t="shared" si="2"/>
        <v>0</v>
      </c>
      <c r="M7">
        <f t="shared" si="3"/>
        <v>8.2739279999999547E-3</v>
      </c>
      <c r="N7">
        <f t="shared" si="4"/>
        <v>0.67201846399999998</v>
      </c>
      <c r="O7">
        <f t="shared" si="5"/>
        <v>0.30466690399999996</v>
      </c>
    </row>
    <row r="8" spans="2:15" x14ac:dyDescent="0.25">
      <c r="B8" s="24"/>
      <c r="C8">
        <v>150</v>
      </c>
      <c r="F8">
        <f>'336p stat'!H7-'336p stat'!K7</f>
        <v>1.238506000000001</v>
      </c>
      <c r="G8">
        <f>'336p stat'!K7-'336p stat'!N7</f>
        <v>100.76322999999999</v>
      </c>
      <c r="H8">
        <f>'336p stat'!N7</f>
        <v>45.699095999999997</v>
      </c>
      <c r="K8">
        <f t="shared" si="1"/>
        <v>0</v>
      </c>
      <c r="L8">
        <f t="shared" si="2"/>
        <v>0</v>
      </c>
      <c r="M8">
        <f t="shared" si="3"/>
        <v>8.2567066666666741E-3</v>
      </c>
      <c r="N8">
        <f t="shared" si="4"/>
        <v>0.67175486666666662</v>
      </c>
      <c r="O8">
        <f t="shared" si="5"/>
        <v>0.30466063999999998</v>
      </c>
    </row>
    <row r="9" spans="2:15" x14ac:dyDescent="0.25">
      <c r="B9" s="24"/>
      <c r="C9">
        <v>175</v>
      </c>
      <c r="F9">
        <f>'336p stat'!H8-'336p stat'!K8</f>
        <v>1.4427289999999857</v>
      </c>
      <c r="G9">
        <f>'336p stat'!K8-'336p stat'!N8</f>
        <v>117.530914</v>
      </c>
      <c r="H9">
        <f>'336p stat'!N8</f>
        <v>53.313026999999998</v>
      </c>
      <c r="K9">
        <f t="shared" si="1"/>
        <v>0</v>
      </c>
      <c r="L9">
        <f t="shared" si="2"/>
        <v>0</v>
      </c>
      <c r="M9">
        <f t="shared" si="3"/>
        <v>8.2441657142856319E-3</v>
      </c>
      <c r="N9">
        <f t="shared" si="4"/>
        <v>0.67160522285714286</v>
      </c>
      <c r="O9">
        <f t="shared" si="5"/>
        <v>0.30464586857142856</v>
      </c>
    </row>
    <row r="10" spans="2:15" x14ac:dyDescent="0.25">
      <c r="B10" s="24"/>
      <c r="C10">
        <v>200</v>
      </c>
      <c r="F10">
        <f>'336p stat'!H9-'336p stat'!K9</f>
        <v>1.6468509999999981</v>
      </c>
      <c r="G10">
        <f>'336p stat'!K9-'336p stat'!N9</f>
        <v>134.29004900000001</v>
      </c>
      <c r="H10">
        <f>'336p stat'!N9</f>
        <v>60.934044999999998</v>
      </c>
      <c r="K10">
        <f t="shared" si="1"/>
        <v>0</v>
      </c>
      <c r="L10">
        <f t="shared" si="2"/>
        <v>0</v>
      </c>
      <c r="M10">
        <f t="shared" si="3"/>
        <v>8.2342549999999907E-3</v>
      </c>
      <c r="N10">
        <f t="shared" si="4"/>
        <v>0.67145024500000006</v>
      </c>
      <c r="O10">
        <f t="shared" si="5"/>
        <v>0.30467022499999996</v>
      </c>
    </row>
    <row r="11" spans="2:15" x14ac:dyDescent="0.25">
      <c r="B11" s="24"/>
      <c r="C11">
        <v>225</v>
      </c>
      <c r="F11">
        <f>'336p stat'!H10-'336p stat'!K10</f>
        <v>1.850640999999996</v>
      </c>
      <c r="G11">
        <f>'336p stat'!K10-'336p stat'!N10</f>
        <v>151.05224800000002</v>
      </c>
      <c r="H11">
        <f>'336p stat'!N10</f>
        <v>68.547362000000007</v>
      </c>
      <c r="K11">
        <f t="shared" si="1"/>
        <v>0</v>
      </c>
      <c r="L11">
        <f t="shared" si="2"/>
        <v>0</v>
      </c>
      <c r="M11">
        <f t="shared" si="3"/>
        <v>8.225071111111093E-3</v>
      </c>
      <c r="N11">
        <f t="shared" si="4"/>
        <v>0.67134332444444456</v>
      </c>
      <c r="O11">
        <f t="shared" si="5"/>
        <v>0.30465494222222222</v>
      </c>
    </row>
    <row r="12" spans="2:15" x14ac:dyDescent="0.25">
      <c r="B12" s="24"/>
      <c r="C12">
        <v>250</v>
      </c>
      <c r="F12">
        <f>'336p stat'!H11-'336p stat'!K11</f>
        <v>2.0545600000000093</v>
      </c>
      <c r="G12">
        <f>'336p stat'!K11-'336p stat'!N11</f>
        <v>167.811308</v>
      </c>
      <c r="H12">
        <f>'336p stat'!N11</f>
        <v>76.162868000000003</v>
      </c>
      <c r="K12">
        <f t="shared" si="1"/>
        <v>0</v>
      </c>
      <c r="L12">
        <f t="shared" si="2"/>
        <v>0</v>
      </c>
      <c r="M12">
        <f t="shared" si="3"/>
        <v>8.2182400000000363E-3</v>
      </c>
      <c r="N12">
        <f t="shared" si="4"/>
        <v>0.67124523199999997</v>
      </c>
      <c r="O12">
        <f t="shared" si="5"/>
        <v>0.30465147200000003</v>
      </c>
    </row>
    <row r="13" spans="2:15" x14ac:dyDescent="0.25">
      <c r="B13" s="24"/>
      <c r="C13">
        <v>275</v>
      </c>
      <c r="F13">
        <f>'336p stat'!H12-'336p stat'!K12</f>
        <v>2.2585639999999785</v>
      </c>
      <c r="G13">
        <f>'336p stat'!K12-'336p stat'!N12</f>
        <v>184.57968700000001</v>
      </c>
      <c r="H13">
        <f>'336p stat'!N12</f>
        <v>83.778108000000003</v>
      </c>
      <c r="K13">
        <f t="shared" si="1"/>
        <v>0</v>
      </c>
      <c r="L13">
        <f t="shared" si="2"/>
        <v>0</v>
      </c>
      <c r="M13">
        <f t="shared" si="3"/>
        <v>8.212959999999922E-3</v>
      </c>
      <c r="N13">
        <f t="shared" si="4"/>
        <v>0.67119886181818189</v>
      </c>
      <c r="O13">
        <f t="shared" si="5"/>
        <v>0.30464766545454547</v>
      </c>
    </row>
    <row r="14" spans="2:15" x14ac:dyDescent="0.25">
      <c r="B14" s="24"/>
      <c r="C14">
        <v>300</v>
      </c>
      <c r="F14">
        <f>'336p stat'!H13-'336p stat'!K13</f>
        <v>2.4636980000000221</v>
      </c>
      <c r="G14">
        <f>'336p stat'!K13-'336p stat'!N13</f>
        <v>201.33875299999997</v>
      </c>
      <c r="H14">
        <f>'336p stat'!N13</f>
        <v>91.394596000000007</v>
      </c>
      <c r="K14">
        <f t="shared" si="1"/>
        <v>0</v>
      </c>
      <c r="L14">
        <f t="shared" si="2"/>
        <v>0</v>
      </c>
      <c r="M14">
        <f t="shared" si="3"/>
        <v>8.2123266666667399E-3</v>
      </c>
      <c r="N14">
        <f t="shared" si="4"/>
        <v>0.6711291766666666</v>
      </c>
      <c r="O14">
        <f t="shared" si="5"/>
        <v>0.30464865333333335</v>
      </c>
    </row>
    <row r="15" spans="2:15" x14ac:dyDescent="0.25">
      <c r="B15" s="24"/>
      <c r="C15">
        <v>325</v>
      </c>
      <c r="F15">
        <f>'336p stat'!H14-'336p stat'!K14</f>
        <v>2.6684399999999755</v>
      </c>
      <c r="G15">
        <f>'336p stat'!K14-'336p stat'!N14</f>
        <v>218.10143100000002</v>
      </c>
      <c r="H15">
        <f>'336p stat'!N14</f>
        <v>99.015838000000002</v>
      </c>
      <c r="K15">
        <f t="shared" si="1"/>
        <v>0</v>
      </c>
      <c r="L15">
        <f t="shared" si="2"/>
        <v>0</v>
      </c>
      <c r="M15">
        <f t="shared" si="3"/>
        <v>8.2105846153845401E-3</v>
      </c>
      <c r="N15">
        <f t="shared" si="4"/>
        <v>0.67108132615384619</v>
      </c>
      <c r="O15">
        <f t="shared" si="5"/>
        <v>0.30466411692307693</v>
      </c>
    </row>
    <row r="16" spans="2:15" x14ac:dyDescent="0.25">
      <c r="B16" s="24"/>
      <c r="C16">
        <v>350</v>
      </c>
      <c r="F16">
        <f>'336p stat'!H15-'336p stat'!K15</f>
        <v>2.8736749999999915</v>
      </c>
      <c r="G16">
        <f>'336p stat'!K15-'336p stat'!N15</f>
        <v>234.86489700000001</v>
      </c>
      <c r="H16">
        <f>'336p stat'!N15</f>
        <v>106.634828</v>
      </c>
      <c r="K16">
        <f t="shared" si="1"/>
        <v>0</v>
      </c>
      <c r="L16">
        <f t="shared" si="2"/>
        <v>0</v>
      </c>
      <c r="M16">
        <f t="shared" si="3"/>
        <v>8.2104999999999765E-3</v>
      </c>
      <c r="N16">
        <f t="shared" si="4"/>
        <v>0.67104256285714292</v>
      </c>
      <c r="O16">
        <f t="shared" si="5"/>
        <v>0.30467093714285715</v>
      </c>
    </row>
    <row r="17" spans="2:15" x14ac:dyDescent="0.25">
      <c r="B17" s="24"/>
      <c r="C17">
        <v>375</v>
      </c>
      <c r="F17">
        <f>'336p stat'!H16-'336p stat'!K16</f>
        <v>3.0789249999999697</v>
      </c>
      <c r="G17">
        <f>'336p stat'!K16-'336p stat'!N16</f>
        <v>251.63735600000001</v>
      </c>
      <c r="H17">
        <f>'336p stat'!N16</f>
        <v>114.25229899999999</v>
      </c>
      <c r="K17">
        <f t="shared" si="1"/>
        <v>0</v>
      </c>
      <c r="L17">
        <f t="shared" si="2"/>
        <v>0</v>
      </c>
      <c r="M17">
        <f t="shared" si="3"/>
        <v>8.2104666666665861E-3</v>
      </c>
      <c r="N17">
        <f t="shared" si="4"/>
        <v>0.67103294933333335</v>
      </c>
      <c r="O17">
        <f t="shared" si="5"/>
        <v>0.3046727973333333</v>
      </c>
    </row>
    <row r="18" spans="2:15" x14ac:dyDescent="0.25">
      <c r="B18" s="24"/>
      <c r="C18">
        <v>400</v>
      </c>
      <c r="F18">
        <f>'336p stat'!H17-'336p stat'!K17</f>
        <v>3.2840689999999881</v>
      </c>
      <c r="G18">
        <f>'336p stat'!K17-'336p stat'!N17</f>
        <v>268.406543</v>
      </c>
      <c r="H18">
        <f>'336p stat'!N17</f>
        <v>121.863096</v>
      </c>
      <c r="K18">
        <f t="shared" si="1"/>
        <v>0</v>
      </c>
      <c r="L18">
        <f t="shared" si="2"/>
        <v>0</v>
      </c>
      <c r="M18">
        <f t="shared" si="3"/>
        <v>8.2101724999999702E-3</v>
      </c>
      <c r="N18">
        <f t="shared" si="4"/>
        <v>0.67101635749999999</v>
      </c>
      <c r="O18">
        <f t="shared" si="5"/>
        <v>0.30465774000000001</v>
      </c>
    </row>
    <row r="19" spans="2:15" x14ac:dyDescent="0.25">
      <c r="B19" s="24"/>
      <c r="C19">
        <v>425</v>
      </c>
      <c r="F19">
        <f>'336p stat'!H18-'336p stat'!K18</f>
        <v>3.4881320000000073</v>
      </c>
      <c r="G19">
        <f>'336p stat'!K18-'336p stat'!N18</f>
        <v>285.17109499999998</v>
      </c>
      <c r="H19">
        <f>'336p stat'!N18</f>
        <v>129.48171400000001</v>
      </c>
      <c r="K19">
        <f t="shared" si="1"/>
        <v>0</v>
      </c>
      <c r="L19">
        <f t="shared" si="2"/>
        <v>0</v>
      </c>
      <c r="M19">
        <f t="shared" si="3"/>
        <v>8.2073694117647238E-3</v>
      </c>
      <c r="N19">
        <f t="shared" si="4"/>
        <v>0.67099081176470587</v>
      </c>
      <c r="O19">
        <f t="shared" si="5"/>
        <v>0.30466285647058827</v>
      </c>
    </row>
    <row r="20" spans="2:15" x14ac:dyDescent="0.25">
      <c r="B20" s="24"/>
      <c r="C20">
        <v>450</v>
      </c>
      <c r="F20">
        <f>'336p stat'!H19-'336p stat'!K19</f>
        <v>3.6916019999999889</v>
      </c>
      <c r="G20">
        <f>'336p stat'!K19-'336p stat'!N19</f>
        <v>301.93526800000001</v>
      </c>
      <c r="H20">
        <f>'336p stat'!N19</f>
        <v>137.09581800000001</v>
      </c>
      <c r="K20">
        <f t="shared" si="1"/>
        <v>0</v>
      </c>
      <c r="L20">
        <f t="shared" si="2"/>
        <v>0</v>
      </c>
      <c r="M20">
        <f t="shared" si="3"/>
        <v>8.2035599999999761E-3</v>
      </c>
      <c r="N20">
        <f t="shared" si="4"/>
        <v>0.67096726222222225</v>
      </c>
      <c r="O20">
        <f t="shared" si="5"/>
        <v>0.30465737333333337</v>
      </c>
    </row>
    <row r="21" spans="2:15" x14ac:dyDescent="0.25">
      <c r="B21" s="24"/>
      <c r="C21">
        <v>475</v>
      </c>
      <c r="F21">
        <f>'336p stat'!H20-'336p stat'!K20</f>
        <v>3.8956000000000017</v>
      </c>
      <c r="G21">
        <f>'336p stat'!K20-'336p stat'!N20</f>
        <v>318.70604200000002</v>
      </c>
      <c r="H21">
        <f>'336p stat'!N20</f>
        <v>144.71004099999999</v>
      </c>
      <c r="K21">
        <f t="shared" si="1"/>
        <v>0</v>
      </c>
      <c r="L21">
        <f t="shared" si="2"/>
        <v>0</v>
      </c>
      <c r="M21">
        <f t="shared" si="3"/>
        <v>8.201263157894741E-3</v>
      </c>
      <c r="N21">
        <f t="shared" si="4"/>
        <v>0.6709600884210527</v>
      </c>
      <c r="O21">
        <f t="shared" si="5"/>
        <v>0.3046527178947368</v>
      </c>
    </row>
    <row r="22" spans="2:15" x14ac:dyDescent="0.25">
      <c r="B22" s="24"/>
      <c r="C22">
        <v>500</v>
      </c>
      <c r="F22">
        <f>'336p stat'!H21-'336p stat'!K21</f>
        <v>4.0989730000000009</v>
      </c>
      <c r="G22">
        <f>'336p stat'!K21-'336p stat'!N21</f>
        <v>335.47283000000004</v>
      </c>
      <c r="H22">
        <f>'336p stat'!N21</f>
        <v>152.327305</v>
      </c>
      <c r="K22">
        <f t="shared" si="1"/>
        <v>0</v>
      </c>
      <c r="L22">
        <f t="shared" si="2"/>
        <v>0</v>
      </c>
      <c r="M22">
        <f t="shared" si="3"/>
        <v>8.1979460000000011E-3</v>
      </c>
      <c r="N22">
        <f t="shared" si="4"/>
        <v>0.67094566000000011</v>
      </c>
      <c r="O22">
        <f t="shared" si="5"/>
        <v>0.30465460999999999</v>
      </c>
    </row>
    <row r="23" spans="2:15" x14ac:dyDescent="0.25">
      <c r="B23" s="24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24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24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24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24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24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24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24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24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24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24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24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24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24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24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24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24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24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24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24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24" t="s">
        <v>14</v>
      </c>
      <c r="C43">
        <v>25</v>
      </c>
      <c r="F43">
        <f>'336p stat'!H42-'336p stat'!K42</f>
        <v>0.23639400000001842</v>
      </c>
      <c r="G43">
        <f>'336p stat'!K42-'336p stat'!N42</f>
        <v>581.24564300000009</v>
      </c>
      <c r="H43">
        <f>'336p stat'!N42</f>
        <v>8.6541090000000001</v>
      </c>
      <c r="K43">
        <f t="shared" si="1"/>
        <v>0</v>
      </c>
      <c r="L43">
        <f t="shared" si="2"/>
        <v>0</v>
      </c>
      <c r="M43">
        <f t="shared" si="3"/>
        <v>9.4557600000007361E-3</v>
      </c>
      <c r="N43">
        <f t="shared" si="4"/>
        <v>23.249825720000004</v>
      </c>
      <c r="O43">
        <f t="shared" si="5"/>
        <v>0.34616436</v>
      </c>
    </row>
    <row r="44" spans="2:15" x14ac:dyDescent="0.25">
      <c r="B44" s="24" t="s">
        <v>14</v>
      </c>
      <c r="C44">
        <v>50</v>
      </c>
      <c r="F44">
        <f>'336p stat'!H43-'336p stat'!K43</f>
        <v>0.47005100000001221</v>
      </c>
      <c r="G44">
        <f>'336p stat'!K43-'336p stat'!N43</f>
        <v>1159.0694679999999</v>
      </c>
      <c r="H44">
        <f>'336p stat'!N43</f>
        <v>17.304922000000001</v>
      </c>
      <c r="K44">
        <f t="shared" si="1"/>
        <v>0</v>
      </c>
      <c r="L44">
        <f t="shared" si="2"/>
        <v>0</v>
      </c>
      <c r="M44">
        <f t="shared" si="3"/>
        <v>9.4010200000002441E-3</v>
      </c>
      <c r="N44">
        <f t="shared" si="4"/>
        <v>23.181389359999997</v>
      </c>
      <c r="O44">
        <f t="shared" si="5"/>
        <v>0.34609844000000001</v>
      </c>
    </row>
    <row r="45" spans="2:15" x14ac:dyDescent="0.25">
      <c r="B45" s="24" t="s">
        <v>14</v>
      </c>
      <c r="C45">
        <v>75</v>
      </c>
      <c r="F45">
        <f>'336p stat'!H44-'336p stat'!K44</f>
        <v>0.7018439999999373</v>
      </c>
      <c r="G45">
        <f>'336p stat'!K44-'336p stat'!N44</f>
        <v>1730.4357910000001</v>
      </c>
      <c r="H45">
        <f>'336p stat'!N44</f>
        <v>25.961877000000001</v>
      </c>
      <c r="K45">
        <f t="shared" si="1"/>
        <v>0</v>
      </c>
      <c r="L45">
        <f t="shared" si="2"/>
        <v>0</v>
      </c>
      <c r="M45">
        <f t="shared" si="3"/>
        <v>9.3579199999991643E-3</v>
      </c>
      <c r="N45">
        <f t="shared" si="4"/>
        <v>23.072477213333336</v>
      </c>
      <c r="O45">
        <f t="shared" si="5"/>
        <v>0.34615836</v>
      </c>
    </row>
    <row r="46" spans="2:15" x14ac:dyDescent="0.25">
      <c r="B46" s="24" t="s">
        <v>14</v>
      </c>
      <c r="C46">
        <v>100</v>
      </c>
      <c r="F46">
        <f>'336p stat'!H45-'336p stat'!K45</f>
        <v>0.93450200000006589</v>
      </c>
      <c r="G46">
        <f>'336p stat'!K45-'336p stat'!N45</f>
        <v>2298.0580890000001</v>
      </c>
      <c r="H46">
        <f>'336p stat'!N45</f>
        <v>34.615495000000003</v>
      </c>
      <c r="K46">
        <f t="shared" si="1"/>
        <v>0</v>
      </c>
      <c r="L46">
        <f t="shared" si="2"/>
        <v>0</v>
      </c>
      <c r="M46">
        <f t="shared" si="3"/>
        <v>9.3450200000006582E-3</v>
      </c>
      <c r="N46">
        <f t="shared" si="4"/>
        <v>22.980580890000002</v>
      </c>
      <c r="O46">
        <f t="shared" si="5"/>
        <v>0.34615495000000002</v>
      </c>
    </row>
    <row r="47" spans="2:15" x14ac:dyDescent="0.25">
      <c r="B47" s="24" t="s">
        <v>14</v>
      </c>
      <c r="C47">
        <v>125</v>
      </c>
      <c r="F47">
        <f>'336p stat'!H46-'336p stat'!K46</f>
        <v>1.1659910000003038</v>
      </c>
      <c r="G47">
        <f>'336p stat'!K46-'336p stat'!N46</f>
        <v>2867.2507419999997</v>
      </c>
      <c r="H47">
        <f>'336p stat'!N46</f>
        <v>43.266939000000001</v>
      </c>
      <c r="K47">
        <f t="shared" si="1"/>
        <v>0</v>
      </c>
      <c r="L47">
        <f t="shared" si="2"/>
        <v>0</v>
      </c>
      <c r="M47">
        <f t="shared" si="3"/>
        <v>9.3279280000024296E-3</v>
      </c>
      <c r="N47">
        <f t="shared" si="4"/>
        <v>22.938005935999996</v>
      </c>
      <c r="O47">
        <f t="shared" si="5"/>
        <v>0.34613551199999998</v>
      </c>
    </row>
    <row r="48" spans="2:15" x14ac:dyDescent="0.25">
      <c r="B48" s="24" t="s">
        <v>14</v>
      </c>
      <c r="C48">
        <v>150</v>
      </c>
      <c r="F48">
        <f>'336p stat'!H47-'336p stat'!K47</f>
        <v>1.3975829999999405</v>
      </c>
      <c r="G48">
        <f>'336p stat'!K47-'336p stat'!N47</f>
        <v>3432.875411</v>
      </c>
      <c r="H48">
        <f>'336p stat'!N47</f>
        <v>51.915579999999999</v>
      </c>
      <c r="K48">
        <f t="shared" si="1"/>
        <v>0</v>
      </c>
      <c r="L48">
        <f t="shared" si="2"/>
        <v>0</v>
      </c>
      <c r="M48">
        <f t="shared" si="3"/>
        <v>9.3172199999996038E-3</v>
      </c>
      <c r="N48">
        <f t="shared" si="4"/>
        <v>22.885836073333333</v>
      </c>
      <c r="O48">
        <f t="shared" si="5"/>
        <v>0.34610386666666665</v>
      </c>
    </row>
    <row r="49" spans="2:15" x14ac:dyDescent="0.25">
      <c r="B49" s="24" t="s">
        <v>14</v>
      </c>
      <c r="C49">
        <v>175</v>
      </c>
      <c r="F49">
        <f>'336p stat'!H48-'336p stat'!K48</f>
        <v>1.6316209999999955</v>
      </c>
      <c r="G49">
        <f>'336p stat'!K48-'336p stat'!N48</f>
        <v>4018.8118199999999</v>
      </c>
      <c r="H49">
        <f>'336p stat'!N48</f>
        <v>60.570689999999999</v>
      </c>
      <c r="K49">
        <f t="shared" si="1"/>
        <v>0</v>
      </c>
      <c r="L49">
        <f t="shared" si="2"/>
        <v>0</v>
      </c>
      <c r="M49">
        <f t="shared" si="3"/>
        <v>9.3235485714285461E-3</v>
      </c>
      <c r="N49">
        <f t="shared" si="4"/>
        <v>22.96463897142857</v>
      </c>
      <c r="O49">
        <f t="shared" si="5"/>
        <v>0.34611822857142854</v>
      </c>
    </row>
    <row r="50" spans="2:15" x14ac:dyDescent="0.25">
      <c r="B50" s="24" t="s">
        <v>14</v>
      </c>
      <c r="C50">
        <v>200</v>
      </c>
      <c r="F50">
        <f>'336p stat'!H49-'336p stat'!K49</f>
        <v>1.8647750000000087</v>
      </c>
      <c r="G50">
        <f>'336p stat'!K49-'336p stat'!N49</f>
        <v>4588.7763150000001</v>
      </c>
      <c r="H50">
        <f>'336p stat'!N49</f>
        <v>69.227932999999993</v>
      </c>
      <c r="K50">
        <f t="shared" si="1"/>
        <v>0</v>
      </c>
      <c r="L50">
        <f t="shared" si="2"/>
        <v>0</v>
      </c>
      <c r="M50">
        <f t="shared" si="3"/>
        <v>9.3238750000000439E-3</v>
      </c>
      <c r="N50">
        <f t="shared" si="4"/>
        <v>22.943881574999999</v>
      </c>
      <c r="O50">
        <f t="shared" si="5"/>
        <v>0.34613966499999999</v>
      </c>
    </row>
    <row r="51" spans="2:15" x14ac:dyDescent="0.25">
      <c r="B51" s="24" t="s">
        <v>14</v>
      </c>
      <c r="C51">
        <v>225</v>
      </c>
      <c r="F51">
        <f>'336p stat'!H50-'336p stat'!K50</f>
        <v>2.0978320000003805</v>
      </c>
      <c r="G51">
        <f>'336p stat'!K50-'336p stat'!N50</f>
        <v>5162.004739</v>
      </c>
      <c r="H51">
        <f>'336p stat'!N50</f>
        <v>77.882517000000007</v>
      </c>
      <c r="K51">
        <f t="shared" si="1"/>
        <v>0</v>
      </c>
      <c r="L51">
        <f t="shared" si="2"/>
        <v>0</v>
      </c>
      <c r="M51">
        <f t="shared" si="3"/>
        <v>9.3236977777794681E-3</v>
      </c>
      <c r="N51">
        <f t="shared" si="4"/>
        <v>22.942243284444444</v>
      </c>
      <c r="O51">
        <f t="shared" si="5"/>
        <v>0.34614452000000001</v>
      </c>
    </row>
    <row r="52" spans="2:15" x14ac:dyDescent="0.25">
      <c r="B52" s="24" t="s">
        <v>14</v>
      </c>
      <c r="C52">
        <v>250</v>
      </c>
      <c r="F52">
        <f>'336p stat'!H51-'336p stat'!K51</f>
        <v>2.330312000000049</v>
      </c>
      <c r="G52">
        <f>'336p stat'!K51-'336p stat'!N51</f>
        <v>5731.6754120000005</v>
      </c>
      <c r="H52">
        <f>'336p stat'!N51</f>
        <v>86.536052999999995</v>
      </c>
      <c r="K52">
        <f t="shared" si="1"/>
        <v>0</v>
      </c>
      <c r="L52">
        <f t="shared" si="2"/>
        <v>0</v>
      </c>
      <c r="M52">
        <f t="shared" si="3"/>
        <v>9.3212480000001968E-3</v>
      </c>
      <c r="N52">
        <f t="shared" si="4"/>
        <v>22.926701648000002</v>
      </c>
      <c r="O52">
        <f t="shared" si="5"/>
        <v>0.34614421200000001</v>
      </c>
    </row>
    <row r="53" spans="2:15" x14ac:dyDescent="0.25">
      <c r="B53" s="24" t="s">
        <v>14</v>
      </c>
      <c r="C53">
        <v>275</v>
      </c>
      <c r="F53">
        <f>'336p stat'!H52-'336p stat'!K52</f>
        <v>2.5624019999995653</v>
      </c>
      <c r="G53">
        <f>'336p stat'!K52-'336p stat'!N52</f>
        <v>6300.5850959999998</v>
      </c>
      <c r="H53">
        <f>'336p stat'!N52</f>
        <v>95.187482000000003</v>
      </c>
      <c r="K53">
        <f t="shared" si="1"/>
        <v>0</v>
      </c>
      <c r="L53">
        <f t="shared" si="2"/>
        <v>0</v>
      </c>
      <c r="M53">
        <f t="shared" si="3"/>
        <v>9.3178254545438731E-3</v>
      </c>
      <c r="N53">
        <f t="shared" si="4"/>
        <v>22.911218530909089</v>
      </c>
      <c r="O53">
        <f t="shared" si="5"/>
        <v>0.34613629818181818</v>
      </c>
    </row>
    <row r="54" spans="2:15" x14ac:dyDescent="0.25">
      <c r="B54" s="24" t="s">
        <v>14</v>
      </c>
      <c r="C54">
        <v>300</v>
      </c>
      <c r="F54">
        <f>'336p stat'!H53-'336p stat'!K53</f>
        <v>2.7935649999999441</v>
      </c>
      <c r="G54">
        <f>'336p stat'!K53-'336p stat'!N53</f>
        <v>6858.3956159999998</v>
      </c>
      <c r="H54">
        <f>'336p stat'!N53</f>
        <v>103.845282</v>
      </c>
      <c r="K54">
        <f t="shared" si="1"/>
        <v>0</v>
      </c>
      <c r="L54">
        <f t="shared" si="2"/>
        <v>0</v>
      </c>
      <c r="M54">
        <f t="shared" si="3"/>
        <v>9.3118833333331475E-3</v>
      </c>
      <c r="N54">
        <f t="shared" si="4"/>
        <v>22.86131872</v>
      </c>
      <c r="O54">
        <f t="shared" si="5"/>
        <v>0.34615094000000002</v>
      </c>
    </row>
    <row r="55" spans="2:15" x14ac:dyDescent="0.25">
      <c r="B55" s="24" t="s">
        <v>14</v>
      </c>
      <c r="C55">
        <v>325</v>
      </c>
      <c r="F55">
        <f>'336p stat'!H54-'336p stat'!K54</f>
        <v>3.0257029999993392</v>
      </c>
      <c r="G55">
        <f>'336p stat'!K54-'336p stat'!N54</f>
        <v>7427.5178320000005</v>
      </c>
      <c r="H55">
        <f>'336p stat'!N54</f>
        <v>112.50045900000001</v>
      </c>
      <c r="K55">
        <f t="shared" si="1"/>
        <v>0</v>
      </c>
      <c r="L55">
        <f t="shared" si="2"/>
        <v>0</v>
      </c>
      <c r="M55">
        <f t="shared" si="3"/>
        <v>9.3098553846133521E-3</v>
      </c>
      <c r="N55">
        <f t="shared" si="4"/>
        <v>22.853901021538462</v>
      </c>
      <c r="O55">
        <f t="shared" si="5"/>
        <v>0.3461552584615385</v>
      </c>
    </row>
    <row r="56" spans="2:15" x14ac:dyDescent="0.25">
      <c r="B56" s="24" t="s">
        <v>14</v>
      </c>
      <c r="C56">
        <v>350</v>
      </c>
      <c r="F56">
        <f>'336p stat'!H55-'336p stat'!K55</f>
        <v>3.2587009999997463</v>
      </c>
      <c r="G56">
        <f>'336p stat'!K55-'336p stat'!N55</f>
        <v>8011.6877549999999</v>
      </c>
      <c r="H56">
        <f>'336p stat'!N55</f>
        <v>121.15184499999999</v>
      </c>
      <c r="K56">
        <f t="shared" si="1"/>
        <v>0</v>
      </c>
      <c r="L56">
        <f t="shared" si="2"/>
        <v>0</v>
      </c>
      <c r="M56">
        <f t="shared" si="3"/>
        <v>9.3105742857135607E-3</v>
      </c>
      <c r="N56">
        <f t="shared" si="4"/>
        <v>22.890536442857144</v>
      </c>
      <c r="O56">
        <f t="shared" si="5"/>
        <v>0.34614812857142857</v>
      </c>
    </row>
    <row r="57" spans="2:15" x14ac:dyDescent="0.25">
      <c r="B57" s="24" t="s">
        <v>14</v>
      </c>
      <c r="C57">
        <v>375</v>
      </c>
      <c r="F57">
        <f>'336p stat'!H56-'336p stat'!K56</f>
        <v>3.4924019999998563</v>
      </c>
      <c r="G57">
        <f>'336p stat'!K56-'336p stat'!N56</f>
        <v>8592.5614999999998</v>
      </c>
      <c r="H57">
        <f>'336p stat'!N56</f>
        <v>129.803539</v>
      </c>
      <c r="K57">
        <f t="shared" si="1"/>
        <v>0</v>
      </c>
      <c r="L57">
        <f t="shared" si="2"/>
        <v>0</v>
      </c>
      <c r="M57">
        <f t="shared" si="3"/>
        <v>9.313071999999617E-3</v>
      </c>
      <c r="N57">
        <f t="shared" si="4"/>
        <v>22.913497333333332</v>
      </c>
      <c r="O57">
        <f t="shared" si="5"/>
        <v>0.34614277066666665</v>
      </c>
    </row>
    <row r="58" spans="2:15" x14ac:dyDescent="0.25">
      <c r="B58" s="24" t="s">
        <v>14</v>
      </c>
      <c r="C58">
        <v>400</v>
      </c>
      <c r="F58">
        <f>'336p stat'!H57-'336p stat'!K57</f>
        <v>3.7241210000011051</v>
      </c>
      <c r="G58">
        <f>'336p stat'!K57-'336p stat'!N57</f>
        <v>9160.9573889999992</v>
      </c>
      <c r="H58">
        <f>'336p stat'!N57</f>
        <v>138.451459</v>
      </c>
      <c r="K58">
        <f t="shared" si="1"/>
        <v>0</v>
      </c>
      <c r="L58">
        <f t="shared" si="2"/>
        <v>0</v>
      </c>
      <c r="M58">
        <f t="shared" si="3"/>
        <v>9.3103025000027626E-3</v>
      </c>
      <c r="N58">
        <f t="shared" si="4"/>
        <v>22.902393472499998</v>
      </c>
      <c r="O58">
        <f t="shared" si="5"/>
        <v>0.3461286475</v>
      </c>
    </row>
    <row r="59" spans="2:15" x14ac:dyDescent="0.25">
      <c r="B59" s="24" t="s">
        <v>14</v>
      </c>
      <c r="C59">
        <v>425</v>
      </c>
      <c r="F59">
        <f>'336p stat'!H58-'336p stat'!K58</f>
        <v>3.9557810000005702</v>
      </c>
      <c r="G59">
        <f>'336p stat'!K58-'336p stat'!N58</f>
        <v>9731.566546</v>
      </c>
      <c r="H59">
        <f>'336p stat'!N58</f>
        <v>147.10667699999999</v>
      </c>
      <c r="K59">
        <f t="shared" si="1"/>
        <v>0</v>
      </c>
      <c r="L59">
        <f t="shared" si="2"/>
        <v>0</v>
      </c>
      <c r="M59">
        <f t="shared" si="3"/>
        <v>9.3077200000013412E-3</v>
      </c>
      <c r="N59">
        <f t="shared" si="4"/>
        <v>22.897803637647058</v>
      </c>
      <c r="O59">
        <f t="shared" si="5"/>
        <v>0.34613335764705883</v>
      </c>
    </row>
    <row r="60" spans="2:15" x14ac:dyDescent="0.25">
      <c r="B60" s="24" t="s">
        <v>14</v>
      </c>
      <c r="C60">
        <v>450</v>
      </c>
      <c r="F60">
        <f>'336p stat'!H59-'336p stat'!K59</f>
        <v>4.187538999998651</v>
      </c>
      <c r="G60">
        <f>'336p stat'!K59-'336p stat'!N59</f>
        <v>10295.853072000002</v>
      </c>
      <c r="H60">
        <f>'336p stat'!N59</f>
        <v>155.760502</v>
      </c>
      <c r="K60">
        <f t="shared" si="1"/>
        <v>0</v>
      </c>
      <c r="L60">
        <f t="shared" si="2"/>
        <v>0</v>
      </c>
      <c r="M60">
        <f t="shared" si="3"/>
        <v>9.305642222219225E-3</v>
      </c>
      <c r="N60">
        <f t="shared" si="4"/>
        <v>22.879673493333335</v>
      </c>
      <c r="O60">
        <f t="shared" si="5"/>
        <v>0.34613444888888889</v>
      </c>
    </row>
    <row r="61" spans="2:15" x14ac:dyDescent="0.25">
      <c r="B61" s="24" t="s">
        <v>14</v>
      </c>
      <c r="C61">
        <v>475</v>
      </c>
      <c r="F61">
        <f>'336p stat'!H60-'336p stat'!K60</f>
        <v>4.4183780000003026</v>
      </c>
      <c r="G61">
        <f>'336p stat'!K60-'336p stat'!N60</f>
        <v>10859.163487</v>
      </c>
      <c r="H61">
        <f>'336p stat'!N60</f>
        <v>164.415615</v>
      </c>
      <c r="K61">
        <f t="shared" si="1"/>
        <v>0</v>
      </c>
      <c r="L61">
        <f t="shared" si="2"/>
        <v>0</v>
      </c>
      <c r="M61">
        <f t="shared" si="3"/>
        <v>9.3018484210532684E-3</v>
      </c>
      <c r="N61">
        <f t="shared" si="4"/>
        <v>22.861396814736842</v>
      </c>
      <c r="O61">
        <f t="shared" si="5"/>
        <v>0.34613813684210526</v>
      </c>
    </row>
    <row r="62" spans="2:15" x14ac:dyDescent="0.25">
      <c r="B62" s="24" t="s">
        <v>14</v>
      </c>
      <c r="C62">
        <v>500</v>
      </c>
      <c r="F62">
        <f>'336p stat'!H61-'336p stat'!K61</f>
        <v>4.6523830000005546</v>
      </c>
      <c r="G62">
        <f>'336p stat'!K61-'336p stat'!N61</f>
        <v>11449.555106</v>
      </c>
      <c r="H62">
        <f>'336p stat'!N61</f>
        <v>173.06622200000001</v>
      </c>
      <c r="K62">
        <f t="shared" si="1"/>
        <v>0</v>
      </c>
      <c r="L62">
        <f t="shared" si="2"/>
        <v>0</v>
      </c>
      <c r="M62">
        <f t="shared" si="3"/>
        <v>9.3047660000011093E-3</v>
      </c>
      <c r="N62">
        <f t="shared" si="4"/>
        <v>22.899110212</v>
      </c>
      <c r="O62">
        <f t="shared" si="5"/>
        <v>0.34613244400000004</v>
      </c>
    </row>
    <row r="63" spans="2:15" x14ac:dyDescent="0.25">
      <c r="B63" s="24" t="s">
        <v>15</v>
      </c>
      <c r="C63">
        <v>25</v>
      </c>
      <c r="F63">
        <f>'336p stat'!H62-'336p stat'!K62</f>
        <v>0.17878799999999728</v>
      </c>
      <c r="G63">
        <f>'336p stat'!K62-'336p stat'!N62</f>
        <v>16.188253000000003</v>
      </c>
      <c r="H63">
        <f>'336p stat'!N62</f>
        <v>4.4531299999999998</v>
      </c>
      <c r="K63">
        <f t="shared" si="1"/>
        <v>0</v>
      </c>
      <c r="L63">
        <f t="shared" si="2"/>
        <v>0</v>
      </c>
      <c r="M63">
        <f t="shared" si="3"/>
        <v>7.1515199999998913E-3</v>
      </c>
      <c r="N63">
        <f t="shared" si="4"/>
        <v>0.6475301200000001</v>
      </c>
      <c r="O63">
        <f t="shared" si="5"/>
        <v>0.17812519999999998</v>
      </c>
    </row>
    <row r="64" spans="2:15" x14ac:dyDescent="0.25">
      <c r="B64" s="24" t="s">
        <v>15</v>
      </c>
      <c r="C64">
        <v>50</v>
      </c>
      <c r="F64">
        <f>'336p stat'!H63-'336p stat'!K63</f>
        <v>0.35542800000000341</v>
      </c>
      <c r="G64">
        <f>'336p stat'!K63-'336p stat'!N63</f>
        <v>32.221902999999998</v>
      </c>
      <c r="H64">
        <f>'336p stat'!N63</f>
        <v>8.7579639999999994</v>
      </c>
      <c r="K64">
        <f t="shared" si="1"/>
        <v>0</v>
      </c>
      <c r="L64">
        <f t="shared" si="2"/>
        <v>0</v>
      </c>
      <c r="M64">
        <f t="shared" si="3"/>
        <v>7.1085600000000684E-3</v>
      </c>
      <c r="N64">
        <f t="shared" si="4"/>
        <v>0.64443805999999992</v>
      </c>
      <c r="O64">
        <f t="shared" si="5"/>
        <v>0.17515928</v>
      </c>
    </row>
    <row r="65" spans="2:15" x14ac:dyDescent="0.25">
      <c r="B65" s="24" t="s">
        <v>15</v>
      </c>
      <c r="C65">
        <v>75</v>
      </c>
      <c r="F65">
        <f>'336p stat'!H64-'336p stat'!K64</f>
        <v>0.5320430000000016</v>
      </c>
      <c r="G65">
        <f>'336p stat'!K64-'336p stat'!N64</f>
        <v>48.255630999999994</v>
      </c>
      <c r="H65">
        <f>'336p stat'!N64</f>
        <v>13.062538</v>
      </c>
      <c r="K65">
        <f t="shared" si="1"/>
        <v>0</v>
      </c>
      <c r="L65">
        <f t="shared" si="2"/>
        <v>0</v>
      </c>
      <c r="M65">
        <f t="shared" si="3"/>
        <v>7.0939066666666876E-3</v>
      </c>
      <c r="N65">
        <f t="shared" si="4"/>
        <v>0.64340841333333321</v>
      </c>
      <c r="O65">
        <f t="shared" si="5"/>
        <v>0.17416717333333334</v>
      </c>
    </row>
    <row r="66" spans="2:15" x14ac:dyDescent="0.25">
      <c r="B66" s="24" t="s">
        <v>15</v>
      </c>
      <c r="C66">
        <v>100</v>
      </c>
      <c r="F66">
        <f>'336p stat'!H65-'336p stat'!K65</f>
        <v>0.70746000000001175</v>
      </c>
      <c r="G66">
        <f>'336p stat'!K65-'336p stat'!N65</f>
        <v>64.29000099999999</v>
      </c>
      <c r="H66">
        <f>'336p stat'!N65</f>
        <v>17.367146000000002</v>
      </c>
      <c r="K66">
        <f t="shared" si="1"/>
        <v>0</v>
      </c>
      <c r="L66">
        <f t="shared" si="2"/>
        <v>0</v>
      </c>
      <c r="M66">
        <f t="shared" si="3"/>
        <v>7.0746000000001174E-3</v>
      </c>
      <c r="N66">
        <f t="shared" si="4"/>
        <v>0.64290000999999986</v>
      </c>
      <c r="O66">
        <f t="shared" si="5"/>
        <v>0.17367146000000003</v>
      </c>
    </row>
    <row r="67" spans="2:15" x14ac:dyDescent="0.25">
      <c r="B67" s="24" t="s">
        <v>15</v>
      </c>
      <c r="C67">
        <v>125</v>
      </c>
      <c r="F67">
        <f>'336p stat'!H66-'336p stat'!K66</f>
        <v>0.8836819999999932</v>
      </c>
      <c r="G67">
        <f>'336p stat'!K66-'336p stat'!N66</f>
        <v>80.325220999999999</v>
      </c>
      <c r="H67">
        <f>'336p stat'!N66</f>
        <v>21.672643000000001</v>
      </c>
      <c r="K67">
        <f t="shared" si="1"/>
        <v>0</v>
      </c>
      <c r="L67">
        <f t="shared" si="2"/>
        <v>0</v>
      </c>
      <c r="M67">
        <f t="shared" si="3"/>
        <v>7.0694559999999454E-3</v>
      </c>
      <c r="N67">
        <f t="shared" si="4"/>
        <v>0.64260176800000002</v>
      </c>
      <c r="O67">
        <f t="shared" si="5"/>
        <v>0.17338114400000001</v>
      </c>
    </row>
    <row r="68" spans="2:15" x14ac:dyDescent="0.25">
      <c r="B68" s="24" t="s">
        <v>15</v>
      </c>
      <c r="C68">
        <v>150</v>
      </c>
      <c r="F68">
        <f>'336p stat'!H67-'336p stat'!K67</f>
        <v>1.0592240000000004</v>
      </c>
      <c r="G68">
        <f>'336p stat'!K67-'336p stat'!N67</f>
        <v>96.360360999999997</v>
      </c>
      <c r="H68">
        <f>'336p stat'!N67</f>
        <v>25.977278999999999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7.061493333333336E-3</v>
      </c>
      <c r="N68">
        <f t="shared" ref="N68:N131" si="9">G68/$C68</f>
        <v>0.6424024066666667</v>
      </c>
      <c r="O68">
        <f t="shared" ref="O68:O131" si="10">H68/$C68</f>
        <v>0.17318185999999999</v>
      </c>
    </row>
    <row r="69" spans="2:15" x14ac:dyDescent="0.25">
      <c r="B69" s="24" t="s">
        <v>15</v>
      </c>
      <c r="C69">
        <v>175</v>
      </c>
      <c r="F69">
        <f>'336p stat'!H68-'336p stat'!K68</f>
        <v>1.2341750000000218</v>
      </c>
      <c r="G69">
        <f>'336p stat'!K68-'336p stat'!N68</f>
        <v>112.396096</v>
      </c>
      <c r="H69">
        <f>'336p stat'!N68</f>
        <v>30.281894999999999</v>
      </c>
      <c r="K69">
        <f t="shared" si="6"/>
        <v>0</v>
      </c>
      <c r="L69">
        <f t="shared" si="7"/>
        <v>0</v>
      </c>
      <c r="M69">
        <f t="shared" si="8"/>
        <v>7.0524285714286955E-3</v>
      </c>
      <c r="N69">
        <f t="shared" si="9"/>
        <v>0.64226340571428575</v>
      </c>
      <c r="O69">
        <f t="shared" si="10"/>
        <v>0.17303939999999998</v>
      </c>
    </row>
    <row r="70" spans="2:15" x14ac:dyDescent="0.25">
      <c r="B70" s="24" t="s">
        <v>15</v>
      </c>
      <c r="C70">
        <v>200</v>
      </c>
      <c r="F70">
        <f>'336p stat'!H69-'336p stat'!K69</f>
        <v>1.4088029999999776</v>
      </c>
      <c r="G70">
        <f>'336p stat'!K69-'336p stat'!N69</f>
        <v>128.43149300000002</v>
      </c>
      <c r="H70">
        <f>'336p stat'!N69</f>
        <v>34.586660999999999</v>
      </c>
      <c r="K70">
        <f t="shared" si="6"/>
        <v>0</v>
      </c>
      <c r="L70">
        <f t="shared" si="7"/>
        <v>0</v>
      </c>
      <c r="M70">
        <f t="shared" si="8"/>
        <v>7.0440149999998879E-3</v>
      </c>
      <c r="N70">
        <f t="shared" si="9"/>
        <v>0.64215746500000004</v>
      </c>
      <c r="O70">
        <f t="shared" si="10"/>
        <v>0.17293330500000001</v>
      </c>
    </row>
    <row r="71" spans="2:15" x14ac:dyDescent="0.25">
      <c r="B71" s="24" t="s">
        <v>15</v>
      </c>
      <c r="C71">
        <v>225</v>
      </c>
      <c r="F71">
        <f>'336p stat'!H70-'336p stat'!K70</f>
        <v>1.5831749999999829</v>
      </c>
      <c r="G71">
        <f>'336p stat'!K70-'336p stat'!N70</f>
        <v>144.46730500000001</v>
      </c>
      <c r="H71">
        <f>'336p stat'!N70</f>
        <v>38.891944000000002</v>
      </c>
      <c r="K71">
        <f t="shared" si="6"/>
        <v>0</v>
      </c>
      <c r="L71">
        <f t="shared" si="7"/>
        <v>0</v>
      </c>
      <c r="M71">
        <f t="shared" si="8"/>
        <v>7.0363333333332573E-3</v>
      </c>
      <c r="N71">
        <f t="shared" si="9"/>
        <v>0.6420769111111112</v>
      </c>
      <c r="O71">
        <f t="shared" si="10"/>
        <v>0.17285308444444444</v>
      </c>
    </row>
    <row r="72" spans="2:15" x14ac:dyDescent="0.25">
      <c r="B72" s="24" t="s">
        <v>15</v>
      </c>
      <c r="C72">
        <v>250</v>
      </c>
      <c r="F72">
        <f>'336p stat'!H71-'336p stat'!K71</f>
        <v>1.7580959999999948</v>
      </c>
      <c r="G72">
        <f>'336p stat'!K71-'336p stat'!N71</f>
        <v>160.50467700000002</v>
      </c>
      <c r="H72">
        <f>'336p stat'!N71</f>
        <v>43.196980000000003</v>
      </c>
      <c r="K72">
        <f t="shared" si="6"/>
        <v>0</v>
      </c>
      <c r="L72">
        <f t="shared" si="7"/>
        <v>0</v>
      </c>
      <c r="M72">
        <f t="shared" si="8"/>
        <v>7.0323839999999792E-3</v>
      </c>
      <c r="N72">
        <f t="shared" si="9"/>
        <v>0.64201870800000005</v>
      </c>
      <c r="O72">
        <f t="shared" si="10"/>
        <v>0.17278792000000001</v>
      </c>
    </row>
    <row r="73" spans="2:15" x14ac:dyDescent="0.25">
      <c r="B73" s="24" t="s">
        <v>15</v>
      </c>
      <c r="C73">
        <v>275</v>
      </c>
      <c r="F73">
        <f>'336p stat'!H72-'336p stat'!K72</f>
        <v>1.9318769999999859</v>
      </c>
      <c r="G73">
        <f>'336p stat'!K72-'336p stat'!N72</f>
        <v>176.54361700000001</v>
      </c>
      <c r="H73">
        <f>'336p stat'!N72</f>
        <v>47.501790999999997</v>
      </c>
      <c r="K73">
        <f t="shared" si="6"/>
        <v>0</v>
      </c>
      <c r="L73">
        <f t="shared" si="7"/>
        <v>0</v>
      </c>
      <c r="M73">
        <f t="shared" si="8"/>
        <v>7.0250072727272217E-3</v>
      </c>
      <c r="N73">
        <f t="shared" si="9"/>
        <v>0.64197678909090916</v>
      </c>
      <c r="O73">
        <f t="shared" si="10"/>
        <v>0.17273378545454546</v>
      </c>
    </row>
    <row r="74" spans="2:15" x14ac:dyDescent="0.25">
      <c r="B74" s="24" t="s">
        <v>15</v>
      </c>
      <c r="C74">
        <v>300</v>
      </c>
      <c r="F74">
        <f>'336p stat'!H73-'336p stat'!K73</f>
        <v>2.1061750000000075</v>
      </c>
      <c r="G74">
        <f>'336p stat'!K73-'336p stat'!N73</f>
        <v>192.58073099999999</v>
      </c>
      <c r="H74">
        <f>'336p stat'!N73</f>
        <v>51.806519000000002</v>
      </c>
      <c r="K74">
        <f t="shared" si="6"/>
        <v>0</v>
      </c>
      <c r="L74">
        <f t="shared" si="7"/>
        <v>0</v>
      </c>
      <c r="M74">
        <f t="shared" si="8"/>
        <v>7.0205833333333578E-3</v>
      </c>
      <c r="N74">
        <f t="shared" si="9"/>
        <v>0.64193576999999991</v>
      </c>
      <c r="O74">
        <f t="shared" si="10"/>
        <v>0.17268839666666666</v>
      </c>
    </row>
    <row r="75" spans="2:15" x14ac:dyDescent="0.25">
      <c r="B75" s="24" t="s">
        <v>15</v>
      </c>
      <c r="C75">
        <v>325</v>
      </c>
      <c r="F75">
        <f>'336p stat'!H74-'336p stat'!K74</f>
        <v>2.2805830000000356</v>
      </c>
      <c r="G75">
        <f>'336p stat'!K74-'336p stat'!N74</f>
        <v>208.61875599999996</v>
      </c>
      <c r="H75">
        <f>'336p stat'!N74</f>
        <v>56.111125999999999</v>
      </c>
      <c r="K75">
        <f t="shared" si="6"/>
        <v>0</v>
      </c>
      <c r="L75">
        <f t="shared" si="7"/>
        <v>0</v>
      </c>
      <c r="M75">
        <f t="shared" si="8"/>
        <v>7.017178461538571E-3</v>
      </c>
      <c r="N75">
        <f t="shared" si="9"/>
        <v>0.64190386461538451</v>
      </c>
      <c r="O75">
        <f t="shared" si="10"/>
        <v>0.17264961846153845</v>
      </c>
    </row>
    <row r="76" spans="2:15" x14ac:dyDescent="0.25">
      <c r="B76" s="24" t="s">
        <v>15</v>
      </c>
      <c r="C76">
        <v>350</v>
      </c>
      <c r="F76">
        <f>'336p stat'!H75-'336p stat'!K75</f>
        <v>2.4558910000000083</v>
      </c>
      <c r="G76">
        <f>'336p stat'!K75-'336p stat'!N75</f>
        <v>224.65750800000001</v>
      </c>
      <c r="H76">
        <f>'336p stat'!N75</f>
        <v>60.415751</v>
      </c>
      <c r="K76">
        <f t="shared" si="6"/>
        <v>0</v>
      </c>
      <c r="L76">
        <f t="shared" si="7"/>
        <v>0</v>
      </c>
      <c r="M76">
        <f t="shared" si="8"/>
        <v>7.016831428571452E-3</v>
      </c>
      <c r="N76">
        <f t="shared" si="9"/>
        <v>0.64187859428571425</v>
      </c>
      <c r="O76">
        <f t="shared" si="10"/>
        <v>0.17261643142857144</v>
      </c>
    </row>
    <row r="77" spans="2:15" x14ac:dyDescent="0.25">
      <c r="B77" s="24" t="s">
        <v>15</v>
      </c>
      <c r="C77">
        <v>375</v>
      </c>
      <c r="F77">
        <f>'336p stat'!H76-'336p stat'!K76</f>
        <v>2.6308659999999691</v>
      </c>
      <c r="G77">
        <f>'336p stat'!K76-'336p stat'!N76</f>
        <v>240.69663300000002</v>
      </c>
      <c r="H77">
        <f>'336p stat'!N76</f>
        <v>64.720594000000006</v>
      </c>
      <c r="K77">
        <f t="shared" si="6"/>
        <v>0</v>
      </c>
      <c r="L77">
        <f t="shared" si="7"/>
        <v>0</v>
      </c>
      <c r="M77">
        <f t="shared" si="8"/>
        <v>7.0156426666665838E-3</v>
      </c>
      <c r="N77">
        <f t="shared" si="9"/>
        <v>0.64185768800000009</v>
      </c>
      <c r="O77">
        <f t="shared" si="10"/>
        <v>0.17258825066666669</v>
      </c>
    </row>
    <row r="78" spans="2:15" x14ac:dyDescent="0.25">
      <c r="B78" s="24" t="s">
        <v>15</v>
      </c>
      <c r="C78">
        <v>400</v>
      </c>
      <c r="F78">
        <f>'336p stat'!H77-'336p stat'!K77</f>
        <v>2.8056550000000016</v>
      </c>
      <c r="G78">
        <f>'336p stat'!K77-'336p stat'!N77</f>
        <v>256.736356</v>
      </c>
      <c r="H78">
        <f>'336p stat'!N77</f>
        <v>69.025126</v>
      </c>
      <c r="K78">
        <f t="shared" si="6"/>
        <v>0</v>
      </c>
      <c r="L78">
        <f t="shared" si="7"/>
        <v>0</v>
      </c>
      <c r="M78">
        <f t="shared" si="8"/>
        <v>7.0141375000000042E-3</v>
      </c>
      <c r="N78">
        <f t="shared" si="9"/>
        <v>0.64184089</v>
      </c>
      <c r="O78">
        <f t="shared" si="10"/>
        <v>0.17256281500000001</v>
      </c>
    </row>
    <row r="79" spans="2:15" x14ac:dyDescent="0.25">
      <c r="B79" s="24" t="s">
        <v>15</v>
      </c>
      <c r="C79">
        <v>425</v>
      </c>
      <c r="F79">
        <f>'336p stat'!H78-'336p stat'!K78</f>
        <v>2.9808119999999576</v>
      </c>
      <c r="G79">
        <f>'336p stat'!K78-'336p stat'!N78</f>
        <v>272.77667700000001</v>
      </c>
      <c r="H79">
        <f>'336p stat'!N78</f>
        <v>73.330169999999995</v>
      </c>
      <c r="K79">
        <f t="shared" si="6"/>
        <v>0</v>
      </c>
      <c r="L79">
        <f t="shared" si="7"/>
        <v>0</v>
      </c>
      <c r="M79">
        <f t="shared" si="8"/>
        <v>7.0136752941175476E-3</v>
      </c>
      <c r="N79">
        <f t="shared" si="9"/>
        <v>0.64182747529411766</v>
      </c>
      <c r="O79">
        <f t="shared" si="10"/>
        <v>0.17254157647058824</v>
      </c>
    </row>
    <row r="80" spans="2:15" x14ac:dyDescent="0.25">
      <c r="B80" s="24" t="s">
        <v>15</v>
      </c>
      <c r="C80">
        <v>450</v>
      </c>
      <c r="F80">
        <f>'336p stat'!H79-'336p stat'!K79</f>
        <v>3.1566020000000208</v>
      </c>
      <c r="G80">
        <f>'336p stat'!K79-'336p stat'!N79</f>
        <v>288.81703599999997</v>
      </c>
      <c r="H80">
        <f>'336p stat'!N79</f>
        <v>77.635193999999998</v>
      </c>
      <c r="K80">
        <f t="shared" si="6"/>
        <v>0</v>
      </c>
      <c r="L80">
        <f t="shared" si="7"/>
        <v>0</v>
      </c>
      <c r="M80">
        <f t="shared" si="8"/>
        <v>7.0146711111111577E-3</v>
      </c>
      <c r="N80">
        <f t="shared" si="9"/>
        <v>0.64181563555555554</v>
      </c>
      <c r="O80">
        <f t="shared" si="10"/>
        <v>0.17252265333333333</v>
      </c>
    </row>
    <row r="81" spans="2:15" x14ac:dyDescent="0.25">
      <c r="B81" s="24" t="s">
        <v>15</v>
      </c>
      <c r="C81">
        <v>475</v>
      </c>
      <c r="F81">
        <f>'336p stat'!H80-'336p stat'!K80</f>
        <v>3.3315509999999904</v>
      </c>
      <c r="G81">
        <f>'336p stat'!K80-'336p stat'!N80</f>
        <v>304.85678300000001</v>
      </c>
      <c r="H81">
        <f>'336p stat'!N80</f>
        <v>81.940382</v>
      </c>
      <c r="K81">
        <f t="shared" si="6"/>
        <v>0</v>
      </c>
      <c r="L81">
        <f t="shared" si="7"/>
        <v>0</v>
      </c>
      <c r="M81">
        <f t="shared" si="8"/>
        <v>7.0137915789473485E-3</v>
      </c>
      <c r="N81">
        <f t="shared" si="9"/>
        <v>0.6418037536842105</v>
      </c>
      <c r="O81">
        <f t="shared" si="10"/>
        <v>0.17250606736842106</v>
      </c>
    </row>
    <row r="82" spans="2:15" x14ac:dyDescent="0.25">
      <c r="B82" s="24" t="s">
        <v>15</v>
      </c>
      <c r="C82">
        <v>500</v>
      </c>
      <c r="F82">
        <f>'336p stat'!H81-'336p stat'!K81</f>
        <v>3.5067820000000438</v>
      </c>
      <c r="G82">
        <f>'336p stat'!K81-'336p stat'!N81</f>
        <v>320.89661599999999</v>
      </c>
      <c r="H82">
        <f>'336p stat'!N81</f>
        <v>86.244422</v>
      </c>
      <c r="K82">
        <f t="shared" si="6"/>
        <v>0</v>
      </c>
      <c r="L82">
        <f t="shared" si="7"/>
        <v>0</v>
      </c>
      <c r="M82">
        <f t="shared" si="8"/>
        <v>7.0135640000000875E-3</v>
      </c>
      <c r="N82">
        <f t="shared" si="9"/>
        <v>0.64179323199999994</v>
      </c>
      <c r="O82">
        <f t="shared" si="10"/>
        <v>0.172488844</v>
      </c>
    </row>
    <row r="83" spans="2:15" x14ac:dyDescent="0.25">
      <c r="B83" s="24" t="s">
        <v>16</v>
      </c>
      <c r="C83">
        <v>25</v>
      </c>
      <c r="F83">
        <f>'336p stat'!H82-'336p stat'!K82</f>
        <v>0.20807599999999837</v>
      </c>
      <c r="G83">
        <f>'336p stat'!K82-'336p stat'!N82</f>
        <v>16.177990000000001</v>
      </c>
      <c r="H83">
        <f>'336p stat'!N82</f>
        <v>7.427359</v>
      </c>
      <c r="K83">
        <f t="shared" si="6"/>
        <v>0</v>
      </c>
      <c r="L83">
        <f t="shared" si="7"/>
        <v>0</v>
      </c>
      <c r="M83">
        <f t="shared" si="8"/>
        <v>8.3230399999999344E-3</v>
      </c>
      <c r="N83">
        <f t="shared" si="9"/>
        <v>0.64711960000000002</v>
      </c>
      <c r="O83">
        <f t="shared" si="10"/>
        <v>0.29709436</v>
      </c>
    </row>
    <row r="84" spans="2:15" x14ac:dyDescent="0.25">
      <c r="B84" s="24" t="s">
        <v>16</v>
      </c>
      <c r="C84">
        <v>50</v>
      </c>
      <c r="F84">
        <f>'336p stat'!H83-'336p stat'!K83</f>
        <v>0.41268999999999778</v>
      </c>
      <c r="G84">
        <f>'336p stat'!K83-'336p stat'!N83</f>
        <v>32.209474</v>
      </c>
      <c r="H84">
        <f>'336p stat'!N83</f>
        <v>14.730850999999999</v>
      </c>
      <c r="K84">
        <f t="shared" si="6"/>
        <v>0</v>
      </c>
      <c r="L84">
        <f t="shared" si="7"/>
        <v>0</v>
      </c>
      <c r="M84">
        <f t="shared" si="8"/>
        <v>8.2537999999999553E-3</v>
      </c>
      <c r="N84">
        <f t="shared" si="9"/>
        <v>0.64418947999999998</v>
      </c>
      <c r="O84">
        <f t="shared" si="10"/>
        <v>0.29461702000000001</v>
      </c>
    </row>
    <row r="85" spans="2:15" x14ac:dyDescent="0.25">
      <c r="B85" s="24" t="s">
        <v>16</v>
      </c>
      <c r="C85">
        <v>75</v>
      </c>
      <c r="F85">
        <f>'336p stat'!H84-'336p stat'!K84</f>
        <v>0.61677000000000248</v>
      </c>
      <c r="G85">
        <f>'336p stat'!K84-'336p stat'!N84</f>
        <v>48.241908000000002</v>
      </c>
      <c r="H85">
        <f>'336p stat'!N84</f>
        <v>22.035958000000001</v>
      </c>
      <c r="K85">
        <f t="shared" si="6"/>
        <v>0</v>
      </c>
      <c r="L85">
        <f t="shared" si="7"/>
        <v>0</v>
      </c>
      <c r="M85">
        <f t="shared" si="8"/>
        <v>8.2236000000000323E-3</v>
      </c>
      <c r="N85">
        <f t="shared" si="9"/>
        <v>0.64322544000000004</v>
      </c>
      <c r="O85">
        <f t="shared" si="10"/>
        <v>0.29381277333333333</v>
      </c>
    </row>
    <row r="86" spans="2:15" x14ac:dyDescent="0.25">
      <c r="B86" s="24" t="s">
        <v>16</v>
      </c>
      <c r="C86">
        <v>100</v>
      </c>
      <c r="F86">
        <f>'336p stat'!H85-'336p stat'!K85</f>
        <v>0.81991700000000378</v>
      </c>
      <c r="G86">
        <f>'336p stat'!K85-'336p stat'!N85</f>
        <v>64.273814999999985</v>
      </c>
      <c r="H86">
        <f>'336p stat'!N85</f>
        <v>29.340347000000001</v>
      </c>
      <c r="K86">
        <f t="shared" si="6"/>
        <v>0</v>
      </c>
      <c r="L86">
        <f t="shared" si="7"/>
        <v>0</v>
      </c>
      <c r="M86">
        <f t="shared" si="8"/>
        <v>8.1991700000000386E-3</v>
      </c>
      <c r="N86">
        <f t="shared" si="9"/>
        <v>0.6427381499999999</v>
      </c>
      <c r="O86">
        <f t="shared" si="10"/>
        <v>0.29340347</v>
      </c>
    </row>
    <row r="87" spans="2:15" x14ac:dyDescent="0.25">
      <c r="B87" s="24" t="s">
        <v>16</v>
      </c>
      <c r="C87">
        <v>125</v>
      </c>
      <c r="F87">
        <f>'336p stat'!H86-'336p stat'!K86</f>
        <v>1.0231329999999872</v>
      </c>
      <c r="G87">
        <f>'336p stat'!K86-'336p stat'!N86</f>
        <v>80.307587000000012</v>
      </c>
      <c r="H87">
        <f>'336p stat'!N86</f>
        <v>36.644258000000001</v>
      </c>
      <c r="K87">
        <f t="shared" si="6"/>
        <v>0</v>
      </c>
      <c r="L87">
        <f t="shared" si="7"/>
        <v>0</v>
      </c>
      <c r="M87">
        <f t="shared" si="8"/>
        <v>8.1850639999998982E-3</v>
      </c>
      <c r="N87">
        <f t="shared" si="9"/>
        <v>0.64246069600000011</v>
      </c>
      <c r="O87">
        <f t="shared" si="10"/>
        <v>0.29315406399999999</v>
      </c>
    </row>
    <row r="88" spans="2:15" x14ac:dyDescent="0.25">
      <c r="B88" s="24" t="s">
        <v>16</v>
      </c>
      <c r="C88">
        <v>150</v>
      </c>
      <c r="F88">
        <f>'336p stat'!H87-'336p stat'!K87</f>
        <v>1.2264339999999834</v>
      </c>
      <c r="G88">
        <f>'336p stat'!K87-'336p stat'!N87</f>
        <v>96.340551000000005</v>
      </c>
      <c r="H88">
        <f>'336p stat'!N87</f>
        <v>43.947563000000002</v>
      </c>
      <c r="K88">
        <f t="shared" si="6"/>
        <v>0</v>
      </c>
      <c r="L88">
        <f t="shared" si="7"/>
        <v>0</v>
      </c>
      <c r="M88">
        <f t="shared" si="8"/>
        <v>8.1762266666665553E-3</v>
      </c>
      <c r="N88">
        <f t="shared" si="9"/>
        <v>0.64227034000000005</v>
      </c>
      <c r="O88">
        <f t="shared" si="10"/>
        <v>0.29298375333333337</v>
      </c>
    </row>
    <row r="89" spans="2:15" x14ac:dyDescent="0.25">
      <c r="B89" s="24" t="s">
        <v>16</v>
      </c>
      <c r="C89">
        <v>175</v>
      </c>
      <c r="F89">
        <f>'336p stat'!H88-'336p stat'!K88</f>
        <v>1.429144000000008</v>
      </c>
      <c r="G89">
        <f>'336p stat'!K88-'336p stat'!N88</f>
        <v>112.373392</v>
      </c>
      <c r="H89">
        <f>'336p stat'!N88</f>
        <v>51.251072999999998</v>
      </c>
      <c r="K89">
        <f t="shared" si="6"/>
        <v>0</v>
      </c>
      <c r="L89">
        <f t="shared" si="7"/>
        <v>0</v>
      </c>
      <c r="M89">
        <f t="shared" si="8"/>
        <v>8.1665371428571876E-3</v>
      </c>
      <c r="N89">
        <f t="shared" si="9"/>
        <v>0.64213366857142851</v>
      </c>
      <c r="O89">
        <f t="shared" si="10"/>
        <v>0.29286327428571429</v>
      </c>
    </row>
    <row r="90" spans="2:15" x14ac:dyDescent="0.25">
      <c r="B90" s="24" t="s">
        <v>16</v>
      </c>
      <c r="C90">
        <v>200</v>
      </c>
      <c r="F90">
        <f>'336p stat'!H89-'336p stat'!K89</f>
        <v>1.6319930000000227</v>
      </c>
      <c r="G90">
        <f>'336p stat'!K89-'336p stat'!N89</f>
        <v>128.40838299999999</v>
      </c>
      <c r="H90">
        <f>'336p stat'!N89</f>
        <v>58.555340000000001</v>
      </c>
      <c r="K90">
        <f t="shared" si="6"/>
        <v>0</v>
      </c>
      <c r="L90">
        <f t="shared" si="7"/>
        <v>0</v>
      </c>
      <c r="M90">
        <f t="shared" si="8"/>
        <v>8.1599650000001127E-3</v>
      </c>
      <c r="N90">
        <f t="shared" si="9"/>
        <v>0.64204191499999996</v>
      </c>
      <c r="O90">
        <f t="shared" si="10"/>
        <v>0.2927767</v>
      </c>
    </row>
    <row r="91" spans="2:15" x14ac:dyDescent="0.25">
      <c r="B91" s="24" t="s">
        <v>16</v>
      </c>
      <c r="C91">
        <v>225</v>
      </c>
      <c r="F91">
        <f>'336p stat'!H90-'336p stat'!K90</f>
        <v>1.8344569999999862</v>
      </c>
      <c r="G91">
        <f>'336p stat'!K90-'336p stat'!N90</f>
        <v>144.44360399999999</v>
      </c>
      <c r="H91">
        <f>'336p stat'!N90</f>
        <v>65.858044000000007</v>
      </c>
      <c r="K91">
        <f t="shared" si="6"/>
        <v>0</v>
      </c>
      <c r="L91">
        <f t="shared" si="7"/>
        <v>0</v>
      </c>
      <c r="M91">
        <f t="shared" si="8"/>
        <v>8.1531422222221612E-3</v>
      </c>
      <c r="N91">
        <f t="shared" si="9"/>
        <v>0.64197157333333332</v>
      </c>
      <c r="O91">
        <f t="shared" si="10"/>
        <v>0.29270241777777783</v>
      </c>
    </row>
    <row r="92" spans="2:15" x14ac:dyDescent="0.25">
      <c r="B92" s="24" t="s">
        <v>16</v>
      </c>
      <c r="C92">
        <v>250</v>
      </c>
      <c r="F92">
        <f>'336p stat'!H91-'336p stat'!K91</f>
        <v>2.036754000000002</v>
      </c>
      <c r="G92">
        <f>'336p stat'!K91-'336p stat'!N91</f>
        <v>160.47930300000002</v>
      </c>
      <c r="H92">
        <f>'336p stat'!N91</f>
        <v>73.162053</v>
      </c>
      <c r="K92">
        <f t="shared" si="6"/>
        <v>0</v>
      </c>
      <c r="L92">
        <f t="shared" si="7"/>
        <v>0</v>
      </c>
      <c r="M92">
        <f t="shared" si="8"/>
        <v>8.1470160000000087E-3</v>
      </c>
      <c r="N92">
        <f t="shared" si="9"/>
        <v>0.64191721200000007</v>
      </c>
      <c r="O92">
        <f t="shared" si="10"/>
        <v>0.29264821200000002</v>
      </c>
    </row>
    <row r="93" spans="2:15" x14ac:dyDescent="0.25">
      <c r="B93" s="24" t="s">
        <v>16</v>
      </c>
      <c r="C93">
        <v>275</v>
      </c>
      <c r="F93">
        <f>'336p stat'!H92-'336p stat'!K92</f>
        <v>2.2402529999999956</v>
      </c>
      <c r="G93">
        <f>'336p stat'!K92-'336p stat'!N92</f>
        <v>176.51499200000001</v>
      </c>
      <c r="H93">
        <f>'336p stat'!N92</f>
        <v>80.465242000000003</v>
      </c>
      <c r="K93">
        <f t="shared" si="6"/>
        <v>0</v>
      </c>
      <c r="L93">
        <f t="shared" si="7"/>
        <v>0</v>
      </c>
      <c r="M93">
        <f t="shared" si="8"/>
        <v>8.1463745454545301E-3</v>
      </c>
      <c r="N93">
        <f t="shared" si="9"/>
        <v>0.64187269818181825</v>
      </c>
      <c r="O93">
        <f t="shared" si="10"/>
        <v>0.29260088000000001</v>
      </c>
    </row>
    <row r="94" spans="2:15" x14ac:dyDescent="0.25">
      <c r="B94" s="24" t="s">
        <v>16</v>
      </c>
      <c r="C94">
        <v>300</v>
      </c>
      <c r="F94">
        <f>'336p stat'!H93-'336p stat'!K93</f>
        <v>2.4437639999999874</v>
      </c>
      <c r="G94">
        <f>'336p stat'!K93-'336p stat'!N93</f>
        <v>192.55110299999998</v>
      </c>
      <c r="H94">
        <f>'336p stat'!N93</f>
        <v>87.768922000000003</v>
      </c>
      <c r="K94">
        <f t="shared" si="6"/>
        <v>0</v>
      </c>
      <c r="L94">
        <f t="shared" si="7"/>
        <v>0</v>
      </c>
      <c r="M94">
        <f t="shared" si="8"/>
        <v>8.1458799999999578E-3</v>
      </c>
      <c r="N94">
        <f t="shared" si="9"/>
        <v>0.64183700999999993</v>
      </c>
      <c r="O94">
        <f t="shared" si="10"/>
        <v>0.29256307333333337</v>
      </c>
    </row>
    <row r="95" spans="2:15" x14ac:dyDescent="0.25">
      <c r="B95" s="24" t="s">
        <v>16</v>
      </c>
      <c r="C95">
        <v>325</v>
      </c>
      <c r="F95">
        <f>'336p stat'!H94-'336p stat'!K94</f>
        <v>2.6468959999999697</v>
      </c>
      <c r="G95">
        <f>'336p stat'!K94-'336p stat'!N94</f>
        <v>208.58711700000001</v>
      </c>
      <c r="H95">
        <f>'336p stat'!N94</f>
        <v>95.071539000000001</v>
      </c>
      <c r="K95">
        <f t="shared" si="6"/>
        <v>0</v>
      </c>
      <c r="L95">
        <f t="shared" si="7"/>
        <v>0</v>
      </c>
      <c r="M95">
        <f t="shared" si="8"/>
        <v>8.1442953846152921E-3</v>
      </c>
      <c r="N95">
        <f t="shared" si="9"/>
        <v>0.64180651384615384</v>
      </c>
      <c r="O95">
        <f t="shared" si="10"/>
        <v>0.29252781230769231</v>
      </c>
    </row>
    <row r="96" spans="2:15" x14ac:dyDescent="0.25">
      <c r="B96" s="24" t="s">
        <v>16</v>
      </c>
      <c r="C96">
        <v>350</v>
      </c>
      <c r="F96">
        <f>'336p stat'!H95-'336p stat'!K95</f>
        <v>2.8499289999999746</v>
      </c>
      <c r="G96">
        <f>'336p stat'!K95-'336p stat'!N95</f>
        <v>224.62455800000004</v>
      </c>
      <c r="H96">
        <f>'336p stat'!N95</f>
        <v>102.374872</v>
      </c>
      <c r="K96">
        <f t="shared" si="6"/>
        <v>0</v>
      </c>
      <c r="L96">
        <f t="shared" si="7"/>
        <v>0</v>
      </c>
      <c r="M96">
        <f t="shared" si="8"/>
        <v>8.1426542857142136E-3</v>
      </c>
      <c r="N96">
        <f t="shared" si="9"/>
        <v>0.64178445142857155</v>
      </c>
      <c r="O96">
        <f t="shared" si="10"/>
        <v>0.29249963428571429</v>
      </c>
    </row>
    <row r="97" spans="2:15" x14ac:dyDescent="0.25">
      <c r="B97" s="24" t="s">
        <v>16</v>
      </c>
      <c r="C97">
        <v>375</v>
      </c>
      <c r="F97">
        <f>'336p stat'!H96-'336p stat'!K96</f>
        <v>3.0556740000000104</v>
      </c>
      <c r="G97">
        <f>'336p stat'!K96-'336p stat'!N96</f>
        <v>240.663523</v>
      </c>
      <c r="H97">
        <f>'336p stat'!N96</f>
        <v>109.678675</v>
      </c>
      <c r="K97">
        <f t="shared" si="6"/>
        <v>0</v>
      </c>
      <c r="L97">
        <f t="shared" si="7"/>
        <v>0</v>
      </c>
      <c r="M97">
        <f t="shared" si="8"/>
        <v>8.1484640000000271E-3</v>
      </c>
      <c r="N97">
        <f t="shared" si="9"/>
        <v>0.64176939466666671</v>
      </c>
      <c r="O97">
        <f t="shared" si="10"/>
        <v>0.29247646666666666</v>
      </c>
    </row>
    <row r="98" spans="2:15" x14ac:dyDescent="0.25">
      <c r="B98" s="24" t="s">
        <v>16</v>
      </c>
      <c r="C98">
        <v>400</v>
      </c>
      <c r="F98">
        <f>'336p stat'!H97-'336p stat'!K97</f>
        <v>3.2608459999999582</v>
      </c>
      <c r="G98">
        <f>'336p stat'!K97-'336p stat'!N97</f>
        <v>256.70156000000003</v>
      </c>
      <c r="H98">
        <f>'336p stat'!N97</f>
        <v>116.981476</v>
      </c>
      <c r="K98">
        <f t="shared" si="6"/>
        <v>0</v>
      </c>
      <c r="L98">
        <f t="shared" si="7"/>
        <v>0</v>
      </c>
      <c r="M98">
        <f t="shared" si="8"/>
        <v>8.1521149999998956E-3</v>
      </c>
      <c r="N98">
        <f t="shared" si="9"/>
        <v>0.6417539000000001</v>
      </c>
      <c r="O98">
        <f t="shared" si="10"/>
        <v>0.29245368999999999</v>
      </c>
    </row>
    <row r="99" spans="2:15" x14ac:dyDescent="0.25">
      <c r="B99" s="24" t="s">
        <v>16</v>
      </c>
      <c r="C99">
        <v>425</v>
      </c>
      <c r="F99">
        <f>'336p stat'!H98-'336p stat'!K98</f>
        <v>3.465876000000037</v>
      </c>
      <c r="G99">
        <f>'336p stat'!K98-'336p stat'!N98</f>
        <v>272.74048499999998</v>
      </c>
      <c r="H99">
        <f>'336p stat'!N98</f>
        <v>124.285279</v>
      </c>
      <c r="K99">
        <f t="shared" si="6"/>
        <v>0</v>
      </c>
      <c r="L99">
        <f t="shared" si="7"/>
        <v>0</v>
      </c>
      <c r="M99">
        <f t="shared" si="8"/>
        <v>8.1550023529412628E-3</v>
      </c>
      <c r="N99">
        <f t="shared" si="9"/>
        <v>0.6417423176470588</v>
      </c>
      <c r="O99">
        <f t="shared" si="10"/>
        <v>0.29243595058823529</v>
      </c>
    </row>
    <row r="100" spans="2:15" x14ac:dyDescent="0.25">
      <c r="B100" s="24" t="s">
        <v>16</v>
      </c>
      <c r="C100">
        <v>450</v>
      </c>
      <c r="F100">
        <f>'336p stat'!H99-'336p stat'!K99</f>
        <v>3.6701809999999568</v>
      </c>
      <c r="G100">
        <f>'336p stat'!K99-'336p stat'!N99</f>
        <v>288.77913100000001</v>
      </c>
      <c r="H100">
        <f>'336p stat'!N99</f>
        <v>131.58975899999999</v>
      </c>
      <c r="K100">
        <f t="shared" si="6"/>
        <v>0</v>
      </c>
      <c r="L100">
        <f t="shared" si="7"/>
        <v>0</v>
      </c>
      <c r="M100">
        <f t="shared" si="8"/>
        <v>8.1559577777776827E-3</v>
      </c>
      <c r="N100">
        <f t="shared" si="9"/>
        <v>0.64173140222222225</v>
      </c>
      <c r="O100">
        <f t="shared" si="10"/>
        <v>0.29242168666666662</v>
      </c>
    </row>
    <row r="101" spans="2:15" x14ac:dyDescent="0.25">
      <c r="B101" s="24" t="s">
        <v>16</v>
      </c>
      <c r="C101">
        <v>475</v>
      </c>
      <c r="F101">
        <f>'336p stat'!H100-'336p stat'!K100</f>
        <v>3.8737020000000371</v>
      </c>
      <c r="G101">
        <f>'336p stat'!K100-'336p stat'!N100</f>
        <v>304.81821600000001</v>
      </c>
      <c r="H101">
        <f>'336p stat'!N100</f>
        <v>138.893315</v>
      </c>
      <c r="K101">
        <f t="shared" si="6"/>
        <v>0</v>
      </c>
      <c r="L101">
        <f t="shared" si="7"/>
        <v>0</v>
      </c>
      <c r="M101">
        <f t="shared" si="8"/>
        <v>8.1551621052632361E-3</v>
      </c>
      <c r="N101">
        <f t="shared" si="9"/>
        <v>0.64172256000000005</v>
      </c>
      <c r="O101">
        <f t="shared" si="10"/>
        <v>0.29240697894736845</v>
      </c>
    </row>
    <row r="102" spans="2:15" x14ac:dyDescent="0.25">
      <c r="B102" s="24" t="s">
        <v>16</v>
      </c>
      <c r="C102">
        <v>500</v>
      </c>
      <c r="F102">
        <f>'336p stat'!H101-'336p stat'!K101</f>
        <v>4.0770440000000008</v>
      </c>
      <c r="G102">
        <f>'336p stat'!K101-'336p stat'!N101</f>
        <v>320.85686499999997</v>
      </c>
      <c r="H102">
        <f>'336p stat'!N101</f>
        <v>146.19685000000001</v>
      </c>
      <c r="K102">
        <f t="shared" si="6"/>
        <v>0</v>
      </c>
      <c r="L102">
        <f t="shared" si="7"/>
        <v>0</v>
      </c>
      <c r="M102">
        <f t="shared" si="8"/>
        <v>8.154088000000002E-3</v>
      </c>
      <c r="N102">
        <f t="shared" si="9"/>
        <v>0.64171372999999998</v>
      </c>
      <c r="O102">
        <f t="shared" si="10"/>
        <v>0.29239370000000003</v>
      </c>
    </row>
    <row r="103" spans="2:15" x14ac:dyDescent="0.25">
      <c r="B103" s="24" t="s">
        <v>17</v>
      </c>
      <c r="C103">
        <v>25</v>
      </c>
      <c r="F103">
        <f>'336p stat'!H102-'336p stat'!K102</f>
        <v>0.17856499999999897</v>
      </c>
      <c r="G103">
        <f>'336p stat'!K102-'336p stat'!N102</f>
        <v>10.167234000000001</v>
      </c>
      <c r="H103">
        <f>'336p stat'!N102</f>
        <v>4.5804939999999998</v>
      </c>
      <c r="K103">
        <f t="shared" si="6"/>
        <v>0</v>
      </c>
      <c r="L103">
        <f t="shared" si="7"/>
        <v>0</v>
      </c>
      <c r="M103">
        <f t="shared" si="8"/>
        <v>7.1425999999999591E-3</v>
      </c>
      <c r="N103">
        <f t="shared" si="9"/>
        <v>0.40668936</v>
      </c>
      <c r="O103">
        <f t="shared" si="10"/>
        <v>0.18321975999999998</v>
      </c>
    </row>
    <row r="104" spans="2:15" x14ac:dyDescent="0.25">
      <c r="B104" s="24" t="s">
        <v>17</v>
      </c>
      <c r="C104">
        <v>50</v>
      </c>
      <c r="F104">
        <f>'336p stat'!H103-'336p stat'!K103</f>
        <v>0.35507699999999787</v>
      </c>
      <c r="G104">
        <f>'336p stat'!K103-'336p stat'!N103</f>
        <v>20.133476000000002</v>
      </c>
      <c r="H104">
        <f>'336p stat'!N103</f>
        <v>8.8840789999999998</v>
      </c>
      <c r="K104">
        <f t="shared" si="6"/>
        <v>0</v>
      </c>
      <c r="L104">
        <f t="shared" si="7"/>
        <v>0</v>
      </c>
      <c r="M104">
        <f t="shared" si="8"/>
        <v>7.1015399999999574E-3</v>
      </c>
      <c r="N104">
        <f t="shared" si="9"/>
        <v>0.40266952000000006</v>
      </c>
      <c r="O104">
        <f t="shared" si="10"/>
        <v>0.17768158000000001</v>
      </c>
    </row>
    <row r="105" spans="2:15" x14ac:dyDescent="0.25">
      <c r="B105" s="24" t="s">
        <v>17</v>
      </c>
      <c r="C105">
        <v>75</v>
      </c>
      <c r="F105">
        <f>'336p stat'!H104-'336p stat'!K104</f>
        <v>0.53118200000000115</v>
      </c>
      <c r="G105">
        <f>'336p stat'!K104-'336p stat'!N104</f>
        <v>30.100570999999995</v>
      </c>
      <c r="H105">
        <f>'336p stat'!N104</f>
        <v>13.187302000000001</v>
      </c>
      <c r="K105">
        <f t="shared" si="6"/>
        <v>0</v>
      </c>
      <c r="L105">
        <f t="shared" si="7"/>
        <v>0</v>
      </c>
      <c r="M105">
        <f t="shared" si="8"/>
        <v>7.0824266666666821E-3</v>
      </c>
      <c r="N105">
        <f t="shared" si="9"/>
        <v>0.40134094666666659</v>
      </c>
      <c r="O105">
        <f t="shared" si="10"/>
        <v>0.17583069333333334</v>
      </c>
    </row>
    <row r="106" spans="2:15" x14ac:dyDescent="0.25">
      <c r="B106" s="24" t="s">
        <v>17</v>
      </c>
      <c r="C106">
        <v>100</v>
      </c>
      <c r="F106">
        <f>'336p stat'!H105-'336p stat'!K105</f>
        <v>0.70626200000000239</v>
      </c>
      <c r="G106">
        <f>'336p stat'!K105-'336p stat'!N105</f>
        <v>40.067104</v>
      </c>
      <c r="H106">
        <f>'336p stat'!N105</f>
        <v>17.490559000000001</v>
      </c>
      <c r="K106">
        <f t="shared" si="6"/>
        <v>0</v>
      </c>
      <c r="L106">
        <f t="shared" si="7"/>
        <v>0</v>
      </c>
      <c r="M106">
        <f t="shared" si="8"/>
        <v>7.0626200000000238E-3</v>
      </c>
      <c r="N106">
        <f t="shared" si="9"/>
        <v>0.40067103999999998</v>
      </c>
      <c r="O106">
        <f t="shared" si="10"/>
        <v>0.17490559</v>
      </c>
    </row>
    <row r="107" spans="2:15" x14ac:dyDescent="0.25">
      <c r="B107" s="24" t="s">
        <v>17</v>
      </c>
      <c r="C107">
        <v>125</v>
      </c>
      <c r="F107">
        <f>'336p stat'!H106-'336p stat'!K106</f>
        <v>0.88223299999999938</v>
      </c>
      <c r="G107">
        <f>'336p stat'!K106-'336p stat'!N106</f>
        <v>50.033707</v>
      </c>
      <c r="H107">
        <f>'336p stat'!N106</f>
        <v>21.794108999999999</v>
      </c>
      <c r="K107">
        <f t="shared" si="6"/>
        <v>0</v>
      </c>
      <c r="L107">
        <f t="shared" si="7"/>
        <v>0</v>
      </c>
      <c r="M107">
        <f t="shared" si="8"/>
        <v>7.0578639999999953E-3</v>
      </c>
      <c r="N107">
        <f t="shared" si="9"/>
        <v>0.40026965599999997</v>
      </c>
      <c r="O107">
        <f t="shared" si="10"/>
        <v>0.17435287199999999</v>
      </c>
    </row>
    <row r="108" spans="2:15" x14ac:dyDescent="0.25">
      <c r="B108" s="24" t="s">
        <v>17</v>
      </c>
      <c r="C108">
        <v>150</v>
      </c>
      <c r="F108">
        <f>'336p stat'!H107-'336p stat'!K107</f>
        <v>1.0582479999999919</v>
      </c>
      <c r="G108">
        <f>'336p stat'!K107-'336p stat'!N107</f>
        <v>60.000372000000006</v>
      </c>
      <c r="H108">
        <f>'336p stat'!N107</f>
        <v>26.097270999999999</v>
      </c>
      <c r="K108">
        <f t="shared" si="6"/>
        <v>0</v>
      </c>
      <c r="L108">
        <f t="shared" si="7"/>
        <v>0</v>
      </c>
      <c r="M108">
        <f t="shared" si="8"/>
        <v>7.0549866666666126E-3</v>
      </c>
      <c r="N108">
        <f t="shared" si="9"/>
        <v>0.40000248000000005</v>
      </c>
      <c r="O108">
        <f t="shared" si="10"/>
        <v>0.17398180666666666</v>
      </c>
    </row>
    <row r="109" spans="2:15" x14ac:dyDescent="0.25">
      <c r="B109" s="24" t="s">
        <v>17</v>
      </c>
      <c r="C109">
        <v>175</v>
      </c>
      <c r="F109">
        <f>'336p stat'!H108-'336p stat'!K108</f>
        <v>1.2328540000000032</v>
      </c>
      <c r="G109">
        <f>'336p stat'!K108-'336p stat'!N108</f>
        <v>69.967833999999996</v>
      </c>
      <c r="H109">
        <f>'336p stat'!N108</f>
        <v>30.400493000000001</v>
      </c>
      <c r="K109">
        <f t="shared" si="6"/>
        <v>0</v>
      </c>
      <c r="L109">
        <f t="shared" si="7"/>
        <v>0</v>
      </c>
      <c r="M109">
        <f t="shared" si="8"/>
        <v>7.0448800000000181E-3</v>
      </c>
      <c r="N109">
        <f t="shared" si="9"/>
        <v>0.39981619428571424</v>
      </c>
      <c r="O109">
        <f t="shared" si="10"/>
        <v>0.17371710285714287</v>
      </c>
    </row>
    <row r="110" spans="2:15" x14ac:dyDescent="0.25">
      <c r="B110" s="24" t="s">
        <v>17</v>
      </c>
      <c r="C110">
        <v>200</v>
      </c>
      <c r="F110">
        <f>'336p stat'!H109-'336p stat'!K109</f>
        <v>1.4085030000000103</v>
      </c>
      <c r="G110">
        <f>'336p stat'!K109-'336p stat'!N109</f>
        <v>79.934327999999994</v>
      </c>
      <c r="H110">
        <f>'336p stat'!N109</f>
        <v>34.703558000000001</v>
      </c>
      <c r="K110">
        <f t="shared" si="6"/>
        <v>0</v>
      </c>
      <c r="L110">
        <f t="shared" si="7"/>
        <v>0</v>
      </c>
      <c r="M110">
        <f t="shared" si="8"/>
        <v>7.0425150000000512E-3</v>
      </c>
      <c r="N110">
        <f t="shared" si="9"/>
        <v>0.39967163999999999</v>
      </c>
      <c r="O110">
        <f t="shared" si="10"/>
        <v>0.17351779000000001</v>
      </c>
    </row>
    <row r="111" spans="2:15" x14ac:dyDescent="0.25">
      <c r="B111" s="24" t="s">
        <v>17</v>
      </c>
      <c r="C111">
        <v>225</v>
      </c>
      <c r="F111">
        <f>'336p stat'!H110-'336p stat'!K110</f>
        <v>1.5833059999999932</v>
      </c>
      <c r="G111">
        <f>'336p stat'!K110-'336p stat'!N110</f>
        <v>89.900745999999998</v>
      </c>
      <c r="H111">
        <f>'336p stat'!N110</f>
        <v>39.006934000000001</v>
      </c>
      <c r="K111">
        <f t="shared" si="6"/>
        <v>0</v>
      </c>
      <c r="L111">
        <f t="shared" si="7"/>
        <v>0</v>
      </c>
      <c r="M111">
        <f t="shared" si="8"/>
        <v>7.0369155555555256E-3</v>
      </c>
      <c r="N111">
        <f t="shared" si="9"/>
        <v>0.3995588711111111</v>
      </c>
      <c r="O111">
        <f t="shared" si="10"/>
        <v>0.17336415111111111</v>
      </c>
    </row>
    <row r="112" spans="2:15" x14ac:dyDescent="0.25">
      <c r="B112" s="24" t="s">
        <v>17</v>
      </c>
      <c r="C112">
        <v>250</v>
      </c>
      <c r="F112">
        <f>'336p stat'!H111-'336p stat'!K111</f>
        <v>1.7576200000000028</v>
      </c>
      <c r="G112">
        <f>'336p stat'!K111-'336p stat'!N111</f>
        <v>99.867176000000001</v>
      </c>
      <c r="H112">
        <f>'336p stat'!N111</f>
        <v>43.310679</v>
      </c>
      <c r="K112">
        <f t="shared" si="6"/>
        <v>0</v>
      </c>
      <c r="L112">
        <f t="shared" si="7"/>
        <v>0</v>
      </c>
      <c r="M112">
        <f t="shared" si="8"/>
        <v>7.0304800000000117E-3</v>
      </c>
      <c r="N112">
        <f t="shared" si="9"/>
        <v>0.39946870400000001</v>
      </c>
      <c r="O112">
        <f t="shared" si="10"/>
        <v>0.17324271599999999</v>
      </c>
    </row>
    <row r="113" spans="2:15" x14ac:dyDescent="0.25">
      <c r="B113" s="24" t="s">
        <v>17</v>
      </c>
      <c r="C113">
        <v>275</v>
      </c>
      <c r="F113">
        <f>'336p stat'!H112-'336p stat'!K112</f>
        <v>1.9316070000000138</v>
      </c>
      <c r="G113">
        <f>'336p stat'!K112-'336p stat'!N112</f>
        <v>109.83401599999999</v>
      </c>
      <c r="H113">
        <f>'336p stat'!N112</f>
        <v>47.614258999999997</v>
      </c>
      <c r="K113">
        <f t="shared" si="6"/>
        <v>0</v>
      </c>
      <c r="L113">
        <f t="shared" si="7"/>
        <v>0</v>
      </c>
      <c r="M113">
        <f t="shared" si="8"/>
        <v>7.0240254545455051E-3</v>
      </c>
      <c r="N113">
        <f t="shared" si="9"/>
        <v>0.3993964218181818</v>
      </c>
      <c r="O113">
        <f t="shared" si="10"/>
        <v>0.17314275999999998</v>
      </c>
    </row>
    <row r="114" spans="2:15" x14ac:dyDescent="0.25">
      <c r="B114" s="24" t="s">
        <v>17</v>
      </c>
      <c r="C114">
        <v>300</v>
      </c>
      <c r="F114">
        <f>'336p stat'!H113-'336p stat'!K113</f>
        <v>2.1053819999999916</v>
      </c>
      <c r="G114">
        <f>'336p stat'!K113-'336p stat'!N113</f>
        <v>119.80052800000001</v>
      </c>
      <c r="H114">
        <f>'336p stat'!N113</f>
        <v>51.917901999999998</v>
      </c>
      <c r="K114">
        <f t="shared" si="6"/>
        <v>0</v>
      </c>
      <c r="L114">
        <f t="shared" si="7"/>
        <v>0</v>
      </c>
      <c r="M114">
        <f t="shared" si="8"/>
        <v>7.0179399999999725E-3</v>
      </c>
      <c r="N114">
        <f t="shared" si="9"/>
        <v>0.39933509333333339</v>
      </c>
      <c r="O114">
        <f t="shared" si="10"/>
        <v>0.17305967333333333</v>
      </c>
    </row>
    <row r="115" spans="2:15" x14ac:dyDescent="0.25">
      <c r="B115" s="24" t="s">
        <v>17</v>
      </c>
      <c r="C115">
        <v>325</v>
      </c>
      <c r="F115">
        <f>'336p stat'!H114-'336p stat'!K114</f>
        <v>2.2797759999999982</v>
      </c>
      <c r="G115">
        <f>'336p stat'!K114-'336p stat'!N114</f>
        <v>129.76714500000003</v>
      </c>
      <c r="H115">
        <f>'336p stat'!N114</f>
        <v>56.220827</v>
      </c>
      <c r="K115">
        <f t="shared" si="6"/>
        <v>0</v>
      </c>
      <c r="L115">
        <f t="shared" si="7"/>
        <v>0</v>
      </c>
      <c r="M115">
        <f t="shared" si="8"/>
        <v>7.0146953846153791E-3</v>
      </c>
      <c r="N115">
        <f t="shared" si="9"/>
        <v>0.39928352307692316</v>
      </c>
      <c r="O115">
        <f t="shared" si="10"/>
        <v>0.17298716</v>
      </c>
    </row>
    <row r="116" spans="2:15" x14ac:dyDescent="0.25">
      <c r="B116" s="24" t="s">
        <v>17</v>
      </c>
      <c r="C116">
        <v>350</v>
      </c>
      <c r="F116">
        <f>'336p stat'!H115-'336p stat'!K115</f>
        <v>2.4539829999999938</v>
      </c>
      <c r="G116">
        <f>'336p stat'!K115-'336p stat'!N115</f>
        <v>139.733474</v>
      </c>
      <c r="H116">
        <f>'336p stat'!N115</f>
        <v>60.524406999999997</v>
      </c>
      <c r="K116">
        <f t="shared" si="6"/>
        <v>0</v>
      </c>
      <c r="L116">
        <f t="shared" si="7"/>
        <v>0</v>
      </c>
      <c r="M116">
        <f t="shared" si="8"/>
        <v>7.011379999999982E-3</v>
      </c>
      <c r="N116">
        <f t="shared" si="9"/>
        <v>0.39923849714285714</v>
      </c>
      <c r="O116">
        <f t="shared" si="10"/>
        <v>0.17292687714285712</v>
      </c>
    </row>
    <row r="117" spans="2:15" x14ac:dyDescent="0.25">
      <c r="B117" s="24" t="s">
        <v>17</v>
      </c>
      <c r="C117">
        <v>375</v>
      </c>
      <c r="F117">
        <f>'336p stat'!H116-'336p stat'!K116</f>
        <v>2.6277809999999988</v>
      </c>
      <c r="G117">
        <f>'336p stat'!K116-'336p stat'!N116</f>
        <v>149.69958499999998</v>
      </c>
      <c r="H117">
        <f>'336p stat'!N116</f>
        <v>64.828124000000003</v>
      </c>
      <c r="K117">
        <f t="shared" si="6"/>
        <v>0</v>
      </c>
      <c r="L117">
        <f t="shared" si="7"/>
        <v>0</v>
      </c>
      <c r="M117">
        <f t="shared" si="8"/>
        <v>7.0074159999999972E-3</v>
      </c>
      <c r="N117">
        <f t="shared" si="9"/>
        <v>0.3991988933333333</v>
      </c>
      <c r="O117">
        <f t="shared" si="10"/>
        <v>0.17287499733333334</v>
      </c>
    </row>
    <row r="118" spans="2:15" x14ac:dyDescent="0.25">
      <c r="B118" s="24" t="s">
        <v>17</v>
      </c>
      <c r="C118">
        <v>400</v>
      </c>
      <c r="F118">
        <f>'336p stat'!H117-'336p stat'!K117</f>
        <v>2.8015620000000183</v>
      </c>
      <c r="G118">
        <f>'336p stat'!K117-'336p stat'!N117</f>
        <v>159.66635299999999</v>
      </c>
      <c r="H118">
        <f>'336p stat'!N117</f>
        <v>69.132247000000007</v>
      </c>
      <c r="K118">
        <f t="shared" si="6"/>
        <v>0</v>
      </c>
      <c r="L118">
        <f t="shared" si="7"/>
        <v>0</v>
      </c>
      <c r="M118">
        <f t="shared" si="8"/>
        <v>7.0039050000000455E-3</v>
      </c>
      <c r="N118">
        <f t="shared" si="9"/>
        <v>0.39916588249999996</v>
      </c>
      <c r="O118">
        <f t="shared" si="10"/>
        <v>0.17283061750000001</v>
      </c>
    </row>
    <row r="119" spans="2:15" x14ac:dyDescent="0.25">
      <c r="B119" s="24" t="s">
        <v>17</v>
      </c>
      <c r="C119">
        <v>425</v>
      </c>
      <c r="F119">
        <f>'336p stat'!H118-'336p stat'!K118</f>
        <v>2.9752510000000143</v>
      </c>
      <c r="G119">
        <f>'336p stat'!K118-'336p stat'!N118</f>
        <v>169.63289800000001</v>
      </c>
      <c r="H119">
        <f>'336p stat'!N118</f>
        <v>73.435345999999996</v>
      </c>
      <c r="K119">
        <f t="shared" si="6"/>
        <v>0</v>
      </c>
      <c r="L119">
        <f t="shared" si="7"/>
        <v>0</v>
      </c>
      <c r="M119">
        <f t="shared" si="8"/>
        <v>7.0005905882353277E-3</v>
      </c>
      <c r="N119">
        <f t="shared" si="9"/>
        <v>0.39913623058823533</v>
      </c>
      <c r="O119">
        <f t="shared" si="10"/>
        <v>0.17278904941176471</v>
      </c>
    </row>
    <row r="120" spans="2:15" x14ac:dyDescent="0.25">
      <c r="B120" s="24" t="s">
        <v>17</v>
      </c>
      <c r="C120">
        <v>450</v>
      </c>
      <c r="F120">
        <f>'336p stat'!H119-'336p stat'!K119</f>
        <v>3.1486369999999511</v>
      </c>
      <c r="G120">
        <f>'336p stat'!K119-'336p stat'!N119</f>
        <v>179.59970800000002</v>
      </c>
      <c r="H120">
        <f>'336p stat'!N119</f>
        <v>77.738628000000006</v>
      </c>
      <c r="K120">
        <f t="shared" si="6"/>
        <v>0</v>
      </c>
      <c r="L120">
        <f t="shared" si="7"/>
        <v>0</v>
      </c>
      <c r="M120">
        <f t="shared" si="8"/>
        <v>6.9969711111110026E-3</v>
      </c>
      <c r="N120">
        <f t="shared" si="9"/>
        <v>0.3991104622222223</v>
      </c>
      <c r="O120">
        <f t="shared" si="10"/>
        <v>0.17275250666666667</v>
      </c>
    </row>
    <row r="121" spans="2:15" x14ac:dyDescent="0.25">
      <c r="B121" s="24" t="s">
        <v>17</v>
      </c>
      <c r="C121">
        <v>475</v>
      </c>
      <c r="F121">
        <f>'336p stat'!H120-'336p stat'!K120</f>
        <v>3.3237890000000334</v>
      </c>
      <c r="G121">
        <f>'336p stat'!K120-'336p stat'!N120</f>
        <v>189.56587999999999</v>
      </c>
      <c r="H121">
        <f>'336p stat'!N120</f>
        <v>82.042463999999995</v>
      </c>
      <c r="K121">
        <f t="shared" si="6"/>
        <v>0</v>
      </c>
      <c r="L121">
        <f t="shared" si="7"/>
        <v>0</v>
      </c>
      <c r="M121">
        <f t="shared" si="8"/>
        <v>6.9974505263158595E-3</v>
      </c>
      <c r="N121">
        <f t="shared" si="9"/>
        <v>0.39908606315789474</v>
      </c>
      <c r="O121">
        <f t="shared" si="10"/>
        <v>0.17272097684210524</v>
      </c>
    </row>
    <row r="122" spans="2:15" x14ac:dyDescent="0.25">
      <c r="B122" s="24" t="s">
        <v>17</v>
      </c>
      <c r="C122">
        <v>500</v>
      </c>
      <c r="F122">
        <f>'336p stat'!H121-'336p stat'!K121</f>
        <v>3.4987299999999664</v>
      </c>
      <c r="G122">
        <f>'336p stat'!K121-'336p stat'!N121</f>
        <v>199.53238200000004</v>
      </c>
      <c r="H122">
        <f>'336p stat'!N121</f>
        <v>86.346279999999993</v>
      </c>
      <c r="K122">
        <f t="shared" si="6"/>
        <v>0</v>
      </c>
      <c r="L122">
        <f t="shared" si="7"/>
        <v>0</v>
      </c>
      <c r="M122">
        <f t="shared" si="8"/>
        <v>6.9974599999999328E-3</v>
      </c>
      <c r="N122">
        <f t="shared" si="9"/>
        <v>0.39906476400000007</v>
      </c>
      <c r="O122">
        <f t="shared" si="10"/>
        <v>0.17269255999999999</v>
      </c>
    </row>
    <row r="123" spans="2:15" x14ac:dyDescent="0.25">
      <c r="B123" s="24" t="s">
        <v>18</v>
      </c>
      <c r="C123">
        <v>25</v>
      </c>
      <c r="F123">
        <f>'336p stat'!H122-'336p stat'!K122</f>
        <v>0.67847100000000182</v>
      </c>
      <c r="G123">
        <f>'336p stat'!K122-'336p stat'!N122</f>
        <v>26.118169000000002</v>
      </c>
      <c r="H123">
        <f>'336p stat'!N122</f>
        <v>53.648473000000003</v>
      </c>
      <c r="K123">
        <f t="shared" si="6"/>
        <v>0</v>
      </c>
      <c r="L123">
        <f t="shared" si="7"/>
        <v>0</v>
      </c>
      <c r="M123">
        <f t="shared" si="8"/>
        <v>2.7138840000000074E-2</v>
      </c>
      <c r="N123">
        <f t="shared" si="9"/>
        <v>1.0447267600000001</v>
      </c>
      <c r="O123">
        <f t="shared" si="10"/>
        <v>2.1459389200000003</v>
      </c>
    </row>
    <row r="124" spans="2:15" x14ac:dyDescent="0.25">
      <c r="B124" s="24" t="s">
        <v>18</v>
      </c>
      <c r="C124">
        <v>50</v>
      </c>
      <c r="F124">
        <f>'336p stat'!H123-'336p stat'!K123</f>
        <v>1.2908010000000161</v>
      </c>
      <c r="G124">
        <f>'336p stat'!K123-'336p stat'!N123</f>
        <v>51.940648999999993</v>
      </c>
      <c r="H124">
        <f>'336p stat'!N123</f>
        <v>103.92040799999999</v>
      </c>
      <c r="K124">
        <f t="shared" si="6"/>
        <v>0</v>
      </c>
      <c r="L124">
        <f t="shared" si="7"/>
        <v>0</v>
      </c>
      <c r="M124">
        <f t="shared" si="8"/>
        <v>2.5816020000000321E-2</v>
      </c>
      <c r="N124">
        <f t="shared" si="9"/>
        <v>1.0388129799999999</v>
      </c>
      <c r="O124">
        <f t="shared" si="10"/>
        <v>2.0784081599999999</v>
      </c>
    </row>
    <row r="125" spans="2:15" x14ac:dyDescent="0.25">
      <c r="B125" s="24" t="s">
        <v>18</v>
      </c>
      <c r="C125">
        <v>75</v>
      </c>
      <c r="F125">
        <f>'336p stat'!H124-'336p stat'!K124</f>
        <v>1.9129390000000228</v>
      </c>
      <c r="G125">
        <f>'336p stat'!K124-'336p stat'!N124</f>
        <v>77.787904999999995</v>
      </c>
      <c r="H125">
        <f>'336p stat'!N124</f>
        <v>154.84150199999999</v>
      </c>
      <c r="K125">
        <f t="shared" si="6"/>
        <v>0</v>
      </c>
      <c r="L125">
        <f t="shared" si="7"/>
        <v>0</v>
      </c>
      <c r="M125">
        <f t="shared" si="8"/>
        <v>2.5505853333333637E-2</v>
      </c>
      <c r="N125">
        <f t="shared" si="9"/>
        <v>1.0371720666666666</v>
      </c>
      <c r="O125">
        <f t="shared" si="10"/>
        <v>2.0645533599999997</v>
      </c>
    </row>
    <row r="126" spans="2:15" x14ac:dyDescent="0.25">
      <c r="B126" s="24" t="s">
        <v>18</v>
      </c>
      <c r="C126">
        <v>100</v>
      </c>
      <c r="F126">
        <f>'336p stat'!H125-'336p stat'!K125</f>
        <v>2.5233399999999619</v>
      </c>
      <c r="G126">
        <f>'336p stat'!K125-'336p stat'!N125</f>
        <v>103.625439</v>
      </c>
      <c r="H126">
        <f>'336p stat'!N125</f>
        <v>205.39648500000001</v>
      </c>
      <c r="K126">
        <f t="shared" si="6"/>
        <v>0</v>
      </c>
      <c r="L126">
        <f t="shared" si="7"/>
        <v>0</v>
      </c>
      <c r="M126">
        <f t="shared" si="8"/>
        <v>2.5233399999999618E-2</v>
      </c>
      <c r="N126">
        <f t="shared" si="9"/>
        <v>1.0362543900000001</v>
      </c>
      <c r="O126">
        <f t="shared" si="10"/>
        <v>2.0539648500000003</v>
      </c>
    </row>
    <row r="127" spans="2:15" x14ac:dyDescent="0.25">
      <c r="B127" s="24" t="s">
        <v>18</v>
      </c>
      <c r="C127">
        <v>125</v>
      </c>
      <c r="F127">
        <f>'336p stat'!H126-'336p stat'!K126</f>
        <v>3.1366859999999974</v>
      </c>
      <c r="G127">
        <f>'336p stat'!K126-'336p stat'!N126</f>
        <v>129.51572600000003</v>
      </c>
      <c r="H127">
        <f>'336p stat'!N126</f>
        <v>256.20508599999999</v>
      </c>
      <c r="K127">
        <f t="shared" si="6"/>
        <v>0</v>
      </c>
      <c r="L127">
        <f t="shared" si="7"/>
        <v>0</v>
      </c>
      <c r="M127">
        <f t="shared" si="8"/>
        <v>2.509348799999998E-2</v>
      </c>
      <c r="N127">
        <f t="shared" si="9"/>
        <v>1.0361258080000002</v>
      </c>
      <c r="O127">
        <f t="shared" si="10"/>
        <v>2.0496406879999998</v>
      </c>
    </row>
    <row r="128" spans="2:15" x14ac:dyDescent="0.25">
      <c r="B128" s="24" t="s">
        <v>18</v>
      </c>
      <c r="C128">
        <v>150</v>
      </c>
      <c r="F128">
        <f>'336p stat'!H127-'336p stat'!K127</f>
        <v>3.7651180000000295</v>
      </c>
      <c r="G128">
        <f>'336p stat'!K127-'336p stat'!N127</f>
        <v>155.49467800000002</v>
      </c>
      <c r="H128">
        <f>'336p stat'!N127</f>
        <v>308.18188199999997</v>
      </c>
      <c r="K128">
        <f t="shared" si="6"/>
        <v>0</v>
      </c>
      <c r="L128">
        <f t="shared" si="7"/>
        <v>0</v>
      </c>
      <c r="M128">
        <f t="shared" si="8"/>
        <v>2.5100786666666864E-2</v>
      </c>
      <c r="N128">
        <f t="shared" si="9"/>
        <v>1.0366311866666669</v>
      </c>
      <c r="O128">
        <f t="shared" si="10"/>
        <v>2.0545458799999996</v>
      </c>
    </row>
    <row r="129" spans="2:15" x14ac:dyDescent="0.25">
      <c r="B129" s="24" t="s">
        <v>18</v>
      </c>
      <c r="C129">
        <v>175</v>
      </c>
      <c r="F129">
        <f>'336p stat'!H128-'336p stat'!K128</f>
        <v>4.3695820000000367</v>
      </c>
      <c r="G129">
        <f>'336p stat'!K128-'336p stat'!N128</f>
        <v>181.43918400000001</v>
      </c>
      <c r="H129">
        <f>'336p stat'!N128</f>
        <v>359.12439599999999</v>
      </c>
      <c r="K129">
        <f t="shared" si="6"/>
        <v>0</v>
      </c>
      <c r="L129">
        <f t="shared" si="7"/>
        <v>0</v>
      </c>
      <c r="M129">
        <f t="shared" si="8"/>
        <v>2.496904000000021E-2</v>
      </c>
      <c r="N129">
        <f t="shared" si="9"/>
        <v>1.0367953371428571</v>
      </c>
      <c r="O129">
        <f t="shared" si="10"/>
        <v>2.0521394057142857</v>
      </c>
    </row>
    <row r="130" spans="2:15" x14ac:dyDescent="0.25">
      <c r="B130" s="24" t="s">
        <v>18</v>
      </c>
      <c r="C130">
        <v>200</v>
      </c>
      <c r="F130">
        <f>'336p stat'!H129-'336p stat'!K129</f>
        <v>4.9549550000000409</v>
      </c>
      <c r="G130">
        <f>'336p stat'!K129-'336p stat'!N129</f>
        <v>207.36276600000002</v>
      </c>
      <c r="H130">
        <f>'336p stat'!N129</f>
        <v>408.96152699999999</v>
      </c>
      <c r="K130">
        <f t="shared" si="6"/>
        <v>0</v>
      </c>
      <c r="L130">
        <f t="shared" si="7"/>
        <v>0</v>
      </c>
      <c r="M130">
        <f t="shared" si="8"/>
        <v>2.4774775000000204E-2</v>
      </c>
      <c r="N130">
        <f t="shared" si="9"/>
        <v>1.03681383</v>
      </c>
      <c r="O130">
        <f t="shared" si="10"/>
        <v>2.0448076349999997</v>
      </c>
    </row>
    <row r="131" spans="2:15" x14ac:dyDescent="0.25">
      <c r="B131" s="24" t="s">
        <v>18</v>
      </c>
      <c r="C131">
        <v>225</v>
      </c>
      <c r="F131">
        <f>'336p stat'!H130-'336p stat'!K130</f>
        <v>5.6063159999999925</v>
      </c>
      <c r="G131">
        <f>'336p stat'!K130-'336p stat'!N130</f>
        <v>233.36308099999997</v>
      </c>
      <c r="H131">
        <f>'336p stat'!N130</f>
        <v>461.84415999999999</v>
      </c>
      <c r="K131">
        <f t="shared" si="6"/>
        <v>0</v>
      </c>
      <c r="L131">
        <f t="shared" si="7"/>
        <v>0</v>
      </c>
      <c r="M131">
        <f t="shared" si="8"/>
        <v>2.4916959999999967E-2</v>
      </c>
      <c r="N131">
        <f t="shared" si="9"/>
        <v>1.0371692488888888</v>
      </c>
      <c r="O131">
        <f t="shared" si="10"/>
        <v>2.0526407111111111</v>
      </c>
    </row>
    <row r="132" spans="2:15" x14ac:dyDescent="0.25">
      <c r="B132" s="24" t="s">
        <v>18</v>
      </c>
      <c r="C132">
        <v>250</v>
      </c>
      <c r="F132">
        <f>'336p stat'!H131-'336p stat'!K131</f>
        <v>6.2940050000000838</v>
      </c>
      <c r="G132">
        <f>'336p stat'!K131-'336p stat'!N131</f>
        <v>259.24291999999991</v>
      </c>
      <c r="H132">
        <f>'336p stat'!N131</f>
        <v>515.33544300000005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2.5176020000000333E-2</v>
      </c>
      <c r="N132">
        <f t="shared" ref="N132:N195" si="14">G132/$C132</f>
        <v>1.0369716799999997</v>
      </c>
      <c r="O132">
        <f t="shared" ref="O132:O195" si="15">H132/$C132</f>
        <v>2.061341772</v>
      </c>
    </row>
    <row r="133" spans="2:15" x14ac:dyDescent="0.25">
      <c r="B133" s="24" t="s">
        <v>18</v>
      </c>
      <c r="C133">
        <v>275</v>
      </c>
      <c r="F133">
        <f>'336p stat'!H132-'336p stat'!K132</f>
        <v>6.9521250000000236</v>
      </c>
      <c r="G133">
        <f>'336p stat'!K132-'336p stat'!N132</f>
        <v>285.10728299999994</v>
      </c>
      <c r="H133">
        <f>'336p stat'!N132</f>
        <v>567.34309900000005</v>
      </c>
      <c r="K133">
        <f t="shared" si="11"/>
        <v>0</v>
      </c>
      <c r="L133">
        <f t="shared" si="12"/>
        <v>0</v>
      </c>
      <c r="M133">
        <f t="shared" si="13"/>
        <v>2.528045454545463E-2</v>
      </c>
      <c r="N133">
        <f t="shared" si="14"/>
        <v>1.0367537563636362</v>
      </c>
      <c r="O133">
        <f t="shared" si="15"/>
        <v>2.0630658145454546</v>
      </c>
    </row>
    <row r="134" spans="2:15" x14ac:dyDescent="0.25">
      <c r="B134" s="24" t="s">
        <v>18</v>
      </c>
      <c r="C134">
        <v>300</v>
      </c>
      <c r="F134">
        <f>'336p stat'!H133-'336p stat'!K133</f>
        <v>7.5744029999999611</v>
      </c>
      <c r="G134">
        <f>'336p stat'!K133-'336p stat'!N133</f>
        <v>310.88802499999997</v>
      </c>
      <c r="H134">
        <f>'336p stat'!N133</f>
        <v>617.89859000000001</v>
      </c>
      <c r="K134">
        <f t="shared" si="11"/>
        <v>0</v>
      </c>
      <c r="L134">
        <f t="shared" si="12"/>
        <v>0</v>
      </c>
      <c r="M134">
        <f t="shared" si="13"/>
        <v>2.5248009999999869E-2</v>
      </c>
      <c r="N134">
        <f t="shared" si="14"/>
        <v>1.0362934166666666</v>
      </c>
      <c r="O134">
        <f t="shared" si="15"/>
        <v>2.0596619666666669</v>
      </c>
    </row>
    <row r="135" spans="2:15" x14ac:dyDescent="0.25">
      <c r="B135" s="24" t="s">
        <v>18</v>
      </c>
      <c r="C135">
        <v>325</v>
      </c>
      <c r="F135">
        <f>'336p stat'!H134-'336p stat'!K134</f>
        <v>8.1648569999999836</v>
      </c>
      <c r="G135">
        <f>'336p stat'!K134-'336p stat'!N134</f>
        <v>336.65290199999993</v>
      </c>
      <c r="H135">
        <f>'336p stat'!N134</f>
        <v>667.12592900000004</v>
      </c>
      <c r="K135">
        <f t="shared" si="11"/>
        <v>0</v>
      </c>
      <c r="L135">
        <f t="shared" si="12"/>
        <v>0</v>
      </c>
      <c r="M135">
        <f t="shared" si="13"/>
        <v>2.5122636923076872E-2</v>
      </c>
      <c r="N135">
        <f t="shared" si="14"/>
        <v>1.0358550830769229</v>
      </c>
      <c r="O135">
        <f t="shared" si="15"/>
        <v>2.0526951661538462</v>
      </c>
    </row>
    <row r="136" spans="2:15" x14ac:dyDescent="0.25">
      <c r="B136" s="24" t="s">
        <v>18</v>
      </c>
      <c r="C136">
        <v>350</v>
      </c>
      <c r="F136">
        <f>'336p stat'!H135-'336p stat'!K135</f>
        <v>8.7776329999999234</v>
      </c>
      <c r="G136">
        <f>'336p stat'!K135-'336p stat'!N135</f>
        <v>362.52937800000007</v>
      </c>
      <c r="H136">
        <f>'336p stat'!N135</f>
        <v>717.83268699999996</v>
      </c>
      <c r="K136">
        <f t="shared" si="11"/>
        <v>0</v>
      </c>
      <c r="L136">
        <f t="shared" si="12"/>
        <v>0</v>
      </c>
      <c r="M136">
        <f t="shared" si="13"/>
        <v>2.5078951428571208E-2</v>
      </c>
      <c r="N136">
        <f t="shared" si="14"/>
        <v>1.035798222857143</v>
      </c>
      <c r="O136">
        <f t="shared" si="15"/>
        <v>2.0509505342857142</v>
      </c>
    </row>
    <row r="137" spans="2:15" x14ac:dyDescent="0.25">
      <c r="B137" s="24" t="s">
        <v>18</v>
      </c>
      <c r="C137">
        <v>375</v>
      </c>
      <c r="F137">
        <f>'336p stat'!H136-'336p stat'!K136</f>
        <v>9.3876450000000204</v>
      </c>
      <c r="G137">
        <f>'336p stat'!K136-'336p stat'!N136</f>
        <v>388.4489880000001</v>
      </c>
      <c r="H137">
        <f>'336p stat'!N136</f>
        <v>768.64599199999998</v>
      </c>
      <c r="K137">
        <f t="shared" si="11"/>
        <v>0</v>
      </c>
      <c r="L137">
        <f t="shared" si="12"/>
        <v>0</v>
      </c>
      <c r="M137">
        <f t="shared" si="13"/>
        <v>2.5033720000000054E-2</v>
      </c>
      <c r="N137">
        <f t="shared" si="14"/>
        <v>1.0358639680000004</v>
      </c>
      <c r="O137">
        <f t="shared" si="15"/>
        <v>2.0497226453333335</v>
      </c>
    </row>
    <row r="138" spans="2:15" x14ac:dyDescent="0.25">
      <c r="B138" s="24" t="s">
        <v>18</v>
      </c>
      <c r="C138">
        <v>400</v>
      </c>
      <c r="F138">
        <f>'336p stat'!H137-'336p stat'!K137</f>
        <v>9.9774999999999636</v>
      </c>
      <c r="G138">
        <f>'336p stat'!K137-'336p stat'!N137</f>
        <v>414.32094499999994</v>
      </c>
      <c r="H138">
        <f>'336p stat'!N137</f>
        <v>818.40021200000001</v>
      </c>
      <c r="K138">
        <f t="shared" si="11"/>
        <v>0</v>
      </c>
      <c r="L138">
        <f t="shared" si="12"/>
        <v>0</v>
      </c>
      <c r="M138">
        <f t="shared" si="13"/>
        <v>2.494374999999991E-2</v>
      </c>
      <c r="N138">
        <f t="shared" si="14"/>
        <v>1.0358023624999999</v>
      </c>
      <c r="O138">
        <f t="shared" si="15"/>
        <v>2.0460005300000002</v>
      </c>
    </row>
    <row r="139" spans="2:15" x14ac:dyDescent="0.25">
      <c r="B139" s="24" t="s">
        <v>18</v>
      </c>
      <c r="C139">
        <v>425</v>
      </c>
      <c r="F139">
        <f>'336p stat'!H138-'336p stat'!K138</f>
        <v>10.579328000000032</v>
      </c>
      <c r="G139">
        <f>'336p stat'!K138-'336p stat'!N138</f>
        <v>440.18708400000003</v>
      </c>
      <c r="H139">
        <f>'336p stat'!N138</f>
        <v>868.31133899999998</v>
      </c>
      <c r="K139">
        <f t="shared" si="11"/>
        <v>0</v>
      </c>
      <c r="L139">
        <f t="shared" si="12"/>
        <v>0</v>
      </c>
      <c r="M139">
        <f t="shared" si="13"/>
        <v>2.4892536470588311E-2</v>
      </c>
      <c r="N139">
        <f t="shared" si="14"/>
        <v>1.0357343152941176</v>
      </c>
      <c r="O139">
        <f t="shared" si="15"/>
        <v>2.0430855035294115</v>
      </c>
    </row>
    <row r="140" spans="2:15" x14ac:dyDescent="0.25">
      <c r="B140" s="24" t="s">
        <v>18</v>
      </c>
      <c r="C140">
        <v>450</v>
      </c>
      <c r="F140">
        <f>'336p stat'!H139-'336p stat'!K139</f>
        <v>11.194504000000052</v>
      </c>
      <c r="G140">
        <f>'336p stat'!K139-'336p stat'!N139</f>
        <v>466.01759900000002</v>
      </c>
      <c r="H140">
        <f>'336p stat'!N139</f>
        <v>918.95883200000003</v>
      </c>
      <c r="K140">
        <f t="shared" si="11"/>
        <v>0</v>
      </c>
      <c r="L140">
        <f t="shared" si="12"/>
        <v>0</v>
      </c>
      <c r="M140">
        <f t="shared" si="13"/>
        <v>2.4876675555555672E-2</v>
      </c>
      <c r="N140">
        <f t="shared" si="14"/>
        <v>1.0355946644444445</v>
      </c>
      <c r="O140">
        <f t="shared" si="15"/>
        <v>2.0421307377777778</v>
      </c>
    </row>
    <row r="141" spans="2:15" x14ac:dyDescent="0.25">
      <c r="B141" s="24" t="s">
        <v>18</v>
      </c>
      <c r="C141">
        <v>475</v>
      </c>
      <c r="F141">
        <f>'336p stat'!H140-'336p stat'!K140</f>
        <v>11.808232999999973</v>
      </c>
      <c r="G141">
        <f>'336p stat'!K140-'336p stat'!N140</f>
        <v>491.78921000000003</v>
      </c>
      <c r="H141">
        <f>'336p stat'!N140</f>
        <v>969.26125100000002</v>
      </c>
      <c r="K141">
        <f t="shared" si="11"/>
        <v>0</v>
      </c>
      <c r="L141">
        <f t="shared" si="12"/>
        <v>0</v>
      </c>
      <c r="M141">
        <f t="shared" si="13"/>
        <v>2.4859437894736786E-2</v>
      </c>
      <c r="N141">
        <f t="shared" si="14"/>
        <v>1.0353457052631581</v>
      </c>
      <c r="O141">
        <f t="shared" si="15"/>
        <v>2.0405500021052632</v>
      </c>
    </row>
    <row r="142" spans="2:15" x14ac:dyDescent="0.25">
      <c r="B142" s="24" t="s">
        <v>18</v>
      </c>
      <c r="C142">
        <v>500</v>
      </c>
      <c r="F142">
        <f>'336p stat'!H141-'336p stat'!K141</f>
        <v>12.451794000000064</v>
      </c>
      <c r="G142">
        <f>'336p stat'!K141-'336p stat'!N141</f>
        <v>517.58760499999994</v>
      </c>
      <c r="H142">
        <f>'336p stat'!N141</f>
        <v>1020.81907</v>
      </c>
      <c r="K142">
        <f t="shared" si="11"/>
        <v>0</v>
      </c>
      <c r="L142">
        <f t="shared" si="12"/>
        <v>0</v>
      </c>
      <c r="M142">
        <f t="shared" si="13"/>
        <v>2.4903588000000126E-2</v>
      </c>
      <c r="N142">
        <f t="shared" si="14"/>
        <v>1.0351752099999998</v>
      </c>
      <c r="O142">
        <f t="shared" si="15"/>
        <v>2.0416381399999999</v>
      </c>
    </row>
    <row r="143" spans="2:15" x14ac:dyDescent="0.25">
      <c r="B143" s="24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24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24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24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24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24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24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24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24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24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24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24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24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24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24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24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24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24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24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24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24" t="s">
        <v>20</v>
      </c>
      <c r="C163">
        <v>25</v>
      </c>
      <c r="F163">
        <f>'336p stat'!H162-'336p stat'!K162</f>
        <v>0.69032799999999384</v>
      </c>
      <c r="G163">
        <f>'336p stat'!K162-'336p stat'!N162</f>
        <v>18.887129000000002</v>
      </c>
      <c r="H163">
        <f>'336p stat'!N162</f>
        <v>52.091728000000003</v>
      </c>
      <c r="K163">
        <f t="shared" si="11"/>
        <v>0</v>
      </c>
      <c r="L163">
        <f t="shared" si="12"/>
        <v>0</v>
      </c>
      <c r="M163">
        <f t="shared" si="13"/>
        <v>2.7613119999999755E-2</v>
      </c>
      <c r="N163">
        <f t="shared" si="14"/>
        <v>0.7554851600000001</v>
      </c>
      <c r="O163">
        <f t="shared" si="15"/>
        <v>2.0836691200000002</v>
      </c>
    </row>
    <row r="164" spans="2:15" x14ac:dyDescent="0.25">
      <c r="B164" s="24" t="s">
        <v>20</v>
      </c>
      <c r="C164">
        <v>50</v>
      </c>
      <c r="F164">
        <f>'336p stat'!H163-'336p stat'!K163</f>
        <v>1.3115910000000213</v>
      </c>
      <c r="G164">
        <f>'336p stat'!K163-'336p stat'!N163</f>
        <v>37.400401999999985</v>
      </c>
      <c r="H164">
        <f>'336p stat'!N163</f>
        <v>100.780348</v>
      </c>
      <c r="K164">
        <f t="shared" si="11"/>
        <v>0</v>
      </c>
      <c r="L164">
        <f t="shared" si="12"/>
        <v>0</v>
      </c>
      <c r="M164">
        <f t="shared" si="13"/>
        <v>2.6231820000000426E-2</v>
      </c>
      <c r="N164">
        <f t="shared" si="14"/>
        <v>0.74800803999999976</v>
      </c>
      <c r="O164">
        <f t="shared" si="15"/>
        <v>2.0156069599999999</v>
      </c>
    </row>
    <row r="165" spans="2:15" x14ac:dyDescent="0.25">
      <c r="B165" s="24" t="s">
        <v>20</v>
      </c>
      <c r="C165">
        <v>75</v>
      </c>
      <c r="F165">
        <f>'336p stat'!H164-'336p stat'!K164</f>
        <v>1.9092070000000092</v>
      </c>
      <c r="G165">
        <f>'336p stat'!K164-'336p stat'!N164</f>
        <v>55.785676999999993</v>
      </c>
      <c r="H165">
        <f>'336p stat'!N164</f>
        <v>148.08439100000001</v>
      </c>
      <c r="K165">
        <f t="shared" si="11"/>
        <v>0</v>
      </c>
      <c r="L165">
        <f t="shared" si="12"/>
        <v>0</v>
      </c>
      <c r="M165">
        <f t="shared" si="13"/>
        <v>2.5456093333333457E-2</v>
      </c>
      <c r="N165">
        <f t="shared" si="14"/>
        <v>0.7438090266666666</v>
      </c>
      <c r="O165">
        <f t="shared" si="15"/>
        <v>1.9744585466666669</v>
      </c>
    </row>
    <row r="166" spans="2:15" x14ac:dyDescent="0.25">
      <c r="B166" s="24" t="s">
        <v>20</v>
      </c>
      <c r="C166">
        <v>100</v>
      </c>
      <c r="F166">
        <f>'336p stat'!H165-'336p stat'!K165</f>
        <v>2.4912029999999845</v>
      </c>
      <c r="G166">
        <f>'336p stat'!K165-'336p stat'!N165</f>
        <v>74.109067000000039</v>
      </c>
      <c r="H166">
        <f>'336p stat'!N165</f>
        <v>194.53902299999999</v>
      </c>
      <c r="K166">
        <f t="shared" si="11"/>
        <v>0</v>
      </c>
      <c r="L166">
        <f t="shared" si="12"/>
        <v>0</v>
      </c>
      <c r="M166">
        <f t="shared" si="13"/>
        <v>2.4912029999999846E-2</v>
      </c>
      <c r="N166">
        <f t="shared" si="14"/>
        <v>0.7410906700000004</v>
      </c>
      <c r="O166">
        <f t="shared" si="15"/>
        <v>1.9453902299999999</v>
      </c>
    </row>
    <row r="167" spans="2:15" x14ac:dyDescent="0.25">
      <c r="B167" s="24" t="s">
        <v>20</v>
      </c>
      <c r="C167">
        <v>125</v>
      </c>
      <c r="F167">
        <f>'336p stat'!H166-'336p stat'!K166</f>
        <v>3.0693060000000401</v>
      </c>
      <c r="G167">
        <f>'336p stat'!K166-'336p stat'!N166</f>
        <v>92.453533999999991</v>
      </c>
      <c r="H167">
        <f>'336p stat'!N166</f>
        <v>240.82655099999999</v>
      </c>
      <c r="K167">
        <f t="shared" si="11"/>
        <v>0</v>
      </c>
      <c r="L167">
        <f t="shared" si="12"/>
        <v>0</v>
      </c>
      <c r="M167">
        <f t="shared" si="13"/>
        <v>2.4554448000000319E-2</v>
      </c>
      <c r="N167">
        <f t="shared" si="14"/>
        <v>0.73962827199999992</v>
      </c>
      <c r="O167">
        <f t="shared" si="15"/>
        <v>1.926612408</v>
      </c>
    </row>
    <row r="168" spans="2:15" x14ac:dyDescent="0.25">
      <c r="B168" s="24" t="s">
        <v>20</v>
      </c>
      <c r="C168">
        <v>150</v>
      </c>
      <c r="F168">
        <f>'336p stat'!H167-'336p stat'!K167</f>
        <v>3.6444299999999998</v>
      </c>
      <c r="G168">
        <f>'336p stat'!K167-'336p stat'!N167</f>
        <v>110.762111</v>
      </c>
      <c r="H168">
        <f>'336p stat'!N167</f>
        <v>286.94183199999998</v>
      </c>
      <c r="K168">
        <f t="shared" si="11"/>
        <v>0</v>
      </c>
      <c r="L168">
        <f t="shared" si="12"/>
        <v>0</v>
      </c>
      <c r="M168">
        <f t="shared" si="13"/>
        <v>2.42962E-2</v>
      </c>
      <c r="N168">
        <f t="shared" si="14"/>
        <v>0.73841407333333331</v>
      </c>
      <c r="O168">
        <f t="shared" si="15"/>
        <v>1.9129455466666665</v>
      </c>
    </row>
    <row r="169" spans="2:15" x14ac:dyDescent="0.25">
      <c r="B169" s="24" t="s">
        <v>20</v>
      </c>
      <c r="C169">
        <v>175</v>
      </c>
      <c r="F169">
        <f>'336p stat'!H168-'336p stat'!K168</f>
        <v>4.217777999999953</v>
      </c>
      <c r="G169">
        <f>'336p stat'!K168-'336p stat'!N168</f>
        <v>129.041696</v>
      </c>
      <c r="H169">
        <f>'336p stat'!N168</f>
        <v>332.97781600000002</v>
      </c>
      <c r="K169">
        <f t="shared" si="11"/>
        <v>0</v>
      </c>
      <c r="L169">
        <f t="shared" si="12"/>
        <v>0</v>
      </c>
      <c r="M169">
        <f t="shared" si="13"/>
        <v>2.4101588571428304E-2</v>
      </c>
      <c r="N169">
        <f t="shared" si="14"/>
        <v>0.73738112</v>
      </c>
      <c r="O169">
        <f t="shared" si="15"/>
        <v>1.9027303771428572</v>
      </c>
    </row>
    <row r="170" spans="2:15" x14ac:dyDescent="0.25">
      <c r="B170" s="24" t="s">
        <v>20</v>
      </c>
      <c r="C170">
        <v>200</v>
      </c>
      <c r="F170">
        <f>'336p stat'!H169-'336p stat'!K169</f>
        <v>4.791684000000032</v>
      </c>
      <c r="G170">
        <f>'336p stat'!K169-'336p stat'!N169</f>
        <v>147.31968899999998</v>
      </c>
      <c r="H170">
        <f>'336p stat'!N169</f>
        <v>379.11268699999999</v>
      </c>
      <c r="K170">
        <f t="shared" si="11"/>
        <v>0</v>
      </c>
      <c r="L170">
        <f t="shared" si="12"/>
        <v>0</v>
      </c>
      <c r="M170">
        <f t="shared" si="13"/>
        <v>2.3958420000000161E-2</v>
      </c>
      <c r="N170">
        <f t="shared" si="14"/>
        <v>0.73659844499999994</v>
      </c>
      <c r="O170">
        <f t="shared" si="15"/>
        <v>1.8955634349999999</v>
      </c>
    </row>
    <row r="171" spans="2:15" x14ac:dyDescent="0.25">
      <c r="B171" s="24" t="s">
        <v>20</v>
      </c>
      <c r="C171">
        <v>225</v>
      </c>
      <c r="F171">
        <f>'336p stat'!H170-'336p stat'!K170</f>
        <v>5.3666819999999689</v>
      </c>
      <c r="G171">
        <f>'336p stat'!K170-'336p stat'!N170</f>
        <v>165.58368600000006</v>
      </c>
      <c r="H171">
        <f>'336p stat'!N170</f>
        <v>425.23329999999999</v>
      </c>
      <c r="K171">
        <f t="shared" si="11"/>
        <v>0</v>
      </c>
      <c r="L171">
        <f t="shared" si="12"/>
        <v>0</v>
      </c>
      <c r="M171">
        <f t="shared" si="13"/>
        <v>2.385191999999986E-2</v>
      </c>
      <c r="N171">
        <f t="shared" si="14"/>
        <v>0.73592749333333363</v>
      </c>
      <c r="O171">
        <f t="shared" si="15"/>
        <v>1.8899257777777778</v>
      </c>
    </row>
    <row r="172" spans="2:15" x14ac:dyDescent="0.25">
      <c r="B172" s="24" t="s">
        <v>20</v>
      </c>
      <c r="C172">
        <v>250</v>
      </c>
      <c r="F172">
        <f>'336p stat'!H171-'336p stat'!K171</f>
        <v>5.9422440000000734</v>
      </c>
      <c r="G172">
        <f>'336p stat'!K171-'336p stat'!N171</f>
        <v>183.84483599999993</v>
      </c>
      <c r="H172">
        <f>'336p stat'!N171</f>
        <v>471.35474900000003</v>
      </c>
      <c r="K172">
        <f t="shared" si="11"/>
        <v>0</v>
      </c>
      <c r="L172">
        <f t="shared" si="12"/>
        <v>0</v>
      </c>
      <c r="M172">
        <f t="shared" si="13"/>
        <v>2.3768976000000292E-2</v>
      </c>
      <c r="N172">
        <f t="shared" si="14"/>
        <v>0.73537934399999971</v>
      </c>
      <c r="O172">
        <f t="shared" si="15"/>
        <v>1.8854189960000001</v>
      </c>
    </row>
    <row r="173" spans="2:15" x14ac:dyDescent="0.25">
      <c r="B173" s="24" t="s">
        <v>20</v>
      </c>
      <c r="C173">
        <v>275</v>
      </c>
      <c r="F173">
        <f>'336p stat'!H172-'336p stat'!K172</f>
        <v>6.5183660000000145</v>
      </c>
      <c r="G173">
        <f>'336p stat'!K172-'336p stat'!N172</f>
        <v>202.08345400000007</v>
      </c>
      <c r="H173">
        <f>'336p stat'!N172</f>
        <v>517.47556899999995</v>
      </c>
      <c r="K173">
        <f t="shared" si="11"/>
        <v>0</v>
      </c>
      <c r="L173">
        <f t="shared" si="12"/>
        <v>0</v>
      </c>
      <c r="M173">
        <f t="shared" si="13"/>
        <v>2.3703149090909145E-2</v>
      </c>
      <c r="N173">
        <f t="shared" si="14"/>
        <v>0.73484892363636389</v>
      </c>
      <c r="O173">
        <f t="shared" si="15"/>
        <v>1.8817293418181817</v>
      </c>
    </row>
    <row r="174" spans="2:15" x14ac:dyDescent="0.25">
      <c r="B174" s="24" t="s">
        <v>20</v>
      </c>
      <c r="C174">
        <v>300</v>
      </c>
      <c r="F174">
        <f>'336p stat'!H173-'336p stat'!K173</f>
        <v>7.0935800000000881</v>
      </c>
      <c r="G174">
        <f>'336p stat'!K173-'336p stat'!N173</f>
        <v>220.31948799999998</v>
      </c>
      <c r="H174">
        <f>'336p stat'!N173</f>
        <v>563.49176799999998</v>
      </c>
      <c r="K174">
        <f t="shared" si="11"/>
        <v>0</v>
      </c>
      <c r="L174">
        <f t="shared" si="12"/>
        <v>0</v>
      </c>
      <c r="M174">
        <f t="shared" si="13"/>
        <v>2.3645266666666959E-2</v>
      </c>
      <c r="N174">
        <f t="shared" si="14"/>
        <v>0.73439829333333329</v>
      </c>
      <c r="O174">
        <f t="shared" si="15"/>
        <v>1.8783058933333332</v>
      </c>
    </row>
    <row r="175" spans="2:15" x14ac:dyDescent="0.25">
      <c r="B175" s="24" t="s">
        <v>20</v>
      </c>
      <c r="C175">
        <v>325</v>
      </c>
      <c r="F175">
        <f>'336p stat'!H174-'336p stat'!K174</f>
        <v>7.6725950000000012</v>
      </c>
      <c r="G175">
        <f>'336p stat'!K174-'336p stat'!N174</f>
        <v>238.57212700000002</v>
      </c>
      <c r="H175">
        <f>'336p stat'!N174</f>
        <v>610.08398899999997</v>
      </c>
      <c r="K175">
        <f t="shared" si="11"/>
        <v>0</v>
      </c>
      <c r="L175">
        <f t="shared" si="12"/>
        <v>0</v>
      </c>
      <c r="M175">
        <f t="shared" si="13"/>
        <v>2.360798461538462E-2</v>
      </c>
      <c r="N175">
        <f t="shared" si="14"/>
        <v>0.73406808307692317</v>
      </c>
      <c r="O175">
        <f t="shared" si="15"/>
        <v>1.8771815046153846</v>
      </c>
    </row>
    <row r="176" spans="2:15" x14ac:dyDescent="0.25">
      <c r="B176" s="24" t="s">
        <v>20</v>
      </c>
      <c r="C176">
        <v>350</v>
      </c>
      <c r="F176">
        <f>'336p stat'!H175-'336p stat'!K175</f>
        <v>8.2599910000000136</v>
      </c>
      <c r="G176">
        <f>'336p stat'!K175-'336p stat'!N175</f>
        <v>256.86084600000004</v>
      </c>
      <c r="H176">
        <f>'336p stat'!N175</f>
        <v>657.18048599999997</v>
      </c>
      <c r="K176">
        <f t="shared" si="11"/>
        <v>0</v>
      </c>
      <c r="L176">
        <f t="shared" si="12"/>
        <v>0</v>
      </c>
      <c r="M176">
        <f t="shared" si="13"/>
        <v>2.3599974285714323E-2</v>
      </c>
      <c r="N176">
        <f t="shared" si="14"/>
        <v>0.73388813142857157</v>
      </c>
      <c r="O176">
        <f t="shared" si="15"/>
        <v>1.8776585314285714</v>
      </c>
    </row>
    <row r="177" spans="2:15" x14ac:dyDescent="0.25">
      <c r="B177" s="24" t="s">
        <v>20</v>
      </c>
      <c r="C177">
        <v>375</v>
      </c>
      <c r="F177">
        <f>'336p stat'!H176-'336p stat'!K176</f>
        <v>8.8447260000000369</v>
      </c>
      <c r="G177">
        <f>'336p stat'!K176-'336p stat'!N176</f>
        <v>275.18670199999997</v>
      </c>
      <c r="H177">
        <f>'336p stat'!N176</f>
        <v>704.18586300000004</v>
      </c>
      <c r="K177">
        <f t="shared" si="11"/>
        <v>0</v>
      </c>
      <c r="L177">
        <f t="shared" si="12"/>
        <v>0</v>
      </c>
      <c r="M177">
        <f t="shared" si="13"/>
        <v>2.3585936000000099E-2</v>
      </c>
      <c r="N177">
        <f t="shared" si="14"/>
        <v>0.73383120533333324</v>
      </c>
      <c r="O177">
        <f t="shared" si="15"/>
        <v>1.8778289680000002</v>
      </c>
    </row>
    <row r="178" spans="2:15" x14ac:dyDescent="0.25">
      <c r="B178" s="24" t="s">
        <v>20</v>
      </c>
      <c r="C178">
        <v>400</v>
      </c>
      <c r="F178">
        <f>'336p stat'!H177-'336p stat'!K177</f>
        <v>9.4238820000000487</v>
      </c>
      <c r="G178">
        <f>'336p stat'!K177-'336p stat'!N177</f>
        <v>293.54811499999994</v>
      </c>
      <c r="H178">
        <f>'336p stat'!N177</f>
        <v>750.92093299999999</v>
      </c>
      <c r="K178">
        <f t="shared" si="11"/>
        <v>0</v>
      </c>
      <c r="L178">
        <f t="shared" si="12"/>
        <v>0</v>
      </c>
      <c r="M178">
        <f t="shared" si="13"/>
        <v>2.3559705000000122E-2</v>
      </c>
      <c r="N178">
        <f t="shared" si="14"/>
        <v>0.73387028749999983</v>
      </c>
      <c r="O178">
        <f t="shared" si="15"/>
        <v>1.8773023325</v>
      </c>
    </row>
    <row r="179" spans="2:15" x14ac:dyDescent="0.25">
      <c r="B179" s="24" t="s">
        <v>20</v>
      </c>
      <c r="C179">
        <v>425</v>
      </c>
      <c r="F179">
        <f>'336p stat'!H178-'336p stat'!K178</f>
        <v>10.001054999999951</v>
      </c>
      <c r="G179">
        <f>'336p stat'!K178-'336p stat'!N178</f>
        <v>311.898233</v>
      </c>
      <c r="H179">
        <f>'336p stat'!N178</f>
        <v>797.54357100000004</v>
      </c>
      <c r="K179">
        <f t="shared" si="11"/>
        <v>0</v>
      </c>
      <c r="L179">
        <f t="shared" si="12"/>
        <v>0</v>
      </c>
      <c r="M179">
        <f t="shared" si="13"/>
        <v>2.3531894117646945E-2</v>
      </c>
      <c r="N179">
        <f t="shared" si="14"/>
        <v>0.73387819529411769</v>
      </c>
      <c r="O179">
        <f t="shared" si="15"/>
        <v>1.8765731082352941</v>
      </c>
    </row>
    <row r="180" spans="2:15" x14ac:dyDescent="0.25">
      <c r="B180" s="24" t="s">
        <v>20</v>
      </c>
      <c r="C180">
        <v>450</v>
      </c>
      <c r="F180">
        <f>'336p stat'!H179-'336p stat'!K179</f>
        <v>10.58062300000006</v>
      </c>
      <c r="G180">
        <f>'336p stat'!K179-'336p stat'!N179</f>
        <v>330.26096899999993</v>
      </c>
      <c r="H180">
        <f>'336p stat'!N179</f>
        <v>844.29992700000003</v>
      </c>
      <c r="K180">
        <f t="shared" si="11"/>
        <v>0</v>
      </c>
      <c r="L180">
        <f t="shared" si="12"/>
        <v>0</v>
      </c>
      <c r="M180">
        <f t="shared" si="13"/>
        <v>2.351249555555569E-2</v>
      </c>
      <c r="N180">
        <f t="shared" si="14"/>
        <v>0.73391326444444427</v>
      </c>
      <c r="O180">
        <f t="shared" si="15"/>
        <v>1.8762220600000001</v>
      </c>
    </row>
    <row r="181" spans="2:15" x14ac:dyDescent="0.25">
      <c r="B181" s="24" t="s">
        <v>20</v>
      </c>
      <c r="C181">
        <v>475</v>
      </c>
      <c r="F181">
        <f>'336p stat'!H180-'336p stat'!K180</f>
        <v>11.160194999999931</v>
      </c>
      <c r="G181">
        <f>'336p stat'!K180-'336p stat'!N180</f>
        <v>348.59017100000005</v>
      </c>
      <c r="H181">
        <f>'336p stat'!N180</f>
        <v>891.08424100000002</v>
      </c>
      <c r="K181">
        <f t="shared" si="11"/>
        <v>0</v>
      </c>
      <c r="L181">
        <f t="shared" si="12"/>
        <v>0</v>
      </c>
      <c r="M181">
        <f t="shared" si="13"/>
        <v>2.3495147368420906E-2</v>
      </c>
      <c r="N181">
        <f t="shared" si="14"/>
        <v>0.73387404421052638</v>
      </c>
      <c r="O181">
        <f t="shared" si="15"/>
        <v>1.8759668231578948</v>
      </c>
    </row>
    <row r="182" spans="2:15" x14ac:dyDescent="0.25">
      <c r="B182" s="24" t="s">
        <v>20</v>
      </c>
      <c r="C182">
        <v>500</v>
      </c>
      <c r="F182">
        <f>'336p stat'!H181-'336p stat'!K181</f>
        <v>11.742745000000014</v>
      </c>
      <c r="G182">
        <f>'336p stat'!K181-'336p stat'!N181</f>
        <v>366.95395300000007</v>
      </c>
      <c r="H182">
        <f>'336p stat'!N181</f>
        <v>938.07673499999999</v>
      </c>
      <c r="K182">
        <f t="shared" si="11"/>
        <v>0</v>
      </c>
      <c r="L182">
        <f t="shared" si="12"/>
        <v>0</v>
      </c>
      <c r="M182">
        <f t="shared" si="13"/>
        <v>2.3485490000000026E-2</v>
      </c>
      <c r="N182">
        <f t="shared" si="14"/>
        <v>0.73390790600000011</v>
      </c>
      <c r="O182">
        <f t="shared" si="15"/>
        <v>1.87615347</v>
      </c>
    </row>
    <row r="183" spans="2:15" x14ac:dyDescent="0.25">
      <c r="B183" s="24" t="s">
        <v>21</v>
      </c>
      <c r="C183">
        <v>25</v>
      </c>
      <c r="F183">
        <f>'336p stat'!H182-'336p stat'!K182</f>
        <v>0.2389779999999746</v>
      </c>
      <c r="G183">
        <f>'336p stat'!K182-'336p stat'!N182</f>
        <v>667.89277600000003</v>
      </c>
      <c r="H183">
        <f>'336p stat'!N182</f>
        <v>8.5901119999999995</v>
      </c>
      <c r="K183">
        <f t="shared" si="11"/>
        <v>0</v>
      </c>
      <c r="L183">
        <f t="shared" si="12"/>
        <v>0</v>
      </c>
      <c r="M183">
        <f t="shared" si="13"/>
        <v>9.5591199999989843E-3</v>
      </c>
      <c r="N183">
        <f t="shared" si="14"/>
        <v>26.715711040000002</v>
      </c>
      <c r="O183">
        <f t="shared" si="15"/>
        <v>0.34360447999999999</v>
      </c>
    </row>
    <row r="184" spans="2:15" x14ac:dyDescent="0.25">
      <c r="B184" s="24" t="s">
        <v>21</v>
      </c>
      <c r="C184">
        <v>50</v>
      </c>
      <c r="F184">
        <f>'336p stat'!H183-'336p stat'!K183</f>
        <v>0.46622100000013234</v>
      </c>
      <c r="G184">
        <f>'336p stat'!K183-'336p stat'!N183</f>
        <v>1331.8406789999999</v>
      </c>
      <c r="H184">
        <f>'336p stat'!N183</f>
        <v>17.175412000000001</v>
      </c>
      <c r="K184">
        <f t="shared" si="11"/>
        <v>0</v>
      </c>
      <c r="L184">
        <f t="shared" si="12"/>
        <v>0</v>
      </c>
      <c r="M184">
        <f t="shared" si="13"/>
        <v>9.3244200000026471E-3</v>
      </c>
      <c r="N184">
        <f t="shared" si="14"/>
        <v>26.636813579999998</v>
      </c>
      <c r="O184">
        <f t="shared" si="15"/>
        <v>0.34350824000000002</v>
      </c>
    </row>
    <row r="185" spans="2:15" x14ac:dyDescent="0.25">
      <c r="B185" s="24" t="s">
        <v>21</v>
      </c>
      <c r="C185">
        <v>75</v>
      </c>
      <c r="F185">
        <f>'336p stat'!H184-'336p stat'!K184</f>
        <v>0.69262699999990218</v>
      </c>
      <c r="G185">
        <f>'336p stat'!K184-'336p stat'!N184</f>
        <v>1985.9190310000001</v>
      </c>
      <c r="H185">
        <f>'336p stat'!N184</f>
        <v>25.903977000000001</v>
      </c>
      <c r="K185">
        <f t="shared" si="11"/>
        <v>0</v>
      </c>
      <c r="L185">
        <f t="shared" si="12"/>
        <v>0</v>
      </c>
      <c r="M185">
        <f t="shared" si="13"/>
        <v>9.2350266666653621E-3</v>
      </c>
      <c r="N185">
        <f t="shared" si="14"/>
        <v>26.478920413333334</v>
      </c>
      <c r="O185">
        <f t="shared" si="15"/>
        <v>0.34538636</v>
      </c>
    </row>
    <row r="186" spans="2:15" x14ac:dyDescent="0.25">
      <c r="B186" s="24" t="s">
        <v>21</v>
      </c>
      <c r="C186">
        <v>100</v>
      </c>
      <c r="F186">
        <f>'336p stat'!H185-'336p stat'!K185</f>
        <v>0.9205469999997149</v>
      </c>
      <c r="G186">
        <f>'336p stat'!K185-'336p stat'!N185</f>
        <v>2639.894687</v>
      </c>
      <c r="H186">
        <f>'336p stat'!N185</f>
        <v>34.488604000000002</v>
      </c>
      <c r="K186">
        <f t="shared" si="11"/>
        <v>0</v>
      </c>
      <c r="L186">
        <f t="shared" si="12"/>
        <v>0</v>
      </c>
      <c r="M186">
        <f t="shared" si="13"/>
        <v>9.2054699999971484E-3</v>
      </c>
      <c r="N186">
        <f t="shared" si="14"/>
        <v>26.39894687</v>
      </c>
      <c r="O186">
        <f t="shared" si="15"/>
        <v>0.34488604</v>
      </c>
    </row>
    <row r="187" spans="2:15" x14ac:dyDescent="0.25">
      <c r="B187" s="24" t="s">
        <v>21</v>
      </c>
      <c r="C187">
        <v>125</v>
      </c>
      <c r="F187">
        <f>'336p stat'!H186-'336p stat'!K186</f>
        <v>1.1466550000000097</v>
      </c>
      <c r="G187">
        <f>'336p stat'!K186-'336p stat'!N186</f>
        <v>3298.6760560000002</v>
      </c>
      <c r="H187">
        <f>'336p stat'!N186</f>
        <v>43.069978999999996</v>
      </c>
      <c r="K187">
        <f t="shared" si="11"/>
        <v>0</v>
      </c>
      <c r="L187">
        <f t="shared" si="12"/>
        <v>0</v>
      </c>
      <c r="M187">
        <f t="shared" si="13"/>
        <v>9.1732400000000772E-3</v>
      </c>
      <c r="N187">
        <f t="shared" si="14"/>
        <v>26.389408448000001</v>
      </c>
      <c r="O187">
        <f t="shared" si="15"/>
        <v>0.34455983199999995</v>
      </c>
    </row>
    <row r="188" spans="2:15" x14ac:dyDescent="0.25">
      <c r="B188" s="24" t="s">
        <v>21</v>
      </c>
      <c r="C188">
        <v>150</v>
      </c>
      <c r="F188">
        <f>'336p stat'!H187-'336p stat'!K187</f>
        <v>1.3744630000001052</v>
      </c>
      <c r="G188">
        <f>'336p stat'!K187-'336p stat'!N187</f>
        <v>3960.2637610000002</v>
      </c>
      <c r="H188">
        <f>'336p stat'!N187</f>
        <v>51.652932999999997</v>
      </c>
      <c r="K188">
        <f t="shared" si="11"/>
        <v>0</v>
      </c>
      <c r="L188">
        <f t="shared" si="12"/>
        <v>0</v>
      </c>
      <c r="M188">
        <f t="shared" si="13"/>
        <v>9.163086666667368E-3</v>
      </c>
      <c r="N188">
        <f t="shared" si="14"/>
        <v>26.401758406666669</v>
      </c>
      <c r="O188">
        <f t="shared" si="15"/>
        <v>0.34435288666666664</v>
      </c>
    </row>
    <row r="189" spans="2:15" x14ac:dyDescent="0.25">
      <c r="B189" s="24" t="s">
        <v>21</v>
      </c>
      <c r="C189">
        <v>175</v>
      </c>
      <c r="F189">
        <f>'336p stat'!H188-'336p stat'!K188</f>
        <v>1.6030369999998584</v>
      </c>
      <c r="G189">
        <f>'336p stat'!K188-'336p stat'!N188</f>
        <v>4625.5712100000001</v>
      </c>
      <c r="H189">
        <f>'336p stat'!N188</f>
        <v>60.239142000000001</v>
      </c>
      <c r="K189">
        <f t="shared" si="11"/>
        <v>0</v>
      </c>
      <c r="L189">
        <f t="shared" si="12"/>
        <v>0</v>
      </c>
      <c r="M189">
        <f t="shared" si="13"/>
        <v>9.1602114285706197E-3</v>
      </c>
      <c r="N189">
        <f t="shared" si="14"/>
        <v>26.431835485714284</v>
      </c>
      <c r="O189">
        <f t="shared" si="15"/>
        <v>0.34422366857142855</v>
      </c>
    </row>
    <row r="190" spans="2:15" x14ac:dyDescent="0.25">
      <c r="B190" s="24" t="s">
        <v>21</v>
      </c>
      <c r="C190">
        <v>200</v>
      </c>
      <c r="F190">
        <f>'336p stat'!H189-'336p stat'!K189</f>
        <v>1.8293949999997494</v>
      </c>
      <c r="G190">
        <f>'336p stat'!K189-'336p stat'!N189</f>
        <v>5284.0456590000003</v>
      </c>
      <c r="H190">
        <f>'336p stat'!N189</f>
        <v>68.822250999999994</v>
      </c>
      <c r="K190">
        <f t="shared" si="11"/>
        <v>0</v>
      </c>
      <c r="L190">
        <f t="shared" si="12"/>
        <v>0</v>
      </c>
      <c r="M190">
        <f t="shared" si="13"/>
        <v>9.1469749999987474E-3</v>
      </c>
      <c r="N190">
        <f t="shared" si="14"/>
        <v>26.420228295000001</v>
      </c>
      <c r="O190">
        <f t="shared" si="15"/>
        <v>0.34411125499999995</v>
      </c>
    </row>
    <row r="191" spans="2:15" x14ac:dyDescent="0.25">
      <c r="B191" s="24" t="s">
        <v>21</v>
      </c>
      <c r="C191">
        <v>225</v>
      </c>
      <c r="F191">
        <f>'336p stat'!H190-'336p stat'!K190</f>
        <v>2.0567089999995005</v>
      </c>
      <c r="G191">
        <f>'336p stat'!K190-'336p stat'!N190</f>
        <v>5934.6934920000003</v>
      </c>
      <c r="H191">
        <f>'336p stat'!N190</f>
        <v>77.404858000000004</v>
      </c>
      <c r="K191">
        <f t="shared" si="11"/>
        <v>0</v>
      </c>
      <c r="L191">
        <f t="shared" si="12"/>
        <v>0</v>
      </c>
      <c r="M191">
        <f t="shared" si="13"/>
        <v>9.1409288888866687E-3</v>
      </c>
      <c r="N191">
        <f t="shared" si="14"/>
        <v>26.376415520000002</v>
      </c>
      <c r="O191">
        <f t="shared" si="15"/>
        <v>0.34402159111111114</v>
      </c>
    </row>
    <row r="192" spans="2:15" x14ac:dyDescent="0.25">
      <c r="B192" s="24" t="s">
        <v>21</v>
      </c>
      <c r="C192">
        <v>250</v>
      </c>
      <c r="F192">
        <f>'336p stat'!H191-'336p stat'!K191</f>
        <v>2.284179999999651</v>
      </c>
      <c r="G192">
        <f>'336p stat'!K191-'336p stat'!N191</f>
        <v>6600.853067</v>
      </c>
      <c r="H192">
        <f>'336p stat'!N191</f>
        <v>85.987812000000005</v>
      </c>
      <c r="K192">
        <f t="shared" si="11"/>
        <v>0</v>
      </c>
      <c r="L192">
        <f t="shared" si="12"/>
        <v>0</v>
      </c>
      <c r="M192">
        <f t="shared" si="13"/>
        <v>9.1367199999986045E-3</v>
      </c>
      <c r="N192">
        <f t="shared" si="14"/>
        <v>26.403412268</v>
      </c>
      <c r="O192">
        <f t="shared" si="15"/>
        <v>0.34395124800000004</v>
      </c>
    </row>
    <row r="193" spans="2:15" x14ac:dyDescent="0.25">
      <c r="B193" s="24" t="s">
        <v>21</v>
      </c>
      <c r="C193">
        <v>275</v>
      </c>
      <c r="F193">
        <f>'336p stat'!H192-'336p stat'!K192</f>
        <v>2.5133400000004258</v>
      </c>
      <c r="G193">
        <f>'336p stat'!K192-'336p stat'!N192</f>
        <v>7274.6052039999995</v>
      </c>
      <c r="H193">
        <f>'336p stat'!N192</f>
        <v>94.573652999999993</v>
      </c>
      <c r="K193">
        <f t="shared" si="11"/>
        <v>0</v>
      </c>
      <c r="L193">
        <f t="shared" si="12"/>
        <v>0</v>
      </c>
      <c r="M193">
        <f t="shared" si="13"/>
        <v>9.139418181819731E-3</v>
      </c>
      <c r="N193">
        <f t="shared" si="14"/>
        <v>26.453109832727272</v>
      </c>
      <c r="O193">
        <f t="shared" si="15"/>
        <v>0.34390419272727268</v>
      </c>
    </row>
    <row r="194" spans="2:15" x14ac:dyDescent="0.25">
      <c r="B194" s="24" t="s">
        <v>21</v>
      </c>
      <c r="C194">
        <v>300</v>
      </c>
      <c r="F194">
        <f>'336p stat'!H193-'336p stat'!K193</f>
        <v>2.74016599999959</v>
      </c>
      <c r="G194">
        <f>'336p stat'!K193-'336p stat'!N193</f>
        <v>7930.0700900000002</v>
      </c>
      <c r="H194">
        <f>'336p stat'!N193</f>
        <v>103.156629</v>
      </c>
      <c r="K194">
        <f t="shared" si="11"/>
        <v>0</v>
      </c>
      <c r="L194">
        <f t="shared" si="12"/>
        <v>0</v>
      </c>
      <c r="M194">
        <f t="shared" si="13"/>
        <v>9.1338866666653001E-3</v>
      </c>
      <c r="N194">
        <f t="shared" si="14"/>
        <v>26.433566966666667</v>
      </c>
      <c r="O194">
        <f t="shared" si="15"/>
        <v>0.34385542999999996</v>
      </c>
    </row>
    <row r="195" spans="2:15" x14ac:dyDescent="0.25">
      <c r="B195" s="24" t="s">
        <v>21</v>
      </c>
      <c r="C195">
        <v>325</v>
      </c>
      <c r="F195">
        <f>'336p stat'!H194-'336p stat'!K194</f>
        <v>2.968007999999827</v>
      </c>
      <c r="G195">
        <f>'336p stat'!K194-'336p stat'!N194</f>
        <v>8593.1987009999993</v>
      </c>
      <c r="H195">
        <f>'336p stat'!N194</f>
        <v>111.740791</v>
      </c>
      <c r="K195">
        <f t="shared" si="11"/>
        <v>0</v>
      </c>
      <c r="L195">
        <f t="shared" si="12"/>
        <v>0</v>
      </c>
      <c r="M195">
        <f t="shared" si="13"/>
        <v>9.1323323076917748E-3</v>
      </c>
      <c r="N195">
        <f t="shared" si="14"/>
        <v>26.440611387692307</v>
      </c>
      <c r="O195">
        <f t="shared" si="15"/>
        <v>0.34381781846153847</v>
      </c>
    </row>
    <row r="196" spans="2:15" x14ac:dyDescent="0.25">
      <c r="B196" s="24" t="s">
        <v>21</v>
      </c>
      <c r="C196">
        <v>350</v>
      </c>
      <c r="F196">
        <f>'336p stat'!H195-'336p stat'!K195</f>
        <v>3.1946489999991172</v>
      </c>
      <c r="G196">
        <f>'336p stat'!K195-'336p stat'!N195</f>
        <v>9251.0065210000012</v>
      </c>
      <c r="H196">
        <f>'336p stat'!N195</f>
        <v>120.32517799999999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9.1275685714260497E-3</v>
      </c>
      <c r="N196">
        <f t="shared" ref="N196:N242" si="19">G196/$C196</f>
        <v>26.431447202857147</v>
      </c>
      <c r="O196">
        <f t="shared" ref="O196:O242" si="20">H196/$C196</f>
        <v>0.34378622285714283</v>
      </c>
    </row>
    <row r="197" spans="2:15" x14ac:dyDescent="0.25">
      <c r="B197" s="24" t="s">
        <v>21</v>
      </c>
      <c r="C197">
        <v>375</v>
      </c>
      <c r="F197">
        <f>'336p stat'!H196-'336p stat'!K196</f>
        <v>3.4214449999999488</v>
      </c>
      <c r="G197">
        <f>'336p stat'!K196-'336p stat'!N196</f>
        <v>9908.1773279999998</v>
      </c>
      <c r="H197">
        <f>'336p stat'!N196</f>
        <v>128.909254</v>
      </c>
      <c r="K197">
        <f t="shared" si="16"/>
        <v>0</v>
      </c>
      <c r="L197">
        <f t="shared" si="17"/>
        <v>0</v>
      </c>
      <c r="M197">
        <f t="shared" si="18"/>
        <v>9.1238533333331973E-3</v>
      </c>
      <c r="N197">
        <f t="shared" si="19"/>
        <v>26.421806208</v>
      </c>
      <c r="O197">
        <f t="shared" si="20"/>
        <v>0.34375801066666667</v>
      </c>
    </row>
    <row r="198" spans="2:15" x14ac:dyDescent="0.25">
      <c r="B198" s="24" t="s">
        <v>21</v>
      </c>
      <c r="C198">
        <v>400</v>
      </c>
      <c r="F198">
        <f>'336p stat'!H197-'336p stat'!K197</f>
        <v>3.6488859999990382</v>
      </c>
      <c r="G198">
        <f>'336p stat'!K197-'336p stat'!N197</f>
        <v>10571.081106000001</v>
      </c>
      <c r="H198">
        <f>'336p stat'!N197</f>
        <v>137.49866</v>
      </c>
      <c r="K198">
        <f t="shared" si="16"/>
        <v>0</v>
      </c>
      <c r="L198">
        <f t="shared" si="17"/>
        <v>0</v>
      </c>
      <c r="M198">
        <f t="shared" si="18"/>
        <v>9.1222149999975952E-3</v>
      </c>
      <c r="N198">
        <f t="shared" si="19"/>
        <v>26.427702765000003</v>
      </c>
      <c r="O198">
        <f t="shared" si="20"/>
        <v>0.34374664999999999</v>
      </c>
    </row>
    <row r="199" spans="2:15" x14ac:dyDescent="0.25">
      <c r="B199" s="24" t="s">
        <v>21</v>
      </c>
      <c r="C199">
        <v>425</v>
      </c>
      <c r="F199">
        <f>'336p stat'!H198-'336p stat'!K198</f>
        <v>3.8766599999999016</v>
      </c>
      <c r="G199">
        <f>'336p stat'!K198-'336p stat'!N198</f>
        <v>11227.828567999999</v>
      </c>
      <c r="H199">
        <f>'336p stat'!N198</f>
        <v>146.08145200000001</v>
      </c>
      <c r="K199">
        <f t="shared" si="16"/>
        <v>0</v>
      </c>
      <c r="L199">
        <f t="shared" si="17"/>
        <v>0</v>
      </c>
      <c r="M199">
        <f t="shared" si="18"/>
        <v>9.1215529411762392E-3</v>
      </c>
      <c r="N199">
        <f t="shared" si="19"/>
        <v>26.418420159999997</v>
      </c>
      <c r="O199">
        <f t="shared" si="20"/>
        <v>0.34372106352941179</v>
      </c>
    </row>
    <row r="200" spans="2:15" x14ac:dyDescent="0.25">
      <c r="B200" s="24" t="s">
        <v>21</v>
      </c>
      <c r="C200">
        <v>450</v>
      </c>
      <c r="F200">
        <f>'336p stat'!H199-'336p stat'!K199</f>
        <v>4.1042579999993904</v>
      </c>
      <c r="G200">
        <f>'336p stat'!K199-'336p stat'!N199</f>
        <v>11889.44767</v>
      </c>
      <c r="H200">
        <f>'336p stat'!N199</f>
        <v>154.66662700000001</v>
      </c>
      <c r="K200">
        <f t="shared" si="16"/>
        <v>0</v>
      </c>
      <c r="L200">
        <f t="shared" si="17"/>
        <v>0</v>
      </c>
      <c r="M200">
        <f t="shared" si="18"/>
        <v>9.1205733333319782E-3</v>
      </c>
      <c r="N200">
        <f t="shared" si="19"/>
        <v>26.42099482222222</v>
      </c>
      <c r="O200">
        <f t="shared" si="20"/>
        <v>0.34370361555555556</v>
      </c>
    </row>
    <row r="201" spans="2:15" x14ac:dyDescent="0.25">
      <c r="B201" s="24" t="s">
        <v>21</v>
      </c>
      <c r="C201">
        <v>475</v>
      </c>
      <c r="F201">
        <f>'336p stat'!H200-'336p stat'!K200</f>
        <v>4.3302149999999529</v>
      </c>
      <c r="G201">
        <f>'336p stat'!K200-'336p stat'!N200</f>
        <v>12542.911867000001</v>
      </c>
      <c r="H201">
        <f>'336p stat'!N200</f>
        <v>163.24994899999999</v>
      </c>
      <c r="K201">
        <f t="shared" si="16"/>
        <v>0</v>
      </c>
      <c r="L201">
        <f t="shared" si="17"/>
        <v>0</v>
      </c>
      <c r="M201">
        <f t="shared" si="18"/>
        <v>9.1162421052630588E-3</v>
      </c>
      <c r="N201">
        <f t="shared" si="19"/>
        <v>26.40613024631579</v>
      </c>
      <c r="O201">
        <f t="shared" si="20"/>
        <v>0.34368410315789472</v>
      </c>
    </row>
    <row r="202" spans="2:15" x14ac:dyDescent="0.25">
      <c r="B202" s="24" t="s">
        <v>21</v>
      </c>
      <c r="C202">
        <v>500</v>
      </c>
      <c r="F202">
        <f>'336p stat'!H201-'336p stat'!K201</f>
        <v>4.5583200000000943</v>
      </c>
      <c r="G202">
        <f>'336p stat'!K201-'336p stat'!N201</f>
        <v>13209.458616</v>
      </c>
      <c r="H202">
        <f>'336p stat'!N201</f>
        <v>171.83667700000001</v>
      </c>
      <c r="K202">
        <f t="shared" si="16"/>
        <v>0</v>
      </c>
      <c r="L202">
        <f t="shared" si="17"/>
        <v>0</v>
      </c>
      <c r="M202">
        <f t="shared" si="18"/>
        <v>9.1166400000001879E-3</v>
      </c>
      <c r="N202">
        <f t="shared" si="19"/>
        <v>26.418917231999998</v>
      </c>
      <c r="O202">
        <f t="shared" si="20"/>
        <v>0.34367335400000004</v>
      </c>
    </row>
    <row r="203" spans="2:15" x14ac:dyDescent="0.25">
      <c r="B203" s="24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24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24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24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24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24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24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24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24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24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24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24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24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24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24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24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24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24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24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24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24" t="s">
        <v>23</v>
      </c>
      <c r="C223">
        <v>25</v>
      </c>
      <c r="F223">
        <f>'336p stat'!H222-'336p stat'!K222</f>
        <v>7.6972239999999985</v>
      </c>
      <c r="G223">
        <f>'336p stat'!K222-'336p stat'!N222</f>
        <v>16.905871000000001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0.30788895999999993</v>
      </c>
      <c r="N223">
        <f t="shared" si="19"/>
        <v>0.67623484</v>
      </c>
      <c r="O223">
        <f t="shared" si="20"/>
        <v>0</v>
      </c>
    </row>
    <row r="224" spans="2:15" x14ac:dyDescent="0.25">
      <c r="B224" s="24" t="s">
        <v>23</v>
      </c>
      <c r="C224">
        <v>50</v>
      </c>
      <c r="F224">
        <f>'336p stat'!H223-'336p stat'!K223</f>
        <v>15.397210999999999</v>
      </c>
      <c r="G224">
        <f>'336p stat'!K223-'336p stat'!N223</f>
        <v>33.677128000000003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0.30794421999999999</v>
      </c>
      <c r="N224">
        <f t="shared" si="19"/>
        <v>0.67354256000000001</v>
      </c>
      <c r="O224">
        <f t="shared" si="20"/>
        <v>0</v>
      </c>
    </row>
    <row r="225" spans="2:15" x14ac:dyDescent="0.25">
      <c r="B225" s="24" t="s">
        <v>23</v>
      </c>
      <c r="C225">
        <v>75</v>
      </c>
      <c r="F225">
        <f>'336p stat'!H224-'336p stat'!K224</f>
        <v>23.100740999999992</v>
      </c>
      <c r="G225">
        <f>'336p stat'!K224-'336p stat'!N224</f>
        <v>50.440457000000002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0.3080098799999999</v>
      </c>
      <c r="N225">
        <f t="shared" si="19"/>
        <v>0.67253942666666666</v>
      </c>
      <c r="O225">
        <f t="shared" si="20"/>
        <v>0</v>
      </c>
    </row>
    <row r="226" spans="2:15" x14ac:dyDescent="0.25">
      <c r="B226" s="24" t="s">
        <v>23</v>
      </c>
      <c r="C226">
        <v>100</v>
      </c>
      <c r="F226">
        <f>'336p stat'!H225-'336p stat'!K225</f>
        <v>30.802549999999997</v>
      </c>
      <c r="G226">
        <f>'336p stat'!K225-'336p stat'!N225</f>
        <v>67.215378000000001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0.30802549999999995</v>
      </c>
      <c r="N226">
        <f t="shared" si="19"/>
        <v>0.67215378000000003</v>
      </c>
      <c r="O226">
        <f t="shared" si="20"/>
        <v>0</v>
      </c>
    </row>
    <row r="227" spans="2:15" x14ac:dyDescent="0.25">
      <c r="B227" s="24" t="s">
        <v>23</v>
      </c>
      <c r="C227">
        <v>125</v>
      </c>
      <c r="F227">
        <f>'336p stat'!H226-'336p stat'!K226</f>
        <v>38.500321</v>
      </c>
      <c r="G227">
        <f>'336p stat'!K226-'336p stat'!N226</f>
        <v>83.988827000000001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0.30800256799999998</v>
      </c>
      <c r="N227">
        <f t="shared" si="19"/>
        <v>0.67191061600000002</v>
      </c>
      <c r="O227">
        <f t="shared" si="20"/>
        <v>0</v>
      </c>
    </row>
    <row r="228" spans="2:15" x14ac:dyDescent="0.25">
      <c r="B228" s="24" t="s">
        <v>23</v>
      </c>
      <c r="C228">
        <v>150</v>
      </c>
      <c r="F228">
        <f>'336p stat'!H227-'336p stat'!K227</f>
        <v>46.199482000000003</v>
      </c>
      <c r="G228">
        <f>'336p stat'!K227-'336p stat'!N227</f>
        <v>100.762108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0.3079965466666667</v>
      </c>
      <c r="N228">
        <f t="shared" si="19"/>
        <v>0.67174738666666667</v>
      </c>
      <c r="O228">
        <f t="shared" si="20"/>
        <v>0</v>
      </c>
    </row>
    <row r="229" spans="2:15" x14ac:dyDescent="0.25">
      <c r="B229" s="24" t="s">
        <v>23</v>
      </c>
      <c r="C229">
        <v>175</v>
      </c>
      <c r="F229">
        <f>'336p stat'!H228-'336p stat'!K228</f>
        <v>53.898275999999996</v>
      </c>
      <c r="G229">
        <f>'336p stat'!K228-'336p stat'!N228</f>
        <v>117.521834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0.30799014857142853</v>
      </c>
      <c r="N229">
        <f t="shared" si="19"/>
        <v>0.67155333714285714</v>
      </c>
      <c r="O229">
        <f t="shared" si="20"/>
        <v>0</v>
      </c>
    </row>
    <row r="230" spans="2:15" x14ac:dyDescent="0.25">
      <c r="B230" s="24" t="s">
        <v>23</v>
      </c>
      <c r="C230">
        <v>200</v>
      </c>
      <c r="F230">
        <f>'336p stat'!H229-'336p stat'!K229</f>
        <v>61.597919999999988</v>
      </c>
      <c r="G230">
        <f>'336p stat'!K229-'336p stat'!N229</f>
        <v>134.29153500000001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0.30798959999999992</v>
      </c>
      <c r="N230">
        <f t="shared" si="19"/>
        <v>0.67145767500000009</v>
      </c>
      <c r="O230">
        <f t="shared" si="20"/>
        <v>0</v>
      </c>
    </row>
    <row r="231" spans="2:15" x14ac:dyDescent="0.25">
      <c r="B231" s="24" t="s">
        <v>23</v>
      </c>
      <c r="C231">
        <v>225</v>
      </c>
      <c r="F231">
        <f>'336p stat'!H230-'336p stat'!K230</f>
        <v>69.297073000000012</v>
      </c>
      <c r="G231">
        <f>'336p stat'!K230-'336p stat'!N230</f>
        <v>151.05296999999999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0.30798699111111116</v>
      </c>
      <c r="N231">
        <f t="shared" si="19"/>
        <v>0.67134653333333327</v>
      </c>
      <c r="O231">
        <f t="shared" si="20"/>
        <v>0</v>
      </c>
    </row>
    <row r="232" spans="2:15" x14ac:dyDescent="0.25">
      <c r="B232" s="24" t="s">
        <v>23</v>
      </c>
      <c r="C232">
        <v>250</v>
      </c>
      <c r="F232">
        <f>'336p stat'!H231-'336p stat'!K231</f>
        <v>76.998326999999989</v>
      </c>
      <c r="G232">
        <f>'336p stat'!K231-'336p stat'!N231</f>
        <v>167.83268000000001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0.30799330799999997</v>
      </c>
      <c r="N232">
        <f t="shared" si="19"/>
        <v>0.67133072000000005</v>
      </c>
      <c r="O232">
        <f t="shared" si="20"/>
        <v>0</v>
      </c>
    </row>
    <row r="233" spans="2:15" x14ac:dyDescent="0.25">
      <c r="B233" s="24" t="s">
        <v>23</v>
      </c>
      <c r="C233">
        <v>275</v>
      </c>
      <c r="F233">
        <f>'336p stat'!H232-'336p stat'!K232</f>
        <v>84.700245999999964</v>
      </c>
      <c r="G233">
        <f>'336p stat'!K232-'336p stat'!N232</f>
        <v>184.59798900000001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0.30800089454545443</v>
      </c>
      <c r="N233">
        <f t="shared" si="19"/>
        <v>0.67126541454545463</v>
      </c>
      <c r="O233">
        <f t="shared" si="20"/>
        <v>0</v>
      </c>
    </row>
    <row r="234" spans="2:15" x14ac:dyDescent="0.25">
      <c r="B234" s="24" t="s">
        <v>23</v>
      </c>
      <c r="C234">
        <v>300</v>
      </c>
      <c r="F234">
        <f>'336p stat'!H233-'336p stat'!K233</f>
        <v>92.399218000000019</v>
      </c>
      <c r="G234">
        <f>'336p stat'!K233-'336p stat'!N233</f>
        <v>201.36014499999999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0.30799739333333337</v>
      </c>
      <c r="N234">
        <f t="shared" si="19"/>
        <v>0.67120048333333326</v>
      </c>
      <c r="O234">
        <f t="shared" si="20"/>
        <v>0</v>
      </c>
    </row>
    <row r="235" spans="2:15" x14ac:dyDescent="0.25">
      <c r="B235" s="24" t="s">
        <v>23</v>
      </c>
      <c r="C235">
        <v>325</v>
      </c>
      <c r="F235">
        <f>'336p stat'!H234-'336p stat'!K234</f>
        <v>100.09792000000002</v>
      </c>
      <c r="G235">
        <f>'336p stat'!K234-'336p stat'!N234</f>
        <v>218.12193199999999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0.30799360000000003</v>
      </c>
      <c r="N235">
        <f t="shared" si="19"/>
        <v>0.67114440615384607</v>
      </c>
      <c r="O235">
        <f t="shared" si="20"/>
        <v>0</v>
      </c>
    </row>
    <row r="236" spans="2:15" x14ac:dyDescent="0.25">
      <c r="B236" s="24" t="s">
        <v>23</v>
      </c>
      <c r="C236">
        <v>350</v>
      </c>
      <c r="F236">
        <f>'336p stat'!H235-'336p stat'!K235</f>
        <v>107.79731899999999</v>
      </c>
      <c r="G236">
        <f>'336p stat'!K235-'336p stat'!N235</f>
        <v>234.90115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0.30799233999999998</v>
      </c>
      <c r="N236">
        <f t="shared" si="19"/>
        <v>0.67114614285714291</v>
      </c>
      <c r="O236">
        <f t="shared" si="20"/>
        <v>0</v>
      </c>
    </row>
    <row r="237" spans="2:15" x14ac:dyDescent="0.25">
      <c r="B237" s="24" t="s">
        <v>23</v>
      </c>
      <c r="C237">
        <v>375</v>
      </c>
      <c r="F237">
        <f>'336p stat'!H236-'336p stat'!K236</f>
        <v>115.497218</v>
      </c>
      <c r="G237">
        <f>'336p stat'!K236-'336p stat'!N236</f>
        <v>251.673687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0.30799258133333335</v>
      </c>
      <c r="N237">
        <f t="shared" si="19"/>
        <v>0.67112983199999998</v>
      </c>
      <c r="O237">
        <f t="shared" si="20"/>
        <v>0</v>
      </c>
    </row>
    <row r="238" spans="2:15" x14ac:dyDescent="0.25">
      <c r="B238" s="24" t="s">
        <v>23</v>
      </c>
      <c r="C238">
        <v>400</v>
      </c>
      <c r="F238">
        <f>'336p stat'!H237-'336p stat'!K237</f>
        <v>123.195516</v>
      </c>
      <c r="G238">
        <f>'336p stat'!K237-'336p stat'!N237</f>
        <v>268.443691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0.30798879000000001</v>
      </c>
      <c r="N238">
        <f t="shared" si="19"/>
        <v>0.67110922750000002</v>
      </c>
      <c r="O238">
        <f t="shared" si="20"/>
        <v>0</v>
      </c>
    </row>
    <row r="239" spans="2:15" x14ac:dyDescent="0.25">
      <c r="B239" s="24" t="s">
        <v>23</v>
      </c>
      <c r="C239">
        <v>425</v>
      </c>
      <c r="F239">
        <f>'336p stat'!H238-'336p stat'!K238</f>
        <v>130.89804199999998</v>
      </c>
      <c r="G239">
        <f>'336p stat'!K238-'336p stat'!N238</f>
        <v>285.214135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0.30799539294117639</v>
      </c>
      <c r="N239">
        <f t="shared" si="19"/>
        <v>0.67109208235294115</v>
      </c>
      <c r="O239">
        <f t="shared" si="20"/>
        <v>0</v>
      </c>
    </row>
    <row r="240" spans="2:15" x14ac:dyDescent="0.25">
      <c r="B240" s="24" t="s">
        <v>23</v>
      </c>
      <c r="C240">
        <v>450</v>
      </c>
      <c r="F240">
        <f>'336p stat'!H239-'336p stat'!K239</f>
        <v>138.59919599999995</v>
      </c>
      <c r="G240">
        <f>'336p stat'!K239-'336p stat'!N239</f>
        <v>301.98722400000003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0.30799821333333322</v>
      </c>
      <c r="N240">
        <f t="shared" si="19"/>
        <v>0.67108272000000002</v>
      </c>
      <c r="O240">
        <f t="shared" si="20"/>
        <v>0</v>
      </c>
    </row>
    <row r="241" spans="2:15" x14ac:dyDescent="0.25">
      <c r="B241" s="24" t="s">
        <v>23</v>
      </c>
      <c r="C241">
        <v>475</v>
      </c>
      <c r="F241">
        <f>'336p stat'!H240-'336p stat'!K240</f>
        <v>146.297932</v>
      </c>
      <c r="G241">
        <f>'336p stat'!K240-'336p stat'!N240</f>
        <v>318.762361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0.30799564631578946</v>
      </c>
      <c r="N241">
        <f t="shared" si="19"/>
        <v>0.67107865473684214</v>
      </c>
      <c r="O241">
        <f t="shared" si="20"/>
        <v>0</v>
      </c>
    </row>
    <row r="242" spans="2:15" x14ac:dyDescent="0.25">
      <c r="B242" s="24" t="s">
        <v>23</v>
      </c>
      <c r="C242">
        <v>500</v>
      </c>
      <c r="F242">
        <f>'336p stat'!H241-'336p stat'!K241</f>
        <v>153.991873</v>
      </c>
      <c r="G242">
        <f>'336p stat'!K241-'336p stat'!N241</f>
        <v>335.53663699999998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0.307983746</v>
      </c>
      <c r="N242">
        <f t="shared" si="19"/>
        <v>0.67107327399999994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95.604259999999954</v>
      </c>
      <c r="E3">
        <f ca="1">OFFSET('336p trace'!$S$56,(A3-1)*56,0)-OFFSET('336p stat'!$H$1,A3*20,0)</f>
        <v>21.325771999999859</v>
      </c>
      <c r="F3">
        <f ca="1">OFFSET('336p stat'!$H$1,A3*20,0)-OFFSET('336p stat'!$K$1,A3*20,0)</f>
        <v>4.0989730000000009</v>
      </c>
      <c r="G3">
        <f ca="1">OFFSET('336p stat'!$K$1,A3*20,0)-OFFSET('336p stat'!$N$1,A3*20,0)</f>
        <v>335.47283000000004</v>
      </c>
      <c r="H3">
        <f ca="1">OFFSET('336p stat'!$N$1,A3*20,0)</f>
        <v>152.327305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100014.54004276052</v>
      </c>
      <c r="E4" s="5">
        <f ca="1">OFFSET('336p trace'!$V$56,(A4-1)*56,0)</f>
        <v>0.87858858559999409</v>
      </c>
      <c r="F4" s="5">
        <f ca="1">OFFSET('336p stat'!$H$1,A4*20,1)</f>
        <v>3.1497999999999998E-2</v>
      </c>
      <c r="G4" s="5">
        <f ca="1">OFFSET('336p stat'!$K$1,A4*20,1)</f>
        <v>3.0679000000000001E-2</v>
      </c>
      <c r="H4" s="5">
        <f ca="1">OFFSET('336p stat'!$N$1,A4*20,1)</f>
        <v>9.2169999999999995E-3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600.20108000000005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95585.581774353501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47.470000000004802</v>
      </c>
      <c r="E7">
        <f ca="1">OFFSET('336p trace'!$S$56,(A7-1)*56,0)-OFFSET('336p stat'!$H$1,A7*20,0)</f>
        <v>24.078288999997312</v>
      </c>
      <c r="F7">
        <f ca="1">OFFSET('336p stat'!$H$1,A7*20,0)-OFFSET('336p stat'!$K$1,A7*20,0)</f>
        <v>4.6523830000005546</v>
      </c>
      <c r="G7">
        <f ca="1">OFFSET('336p stat'!$K$1,A7*20,0)-OFFSET('336p stat'!$N$1,A7*20,0)</f>
        <v>11449.555106</v>
      </c>
      <c r="H7">
        <f ca="1">OFFSET('336p stat'!$N$1,A7*20,0)</f>
        <v>173.06622200000001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149581.7177160001</v>
      </c>
      <c r="E8" s="5">
        <f ca="1">OFFSET('336p trace'!$V$56,(A8-1)*56,0)</f>
        <v>128007.75209599985</v>
      </c>
      <c r="F8" s="5">
        <f ca="1">OFFSET('336p stat'!$H$1,A8*20,1)</f>
        <v>127680.743864</v>
      </c>
      <c r="G8" s="5">
        <f ca="1">OFFSET('336p stat'!$K$1,A8*20,1)</f>
        <v>127644.666503</v>
      </c>
      <c r="H8" s="5">
        <f ca="1">OFFSET('336p stat'!$N$1,A8*20,1)</f>
        <v>1.0925000000000001E-2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37.187439999999924</v>
      </c>
      <c r="E9">
        <f ca="1">OFFSET('336p trace'!$S$56,(A9-1)*56,0)-OFFSET('336p stat'!$H$1,A9*20,0)</f>
        <v>21.073840000000075</v>
      </c>
      <c r="F9">
        <f ca="1">OFFSET('336p stat'!$H$1,A9*20,0)-OFFSET('336p stat'!$K$1,A9*20,0)</f>
        <v>3.5067820000000438</v>
      </c>
      <c r="G9">
        <f ca="1">OFFSET('336p stat'!$K$1,A9*20,0)-OFFSET('336p stat'!$N$1,A9*20,0)</f>
        <v>320.89661599999999</v>
      </c>
      <c r="H9">
        <f ca="1">OFFSET('336p stat'!$N$1,A9*20,0)</f>
        <v>86.244422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27226.378106850003</v>
      </c>
      <c r="E10" s="5">
        <f ca="1">OFFSET('336p trace'!$V$56,(A10-1)*56,0)</f>
        <v>0.40915346440000028</v>
      </c>
      <c r="F10" s="5">
        <f ca="1">OFFSET('336p stat'!$H$1,A10*20,1)</f>
        <v>1.678E-3</v>
      </c>
      <c r="G10" s="5">
        <f ca="1">OFFSET('336p stat'!$K$1,A10*20,1)</f>
        <v>3.4840000000000001E-3</v>
      </c>
      <c r="H10" s="5">
        <f ca="1">OFFSET('336p stat'!$N$1,A10*20,1)</f>
        <v>1.482E-3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26.471940000000245</v>
      </c>
      <c r="E11">
        <f ca="1">OFFSET('336p trace'!$S$56,(A11-1)*56,0)-OFFSET('336p stat'!$H$1,A11*20,0)</f>
        <v>21.222060999999826</v>
      </c>
      <c r="F11">
        <f ca="1">OFFSET('336p stat'!$H$1,A11*20,0)-OFFSET('336p stat'!$K$1,A11*20,0)</f>
        <v>4.0770440000000008</v>
      </c>
      <c r="G11">
        <f ca="1">OFFSET('336p stat'!$K$1,A11*20,0)-OFFSET('336p stat'!$N$1,A11*20,0)</f>
        <v>320.85686499999997</v>
      </c>
      <c r="H11">
        <f ca="1">OFFSET('336p stat'!$N$1,A11*20,0)</f>
        <v>146.19685000000001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14405.269971662283</v>
      </c>
      <c r="E12" s="5">
        <f ca="1">OFFSET('336p trace'!$V$56,(A12-1)*56,0)</f>
        <v>1.022309227599997</v>
      </c>
      <c r="F12" s="5">
        <f ca="1">OFFSET('336p stat'!$H$1,A12*20,1)</f>
        <v>2.4341999999999999E-2</v>
      </c>
      <c r="G12" s="5">
        <f ca="1">OFFSET('336p stat'!$K$1,A12*20,1)</f>
        <v>1.6891E-2</v>
      </c>
      <c r="H12" s="5">
        <f ca="1">OFFSET('336p stat'!$N$1,A12*20,1)</f>
        <v>1.0784999999999999E-2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37.321839999999952</v>
      </c>
      <c r="E13">
        <f ca="1">OFFSET('336p trace'!$S$56,(A13-1)*56,0)-OFFSET('336p stat'!$H$1,A13*20,0)</f>
        <v>20.962967999999989</v>
      </c>
      <c r="F13">
        <f ca="1">OFFSET('336p stat'!$H$1,A13*20,0)-OFFSET('336p stat'!$K$1,A13*20,0)</f>
        <v>3.4987299999999664</v>
      </c>
      <c r="G13">
        <f ca="1">OFFSET('336p stat'!$K$1,A13*20,0)-OFFSET('336p stat'!$N$1,A13*20,0)</f>
        <v>199.53238200000004</v>
      </c>
      <c r="H13">
        <f ca="1">OFFSET('336p stat'!$N$1,A13*20,0)</f>
        <v>86.346279999999993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22079.234441800021</v>
      </c>
      <c r="E14" s="5">
        <f ca="1">OFFSET('336p trace'!$V$56,(A14-1)*56,0)</f>
        <v>0.48028647039999894</v>
      </c>
      <c r="F14" s="5">
        <f ca="1">OFFSET('336p stat'!$H$1,A14*20,1)</f>
        <v>1.874E-3</v>
      </c>
      <c r="G14" s="5">
        <f ca="1">OFFSET('336p stat'!$K$1,A14*20,1)</f>
        <v>5.7520000000000002E-3</v>
      </c>
      <c r="H14" s="5">
        <f ca="1">OFFSET('336p stat'!$N$1,A14*20,1)</f>
        <v>2.4840000000000001E-3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30.950999999999794</v>
      </c>
      <c r="E15">
        <f ca="1">OFFSET('336p trace'!$S$56,(A15-1)*56,0)-OFFSET('336p stat'!$H$1,A15*20,0)</f>
        <v>21.074331000000029</v>
      </c>
      <c r="F15">
        <f ca="1">OFFSET('336p stat'!$H$1,A15*20,0)-OFFSET('336p stat'!$K$1,A15*20,0)</f>
        <v>12.451794000000064</v>
      </c>
      <c r="G15">
        <f ca="1">OFFSET('336p stat'!$K$1,A15*20,0)-OFFSET('336p stat'!$N$1,A15*20,0)</f>
        <v>517.58760499999994</v>
      </c>
      <c r="H15">
        <f ca="1">OFFSET('336p stat'!$N$1,A15*20,0)</f>
        <v>1020.81907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25231.220399559992</v>
      </c>
      <c r="E16" s="5">
        <f ca="1">OFFSET('336p trace'!$V$56,(A16-1)*56,0)</f>
        <v>12394.09183216</v>
      </c>
      <c r="F16" s="5">
        <f ca="1">OFFSET('336p stat'!$H$1,A16*20,1)</f>
        <v>12148.380422</v>
      </c>
      <c r="G16" s="5">
        <f ca="1">OFFSET('336p stat'!$K$1,A16*20,1)</f>
        <v>11908.157014</v>
      </c>
      <c r="H16" s="5">
        <f ca="1">OFFSET('336p stat'!$N$1,A16*20,1)</f>
        <v>9681.4236839999994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1565.2651999999998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56838.954220960615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90.617200000000594</v>
      </c>
      <c r="E19">
        <f ca="1">OFFSET('336p trace'!$S$56,(A19-1)*56,0)-OFFSET('336p stat'!$H$1,A19*20,0)</f>
        <v>20.032366999999795</v>
      </c>
      <c r="F19">
        <f ca="1">OFFSET('336p stat'!$H$1,A19*20,0)-OFFSET('336p stat'!$K$1,A19*20,0)</f>
        <v>11.742745000000014</v>
      </c>
      <c r="G19">
        <f ca="1">OFFSET('336p stat'!$K$1,A19*20,0)-OFFSET('336p stat'!$N$1,A19*20,0)</f>
        <v>366.95395300000007</v>
      </c>
      <c r="H19">
        <f ca="1">OFFSET('336p stat'!$N$1,A19*20,0)</f>
        <v>938.07673499999999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49004.920412998959</v>
      </c>
      <c r="E20" s="5">
        <f ca="1">OFFSET('336p trace'!$V$56,(A20-1)*56,0)</f>
        <v>2585.6531883599982</v>
      </c>
      <c r="F20" s="5">
        <f ca="1">OFFSET('336p stat'!$H$1,A20*20,1)</f>
        <v>2538.6556740000001</v>
      </c>
      <c r="G20" s="5">
        <f ca="1">OFFSET('336p stat'!$K$1,A20*20,1)</f>
        <v>2473.1984590000002</v>
      </c>
      <c r="H20" s="5">
        <f ca="1">OFFSET('336p stat'!$N$1,A20*20,1)</f>
        <v>2040.323003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144.1780000000017</v>
      </c>
      <c r="E21">
        <f ca="1">OFFSET('336p trace'!$S$56,(A21-1)*56,0)-OFFSET('336p stat'!$H$1,A21*20,0)</f>
        <v>8.9663870000022143</v>
      </c>
      <c r="F21">
        <f ca="1">OFFSET('336p stat'!$H$1,A21*20,0)-OFFSET('336p stat'!$K$1,A21*20,0)</f>
        <v>4.5583200000000943</v>
      </c>
      <c r="G21">
        <f ca="1">OFFSET('336p stat'!$K$1,A21*20,0)-OFFSET('336p stat'!$N$1,A21*20,0)</f>
        <v>13209.458616</v>
      </c>
      <c r="H21">
        <f ca="1">OFFSET('336p stat'!$N$1,A21*20,0)</f>
        <v>171.83667700000001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252002.27779599986</v>
      </c>
      <c r="E22" s="5">
        <f ca="1">OFFSET('336p trace'!$V$56,(A22-1)*56,0)</f>
        <v>230906.522</v>
      </c>
      <c r="F22" s="5">
        <f ca="1">OFFSET('336p stat'!$H$1,A22*20,1)</f>
        <v>230501.20763700001</v>
      </c>
      <c r="G22" s="5">
        <f ca="1">OFFSET('336p stat'!$K$1,A22*20,1)</f>
        <v>230414.03559399999</v>
      </c>
      <c r="H22" s="5">
        <f ca="1">OFFSET('336p stat'!$N$1,A22*20,1)</f>
        <v>1.156979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560.94045999999992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41394.078472328569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48.202780000000132</v>
      </c>
      <c r="E25">
        <f ca="1">OFFSET('336p trace'!$S$56,(A25-1)*56,0)-OFFSET('336p stat'!$H$1,A25*20,0)</f>
        <v>21.687689999999918</v>
      </c>
      <c r="F25">
        <f ca="1">OFFSET('336p stat'!$H$1,A25*20,0)-OFFSET('336p stat'!$K$1,A25*20,0)</f>
        <v>153.991873</v>
      </c>
      <c r="G25">
        <f ca="1">OFFSET('336p stat'!$K$1,A25*20,0)-OFFSET('336p stat'!$N$1,A25*20,0)</f>
        <v>335.53663699999998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32291.854282699631</v>
      </c>
      <c r="E26" s="5">
        <f ca="1">OFFSET('336p trace'!$V$56,(A26-1)*56,0)</f>
        <v>8.2024033199999629</v>
      </c>
      <c r="F26" s="5">
        <f ca="1">OFFSET('336p stat'!$H$1,A26*20,1)</f>
        <v>6.3611000000000001E-2</v>
      </c>
      <c r="G26" s="5">
        <f ca="1">OFFSET('336p stat'!$K$1,A26*20,1)</f>
        <v>2.2013999999999999E-2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43.922340000000133</v>
      </c>
      <c r="E27">
        <f ca="1">OFFSET('336p trace'!$S$56,(A27-1)*56,0)-OFFSET('336p stat'!$H$1,A27*20,0)</f>
        <v>21.894499999999937</v>
      </c>
      <c r="F27">
        <f ca="1">OFFSET('336p stat'!$H$1,A27*20,0)-OFFSET('336p stat'!$K$1,A27*20,0)</f>
        <v>153.76799400000004</v>
      </c>
      <c r="G27">
        <f ca="1">OFFSET('336p stat'!$K$1,A27*20,0)-OFFSET('336p stat'!$N$1,A27*20,0)</f>
        <v>309.47582599999998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22427.370036544369</v>
      </c>
      <c r="E28" s="5">
        <f ca="1">OFFSET('336p trace'!$V$56,(A28-1)*56,0)</f>
        <v>8.4283332175999934</v>
      </c>
      <c r="F28" s="5">
        <f ca="1">OFFSET('336p stat'!$H$1,A28*20,1)</f>
        <v>5.0664000000000001E-2</v>
      </c>
      <c r="G28" s="5">
        <f ca="1">OFFSET('336p stat'!$K$1,A28*20,1)</f>
        <v>6.0850000000000001E-3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95.604259999999954</v>
      </c>
      <c r="E31" s="5">
        <f ca="1">OFFSET('336p trace'!$S$56,(A31-1)*56,0)-OFFSET('336p stat'!$H$1,A31*20,0)</f>
        <v>21.325771999999859</v>
      </c>
      <c r="F31" s="5">
        <f ca="1">OFFSET('336p stat'!$H$1,A31*20,0)-OFFSET('336p stat'!$K$1,A31*20,0)</f>
        <v>4.0989730000000009</v>
      </c>
      <c r="G31" s="5">
        <f ca="1">OFFSET('336p stat'!$K$1,A31*20,0)-OFFSET('336p stat'!$N$1,A31*20,0)</f>
        <v>335.47283000000004</v>
      </c>
      <c r="H31" s="5">
        <f ca="1">OFFSET('336p stat'!$N$1,A31*20,0)</f>
        <v>152.327305</v>
      </c>
      <c r="I31" s="5"/>
      <c r="J31" s="5">
        <f ca="1">SUM(E31:H31)</f>
        <v>513.22487999999987</v>
      </c>
      <c r="K31" s="10">
        <f ca="1">G31/J31</f>
        <v>0.65365659981254243</v>
      </c>
      <c r="L31">
        <f t="shared" ref="L31:L59" ca="1" si="0">$K$29*POWER(K31,2)*SQRT(G139/(POWER(G31,2)*$L$29)+J139/(POWER(J31,2)*$L$29))</f>
        <v>2.3326121312759236E-4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600.20108000000005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47.470000000004802</v>
      </c>
      <c r="E33" s="5">
        <f ca="1">OFFSET('336p trace'!$S$56,(A33-1)*56,0)-OFFSET('336p stat'!$H$1,A33*20,0)</f>
        <v>24.078288999997312</v>
      </c>
      <c r="F33" s="5">
        <f ca="1">OFFSET('336p stat'!$H$1,A33*20,0)-OFFSET('336p stat'!$K$1,A33*20,0)</f>
        <v>4.6523830000005546</v>
      </c>
      <c r="G33" s="5">
        <f ca="1">OFFSET('336p stat'!$K$1,A33*20,0)-OFFSET('336p stat'!$N$1,A33*20,0)</f>
        <v>11449.555106</v>
      </c>
      <c r="H33" s="5">
        <f ca="1">OFFSET('336p stat'!$N$1,A33*20,0)</f>
        <v>173.06622200000001</v>
      </c>
      <c r="I33" s="5"/>
      <c r="J33" s="5">
        <f t="shared" ca="1" si="1"/>
        <v>11651.351999999997</v>
      </c>
      <c r="K33" s="10">
        <f t="shared" ca="1" si="2"/>
        <v>0.98268038816439518</v>
      </c>
      <c r="L33">
        <f t="shared" ca="1" si="0"/>
        <v>1.6494562108777273E-2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37.187439999999924</v>
      </c>
      <c r="E34" s="5">
        <f ca="1">OFFSET('336p trace'!$S$56,(A34-1)*56,0)-OFFSET('336p stat'!$H$1,A34*20,0)</f>
        <v>21.073840000000075</v>
      </c>
      <c r="F34" s="5">
        <f ca="1">OFFSET('336p stat'!$H$1,A34*20,0)-OFFSET('336p stat'!$K$1,A34*20,0)</f>
        <v>3.5067820000000438</v>
      </c>
      <c r="G34" s="5">
        <f ca="1">OFFSET('336p stat'!$K$1,A34*20,0)-OFFSET('336p stat'!$N$1,A34*20,0)</f>
        <v>320.89661599999999</v>
      </c>
      <c r="H34" s="5">
        <f ca="1">OFFSET('336p stat'!$N$1,A34*20,0)</f>
        <v>86.244422</v>
      </c>
      <c r="I34" s="5"/>
      <c r="J34" s="5">
        <f t="shared" ca="1" si="1"/>
        <v>431.7216600000001</v>
      </c>
      <c r="K34" s="10">
        <f t="shared" ca="1" si="2"/>
        <v>0.74329514993526136</v>
      </c>
      <c r="L34">
        <f t="shared" ca="1" si="0"/>
        <v>2.3046198544515842E-4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26.471940000000245</v>
      </c>
      <c r="E35" s="5">
        <f ca="1">OFFSET('336p trace'!$S$56,(A35-1)*56,0)-OFFSET('336p stat'!$H$1,A35*20,0)</f>
        <v>21.222060999999826</v>
      </c>
      <c r="F35" s="5">
        <f ca="1">OFFSET('336p stat'!$H$1,A35*20,0)-OFFSET('336p stat'!$K$1,A35*20,0)</f>
        <v>4.0770440000000008</v>
      </c>
      <c r="G35" s="5">
        <f ca="1">OFFSET('336p stat'!$K$1,A35*20,0)-OFFSET('336p stat'!$N$1,A35*20,0)</f>
        <v>320.85686499999997</v>
      </c>
      <c r="H35" s="5">
        <f ca="1">OFFSET('336p stat'!$N$1,A35*20,0)</f>
        <v>146.19685000000001</v>
      </c>
      <c r="I35" s="5"/>
      <c r="J35" s="5">
        <f t="shared" ca="1" si="1"/>
        <v>492.35281999999984</v>
      </c>
      <c r="K35" s="10">
        <f t="shared" ca="1" si="2"/>
        <v>0.65168077030613958</v>
      </c>
      <c r="L35">
        <f t="shared" ca="1" si="0"/>
        <v>2.5236349487271255E-4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37.321839999999952</v>
      </c>
      <c r="E36" s="5">
        <f ca="1">OFFSET('336p trace'!$S$56,(A36-1)*56,0)-OFFSET('336p stat'!$H$1,A36*20,0)</f>
        <v>20.962967999999989</v>
      </c>
      <c r="F36" s="5">
        <f ca="1">OFFSET('336p stat'!$H$1,A36*20,0)-OFFSET('336p stat'!$K$1,A36*20,0)</f>
        <v>3.4987299999999664</v>
      </c>
      <c r="G36" s="5">
        <f ca="1">OFFSET('336p stat'!$K$1,A36*20,0)-OFFSET('336p stat'!$N$1,A36*20,0)</f>
        <v>199.53238200000004</v>
      </c>
      <c r="H36" s="5">
        <f ca="1">OFFSET('336p stat'!$N$1,A36*20,0)</f>
        <v>86.346279999999993</v>
      </c>
      <c r="I36" s="5"/>
      <c r="J36" s="5">
        <f t="shared" ca="1" si="1"/>
        <v>310.34035999999998</v>
      </c>
      <c r="K36" s="10">
        <f t="shared" ca="1" si="2"/>
        <v>0.64294693091159671</v>
      </c>
      <c r="L36">
        <f t="shared" ca="1" si="0"/>
        <v>2.6219975802624541E-4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30.950999999999794</v>
      </c>
      <c r="E37" s="5">
        <f ca="1">OFFSET('336p trace'!$S$56,(A37-1)*56,0)-OFFSET('336p stat'!$H$1,A37*20,0)</f>
        <v>21.074331000000029</v>
      </c>
      <c r="F37" s="5">
        <f ca="1">OFFSET('336p stat'!$H$1,A37*20,0)-OFFSET('336p stat'!$K$1,A37*20,0)</f>
        <v>12.451794000000064</v>
      </c>
      <c r="G37" s="5">
        <f ca="1">OFFSET('336p stat'!$K$1,A37*20,0)-OFFSET('336p stat'!$N$1,A37*20,0)</f>
        <v>517.58760499999994</v>
      </c>
      <c r="H37" s="5">
        <f ca="1">OFFSET('336p stat'!$N$1,A37*20,0)</f>
        <v>1020.81907</v>
      </c>
      <c r="I37" s="5"/>
      <c r="J37" s="5">
        <f t="shared" ca="1" si="1"/>
        <v>1571.9328</v>
      </c>
      <c r="K37" s="10">
        <f t="shared" ca="1" si="2"/>
        <v>0.32926827724442159</v>
      </c>
      <c r="L37">
        <f t="shared" ca="1" si="0"/>
        <v>7.5501350992478646E-3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1565.2651999999998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90.617200000000594</v>
      </c>
      <c r="E39" s="5">
        <f ca="1">OFFSET('336p trace'!$S$56,(A39-1)*56,0)-OFFSET('336p stat'!$H$1,A39*20,0)</f>
        <v>20.032366999999795</v>
      </c>
      <c r="F39" s="5">
        <f ca="1">OFFSET('336p stat'!$H$1,A39*20,0)-OFFSET('336p stat'!$K$1,A39*20,0)</f>
        <v>11.742745000000014</v>
      </c>
      <c r="G39" s="5">
        <f ca="1">OFFSET('336p stat'!$K$1,A39*20,0)-OFFSET('336p stat'!$N$1,A39*20,0)</f>
        <v>366.95395300000007</v>
      </c>
      <c r="H39" s="5">
        <f ca="1">OFFSET('336p stat'!$N$1,A39*20,0)</f>
        <v>938.07673499999999</v>
      </c>
      <c r="I39" s="5"/>
      <c r="J39" s="5">
        <f t="shared" ca="1" si="1"/>
        <v>1336.8057999999999</v>
      </c>
      <c r="K39" s="10">
        <f t="shared" ca="1" si="2"/>
        <v>0.27450056919262328</v>
      </c>
      <c r="L39">
        <f t="shared" ca="1" si="0"/>
        <v>3.2194467380120286E-3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144.1780000000017</v>
      </c>
      <c r="E40" s="5">
        <f ca="1">OFFSET('336p trace'!$S$56,(A40-1)*56,0)-OFFSET('336p stat'!$H$1,A40*20,0)</f>
        <v>8.9663870000022143</v>
      </c>
      <c r="F40" s="5">
        <f ca="1">OFFSET('336p stat'!$H$1,A40*20,0)-OFFSET('336p stat'!$K$1,A40*20,0)</f>
        <v>4.5583200000000943</v>
      </c>
      <c r="G40" s="5">
        <f ca="1">OFFSET('336p stat'!$K$1,A40*20,0)-OFFSET('336p stat'!$N$1,A40*20,0)</f>
        <v>13209.458616</v>
      </c>
      <c r="H40" s="5">
        <f ca="1">OFFSET('336p stat'!$N$1,A40*20,0)</f>
        <v>171.83667700000001</v>
      </c>
      <c r="I40" s="5"/>
      <c r="J40" s="5">
        <f t="shared" ca="1" si="1"/>
        <v>13394.820000000002</v>
      </c>
      <c r="K40" s="10">
        <f t="shared" ca="1" si="2"/>
        <v>0.98616171146756715</v>
      </c>
      <c r="L40">
        <f t="shared" ca="1" si="0"/>
        <v>1.9394545816680452E-2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560.94045999999992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48.202780000000132</v>
      </c>
      <c r="E42" s="5">
        <f ca="1">OFFSET('336p trace'!$S$56,(A42-1)*56,0)-OFFSET('336p stat'!$H$1,A42*20,0)</f>
        <v>21.687689999999918</v>
      </c>
      <c r="F42" s="5">
        <f ca="1">OFFSET('336p stat'!$H$1,A42*20,0)-OFFSET('336p stat'!$K$1,A42*20,0)</f>
        <v>153.991873</v>
      </c>
      <c r="G42" s="5">
        <f ca="1">OFFSET('336p stat'!$K$1,A42*20,0)-OFFSET('336p stat'!$N$1,A42*20,0)</f>
        <v>335.53663699999998</v>
      </c>
      <c r="H42" s="5">
        <f ca="1">OFFSET('336p stat'!$N$1,A42*20,0)</f>
        <v>0</v>
      </c>
      <c r="I42" s="5"/>
      <c r="J42" s="5">
        <f t="shared" ca="1" si="1"/>
        <v>511.2161999999999</v>
      </c>
      <c r="K42" s="10">
        <f t="shared" ca="1" si="2"/>
        <v>0.65634977334442857</v>
      </c>
      <c r="L42">
        <f t="shared" ca="1" si="0"/>
        <v>6.7452413172723667E-4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43.922340000000133</v>
      </c>
      <c r="E43" s="5">
        <f ca="1">OFFSET('336p trace'!$S$56,(A43-1)*56,0)-OFFSET('336p stat'!$H$1,A43*20,0)</f>
        <v>21.894499999999937</v>
      </c>
      <c r="F43" s="5">
        <f ca="1">OFFSET('336p stat'!$H$1,A43*20,0)-OFFSET('336p stat'!$K$1,A43*20,0)</f>
        <v>153.76799400000004</v>
      </c>
      <c r="G43" s="5">
        <f ca="1">OFFSET('336p stat'!$K$1,A43*20,0)-OFFSET('336p stat'!$N$1,A43*20,0)</f>
        <v>309.47582599999998</v>
      </c>
      <c r="H43" s="5">
        <f ca="1">OFFSET('336p stat'!$N$1,A43*20,0)</f>
        <v>0</v>
      </c>
      <c r="I43" s="5"/>
      <c r="J43" s="5">
        <f t="shared" ca="1" si="1"/>
        <v>485.13831999999996</v>
      </c>
      <c r="K43" s="10">
        <f t="shared" ca="1" si="2"/>
        <v>0.63791255656737234</v>
      </c>
      <c r="L43">
        <f t="shared" ca="1" si="0"/>
        <v>6.7785712012202108E-4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36.343599999999867</v>
      </c>
      <c r="E44" s="5">
        <f ca="1">OFFSET('336p trace'!$S$56,(A44-1)*56,0)-OFFSET('336p stat'!$H$1,A44*20,0)</f>
        <v>21.681238000000064</v>
      </c>
      <c r="F44" s="5">
        <f ca="1">OFFSET('336p stat'!$H$1,A44*20,0)-OFFSET('336p stat'!$K$1,A44*20,0)</f>
        <v>87.593927000000008</v>
      </c>
      <c r="G44" s="5">
        <f ca="1">OFFSET('336p stat'!$K$1,A44*20,0)-OFFSET('336p stat'!$N$1,A44*20,0)</f>
        <v>320.05695500000002</v>
      </c>
      <c r="H44" s="5">
        <f ca="1">OFFSET('336p stat'!$N$1,A44*20,0)</f>
        <v>0</v>
      </c>
      <c r="I44" s="5"/>
      <c r="J44" s="5">
        <f t="shared" ca="1" si="1"/>
        <v>429.33212000000009</v>
      </c>
      <c r="K44" s="10">
        <f t="shared" ca="1" si="2"/>
        <v>0.74547638084939916</v>
      </c>
      <c r="L44">
        <f t="shared" ca="1" si="0"/>
        <v>1.2094150375814049E-3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45.325419999999781</v>
      </c>
      <c r="E45" s="5">
        <f ca="1">OFFSET('336p trace'!$S$56,(A45-1)*56,0)-OFFSET('336p stat'!$H$1,A45*20,0)</f>
        <v>21.076841000000059</v>
      </c>
      <c r="F45" s="5">
        <f ca="1">OFFSET('336p stat'!$H$1,A45*20,0)-OFFSET('336p stat'!$K$1,A45*20,0)</f>
        <v>87.641716000000002</v>
      </c>
      <c r="G45" s="5">
        <f ca="1">OFFSET('336p stat'!$K$1,A45*20,0)-OFFSET('336p stat'!$N$1,A45*20,0)</f>
        <v>199.03470300000001</v>
      </c>
      <c r="H45" s="5">
        <f ca="1">OFFSET('336p stat'!$N$1,A45*20,0)</f>
        <v>0</v>
      </c>
      <c r="I45" s="5"/>
      <c r="J45" s="5">
        <f t="shared" ca="1" si="1"/>
        <v>307.75326000000007</v>
      </c>
      <c r="K45" s="10">
        <f t="shared" ca="1" si="2"/>
        <v>0.64673466984557682</v>
      </c>
      <c r="L45">
        <f t="shared" ca="1" si="0"/>
        <v>1.0984909201998717E-3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47.704659999999933</v>
      </c>
      <c r="E46" s="5">
        <f ca="1">OFFSET('336p trace'!$S$56,(A46-1)*56,0)-OFFSET('336p stat'!$H$1,A46*20,0)</f>
        <v>21.658299000000056</v>
      </c>
      <c r="F46" s="5">
        <f ca="1">OFFSET('336p stat'!$H$1,A46*20,0)-OFFSET('336p stat'!$K$1,A46*20,0)</f>
        <v>147.47760400000004</v>
      </c>
      <c r="G46" s="5">
        <f ca="1">OFFSET('336p stat'!$K$1,A46*20,0)-OFFSET('336p stat'!$N$1,A46*20,0)</f>
        <v>320.12097699999998</v>
      </c>
      <c r="H46" s="5">
        <f ca="1">OFFSET('336p stat'!$N$1,A46*20,0)</f>
        <v>0</v>
      </c>
      <c r="I46" s="5"/>
      <c r="J46" s="5">
        <f t="shared" ca="1" si="1"/>
        <v>489.25688000000008</v>
      </c>
      <c r="K46" s="10">
        <f t="shared" ca="1" si="2"/>
        <v>0.65430040963348324</v>
      </c>
      <c r="L46">
        <f t="shared" ca="1" si="0"/>
        <v>7.1159475048341084E-4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119.44599999999991</v>
      </c>
      <c r="E47" s="5">
        <f ca="1">OFFSET('336p trace'!$S$56,(A47-1)*56,0)-OFFSET('336p stat'!$H$1,A47*20,0)</f>
        <v>0.50500800000008894</v>
      </c>
      <c r="F47" s="5">
        <f ca="1">OFFSET('336p stat'!$H$1,A47*20,0)-OFFSET('336p stat'!$K$1,A47*20,0)</f>
        <v>12.858690999999453</v>
      </c>
      <c r="G47" s="5">
        <f ca="1">OFFSET('336p stat'!$K$1,A47*20,0)-OFFSET('336p stat'!$N$1,A47*20,0)</f>
        <v>15230.466431000001</v>
      </c>
      <c r="H47" s="5">
        <f ca="1">OFFSET('336p stat'!$N$1,A47*20,0)</f>
        <v>701.08186999999998</v>
      </c>
      <c r="I47" s="5"/>
      <c r="J47" s="5">
        <f t="shared" ca="1" si="1"/>
        <v>15944.912</v>
      </c>
      <c r="K47" s="10">
        <f t="shared" ca="1" si="2"/>
        <v>0.95519288102687561</v>
      </c>
      <c r="L47">
        <f t="shared" ca="1" si="0"/>
        <v>1.8721993428804352E-2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0.6720000000022992</v>
      </c>
      <c r="E48" s="5">
        <f ca="1">OFFSET('336p trace'!$S$56,(A48-1)*56,0)-OFFSET('336p stat'!$H$1,A48*20,0)</f>
        <v>0.5165820000001986</v>
      </c>
      <c r="F48" s="5">
        <f ca="1">OFFSET('336p stat'!$H$1,A48*20,0)-OFFSET('336p stat'!$K$1,A48*20,0)</f>
        <v>12.99203099999977</v>
      </c>
      <c r="G48" s="5">
        <f ca="1">OFFSET('336p stat'!$K$1,A48*20,0)-OFFSET('336p stat'!$N$1,A48*20,0)</f>
        <v>13613.344612999999</v>
      </c>
      <c r="H48" s="5">
        <f ca="1">OFFSET('336p stat'!$N$1,A48*20,0)</f>
        <v>704.14677400000005</v>
      </c>
      <c r="I48" s="5"/>
      <c r="J48" s="5">
        <f t="shared" ca="1" si="1"/>
        <v>14331</v>
      </c>
      <c r="K48" s="10">
        <f t="shared" ca="1" si="2"/>
        <v>0.94992286742027765</v>
      </c>
      <c r="L48">
        <f t="shared" ca="1" si="0"/>
        <v>1.887555892355755E-2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2532.0600000000122</v>
      </c>
      <c r="E49" s="5">
        <f ca="1">OFFSET('336p trace'!$S$56,(A49-1)*56,0)-OFFSET('336p stat'!$H$1,A49*20,0)</f>
        <v>18.640952999987348</v>
      </c>
      <c r="F49" s="5">
        <f ca="1">OFFSET('336p stat'!$H$1,A49*20,0)-OFFSET('336p stat'!$K$1,A49*20,0)</f>
        <v>24.732539000000543</v>
      </c>
      <c r="G49" s="5">
        <f ca="1">OFFSET('336p stat'!$K$1,A49*20,0)-OFFSET('336p stat'!$N$1,A49*20,0)</f>
        <v>28738.641795</v>
      </c>
      <c r="H49" s="5">
        <f ca="1">OFFSET('336p stat'!$N$1,A49*20,0)</f>
        <v>1598.5687129999999</v>
      </c>
      <c r="I49" s="5"/>
      <c r="J49" s="5">
        <f t="shared" ca="1" si="1"/>
        <v>30380.583999999988</v>
      </c>
      <c r="K49" s="10">
        <f t="shared" ca="1" si="2"/>
        <v>0.94595422507348803</v>
      </c>
      <c r="L49">
        <f t="shared" ca="1" si="0"/>
        <v>1.1485577345254031E-2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1.0519999999960419</v>
      </c>
      <c r="E50" s="5">
        <f ca="1">OFFSET('336p trace'!$S$56,(A50-1)*56,0)-OFFSET('336p stat'!$H$1,A50*20,0)</f>
        <v>12.444555000005494</v>
      </c>
      <c r="F50" s="5">
        <f ca="1">OFFSET('336p stat'!$H$1,A50*20,0)-OFFSET('336p stat'!$K$1,A50*20,0)</f>
        <v>20.946758000001864</v>
      </c>
      <c r="G50" s="5">
        <f ca="1">OFFSET('336p stat'!$K$1,A50*20,0)-OFFSET('336p stat'!$N$1,A50*20,0)</f>
        <v>26235.035726999999</v>
      </c>
      <c r="H50" s="5">
        <f ca="1">OFFSET('336p stat'!$N$1,A50*20,0)</f>
        <v>1312.9989599999999</v>
      </c>
      <c r="I50" s="5"/>
      <c r="J50" s="5">
        <f t="shared" ca="1" si="1"/>
        <v>27581.426000000007</v>
      </c>
      <c r="K50" s="10">
        <f t="shared" ca="1" si="2"/>
        <v>0.95118489257952044</v>
      </c>
      <c r="L50">
        <f t="shared" ca="1" si="0"/>
        <v>1.1681106401849557E-2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122.22200000000157</v>
      </c>
      <c r="E51" s="5">
        <f ca="1">OFFSET('336p trace'!$S$56,(A51-1)*56,0)-OFFSET('336p stat'!$H$1,A51*20,0)</f>
        <v>0.51159799999913957</v>
      </c>
      <c r="F51" s="5">
        <f ca="1">OFFSET('336p stat'!$H$1,A51*20,0)-OFFSET('336p stat'!$K$1,A51*20,0)</f>
        <v>13.234588999999687</v>
      </c>
      <c r="G51" s="5">
        <f ca="1">OFFSET('336p stat'!$K$1,A51*20,0)-OFFSET('336p stat'!$N$1,A51*20,0)</f>
        <v>14676.115252000001</v>
      </c>
      <c r="H51" s="5">
        <f ca="1">OFFSET('336p stat'!$N$1,A51*20,0)</f>
        <v>720.83256100000006</v>
      </c>
      <c r="I51" s="5"/>
      <c r="J51" s="5">
        <f t="shared" ca="1" si="1"/>
        <v>15410.694</v>
      </c>
      <c r="K51" s="10">
        <f t="shared" ca="1" si="2"/>
        <v>0.95233318188006344</v>
      </c>
      <c r="L51">
        <f t="shared" ca="1" si="0"/>
        <v>1.7003145289164696E-2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0.69199999999727879</v>
      </c>
      <c r="E52" s="5">
        <f ca="1">OFFSET('336p trace'!$S$56,(A52-1)*56,0)-OFFSET('336p stat'!$H$1,A52*20,0)</f>
        <v>0.51555499999994936</v>
      </c>
      <c r="F52" s="5">
        <f ca="1">OFFSET('336p stat'!$H$1,A52*20,0)-OFFSET('336p stat'!$K$1,A52*20,0)</f>
        <v>13.242128999998386</v>
      </c>
      <c r="G52" s="5">
        <f ca="1">OFFSET('336p stat'!$K$1,A52*20,0)-OFFSET('336p stat'!$N$1,A52*20,0)</f>
        <v>13795.620910000001</v>
      </c>
      <c r="H52" s="5">
        <f ca="1">OFFSET('336p stat'!$N$1,A52*20,0)</f>
        <v>715.40340600000002</v>
      </c>
      <c r="I52" s="5"/>
      <c r="J52" s="5">
        <f t="shared" ca="1" si="1"/>
        <v>14524.781999999999</v>
      </c>
      <c r="K52" s="10">
        <f t="shared" ca="1" si="2"/>
        <v>0.94979882727327691</v>
      </c>
      <c r="L52">
        <f t="shared" ca="1" si="0"/>
        <v>2.1421350845271411E-2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121.35199999999713</v>
      </c>
      <c r="E53" s="5">
        <f ca="1">OFFSET('336p trace'!$S$56,(A53-1)*56,0)-OFFSET('336p stat'!$H$1,A53*20,0)</f>
        <v>0.51242199999796867</v>
      </c>
      <c r="F53" s="5">
        <f ca="1">OFFSET('336p stat'!$H$1,A53*20,0)-OFFSET('336p stat'!$K$1,A53*20,0)</f>
        <v>14.114843999999721</v>
      </c>
      <c r="G53" s="5">
        <f ca="1">OFFSET('336p stat'!$K$1,A53*20,0)-OFFSET('336p stat'!$N$1,A53*20,0)</f>
        <v>15553.093962999999</v>
      </c>
      <c r="H53" s="5">
        <f ca="1">OFFSET('336p stat'!$N$1,A53*20,0)</f>
        <v>576.14877100000001</v>
      </c>
      <c r="I53" s="5"/>
      <c r="J53" s="5">
        <f t="shared" ca="1" si="1"/>
        <v>16143.869999999997</v>
      </c>
      <c r="K53" s="10">
        <f t="shared" ca="1" si="2"/>
        <v>0.96340555040396147</v>
      </c>
      <c r="L53">
        <f t="shared" ca="1" si="0"/>
        <v>1.798591585291813E-2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14742.704000000003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0.68000000000029104</v>
      </c>
      <c r="E55" s="5">
        <f ca="1">OFFSET('336p trace'!$S$56,(A55-1)*56,0)-OFFSET('336p stat'!$H$1,A55*20,0)</f>
        <v>0.51724199999989651</v>
      </c>
      <c r="F55" s="5">
        <f ca="1">OFFSET('336p stat'!$H$1,A55*20,0)-OFFSET('336p stat'!$K$1,A55*20,0)</f>
        <v>13.933398999999554</v>
      </c>
      <c r="G55" s="5">
        <f ca="1">OFFSET('336p stat'!$K$1,A55*20,0)-OFFSET('336p stat'!$N$1,A55*20,0)</f>
        <v>13586.348741</v>
      </c>
      <c r="H55" s="5">
        <f ca="1">OFFSET('336p stat'!$N$1,A55*20,0)</f>
        <v>570.97461799999996</v>
      </c>
      <c r="I55" s="5"/>
      <c r="J55" s="5">
        <f t="shared" ca="1" si="1"/>
        <v>14171.773999999999</v>
      </c>
      <c r="K55" s="10">
        <f t="shared" ca="1" si="2"/>
        <v>0.95869075678175508</v>
      </c>
      <c r="L55">
        <f t="shared" ca="1" si="0"/>
        <v>2.1229676082443791E-2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 t="e">
        <f ca="1">OFFSET('336p trace'!$R$56,(A56-1)*56,0)-OFFSET('336p trace'!$S$56,(A56-1)*56,0)</f>
        <v>#DIV/0!</v>
      </c>
      <c r="E56" s="5" t="e">
        <f ca="1">OFFSET('336p trace'!$S$56,(A56-1)*56,0)-OFFSET('336p stat'!$H$1,A56*20,0)</f>
        <v>#DIV/0!</v>
      </c>
      <c r="F56" s="5">
        <f ca="1">OFFSET('336p stat'!$H$1,A56*20,0)-OFFSET('336p stat'!$K$1,A56*20,0)</f>
        <v>14.313437000000704</v>
      </c>
      <c r="G56" s="5">
        <f ca="1">OFFSET('336p stat'!$K$1,A56*20,0)-OFFSET('336p stat'!$N$1,A56*20,0)</f>
        <v>13950.431576000001</v>
      </c>
      <c r="H56" s="5">
        <f ca="1">OFFSET('336p stat'!$N$1,A56*20,0)</f>
        <v>587.31467399999997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69</v>
      </c>
    </row>
    <row r="84" spans="1:10" x14ac:dyDescent="0.25">
      <c r="D84" t="s">
        <v>58</v>
      </c>
      <c r="E84" t="s">
        <v>54</v>
      </c>
      <c r="F84" t="s">
        <v>55</v>
      </c>
      <c r="G84" t="s">
        <v>56</v>
      </c>
      <c r="H84" t="s">
        <v>57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608.82913999999982</v>
      </c>
      <c r="E85" s="5">
        <f ca="1">OFFSET('336p trace'!$S$56,(A85-1)*56,0)</f>
        <v>513.22487999999987</v>
      </c>
      <c r="F85" s="5">
        <f ca="1">OFFSET('336p stat'!$H$1,A85*20,0)</f>
        <v>491.89910800000001</v>
      </c>
      <c r="G85" s="5">
        <f ca="1">OFFSET('336p stat'!$K$1,A85*20,0)</f>
        <v>487.80013500000001</v>
      </c>
      <c r="H85" s="5">
        <f ca="1">OFFSET('336p stat'!$N$1,A85*20,0)</f>
        <v>152.327305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600.20108000000005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11698.822000000002</v>
      </c>
      <c r="E87" s="5">
        <f ca="1">OFFSET('336p trace'!$S$56,(A87-1)*56,0)</f>
        <v>11651.351999999997</v>
      </c>
      <c r="F87" s="5">
        <f ca="1">OFFSET('336p stat'!$H$1,A87*20,0)</f>
        <v>11627.273711</v>
      </c>
      <c r="G87" s="5">
        <f ca="1">OFFSET('336p stat'!$K$1,A87*20,0)</f>
        <v>11622.621327999999</v>
      </c>
      <c r="H87" s="5">
        <f ca="1">OFFSET('336p stat'!$N$1,A87*20,0)</f>
        <v>173.06622200000001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468.90910000000002</v>
      </c>
      <c r="E88" s="5">
        <f ca="1">OFFSET('336p trace'!$S$56,(A88-1)*56,0)</f>
        <v>431.7216600000001</v>
      </c>
      <c r="F88" s="5">
        <f ca="1">OFFSET('336p stat'!$H$1,A88*20,0)</f>
        <v>410.64782000000002</v>
      </c>
      <c r="G88" s="5">
        <f ca="1">OFFSET('336p stat'!$K$1,A88*20,0)</f>
        <v>407.14103799999998</v>
      </c>
      <c r="H88" s="5">
        <f ca="1">OFFSET('336p stat'!$N$1,A88*20,0)</f>
        <v>86.244422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518.82476000000008</v>
      </c>
      <c r="E89" s="5">
        <f ca="1">OFFSET('336p trace'!$S$56,(A89-1)*56,0)</f>
        <v>492.35281999999984</v>
      </c>
      <c r="F89" s="5">
        <f ca="1">OFFSET('336p stat'!$H$1,A89*20,0)</f>
        <v>471.13075900000001</v>
      </c>
      <c r="G89" s="5">
        <f ca="1">OFFSET('336p stat'!$K$1,A89*20,0)</f>
        <v>467.05371500000001</v>
      </c>
      <c r="H89" s="5">
        <f ca="1">OFFSET('336p stat'!$N$1,A89*20,0)</f>
        <v>146.19685000000001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347.66219999999993</v>
      </c>
      <c r="E90" s="5">
        <f ca="1">OFFSET('336p trace'!$S$56,(A90-1)*56,0)</f>
        <v>310.34035999999998</v>
      </c>
      <c r="F90" s="5">
        <f ca="1">OFFSET('336p stat'!$H$1,A90*20,0)</f>
        <v>289.37739199999999</v>
      </c>
      <c r="G90" s="5">
        <f ca="1">OFFSET('336p stat'!$K$1,A90*20,0)</f>
        <v>285.87866200000002</v>
      </c>
      <c r="H90" s="5">
        <f ca="1">OFFSET('336p stat'!$N$1,A90*20,0)</f>
        <v>86.346279999999993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1602.8837999999998</v>
      </c>
      <c r="E91" s="5">
        <f ca="1">OFFSET('336p trace'!$S$56,(A91-1)*56,0)</f>
        <v>1571.9328</v>
      </c>
      <c r="F91" s="5">
        <f ca="1">OFFSET('336p stat'!$H$1,A91*20,0)</f>
        <v>1550.858469</v>
      </c>
      <c r="G91" s="5">
        <f ca="1">OFFSET('336p stat'!$K$1,A91*20,0)</f>
        <v>1538.406675</v>
      </c>
      <c r="H91" s="5">
        <f ca="1">OFFSET('336p stat'!$N$1,A91*20,0)</f>
        <v>1020.81907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1565.2651999999998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1427.4230000000005</v>
      </c>
      <c r="E93" s="5">
        <f ca="1">OFFSET('336p trace'!$S$56,(A93-1)*56,0)</f>
        <v>1336.8057999999999</v>
      </c>
      <c r="F93" s="5">
        <f ca="1">OFFSET('336p stat'!$H$1,A93*20,0)</f>
        <v>1316.7734330000001</v>
      </c>
      <c r="G93" s="5">
        <f ca="1">OFFSET('336p stat'!$K$1,A93*20,0)</f>
        <v>1305.0306880000001</v>
      </c>
      <c r="H93" s="5">
        <f ca="1">OFFSET('336p stat'!$N$1,A93*20,0)</f>
        <v>938.07673499999999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13538.998000000003</v>
      </c>
      <c r="E94" s="5">
        <f ca="1">OFFSET('336p trace'!$S$56,(A94-1)*56,0)</f>
        <v>13394.820000000002</v>
      </c>
      <c r="F94" s="5">
        <f ca="1">OFFSET('336p stat'!$H$1,A94*20,0)</f>
        <v>13385.853612999999</v>
      </c>
      <c r="G94" s="5">
        <f ca="1">OFFSET('336p stat'!$K$1,A94*20,0)</f>
        <v>13381.295292999999</v>
      </c>
      <c r="H94" s="5">
        <f ca="1">OFFSET('336p stat'!$N$1,A94*20,0)</f>
        <v>171.83667700000001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560.94045999999992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559.41898000000003</v>
      </c>
      <c r="E96" s="5">
        <f ca="1">OFFSET('336p trace'!$S$56,(A96-1)*56,0)</f>
        <v>511.2161999999999</v>
      </c>
      <c r="F96" s="5">
        <f ca="1">OFFSET('336p stat'!$H$1,A96*20,0)</f>
        <v>489.52850999999998</v>
      </c>
      <c r="G96" s="5">
        <f ca="1">OFFSET('336p stat'!$K$1,A96*20,0)</f>
        <v>335.53663699999998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529.0606600000001</v>
      </c>
      <c r="E97" s="5">
        <f ca="1">OFFSET('336p trace'!$S$56,(A97-1)*56,0)</f>
        <v>485.13831999999996</v>
      </c>
      <c r="F97" s="5">
        <f ca="1">OFFSET('336p stat'!$H$1,A97*20,0)</f>
        <v>463.24382000000003</v>
      </c>
      <c r="G97" s="5">
        <f ca="1">OFFSET('336p stat'!$K$1,A97*20,0)</f>
        <v>309.47582599999998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465.67571999999996</v>
      </c>
      <c r="E98" s="5">
        <f ca="1">OFFSET('336p trace'!$S$56,(A98-1)*56,0)</f>
        <v>429.33212000000009</v>
      </c>
      <c r="F98" s="5">
        <f ca="1">OFFSET('336p stat'!$H$1,A98*20,0)</f>
        <v>407.65088200000002</v>
      </c>
      <c r="G98" s="5">
        <f ca="1">OFFSET('336p stat'!$K$1,A98*20,0)</f>
        <v>320.05695500000002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353.07867999999985</v>
      </c>
      <c r="E99" s="5">
        <f ca="1">OFFSET('336p trace'!$S$56,(A99-1)*56,0)</f>
        <v>307.75326000000007</v>
      </c>
      <c r="F99" s="5">
        <f ca="1">OFFSET('336p stat'!$H$1,A99*20,0)</f>
        <v>286.67641900000001</v>
      </c>
      <c r="G99" s="5">
        <f ca="1">OFFSET('336p stat'!$K$1,A99*20,0)</f>
        <v>199.03470300000001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536.96154000000001</v>
      </c>
      <c r="E100" s="5">
        <f ca="1">OFFSET('336p trace'!$S$56,(A100-1)*56,0)</f>
        <v>489.25688000000008</v>
      </c>
      <c r="F100" s="5">
        <f ca="1">OFFSET('336p stat'!$H$1,A100*20,0)</f>
        <v>467.59858100000002</v>
      </c>
      <c r="G100" s="5">
        <f ca="1">OFFSET('336p stat'!$K$1,A100*20,0)</f>
        <v>320.12097699999998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16064.358</v>
      </c>
      <c r="E101" s="5">
        <f ca="1">OFFSET('336p trace'!$S$56,(A101-1)*56,0)</f>
        <v>15944.912</v>
      </c>
      <c r="F101" s="5">
        <f ca="1">OFFSET('336p stat'!$H$1,A101*20,0)</f>
        <v>15944.406992</v>
      </c>
      <c r="G101" s="5">
        <f ca="1">OFFSET('336p stat'!$K$1,A101*20,0)</f>
        <v>15931.548301000001</v>
      </c>
      <c r="H101" s="5">
        <f ca="1">OFFSET('336p stat'!$N$1,A101*20,0)</f>
        <v>701.08186999999998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14331.672000000002</v>
      </c>
      <c r="E102" s="5">
        <f ca="1">OFFSET('336p trace'!$S$56,(A102-1)*56,0)</f>
        <v>14331</v>
      </c>
      <c r="F102" s="5">
        <f ca="1">OFFSET('336p stat'!$H$1,A102*20,0)</f>
        <v>14330.483418</v>
      </c>
      <c r="G102" s="5">
        <f ca="1">OFFSET('336p stat'!$K$1,A102*20,0)</f>
        <v>14317.491387</v>
      </c>
      <c r="H102" s="5">
        <f ca="1">OFFSET('336p stat'!$N$1,A102*20,0)</f>
        <v>704.14677400000005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32912.644</v>
      </c>
      <c r="E103" s="5">
        <f ca="1">OFFSET('336p trace'!$S$56,(A103-1)*56,0)</f>
        <v>30380.583999999988</v>
      </c>
      <c r="F103" s="5">
        <f ca="1">OFFSET('336p stat'!$H$1,A103*20,0)</f>
        <v>30361.943047000001</v>
      </c>
      <c r="G103" s="5">
        <f ca="1">OFFSET('336p stat'!$K$1,A103*20,0)</f>
        <v>30337.210508</v>
      </c>
      <c r="H103" s="5">
        <f ca="1">OFFSET('336p stat'!$N$1,A103*20,0)</f>
        <v>1598.5687129999999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27582.478000000003</v>
      </c>
      <c r="E104" s="5">
        <f ca="1">OFFSET('336p trace'!$S$56,(A104-1)*56,0)</f>
        <v>27581.426000000007</v>
      </c>
      <c r="F104" s="5">
        <f ca="1">OFFSET('336p stat'!$H$1,A104*20,0)</f>
        <v>27568.981445000001</v>
      </c>
      <c r="G104" s="5">
        <f ca="1">OFFSET('336p stat'!$K$1,A104*20,0)</f>
        <v>27548.034686999999</v>
      </c>
      <c r="H104" s="5">
        <f ca="1">OFFSET('336p stat'!$N$1,A104*20,0)</f>
        <v>1312.9989599999999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15532.916000000001</v>
      </c>
      <c r="E105" s="5">
        <f ca="1">OFFSET('336p trace'!$S$56,(A105-1)*56,0)</f>
        <v>15410.694</v>
      </c>
      <c r="F105" s="5">
        <f ca="1">OFFSET('336p stat'!$H$1,A105*20,0)</f>
        <v>15410.182402</v>
      </c>
      <c r="G105" s="5">
        <f ca="1">OFFSET('336p stat'!$K$1,A105*20,0)</f>
        <v>15396.947813000001</v>
      </c>
      <c r="H105" s="5">
        <f ca="1">OFFSET('336p stat'!$N$1,A105*20,0)</f>
        <v>720.83256100000006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14525.473999999997</v>
      </c>
      <c r="E106" s="5">
        <f ca="1">OFFSET('336p trace'!$S$56,(A106-1)*56,0)</f>
        <v>14524.781999999999</v>
      </c>
      <c r="F106" s="5">
        <f ca="1">OFFSET('336p stat'!$H$1,A106*20,0)</f>
        <v>14524.266444999999</v>
      </c>
      <c r="G106" s="5">
        <f ca="1">OFFSET('336p stat'!$K$1,A106*20,0)</f>
        <v>14511.024316000001</v>
      </c>
      <c r="H106" s="5">
        <f ca="1">OFFSET('336p stat'!$N$1,A106*20,0)</f>
        <v>715.40340600000002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16265.221999999994</v>
      </c>
      <c r="E107" s="5">
        <f ca="1">OFFSET('336p trace'!$S$56,(A107-1)*56,0)</f>
        <v>16143.869999999997</v>
      </c>
      <c r="F107" s="5">
        <f ca="1">OFFSET('336p stat'!$H$1,A107*20,0)</f>
        <v>16143.357577999999</v>
      </c>
      <c r="G107" s="5">
        <f ca="1">OFFSET('336p stat'!$K$1,A107*20,0)</f>
        <v>16129.242733999999</v>
      </c>
      <c r="H107" s="5">
        <f ca="1">OFFSET('336p stat'!$N$1,A107*20,0)</f>
        <v>576.14877100000001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14742.704000000003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14172.454</v>
      </c>
      <c r="E109" s="5">
        <f ca="1">OFFSET('336p trace'!$S$56,(A109-1)*56,0)</f>
        <v>14171.773999999999</v>
      </c>
      <c r="F109" s="5">
        <f ca="1">OFFSET('336p stat'!$H$1,A109*20,0)</f>
        <v>14171.256758</v>
      </c>
      <c r="G109" s="5">
        <f ca="1">OFFSET('336p stat'!$K$1,A109*20,0)</f>
        <v>14157.323359</v>
      </c>
      <c r="H109" s="5">
        <f ca="1">OFFSET('336p stat'!$N$1,A109*20,0)</f>
        <v>570.97461799999996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 t="e">
        <f ca="1">OFFSET('336p trace'!$R$56,(A110-1)*56,0)</f>
        <v>#DIV/0!</v>
      </c>
      <c r="E110" s="5" t="e">
        <f ca="1">OFFSET('336p trace'!$S$56,(A110-1)*56,0)</f>
        <v>#DIV/0!</v>
      </c>
      <c r="F110" s="5">
        <f ca="1">OFFSET('336p stat'!$H$1,A110*20,0)</f>
        <v>14552.059687000001</v>
      </c>
      <c r="G110" s="5">
        <f ca="1">OFFSET('336p stat'!$K$1,A110*20,0)</f>
        <v>14537.74625</v>
      </c>
      <c r="H110" s="5">
        <f ca="1">OFFSET('336p stat'!$N$1,A110*20,0)</f>
        <v>587.31467399999997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58</v>
      </c>
      <c r="E138" t="s">
        <v>54</v>
      </c>
      <c r="F138" t="s">
        <v>55</v>
      </c>
      <c r="G138" t="s">
        <v>56</v>
      </c>
      <c r="H138" t="s">
        <v>57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100014.54004276052</v>
      </c>
      <c r="E139" s="5">
        <f ca="1">OFFSET('336p trace'!$V$56,(A31-1)*56,0)</f>
        <v>0.87858858559999409</v>
      </c>
      <c r="F139" s="5">
        <f ca="1">OFFSET('336p stat'!$H$1,A139*20,1)</f>
        <v>3.1497999999999998E-2</v>
      </c>
      <c r="G139" s="5">
        <f ca="1">OFFSET('336p stat'!$K$1,A139*20,1)</f>
        <v>3.0679000000000001E-2</v>
      </c>
      <c r="H139" s="5">
        <f ca="1">OFFSET('336p stat'!$N$1,A139*20,1)</f>
        <v>9.2169999999999995E-3</v>
      </c>
      <c r="J139" s="5">
        <f t="shared" ref="J139:J187" ca="1" si="7">SUM(E139:H139)</f>
        <v>0.94998258559999416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95585.581774353501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149581.7177160001</v>
      </c>
      <c r="E141" s="5">
        <f ca="1">OFFSET('336p trace'!$V$56,(A33-1)*56,0)</f>
        <v>128007.75209599985</v>
      </c>
      <c r="F141" s="5">
        <f ca="1">OFFSET('336p stat'!$H$1,A141*20,1)</f>
        <v>127680.743864</v>
      </c>
      <c r="G141" s="5">
        <f ca="1">OFFSET('336p stat'!$K$1,A141*20,1)</f>
        <v>127644.666503</v>
      </c>
      <c r="H141" s="5">
        <f ca="1">OFFSET('336p stat'!$N$1,A141*20,1)</f>
        <v>1.0925000000000001E-2</v>
      </c>
      <c r="J141" s="5">
        <f t="shared" ca="1" si="7"/>
        <v>383333.17338799988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27226.378106850003</v>
      </c>
      <c r="E142" s="5">
        <f ca="1">OFFSET('336p trace'!$V$56,(A34-1)*56,0)</f>
        <v>0.40915346440000028</v>
      </c>
      <c r="F142" s="5">
        <f ca="1">OFFSET('336p stat'!$H$1,A142*20,1)</f>
        <v>1.678E-3</v>
      </c>
      <c r="G142" s="5">
        <f ca="1">OFFSET('336p stat'!$K$1,A142*20,1)</f>
        <v>3.4840000000000001E-3</v>
      </c>
      <c r="H142" s="5">
        <f ca="1">OFFSET('336p stat'!$N$1,A142*20,1)</f>
        <v>1.482E-3</v>
      </c>
      <c r="J142" s="5">
        <f t="shared" ca="1" si="7"/>
        <v>0.41579746440000026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14405.269971662283</v>
      </c>
      <c r="E143" s="5">
        <f ca="1">OFFSET('336p trace'!$V$56,(A35-1)*56,0)</f>
        <v>1.022309227599997</v>
      </c>
      <c r="F143" s="5">
        <f ca="1">OFFSET('336p stat'!$H$1,A143*20,1)</f>
        <v>2.4341999999999999E-2</v>
      </c>
      <c r="G143" s="5">
        <f ca="1">OFFSET('336p stat'!$K$1,A143*20,1)</f>
        <v>1.6891E-2</v>
      </c>
      <c r="H143" s="5">
        <f ca="1">OFFSET('336p stat'!$N$1,A143*20,1)</f>
        <v>1.0784999999999999E-2</v>
      </c>
      <c r="J143" s="5">
        <f t="shared" ca="1" si="7"/>
        <v>1.0743272275999971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22079.234441800021</v>
      </c>
      <c r="E144" s="5">
        <f ca="1">OFFSET('336p trace'!$V$56,(A36-1)*56,0)</f>
        <v>0.48028647039999894</v>
      </c>
      <c r="F144" s="5">
        <f ca="1">OFFSET('336p stat'!$H$1,A144*20,1)</f>
        <v>1.874E-3</v>
      </c>
      <c r="G144" s="5">
        <f ca="1">OFFSET('336p stat'!$K$1,A144*20,1)</f>
        <v>5.7520000000000002E-3</v>
      </c>
      <c r="H144" s="5">
        <f ca="1">OFFSET('336p stat'!$N$1,A144*20,1)</f>
        <v>2.4840000000000001E-3</v>
      </c>
      <c r="J144" s="5">
        <f t="shared" ca="1" si="7"/>
        <v>0.4903964703999989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25231.220399559992</v>
      </c>
      <c r="E145" s="5">
        <f ca="1">OFFSET('336p trace'!$V$56,(A37-1)*56,0)</f>
        <v>12394.09183216</v>
      </c>
      <c r="F145" s="5">
        <f ca="1">OFFSET('336p stat'!$H$1,A145*20,1)</f>
        <v>12148.380422</v>
      </c>
      <c r="G145" s="5">
        <f ca="1">OFFSET('336p stat'!$K$1,A145*20,1)</f>
        <v>11908.157014</v>
      </c>
      <c r="H145" s="5">
        <f ca="1">OFFSET('336p stat'!$N$1,A145*20,1)</f>
        <v>9681.4236839999994</v>
      </c>
      <c r="J145" s="5">
        <f t="shared" ca="1" si="7"/>
        <v>46132.052952160004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56838.954220960615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49004.920412998959</v>
      </c>
      <c r="E147" s="5">
        <f ca="1">OFFSET('336p trace'!$V$56,(A39-1)*56,0)</f>
        <v>2585.6531883599982</v>
      </c>
      <c r="F147" s="5">
        <f ca="1">OFFSET('336p stat'!$H$1,A147*20,1)</f>
        <v>2538.6556740000001</v>
      </c>
      <c r="G147" s="5">
        <f ca="1">OFFSET('336p stat'!$K$1,A147*20,1)</f>
        <v>2473.1984590000002</v>
      </c>
      <c r="H147" s="5">
        <f ca="1">OFFSET('336p stat'!$N$1,A147*20,1)</f>
        <v>2040.323003</v>
      </c>
      <c r="J147" s="5">
        <f t="shared" ca="1" si="7"/>
        <v>9637.8303243599985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252002.27779599986</v>
      </c>
      <c r="E148" s="5">
        <f ca="1">OFFSET('336p trace'!$V$56,(A40-1)*56,0)</f>
        <v>230906.522</v>
      </c>
      <c r="F148" s="5">
        <f ca="1">OFFSET('336p stat'!$H$1,A148*20,1)</f>
        <v>230501.20763700001</v>
      </c>
      <c r="G148" s="5">
        <f ca="1">OFFSET('336p stat'!$K$1,A148*20,1)</f>
        <v>230414.03559399999</v>
      </c>
      <c r="H148" s="5">
        <f ca="1">OFFSET('336p stat'!$N$1,A148*20,1)</f>
        <v>1.156979</v>
      </c>
      <c r="J148" s="5">
        <f t="shared" ca="1" si="7"/>
        <v>691822.92220999999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41394.078472328569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32291.854282699631</v>
      </c>
      <c r="E150" s="5">
        <f ca="1">OFFSET('336p trace'!$V$56,(A42-1)*56,0)</f>
        <v>8.2024033199999629</v>
      </c>
      <c r="F150" s="5">
        <f ca="1">OFFSET('336p stat'!$H$1,A150*20,1)</f>
        <v>6.3611000000000001E-2</v>
      </c>
      <c r="G150" s="5">
        <f ca="1">OFFSET('336p stat'!$K$1,A150*20,1)</f>
        <v>2.2013999999999999E-2</v>
      </c>
      <c r="H150" s="5">
        <f ca="1">OFFSET('336p stat'!$N$1,A150*20,1)</f>
        <v>0</v>
      </c>
      <c r="J150" s="5">
        <f t="shared" ca="1" si="7"/>
        <v>8.2880283199999631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22427.370036544369</v>
      </c>
      <c r="E151" s="5">
        <f ca="1">OFFSET('336p trace'!$V$56,(A43-1)*56,0)</f>
        <v>8.4283332175999934</v>
      </c>
      <c r="F151" s="5">
        <f ca="1">OFFSET('336p stat'!$H$1,A151*20,1)</f>
        <v>5.0664000000000001E-2</v>
      </c>
      <c r="G151" s="5">
        <f ca="1">OFFSET('336p stat'!$K$1,A151*20,1)</f>
        <v>6.0850000000000001E-3</v>
      </c>
      <c r="H151" s="5">
        <f ca="1">OFFSET('336p stat'!$N$1,A151*20,1)</f>
        <v>0</v>
      </c>
      <c r="J151" s="5">
        <f t="shared" ca="1" si="7"/>
        <v>8.4850822175999934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27288.709431401683</v>
      </c>
      <c r="E152" s="5">
        <f ca="1">OFFSET('336p trace'!$V$56,(A44-1)*56,0)</f>
        <v>11.345853585600002</v>
      </c>
      <c r="F152" s="5">
        <f ca="1">OFFSET('336p stat'!$H$1,A152*20,1)</f>
        <v>1.2448000000000001E-2</v>
      </c>
      <c r="G152" s="5">
        <f ca="1">OFFSET('336p stat'!$K$1,A152*20,1)</f>
        <v>1.3680000000000001E-3</v>
      </c>
      <c r="H152" s="5">
        <f ca="1">OFFSET('336p stat'!$N$1,A152*20,1)</f>
        <v>0</v>
      </c>
      <c r="J152" s="5">
        <f t="shared" ca="1" si="7"/>
        <v>11.359669585600001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28980.118805097674</v>
      </c>
      <c r="E153" s="5">
        <f ca="1">OFFSET('336p trace'!$V$56,(A45-1)*56,0)</f>
        <v>8.4935687123999806</v>
      </c>
      <c r="F153" s="5">
        <f ca="1">OFFSET('336p stat'!$H$1,A153*20,1)</f>
        <v>4.1989999999999996E-3</v>
      </c>
      <c r="G153" s="5">
        <f ca="1">OFFSET('336p stat'!$K$1,A153*20,1)</f>
        <v>1.4239999999999999E-3</v>
      </c>
      <c r="H153" s="5">
        <f ca="1">OFFSET('336p stat'!$N$1,A153*20,1)</f>
        <v>0</v>
      </c>
      <c r="J153" s="5">
        <f t="shared" ca="1" si="7"/>
        <v>8.4991917123999805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31680.960304848337</v>
      </c>
      <c r="E154" s="5">
        <f ca="1">OFFSET('336p trace'!$V$56,(A46-1)*56,0)</f>
        <v>8.5945325856000245</v>
      </c>
      <c r="F154" s="5">
        <f ca="1">OFFSET('336p stat'!$H$1,A154*20,1)</f>
        <v>9.6609999999999994E-3</v>
      </c>
      <c r="G154" s="5">
        <f ca="1">OFFSET('336p stat'!$K$1,A154*20,1)</f>
        <v>1.059E-3</v>
      </c>
      <c r="H154" s="5">
        <f ca="1">OFFSET('336p stat'!$N$1,A154*20,1)</f>
        <v>0</v>
      </c>
      <c r="J154" s="5">
        <f t="shared" ca="1" si="7"/>
        <v>8.6052525856000237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342959.34723599994</v>
      </c>
      <c r="E155" s="5">
        <f ca="1">OFFSET('336p trace'!$V$56,(A47-1)*56,0)</f>
        <v>340307.49585600011</v>
      </c>
      <c r="F155" s="5">
        <f ca="1">OFFSET('336p stat'!$H$1,A155*20,1)</f>
        <v>340290.19729699998</v>
      </c>
      <c r="G155" s="5">
        <f ca="1">OFFSET('336p stat'!$K$1,A155*20,1)</f>
        <v>339752.84876800003</v>
      </c>
      <c r="H155" s="5">
        <f ca="1">OFFSET('336p stat'!$N$1,A155*20,1)</f>
        <v>565.57158600000002</v>
      </c>
      <c r="J155" s="5">
        <f t="shared" ca="1" si="7"/>
        <v>1020916.1135070001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284860.753616</v>
      </c>
      <c r="E156" s="5">
        <f ca="1">OFFSET('336p trace'!$V$56,(A48-1)*56,0)</f>
        <v>284843.88639999996</v>
      </c>
      <c r="F156" s="5">
        <f ca="1">OFFSET('336p stat'!$H$1,A156*20,1)</f>
        <v>284827.50339799997</v>
      </c>
      <c r="G156" s="5">
        <f ca="1">OFFSET('336p stat'!$K$1,A156*20,1)</f>
        <v>284308.31819600001</v>
      </c>
      <c r="H156" s="5">
        <f ca="1">OFFSET('336p stat'!$N$1,A156*20,1)</f>
        <v>599.29304300000001</v>
      </c>
      <c r="J156" s="5">
        <f t="shared" ca="1" si="7"/>
        <v>854579.0010370001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524310.07366399979</v>
      </c>
      <c r="E157" s="5">
        <f ca="1">OFFSET('336p trace'!$V$56,(A49-1)*56,0)</f>
        <v>481054.56774399971</v>
      </c>
      <c r="F157" s="5">
        <f ca="1">OFFSET('336p stat'!$H$1,A157*20,1)</f>
        <v>480670.90238500002</v>
      </c>
      <c r="G157" s="5">
        <f ca="1">OFFSET('336p stat'!$K$1,A157*20,1)</f>
        <v>479853.68352700002</v>
      </c>
      <c r="H157" s="5">
        <f ca="1">OFFSET('336p stat'!$N$1,A157*20,1)</f>
        <v>1303.5972389999999</v>
      </c>
      <c r="J157" s="5">
        <f t="shared" ca="1" si="7"/>
        <v>1442882.7508949998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402410.25211599958</v>
      </c>
      <c r="E158" s="5">
        <f ca="1">OFFSET('336p trace'!$V$56,(A50-1)*56,0)</f>
        <v>402391.89192400011</v>
      </c>
      <c r="F158" s="5">
        <f ca="1">OFFSET('336p stat'!$H$1,A158*20,1)</f>
        <v>402057.480966</v>
      </c>
      <c r="G158" s="5">
        <f ca="1">OFFSET('336p stat'!$K$1,A158*20,1)</f>
        <v>401404.65065700002</v>
      </c>
      <c r="H158" s="5">
        <f ca="1">OFFSET('336p stat'!$N$1,A158*20,1)</f>
        <v>922.69298000000003</v>
      </c>
      <c r="J158" s="5">
        <f t="shared" ca="1" si="7"/>
        <v>1206776.7165270003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266299.79574399994</v>
      </c>
      <c r="E159" s="5">
        <f ca="1">OFFSET('336p trace'!$V$56,(A51-1)*56,0)</f>
        <v>264937.87896400003</v>
      </c>
      <c r="F159" s="5">
        <f ca="1">OFFSET('336p stat'!$H$1,A159*20,1)</f>
        <v>264925.823179</v>
      </c>
      <c r="G159" s="5">
        <f ca="1">OFFSET('336p stat'!$K$1,A159*20,1)</f>
        <v>264470.60666300001</v>
      </c>
      <c r="H159" s="5">
        <f ca="1">OFFSET('336p stat'!$N$1,A159*20,1)</f>
        <v>496.028662</v>
      </c>
      <c r="J159" s="5">
        <f t="shared" ca="1" si="7"/>
        <v>794830.33746800001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377034.3339239998</v>
      </c>
      <c r="E160" s="5">
        <f ca="1">OFFSET('336p trace'!$V$56,(A52-1)*56,0)</f>
        <v>377016.47307599994</v>
      </c>
      <c r="F160" s="5">
        <f ca="1">OFFSET('336p stat'!$H$1,A160*20,1)</f>
        <v>376999.41540400003</v>
      </c>
      <c r="G160" s="5">
        <f ca="1">OFFSET('336p stat'!$K$1,A160*20,1)</f>
        <v>376305.562813</v>
      </c>
      <c r="H160" s="5">
        <f ca="1">OFFSET('336p stat'!$N$1,A160*20,1)</f>
        <v>804.27672700000005</v>
      </c>
      <c r="J160" s="5">
        <f t="shared" ca="1" si="7"/>
        <v>1131125.72802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312233.99731599994</v>
      </c>
      <c r="E161" s="5">
        <f ca="1">OFFSET('336p trace'!$V$56,(A53-1)*56,0)</f>
        <v>312592.97369999986</v>
      </c>
      <c r="F161" s="5">
        <f ca="1">OFFSET('336p stat'!$H$1,A161*20,1)</f>
        <v>312572.93331200001</v>
      </c>
      <c r="G161" s="5">
        <f ca="1">OFFSET('336p stat'!$K$1,A161*20,1)</f>
        <v>312039.540056</v>
      </c>
      <c r="H161" s="5">
        <f ca="1">OFFSET('336p stat'!$N$1,A161*20,1)</f>
        <v>400.828147</v>
      </c>
      <c r="J161" s="5">
        <f t="shared" ca="1" si="7"/>
        <v>937606.27521499991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443309.5571839998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7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341392.21488400013</v>
      </c>
      <c r="E163" s="5">
        <f ca="1">OFFSET('336p trace'!$V$56,(A55-1)*56,0)</f>
        <v>341378.91032399988</v>
      </c>
      <c r="F163" s="5">
        <f ca="1">OFFSET('336p stat'!$H$1,A163*20,1)</f>
        <v>341362.64328299998</v>
      </c>
      <c r="G163" s="5">
        <f ca="1">OFFSET('336p stat'!$K$1,A163*20,1)</f>
        <v>340701.96033099998</v>
      </c>
      <c r="H163" s="5">
        <f ca="1">OFFSET('336p stat'!$N$1,A163*20,1)</f>
        <v>554.59036600000002</v>
      </c>
      <c r="J163" s="5">
        <f t="shared" ca="1" si="7"/>
        <v>1023998.1043039997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 t="e">
        <f ca="1">OFFSET('336p trace'!$U$56,(A56-1)*56,0)</f>
        <v>#DIV/0!</v>
      </c>
      <c r="E164" s="5" t="e">
        <f ca="1">OFFSET('336p trace'!$V$56,(A56-1)*56,0)</f>
        <v>#DIV/0!</v>
      </c>
      <c r="F164" s="5">
        <f ca="1">OFFSET('336p stat'!$H$1,A164*20,1)</f>
        <v>106504.325899</v>
      </c>
      <c r="G164" s="5">
        <f ca="1">OFFSET('336p stat'!$K$1,A164*20,1)</f>
        <v>106303.10217699999</v>
      </c>
      <c r="H164" s="5">
        <f ca="1">OFFSET('336p stat'!$N$1,A164*20,1)</f>
        <v>184.423259</v>
      </c>
      <c r="J164" s="5" t="e">
        <f t="shared" ca="1" si="7"/>
        <v>#DIV/0!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7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7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7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7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87.660236941074785</v>
      </c>
      <c r="E194" s="8">
        <f t="shared" ca="1" si="8"/>
        <v>0.25981477673300019</v>
      </c>
      <c r="F194" s="8">
        <f t="shared" ca="1" si="8"/>
        <v>4.9194047770030065E-2</v>
      </c>
      <c r="G194" s="8">
        <f t="shared" ca="1" si="8"/>
        <v>4.8550272172254612E-2</v>
      </c>
      <c r="H194" s="8">
        <f t="shared" ca="1" si="8"/>
        <v>2.6611286026796976E-2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85.697324455826092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0.27016487931783201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0">$D$192*SQRT(D141)/$E$192</f>
        <v>107.20383638450501</v>
      </c>
      <c r="E196" s="8">
        <f t="shared" ca="1" si="10"/>
        <v>99.172030376713863</v>
      </c>
      <c r="F196" s="8">
        <f t="shared" ca="1" si="10"/>
        <v>99.045277083558332</v>
      </c>
      <c r="G196" s="8">
        <f t="shared" ca="1" si="10"/>
        <v>99.031283020864137</v>
      </c>
      <c r="H196" s="8">
        <f t="shared" ca="1" si="10"/>
        <v>2.8972221178225184E-2</v>
      </c>
      <c r="J196" s="8">
        <f t="shared" ref="J196:J243" ca="1" si="11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45.736824143194504</v>
      </c>
      <c r="E197" s="8">
        <f t="shared" ca="1" si="12"/>
        <v>0.17730222496286058</v>
      </c>
      <c r="F197" s="8">
        <f t="shared" ca="1" si="12"/>
        <v>1.1354474712640826E-2</v>
      </c>
      <c r="G197" s="8">
        <f t="shared" ca="1" si="12"/>
        <v>1.6361011215692018E-2</v>
      </c>
      <c r="H197" s="8">
        <f t="shared" ca="1" si="12"/>
        <v>1.06707555496319E-2</v>
      </c>
      <c r="J197" s="8">
        <f t="shared" ca="1" si="11"/>
        <v>171.61659120768832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33.268388936988764</v>
      </c>
      <c r="E198" s="8">
        <f t="shared" ca="1" si="13"/>
        <v>0.28026070465722258</v>
      </c>
      <c r="F198" s="8">
        <f t="shared" ca="1" si="13"/>
        <v>4.3246324051877519E-2</v>
      </c>
      <c r="G198" s="8">
        <f t="shared" ca="1" si="13"/>
        <v>3.602456539640693E-2</v>
      </c>
      <c r="H198" s="8">
        <f t="shared" ca="1" si="13"/>
        <v>2.8785988258178664E-2</v>
      </c>
      <c r="J198" s="8">
        <f t="shared" ca="1" si="11"/>
        <v>0.17873598066640309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41.187276441061009</v>
      </c>
      <c r="E199" s="8">
        <f t="shared" ca="1" si="14"/>
        <v>0.19209729330152656</v>
      </c>
      <c r="F199" s="8">
        <f t="shared" ca="1" si="14"/>
        <v>1.1999298646170949E-2</v>
      </c>
      <c r="G199" s="8">
        <f t="shared" ca="1" si="14"/>
        <v>2.102231347877773E-2</v>
      </c>
      <c r="H199" s="8">
        <f t="shared" ca="1" si="14"/>
        <v>1.3814871986377578E-2</v>
      </c>
      <c r="J199" s="8">
        <f t="shared" ca="1" si="11"/>
        <v>0.28730247049227225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44.029139507137685</v>
      </c>
      <c r="E200" s="8">
        <f t="shared" ca="1" si="15"/>
        <v>30.858756676971243</v>
      </c>
      <c r="F200" s="8">
        <f t="shared" ca="1" si="15"/>
        <v>30.551339816497475</v>
      </c>
      <c r="G200" s="8">
        <f t="shared" ca="1" si="15"/>
        <v>30.247768838372988</v>
      </c>
      <c r="H200" s="8">
        <f t="shared" ca="1" si="15"/>
        <v>27.27348794138894</v>
      </c>
      <c r="J200" s="8">
        <f t="shared" ca="1" si="11"/>
        <v>0.1941085820198909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66.083663115060787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1"/>
        <v>59.535014003696652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61.360785891084667</v>
      </c>
      <c r="E202" s="8">
        <f t="shared" ca="1" si="17"/>
        <v>14.094711978897452</v>
      </c>
      <c r="F202" s="8">
        <f t="shared" ca="1" si="17"/>
        <v>13.966029956461067</v>
      </c>
      <c r="G202" s="8">
        <f t="shared" ca="1" si="17"/>
        <v>13.784802646461355</v>
      </c>
      <c r="H202" s="8">
        <f t="shared" ca="1" si="17"/>
        <v>12.520467122535644</v>
      </c>
      <c r="J202" s="8">
        <f t="shared" ca="1" si="11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18">$D$192*SQRT(D148)/$E$192</f>
        <v>139.14682535948228</v>
      </c>
      <c r="E203" s="8">
        <f t="shared" ca="1" si="18"/>
        <v>133.19538242110346</v>
      </c>
      <c r="F203" s="8">
        <f t="shared" ca="1" si="18"/>
        <v>133.07843095395282</v>
      </c>
      <c r="G203" s="8">
        <f t="shared" ca="1" si="18"/>
        <v>133.05326445735258</v>
      </c>
      <c r="H203" s="8">
        <f t="shared" ca="1" si="18"/>
        <v>0.29814930911877024</v>
      </c>
      <c r="J203" s="8">
        <f t="shared" ca="1" si="11"/>
        <v>27.212015351333818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56.394945138602168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1"/>
        <v>230.55181361082091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49.8101169266684</v>
      </c>
      <c r="E205" s="8">
        <f t="shared" ca="1" si="20"/>
        <v>0.79385581303045016</v>
      </c>
      <c r="F205" s="8">
        <f t="shared" ca="1" si="20"/>
        <v>6.9909658502956509E-2</v>
      </c>
      <c r="G205" s="8">
        <f t="shared" ca="1" si="20"/>
        <v>4.1126386274507508E-2</v>
      </c>
      <c r="H205" s="8">
        <f t="shared" ca="1" si="20"/>
        <v>0</v>
      </c>
      <c r="J205" s="8">
        <f t="shared" ca="1" si="11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41.510717828625623</v>
      </c>
      <c r="E206" s="8">
        <f t="shared" ca="1" si="21"/>
        <v>0.80471466854695939</v>
      </c>
      <c r="F206" s="8">
        <f t="shared" ca="1" si="21"/>
        <v>6.2390836250205847E-2</v>
      </c>
      <c r="G206" s="8">
        <f t="shared" ca="1" si="21"/>
        <v>2.1622273700977888E-2</v>
      </c>
      <c r="H206" s="8">
        <f t="shared" ca="1" si="21"/>
        <v>0</v>
      </c>
      <c r="J206" s="8">
        <f t="shared" ca="1" si="11"/>
        <v>0.79798859132335787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45.789148529247122</v>
      </c>
      <c r="E207" s="8">
        <f t="shared" ca="1" si="22"/>
        <v>0.9336619424014343</v>
      </c>
      <c r="F207" s="8">
        <f t="shared" ca="1" si="22"/>
        <v>3.0925794023759522E-2</v>
      </c>
      <c r="G207" s="8">
        <f t="shared" ca="1" si="22"/>
        <v>1.0252130315207664E-2</v>
      </c>
      <c r="H207" s="8">
        <f t="shared" ca="1" si="22"/>
        <v>0</v>
      </c>
      <c r="J207" s="8">
        <f t="shared" ca="1" si="11"/>
        <v>0.80741924484287753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47.186867749759195</v>
      </c>
      <c r="E208" s="8">
        <f t="shared" ca="1" si="23"/>
        <v>0.80782292076365048</v>
      </c>
      <c r="F208" s="8">
        <f t="shared" ca="1" si="23"/>
        <v>1.7961558061593653E-2</v>
      </c>
      <c r="G208" s="8">
        <f t="shared" ca="1" si="23"/>
        <v>1.0459864626275045E-2</v>
      </c>
      <c r="H208" s="8">
        <f t="shared" ca="1" si="23"/>
        <v>0</v>
      </c>
      <c r="J208" s="8">
        <f t="shared" ca="1" si="11"/>
        <v>0.93423023586309772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49.336715964300943</v>
      </c>
      <c r="E209" s="8">
        <f t="shared" ca="1" si="24"/>
        <v>0.8126100710776486</v>
      </c>
      <c r="F209" s="8">
        <f t="shared" ca="1" si="24"/>
        <v>2.7244705026848792E-2</v>
      </c>
      <c r="G209" s="8">
        <f t="shared" ca="1" si="24"/>
        <v>9.0202598632190181E-3</v>
      </c>
      <c r="H209" s="8">
        <f t="shared" ca="1" si="24"/>
        <v>0</v>
      </c>
      <c r="J209" s="8">
        <f t="shared" ca="1" si="11"/>
        <v>0.80809027815406564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5">$D$192*SQRT(D155)/$E$192</f>
        <v>162.32760876337807</v>
      </c>
      <c r="E210" s="8">
        <f t="shared" ca="1" si="25"/>
        <v>161.69881113232773</v>
      </c>
      <c r="F210" s="8">
        <f t="shared" ca="1" si="25"/>
        <v>161.69470133162403</v>
      </c>
      <c r="G210" s="8">
        <f t="shared" ca="1" si="25"/>
        <v>161.56698572586845</v>
      </c>
      <c r="H210" s="8">
        <f t="shared" ca="1" si="25"/>
        <v>6.5919645095792196</v>
      </c>
      <c r="J210" s="8">
        <f t="shared" ca="1" si="11"/>
        <v>0.81311669928542285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ref="D211:H211" ca="1" si="26">$D$192*SQRT(D156)/$E$192</f>
        <v>147.94060099183221</v>
      </c>
      <c r="E211" s="8">
        <f t="shared" ca="1" si="26"/>
        <v>147.93622098689963</v>
      </c>
      <c r="F211" s="8">
        <f t="shared" ca="1" si="26"/>
        <v>147.93196659638895</v>
      </c>
      <c r="G211" s="8">
        <f t="shared" ca="1" si="26"/>
        <v>147.79707948276604</v>
      </c>
      <c r="H211" s="8">
        <f t="shared" ca="1" si="26"/>
        <v>6.7856380009381576</v>
      </c>
      <c r="J211" s="8">
        <f t="shared" ca="1" si="11"/>
        <v>280.06968210245435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ref="D212:H212" ca="1" si="27">$D$192*SQRT(D157)/$E$192</f>
        <v>200.70822499278009</v>
      </c>
      <c r="E212" s="8">
        <f t="shared" ca="1" si="27"/>
        <v>192.25083757660713</v>
      </c>
      <c r="F212" s="8">
        <f t="shared" ca="1" si="27"/>
        <v>192.17415739907466</v>
      </c>
      <c r="G212" s="8">
        <f t="shared" ca="1" si="27"/>
        <v>192.01072421285866</v>
      </c>
      <c r="H212" s="8">
        <f t="shared" ca="1" si="27"/>
        <v>10.007896035973195</v>
      </c>
      <c r="J212" s="8">
        <f t="shared" ca="1" si="11"/>
        <v>256.24014870366193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ref="D213:H213" ca="1" si="28">$D$192*SQRT(D158)/$E$192</f>
        <v>175.83510596742755</v>
      </c>
      <c r="E213" s="8">
        <f t="shared" ca="1" si="28"/>
        <v>175.83109463432447</v>
      </c>
      <c r="F213" s="8">
        <f t="shared" ca="1" si="28"/>
        <v>175.75801653859122</v>
      </c>
      <c r="G213" s="8">
        <f t="shared" ca="1" si="28"/>
        <v>175.6152673296904</v>
      </c>
      <c r="H213" s="8">
        <f t="shared" ca="1" si="28"/>
        <v>8.4197593219378906</v>
      </c>
      <c r="J213" s="8">
        <f t="shared" ca="1" si="11"/>
        <v>332.95580414938649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14" ca="1" si="29">$D$192*SQRT(D159)/$E$192</f>
        <v>143.03966550087779</v>
      </c>
      <c r="E214" s="8">
        <f t="shared" ca="1" si="29"/>
        <v>142.67342820778524</v>
      </c>
      <c r="F214" s="8">
        <f t="shared" ca="1" si="29"/>
        <v>142.67018205108215</v>
      </c>
      <c r="G214" s="8">
        <f t="shared" ca="1" si="29"/>
        <v>142.54755575291924</v>
      </c>
      <c r="H214" s="8">
        <f t="shared" ca="1" si="29"/>
        <v>6.1734005344529521</v>
      </c>
      <c r="J214" s="8">
        <f t="shared" ca="1" si="11"/>
        <v>304.49806023060722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ref="D215:H215" ca="1" si="30">$D$192*SQRT(D160)/$E$192</f>
        <v>170.2007695166175</v>
      </c>
      <c r="E215" s="8">
        <f t="shared" ca="1" si="30"/>
        <v>170.1967380985171</v>
      </c>
      <c r="F215" s="8">
        <f t="shared" ca="1" si="30"/>
        <v>170.19288787819579</v>
      </c>
      <c r="G215" s="8">
        <f t="shared" ca="1" si="30"/>
        <v>170.03619909315901</v>
      </c>
      <c r="H215" s="8">
        <f t="shared" ca="1" si="30"/>
        <v>7.8609280297471242</v>
      </c>
      <c r="J215" s="8">
        <f t="shared" ca="1" si="11"/>
        <v>247.12022274257802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ref="D216:H216" ca="1" si="31">$D$192*SQRT(D161)/$E$192</f>
        <v>154.88564323972349</v>
      </c>
      <c r="E216" s="8">
        <f t="shared" ca="1" si="31"/>
        <v>154.97465391256208</v>
      </c>
      <c r="F216" s="8">
        <f t="shared" ca="1" si="31"/>
        <v>154.96968610740481</v>
      </c>
      <c r="G216" s="8">
        <f t="shared" ca="1" si="31"/>
        <v>154.83740485290559</v>
      </c>
      <c r="H216" s="8">
        <f t="shared" ca="1" si="31"/>
        <v>5.54945296315808</v>
      </c>
      <c r="J216" s="8">
        <f t="shared" ca="1" si="11"/>
        <v>294.79934181614556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ref="D217:H217" ca="1" si="32">$D$192*SQRT(D162)/$E$192</f>
        <v>184.5544903207751</v>
      </c>
      <c r="E217" s="8">
        <f t="shared" ca="1" si="32"/>
        <v>0</v>
      </c>
      <c r="F217" s="8">
        <f t="shared" ca="1" si="32"/>
        <v>0</v>
      </c>
      <c r="G217" s="8">
        <f t="shared" ca="1" si="32"/>
        <v>0</v>
      </c>
      <c r="H217" s="8">
        <f t="shared" ca="1" si="32"/>
        <v>0</v>
      </c>
      <c r="J217" s="8">
        <f t="shared" ca="1" si="11"/>
        <v>268.39926478535455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ref="D218:H218" ca="1" si="33">$D$192*SQRT(D163)/$E$192</f>
        <v>161.95631094207934</v>
      </c>
      <c r="E218" s="8">
        <f t="shared" ca="1" si="33"/>
        <v>161.95315507273565</v>
      </c>
      <c r="F218" s="8">
        <f t="shared" ca="1" si="33"/>
        <v>161.94929641316583</v>
      </c>
      <c r="G218" s="8">
        <f t="shared" ca="1" si="33"/>
        <v>161.79249987608011</v>
      </c>
      <c r="H218" s="8">
        <f t="shared" ca="1" si="33"/>
        <v>6.5276555516136119</v>
      </c>
      <c r="J218" s="8">
        <f t="shared" ca="1" si="11"/>
        <v>0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 t="e">
        <f t="shared" ref="D219:H219" ca="1" si="34">$D$192*SQRT(D164)/$E$192</f>
        <v>#DIV/0!</v>
      </c>
      <c r="E219" s="8" t="e">
        <f t="shared" ca="1" si="34"/>
        <v>#DIV/0!</v>
      </c>
      <c r="F219" s="8">
        <f t="shared" ca="1" si="34"/>
        <v>90.459606275242919</v>
      </c>
      <c r="G219" s="8">
        <f t="shared" ca="1" si="34"/>
        <v>90.374111041067849</v>
      </c>
      <c r="H219" s="8">
        <f t="shared" ca="1" si="34"/>
        <v>3.7642539547017808</v>
      </c>
      <c r="J219" s="8">
        <f t="shared" ca="1" si="11"/>
        <v>280.49210746451473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ref="D220:H220" ca="1" si="35">$D$192*SQRT(D165)/$E$192</f>
        <v>#DIV/0!</v>
      </c>
      <c r="E220" s="8" t="e">
        <f t="shared" ca="1" si="35"/>
        <v>#DIV/0!</v>
      </c>
      <c r="F220" s="8">
        <f t="shared" ca="1" si="35"/>
        <v>0</v>
      </c>
      <c r="G220" s="8">
        <f t="shared" ca="1" si="35"/>
        <v>0</v>
      </c>
      <c r="H220" s="8">
        <f t="shared" ca="1" si="35"/>
        <v>0</v>
      </c>
      <c r="J220" s="8" t="e">
        <f t="shared" ca="1" si="11"/>
        <v>#DIV/0!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ref="D221:H221" ca="1" si="36">$D$192*SQRT(D166)/$E$192</f>
        <v>#DIV/0!</v>
      </c>
      <c r="E221" s="8" t="e">
        <f t="shared" ca="1" si="36"/>
        <v>#DIV/0!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 t="e">
        <f t="shared" ca="1" si="11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ref="D222:H222" ca="1" si="37">$D$192*SQRT(D167)/$E$192</f>
        <v>#DIV/0!</v>
      </c>
      <c r="E222" s="8" t="e">
        <f t="shared" ca="1" si="37"/>
        <v>#DIV/0!</v>
      </c>
      <c r="F222" s="8">
        <f t="shared" ca="1" si="37"/>
        <v>0</v>
      </c>
      <c r="G222" s="8">
        <f t="shared" ca="1" si="37"/>
        <v>0</v>
      </c>
      <c r="H222" s="8">
        <f t="shared" ca="1" si="37"/>
        <v>0</v>
      </c>
      <c r="J222" s="8" t="e">
        <f t="shared" ca="1" si="11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ref="D223:H223" ca="1" si="38">$D$192*SQRT(D168)/$E$192</f>
        <v>#DIV/0!</v>
      </c>
      <c r="E223" s="8" t="e">
        <f t="shared" ca="1" si="38"/>
        <v>#DIV/0!</v>
      </c>
      <c r="F223" s="8">
        <f t="shared" ca="1" si="38"/>
        <v>0</v>
      </c>
      <c r="G223" s="8">
        <f t="shared" ca="1" si="38"/>
        <v>0</v>
      </c>
      <c r="H223" s="8">
        <f t="shared" ca="1" si="38"/>
        <v>0</v>
      </c>
      <c r="J223" s="8" t="e">
        <f t="shared" ca="1" si="11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24" ca="1" si="39">$D$192*SQRT(D169)/$E$192</f>
        <v>#DIV/0!</v>
      </c>
      <c r="E224" s="8" t="e">
        <f t="shared" ca="1" si="39"/>
        <v>#DIV/0!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 t="e">
        <f t="shared" ca="1" si="11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ref="D225:H225" ca="1" si="40">$D$192*SQRT(D170)/$E$192</f>
        <v>#DIV/0!</v>
      </c>
      <c r="E225" s="8" t="e">
        <f t="shared" ca="1" si="40"/>
        <v>#DIV/0!</v>
      </c>
      <c r="F225" s="8">
        <f t="shared" ca="1" si="40"/>
        <v>0</v>
      </c>
      <c r="G225" s="8">
        <f t="shared" ca="1" si="40"/>
        <v>0</v>
      </c>
      <c r="H225" s="8">
        <f t="shared" ca="1" si="40"/>
        <v>0</v>
      </c>
      <c r="J225" s="8" t="e">
        <f t="shared" ca="1" si="11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1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1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1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1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1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1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1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1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1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1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1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1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1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1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 t="e">
        <f t="shared" ca="1" si="11"/>
        <v>#DIV/0!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1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1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1"/>
        <v>0</v>
      </c>
    </row>
    <row r="246" spans="1:10" x14ac:dyDescent="0.25">
      <c r="C246" t="s">
        <v>65</v>
      </c>
      <c r="D246">
        <v>1.96</v>
      </c>
      <c r="E246">
        <v>50</v>
      </c>
    </row>
    <row r="247" spans="1:10" x14ac:dyDescent="0.25">
      <c r="D247" t="s">
        <v>58</v>
      </c>
      <c r="E247" t="s">
        <v>54</v>
      </c>
      <c r="F247" t="s">
        <v>55</v>
      </c>
      <c r="G247" t="s">
        <v>56</v>
      </c>
      <c r="H247" t="s">
        <v>57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0.26981884616907864</v>
      </c>
      <c r="E248" s="9">
        <f ca="1">POWER(SQRT(E139)/E85,2)</f>
        <v>3.3355707210625469E-6</v>
      </c>
      <c r="F248" s="9">
        <f ca="1">POWER(SQRT(F139)/F85,2)</f>
        <v>1.3017599581936244E-7</v>
      </c>
      <c r="G248" s="9">
        <f ca="1">POWER(SQRT(G139)/G85,2)</f>
        <v>1.2893100474459442E-7</v>
      </c>
      <c r="H248" s="9">
        <f ca="1">POWER(SQRT(H139)/H85,2)</f>
        <v>3.9722271037134416E-7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0.26533762815996814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1.0929347882634038E-3</v>
      </c>
      <c r="E250" s="9">
        <f t="shared" ca="1" si="60"/>
        <v>9.4293905788186971E-4</v>
      </c>
      <c r="F250" s="9">
        <f t="shared" ca="1" si="60"/>
        <v>9.4442964770729426E-4</v>
      </c>
      <c r="G250" s="9">
        <f t="shared" ca="1" si="60"/>
        <v>9.4491881374544938E-4</v>
      </c>
      <c r="H250" s="9">
        <f t="shared" ca="1" si="60"/>
        <v>3.6475127545309158E-7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0.12382620112508853</v>
      </c>
      <c r="E251" s="9">
        <f t="shared" ca="1" si="61"/>
        <v>2.1952225549429658E-6</v>
      </c>
      <c r="F251" s="9">
        <f t="shared" ca="1" si="61"/>
        <v>9.9506835069707744E-9</v>
      </c>
      <c r="G251" s="9">
        <f t="shared" ca="1" si="61"/>
        <v>2.1017854792534384E-8</v>
      </c>
      <c r="H251" s="9">
        <f t="shared" ca="1" si="61"/>
        <v>1.9924442196576923E-7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5.351555258620154E-2</v>
      </c>
      <c r="E252" s="9">
        <f t="shared" ca="1" si="62"/>
        <v>4.2172507234225647E-6</v>
      </c>
      <c r="F252" s="9">
        <f t="shared" ca="1" si="62"/>
        <v>1.0966633749498909E-7</v>
      </c>
      <c r="G252" s="9">
        <f t="shared" ca="1" si="62"/>
        <v>7.7432218116979404E-8</v>
      </c>
      <c r="H252" s="9">
        <f t="shared" ca="1" si="62"/>
        <v>5.0459636643216887E-7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0.18267077143047539</v>
      </c>
      <c r="E253" s="9">
        <f t="shared" ca="1" si="63"/>
        <v>4.9868216196253585E-6</v>
      </c>
      <c r="F253" s="9">
        <f t="shared" ca="1" si="63"/>
        <v>2.2378985248962925E-8</v>
      </c>
      <c r="G253" s="9">
        <f t="shared" ca="1" si="63"/>
        <v>7.0380993940038198E-8</v>
      </c>
      <c r="H253" s="9">
        <f t="shared" ca="1" si="63"/>
        <v>3.3316880240729543E-7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9.8205130716001419E-3</v>
      </c>
      <c r="E254" s="9">
        <f t="shared" ca="1" si="64"/>
        <v>5.0158756076668894E-3</v>
      </c>
      <c r="F254" s="9">
        <f t="shared" ca="1" si="64"/>
        <v>5.0509614188650109E-3</v>
      </c>
      <c r="G254" s="9">
        <f t="shared" ca="1" si="64"/>
        <v>5.03155519511165E-3</v>
      </c>
      <c r="H254" s="9">
        <f t="shared" ca="1" si="64"/>
        <v>9.2905553980817575E-3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2.3199050970782033E-2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2.4051064761166571E-2</v>
      </c>
      <c r="E256" s="9">
        <f t="shared" ca="1" si="66"/>
        <v>1.4468837215223596E-3</v>
      </c>
      <c r="F256" s="9">
        <f t="shared" ca="1" si="66"/>
        <v>1.4641369087805721E-3</v>
      </c>
      <c r="G256" s="9">
        <f t="shared" ca="1" si="66"/>
        <v>1.4521701942562374E-3</v>
      </c>
      <c r="H256" s="9">
        <f t="shared" ca="1" si="66"/>
        <v>2.3185805874720135E-3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67">POWER(SQRT(D148)/D94,2)</f>
        <v>1.3747743420265864E-3</v>
      </c>
      <c r="E257" s="9">
        <f t="shared" ca="1" si="67"/>
        <v>1.2869522573410298E-3</v>
      </c>
      <c r="F257" s="9">
        <f t="shared" ca="1" si="67"/>
        <v>1.2864149025236518E-3</v>
      </c>
      <c r="G257" s="9">
        <f t="shared" ca="1" si="67"/>
        <v>1.2868046487514414E-3</v>
      </c>
      <c r="H257" s="9">
        <f t="shared" ca="1" si="67"/>
        <v>3.9182644596274427E-5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0.13155419033465215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0.10318548028058222</v>
      </c>
      <c r="E259" s="9">
        <f t="shared" ca="1" si="69"/>
        <v>3.138570616805668E-5</v>
      </c>
      <c r="F259" s="9">
        <f t="shared" ca="1" si="69"/>
        <v>2.6544603514655073E-7</v>
      </c>
      <c r="G259" s="9">
        <f t="shared" ca="1" si="69"/>
        <v>1.9553255147654007E-7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8.0124883289150947E-2</v>
      </c>
      <c r="E260" s="9">
        <f t="shared" ca="1" si="70"/>
        <v>3.5810512580129916E-5</v>
      </c>
      <c r="F260" s="9">
        <f t="shared" ca="1" si="70"/>
        <v>2.3609142122430363E-7</v>
      </c>
      <c r="G260" s="9">
        <f t="shared" ca="1" si="70"/>
        <v>6.3534134935318743E-8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0.12583915911443586</v>
      </c>
      <c r="E261" s="9">
        <f t="shared" ca="1" si="71"/>
        <v>6.155316842008262E-5</v>
      </c>
      <c r="F261" s="9">
        <f t="shared" ca="1" si="71"/>
        <v>7.4907069502152705E-8</v>
      </c>
      <c r="G261" s="9">
        <f t="shared" ca="1" si="71"/>
        <v>1.3354620749291629E-8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0.23246478499579054</v>
      </c>
      <c r="E262" s="9">
        <f t="shared" ca="1" si="72"/>
        <v>8.9677786563363787E-5</v>
      </c>
      <c r="F262" s="9">
        <f t="shared" ca="1" si="72"/>
        <v>5.1093062262226703E-8</v>
      </c>
      <c r="G262" s="9">
        <f t="shared" ca="1" si="72"/>
        <v>3.5946149741036827E-8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0.10987831140048099</v>
      </c>
      <c r="E263" s="9">
        <f t="shared" ca="1" si="73"/>
        <v>3.590445836257023E-5</v>
      </c>
      <c r="F263" s="9">
        <f t="shared" ca="1" si="73"/>
        <v>4.4185086851581781E-8</v>
      </c>
      <c r="G263" s="9">
        <f t="shared" ca="1" si="73"/>
        <v>1.0333981809790507E-8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4">POWER(SQRT(D155)/D101,2)</f>
        <v>1.3289721989366845E-3</v>
      </c>
      <c r="E264" s="9">
        <f t="shared" ca="1" si="74"/>
        <v>1.3385273880446246E-3</v>
      </c>
      <c r="F264" s="9">
        <f t="shared" ca="1" si="74"/>
        <v>1.3385441353526116E-3</v>
      </c>
      <c r="G264" s="9">
        <f t="shared" ca="1" si="74"/>
        <v>1.3385886483664835E-3</v>
      </c>
      <c r="H264" s="9">
        <f t="shared" ca="1" si="74"/>
        <v>1.1506681968283037E-3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ref="D265:H265" ca="1" si="75">POWER(SQRT(D156)/D102,2)</f>
        <v>1.3868800422740851E-3</v>
      </c>
      <c r="E265" s="9">
        <f t="shared" ca="1" si="75"/>
        <v>1.3869279828481358E-3</v>
      </c>
      <c r="F265" s="9">
        <f t="shared" ca="1" si="75"/>
        <v>1.3869482000614666E-3</v>
      </c>
      <c r="G265" s="9">
        <f t="shared" ca="1" si="75"/>
        <v>1.3869337140571074E-3</v>
      </c>
      <c r="H265" s="9">
        <f t="shared" ca="1" si="75"/>
        <v>1.208684209048787E-3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ref="D266:H266" ca="1" si="76">POWER(SQRT(D157)/D103,2)</f>
        <v>4.8401927573631749E-4</v>
      </c>
      <c r="E266" s="9">
        <f t="shared" ca="1" si="76"/>
        <v>5.2119723949437034E-4</v>
      </c>
      <c r="F266" s="9">
        <f t="shared" ca="1" si="76"/>
        <v>5.2142123047134871E-4</v>
      </c>
      <c r="G266" s="9">
        <f t="shared" ca="1" si="76"/>
        <v>5.2138381165677959E-4</v>
      </c>
      <c r="H266" s="9">
        <f t="shared" ca="1" si="76"/>
        <v>5.101299412058007E-4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ref="D267:H267" ca="1" si="77">POWER(SQRT(D158)/D104,2)</f>
        <v>5.2893520724528822E-4</v>
      </c>
      <c r="E267" s="9">
        <f t="shared" ca="1" si="77"/>
        <v>5.2895142209123441E-4</v>
      </c>
      <c r="F267" s="9">
        <f t="shared" ca="1" si="77"/>
        <v>5.2898907781765694E-4</v>
      </c>
      <c r="G267" s="9">
        <f t="shared" ca="1" si="77"/>
        <v>5.289336018928036E-4</v>
      </c>
      <c r="H267" s="9">
        <f t="shared" ca="1" si="77"/>
        <v>5.3521521656919944E-4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68" ca="1" si="78">POWER(SQRT(D159)/D105,2)</f>
        <v>1.1037350802367684E-3</v>
      </c>
      <c r="E268" s="9">
        <f t="shared" ca="1" si="78"/>
        <v>1.1155772807168389E-3</v>
      </c>
      <c r="F268" s="9">
        <f t="shared" ca="1" si="78"/>
        <v>1.1156005865569296E-3</v>
      </c>
      <c r="G268" s="9">
        <f t="shared" ca="1" si="78"/>
        <v>1.1155990503936221E-3</v>
      </c>
      <c r="H268" s="9">
        <f t="shared" ca="1" si="78"/>
        <v>9.5463637797291124E-4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ref="D269:H269" ca="1" si="79">POWER(SQRT(D160)/D106,2)</f>
        <v>1.7869823933975577E-3</v>
      </c>
      <c r="E269" s="9">
        <f t="shared" ca="1" si="79"/>
        <v>1.7870680099375054E-3</v>
      </c>
      <c r="F269" s="9">
        <f t="shared" ca="1" si="79"/>
        <v>1.7871140205699379E-3</v>
      </c>
      <c r="G269" s="9">
        <f t="shared" ca="1" si="79"/>
        <v>1.7870820749163684E-3</v>
      </c>
      <c r="H269" s="9">
        <f t="shared" ca="1" si="79"/>
        <v>1.5714605934415832E-3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ref="D270:H270" ca="1" si="80">POWER(SQRT(D161)/D107,2)</f>
        <v>1.1802124687841683E-3</v>
      </c>
      <c r="E270" s="9">
        <f t="shared" ca="1" si="80"/>
        <v>1.199399624482275E-3</v>
      </c>
      <c r="F270" s="9">
        <f t="shared" ca="1" si="80"/>
        <v>1.1993988697159097E-3</v>
      </c>
      <c r="G270" s="9">
        <f t="shared" ca="1" si="80"/>
        <v>1.1994486873405286E-3</v>
      </c>
      <c r="H270" s="9">
        <f t="shared" ca="1" si="80"/>
        <v>1.207504982303702E-3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ref="D271:H271" ca="1" si="81">POWER(SQRT(D162)/D108,2)</f>
        <v>2.0396366270904586E-3</v>
      </c>
      <c r="E271" s="9" t="e">
        <f t="shared" ca="1" si="81"/>
        <v>#DIV/0!</v>
      </c>
      <c r="F271" s="9" t="e">
        <f t="shared" ca="1" si="81"/>
        <v>#DIV/0!</v>
      </c>
      <c r="G271" s="9" t="e">
        <f t="shared" ca="1" si="81"/>
        <v>#DIV/0!</v>
      </c>
      <c r="H271" s="9" t="e">
        <f t="shared" ca="1" si="81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ref="D272:H272" ca="1" si="82">POWER(SQRT(D163)/D109,2)</f>
        <v>1.699665664228711E-3</v>
      </c>
      <c r="E272" s="9">
        <f t="shared" ca="1" si="82"/>
        <v>1.6997625323981543E-3</v>
      </c>
      <c r="F272" s="9">
        <f t="shared" ca="1" si="82"/>
        <v>1.6998056139293036E-3</v>
      </c>
      <c r="G272" s="9">
        <f t="shared" ca="1" si="82"/>
        <v>1.6998567695845821E-3</v>
      </c>
      <c r="H272" s="9">
        <f t="shared" ca="1" si="82"/>
        <v>1.7011347481173747E-3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 t="e">
        <f t="shared" ref="D273:H273" ca="1" si="83">POWER(SQRT(D164)/D110,2)</f>
        <v>#DIV/0!</v>
      </c>
      <c r="E273" s="9" t="e">
        <f t="shared" ca="1" si="83"/>
        <v>#DIV/0!</v>
      </c>
      <c r="F273" s="9">
        <f t="shared" ca="1" si="83"/>
        <v>5.029424733142381E-4</v>
      </c>
      <c r="G273" s="9">
        <f t="shared" ca="1" si="83"/>
        <v>5.0298122020505385E-4</v>
      </c>
      <c r="H273" s="9">
        <f t="shared" ca="1" si="83"/>
        <v>5.3465543840669266E-4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ref="D274:H274" ca="1" si="84">POWER(SQRT(D165)/D111,2)</f>
        <v>#DIV/0!</v>
      </c>
      <c r="E274" s="9" t="e">
        <f t="shared" ca="1" si="84"/>
        <v>#DIV/0!</v>
      </c>
      <c r="F274" s="9" t="e">
        <f t="shared" ca="1" si="84"/>
        <v>#DIV/0!</v>
      </c>
      <c r="G274" s="9" t="e">
        <f t="shared" ca="1" si="84"/>
        <v>#DIV/0!</v>
      </c>
      <c r="H274" s="9" t="e">
        <f t="shared" ca="1" si="8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ref="D275:H275" ca="1" si="85">POWER(SQRT(D166)/D112,2)</f>
        <v>#DIV/0!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ref="D276:H276" ca="1" si="86">POWER(SQRT(D167)/D113,2)</f>
        <v>#DIV/0!</v>
      </c>
      <c r="E276" s="9" t="e">
        <f t="shared" ca="1" si="86"/>
        <v>#DIV/0!</v>
      </c>
      <c r="F276" s="9" t="e">
        <f t="shared" ca="1" si="86"/>
        <v>#DIV/0!</v>
      </c>
      <c r="G276" s="9" t="e">
        <f t="shared" ca="1" si="86"/>
        <v>#DIV/0!</v>
      </c>
      <c r="H276" s="9" t="e">
        <f t="shared" ca="1" si="86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ref="D277:H277" ca="1" si="87">POWER(SQRT(D168)/D114,2)</f>
        <v>#DIV/0!</v>
      </c>
      <c r="E277" s="9" t="e">
        <f t="shared" ca="1" si="87"/>
        <v>#DIV/0!</v>
      </c>
      <c r="F277" s="9" t="e">
        <f t="shared" ca="1" si="87"/>
        <v>#DIV/0!</v>
      </c>
      <c r="G277" s="9" t="e">
        <f t="shared" ca="1" si="87"/>
        <v>#DIV/0!</v>
      </c>
      <c r="H277" s="9" t="e">
        <f t="shared" ca="1" si="87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78" ca="1" si="88">POWER(SQRT(D169)/D115,2)</f>
        <v>#DIV/0!</v>
      </c>
      <c r="E278" s="9" t="e">
        <f t="shared" ca="1" si="88"/>
        <v>#DIV/0!</v>
      </c>
      <c r="F278" s="9" t="e">
        <f t="shared" ca="1" si="88"/>
        <v>#DIV/0!</v>
      </c>
      <c r="G278" s="9" t="e">
        <f t="shared" ca="1" si="88"/>
        <v>#DIV/0!</v>
      </c>
      <c r="H278" s="9" t="e">
        <f t="shared" ca="1" si="88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ref="D279:H279" ca="1" si="89">POWER(SQRT(D170)/D116,2)</f>
        <v>#DIV/0!</v>
      </c>
      <c r="E279" s="9" t="e">
        <f t="shared" ca="1" si="89"/>
        <v>#DIV/0!</v>
      </c>
      <c r="F279" s="9" t="e">
        <f t="shared" ca="1" si="89"/>
        <v>#DIV/0!</v>
      </c>
      <c r="G279" s="9" t="e">
        <f t="shared" ca="1" si="89"/>
        <v>#DIV/0!</v>
      </c>
      <c r="H279" s="9" t="e">
        <f t="shared" ca="1" si="89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0">POWER(SQRT(D171)/D117,2)</f>
        <v>#DIV/0!</v>
      </c>
      <c r="E280" s="9" t="e">
        <f t="shared" ca="1" si="90"/>
        <v>#DIV/0!</v>
      </c>
      <c r="F280" s="9" t="e">
        <f t="shared" ca="1" si="90"/>
        <v>#DIV/0!</v>
      </c>
      <c r="G280" s="9" t="e">
        <f t="shared" ca="1" si="90"/>
        <v>#DIV/0!</v>
      </c>
      <c r="H280" s="9" t="e">
        <f t="shared" ca="1" si="90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1">POWER(SQRT(D172)/D118,2)</f>
        <v>#DIV/0!</v>
      </c>
      <c r="E281" s="9" t="e">
        <f t="shared" ca="1" si="91"/>
        <v>#DIV/0!</v>
      </c>
      <c r="F281" s="9" t="e">
        <f t="shared" ca="1" si="91"/>
        <v>#DIV/0!</v>
      </c>
      <c r="G281" s="9" t="e">
        <f t="shared" ca="1" si="91"/>
        <v>#DIV/0!</v>
      </c>
      <c r="H281" s="9" t="e">
        <f t="shared" ca="1" si="91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2">POWER(SQRT(D173)/D119,2)</f>
        <v>#DIV/0!</v>
      </c>
      <c r="E282" s="9" t="e">
        <f t="shared" ca="1" si="92"/>
        <v>#DIV/0!</v>
      </c>
      <c r="F282" s="9" t="e">
        <f t="shared" ca="1" si="92"/>
        <v>#DIV/0!</v>
      </c>
      <c r="G282" s="9" t="e">
        <f t="shared" ca="1" si="92"/>
        <v>#DIV/0!</v>
      </c>
      <c r="H282" s="9" t="e">
        <f t="shared" ca="1" si="92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3">POWER(SQRT(D174)/D120,2)</f>
        <v>#DIV/0!</v>
      </c>
      <c r="E283" s="9" t="e">
        <f t="shared" ca="1" si="93"/>
        <v>#DIV/0!</v>
      </c>
      <c r="F283" s="9" t="e">
        <f t="shared" ca="1" si="93"/>
        <v>#DIV/0!</v>
      </c>
      <c r="G283" s="9" t="e">
        <f t="shared" ca="1" si="93"/>
        <v>#DIV/0!</v>
      </c>
      <c r="H283" s="9" t="e">
        <f t="shared" ca="1" si="93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4">POWER(SQRT(D175)/D121,2)</f>
        <v>#DIV/0!</v>
      </c>
      <c r="E284" s="9" t="e">
        <f t="shared" ca="1" si="94"/>
        <v>#DIV/0!</v>
      </c>
      <c r="F284" s="9" t="e">
        <f t="shared" ca="1" si="94"/>
        <v>#DIV/0!</v>
      </c>
      <c r="G284" s="9" t="e">
        <f t="shared" ca="1" si="94"/>
        <v>#DIV/0!</v>
      </c>
      <c r="H284" s="9" t="e">
        <f t="shared" ca="1" si="94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5">POWER(SQRT(D176)/D122,2)</f>
        <v>#DIV/0!</v>
      </c>
      <c r="E285" s="9" t="e">
        <f t="shared" ca="1" si="95"/>
        <v>#DIV/0!</v>
      </c>
      <c r="F285" s="9" t="e">
        <f t="shared" ca="1" si="95"/>
        <v>#DIV/0!</v>
      </c>
      <c r="G285" s="9" t="e">
        <f t="shared" ca="1" si="95"/>
        <v>#DIV/0!</v>
      </c>
      <c r="H285" s="9" t="e">
        <f t="shared" ca="1" si="9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6">POWER(SQRT(D177)/D123,2)</f>
        <v>#DIV/0!</v>
      </c>
      <c r="E286" s="9" t="e">
        <f t="shared" ca="1" si="96"/>
        <v>#DIV/0!</v>
      </c>
      <c r="F286" s="9" t="e">
        <f t="shared" ca="1" si="96"/>
        <v>#DIV/0!</v>
      </c>
      <c r="G286" s="9" t="e">
        <f t="shared" ca="1" si="96"/>
        <v>#DIV/0!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01"/>
  <sheetViews>
    <sheetView topLeftCell="A142" workbookViewId="0">
      <selection activeCell="A2" sqref="A2:AN34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73.896714000000003</v>
      </c>
      <c r="I2">
        <v>2.9076999999999999E-2</v>
      </c>
      <c r="J2" t="s">
        <v>3</v>
      </c>
      <c r="K2">
        <v>73.611119000000002</v>
      </c>
      <c r="L2">
        <v>3.0814000000000001E-2</v>
      </c>
      <c r="M2" t="s">
        <v>4</v>
      </c>
      <c r="N2">
        <v>10.657116</v>
      </c>
      <c r="O2">
        <v>1.34E-3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147.623874</v>
      </c>
      <c r="I3">
        <v>6.0934000000000002E-2</v>
      </c>
      <c r="J3" t="s">
        <v>3</v>
      </c>
      <c r="K3">
        <v>147.058708</v>
      </c>
      <c r="L3">
        <v>6.3795000000000004E-2</v>
      </c>
      <c r="M3" t="s">
        <v>4</v>
      </c>
      <c r="N3">
        <v>21.318104000000002</v>
      </c>
      <c r="O3">
        <v>3.3909999999999999E-3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221.33993799999999</v>
      </c>
      <c r="I4">
        <v>7.3401999999999995E-2</v>
      </c>
      <c r="J4" t="s">
        <v>3</v>
      </c>
      <c r="K4">
        <v>220.49795800000001</v>
      </c>
      <c r="L4">
        <v>7.6966999999999994E-2</v>
      </c>
      <c r="M4" t="s">
        <v>4</v>
      </c>
      <c r="N4">
        <v>31.977639</v>
      </c>
      <c r="O4">
        <v>7.8519999999999996E-3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295.061555</v>
      </c>
      <c r="I5">
        <v>0.117363</v>
      </c>
      <c r="J5" t="s">
        <v>3</v>
      </c>
      <c r="K5">
        <v>293.94276100000002</v>
      </c>
      <c r="L5">
        <v>0.123902</v>
      </c>
      <c r="M5" t="s">
        <v>4</v>
      </c>
      <c r="N5">
        <v>42.638748999999997</v>
      </c>
      <c r="O5">
        <v>1.1814E-2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368.80299100000002</v>
      </c>
      <c r="I6">
        <v>0.12598799999999999</v>
      </c>
      <c r="J6" t="s">
        <v>3</v>
      </c>
      <c r="K6">
        <v>367.40696400000002</v>
      </c>
      <c r="L6">
        <v>0.13120100000000001</v>
      </c>
      <c r="M6" t="s">
        <v>4</v>
      </c>
      <c r="N6">
        <v>53.303891999999998</v>
      </c>
      <c r="O6">
        <v>1.7666000000000001E-2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442.52720799999997</v>
      </c>
      <c r="I7">
        <v>0.12939600000000001</v>
      </c>
      <c r="J7" t="s">
        <v>3</v>
      </c>
      <c r="K7">
        <v>440.855009</v>
      </c>
      <c r="L7">
        <v>0.13625200000000001</v>
      </c>
      <c r="M7" t="s">
        <v>4</v>
      </c>
      <c r="N7">
        <v>63.958652999999998</v>
      </c>
      <c r="O7">
        <v>2.3274E-2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516.27235700000006</v>
      </c>
      <c r="I8">
        <v>0.149807</v>
      </c>
      <c r="J8" t="s">
        <v>3</v>
      </c>
      <c r="K8">
        <v>514.32628199999999</v>
      </c>
      <c r="L8">
        <v>0.15878999999999999</v>
      </c>
      <c r="M8" t="s">
        <v>4</v>
      </c>
      <c r="N8">
        <v>74.614518000000004</v>
      </c>
      <c r="O8">
        <v>3.0169999999999999E-2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590.01676899999995</v>
      </c>
      <c r="I9">
        <v>0.19056400000000001</v>
      </c>
      <c r="J9" t="s">
        <v>3</v>
      </c>
      <c r="K9">
        <v>587.79670799999997</v>
      </c>
      <c r="L9">
        <v>0.202155</v>
      </c>
      <c r="M9" t="s">
        <v>4</v>
      </c>
      <c r="N9">
        <v>85.274598999999995</v>
      </c>
      <c r="O9">
        <v>3.7031000000000001E-2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663.73711200000002</v>
      </c>
      <c r="I10">
        <v>0.19861200000000001</v>
      </c>
      <c r="J10" t="s">
        <v>3</v>
      </c>
      <c r="K10">
        <v>661.24369300000001</v>
      </c>
      <c r="L10">
        <v>0.208036</v>
      </c>
      <c r="M10" t="s">
        <v>4</v>
      </c>
      <c r="N10">
        <v>95.931835000000007</v>
      </c>
      <c r="O10">
        <v>4.5709E-2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737.43271200000004</v>
      </c>
      <c r="I11">
        <v>0.223362</v>
      </c>
      <c r="J11" t="s">
        <v>3</v>
      </c>
      <c r="K11">
        <v>734.66613600000005</v>
      </c>
      <c r="L11">
        <v>0.233596</v>
      </c>
      <c r="M11" t="s">
        <v>4</v>
      </c>
      <c r="N11">
        <v>106.591713</v>
      </c>
      <c r="O11">
        <v>5.4289999999999998E-2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811.15696800000001</v>
      </c>
      <c r="I12">
        <v>0.28387600000000002</v>
      </c>
      <c r="J12" t="s">
        <v>3</v>
      </c>
      <c r="K12">
        <v>808.114375</v>
      </c>
      <c r="L12">
        <v>0.29627599999999998</v>
      </c>
      <c r="M12" t="s">
        <v>4</v>
      </c>
      <c r="N12">
        <v>117.247761</v>
      </c>
      <c r="O12">
        <v>6.6015000000000004E-2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884.95524499999999</v>
      </c>
      <c r="I13">
        <v>0.32195600000000002</v>
      </c>
      <c r="J13" t="s">
        <v>3</v>
      </c>
      <c r="K13">
        <v>881.63509399999998</v>
      </c>
      <c r="L13">
        <v>0.33729399999999998</v>
      </c>
      <c r="M13" t="s">
        <v>4</v>
      </c>
      <c r="N13">
        <v>127.90839800000001</v>
      </c>
      <c r="O13">
        <v>7.2205000000000005E-2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958.67666699999995</v>
      </c>
      <c r="I14">
        <v>0.31576900000000002</v>
      </c>
      <c r="J14" t="s">
        <v>3</v>
      </c>
      <c r="K14">
        <v>955.07867899999997</v>
      </c>
      <c r="L14">
        <v>0.333283</v>
      </c>
      <c r="M14" t="s">
        <v>4</v>
      </c>
      <c r="N14">
        <v>138.57121900000001</v>
      </c>
      <c r="O14">
        <v>8.5958000000000007E-2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1032.427205</v>
      </c>
      <c r="I15">
        <v>0.34136899999999998</v>
      </c>
      <c r="J15" t="s">
        <v>3</v>
      </c>
      <c r="K15">
        <v>1028.550291</v>
      </c>
      <c r="L15">
        <v>0.35911399999999999</v>
      </c>
      <c r="M15" t="s">
        <v>4</v>
      </c>
      <c r="N15">
        <v>149.225176</v>
      </c>
      <c r="O15">
        <v>9.3058000000000002E-2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1106.183777</v>
      </c>
      <c r="I16">
        <v>0.38553199999999999</v>
      </c>
      <c r="J16" t="s">
        <v>3</v>
      </c>
      <c r="K16">
        <v>1102.028489</v>
      </c>
      <c r="L16">
        <v>0.406248</v>
      </c>
      <c r="M16" t="s">
        <v>4</v>
      </c>
      <c r="N16">
        <v>159.886324</v>
      </c>
      <c r="O16">
        <v>0.10478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1179.9261449999999</v>
      </c>
      <c r="I17">
        <v>0.424734</v>
      </c>
      <c r="J17" t="s">
        <v>3</v>
      </c>
      <c r="K17">
        <v>1175.4946070000001</v>
      </c>
      <c r="L17">
        <v>0.44199699999999997</v>
      </c>
      <c r="M17" t="s">
        <v>4</v>
      </c>
      <c r="N17">
        <v>170.54239100000001</v>
      </c>
      <c r="O17">
        <v>0.113923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1253.6423749999999</v>
      </c>
      <c r="I18">
        <v>0.448934</v>
      </c>
      <c r="J18" t="s">
        <v>3</v>
      </c>
      <c r="K18">
        <v>1248.935776</v>
      </c>
      <c r="L18">
        <v>0.46915200000000001</v>
      </c>
      <c r="M18" t="s">
        <v>4</v>
      </c>
      <c r="N18">
        <v>181.191472</v>
      </c>
      <c r="O18">
        <v>0.13103100000000001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1327.371265</v>
      </c>
      <c r="I19">
        <v>0.51400800000000002</v>
      </c>
      <c r="J19" t="s">
        <v>3</v>
      </c>
      <c r="K19">
        <v>1322.387307</v>
      </c>
      <c r="L19">
        <v>0.53521700000000005</v>
      </c>
      <c r="M19" t="s">
        <v>4</v>
      </c>
      <c r="N19">
        <v>191.85400899999999</v>
      </c>
      <c r="O19">
        <v>0.14766000000000001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1401.0803490000001</v>
      </c>
      <c r="I20">
        <v>0.51825100000000002</v>
      </c>
      <c r="J20" t="s">
        <v>3</v>
      </c>
      <c r="K20">
        <v>1395.8201590000001</v>
      </c>
      <c r="L20">
        <v>0.53350200000000003</v>
      </c>
      <c r="M20" t="s">
        <v>4</v>
      </c>
      <c r="N20">
        <v>202.513192</v>
      </c>
      <c r="O20">
        <v>0.16239899999999999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1474.8346919999999</v>
      </c>
      <c r="I21">
        <v>0.58691800000000005</v>
      </c>
      <c r="J21" t="s">
        <v>3</v>
      </c>
      <c r="K21">
        <v>1469.299685</v>
      </c>
      <c r="L21">
        <v>0.60502900000000004</v>
      </c>
      <c r="M21" t="s">
        <v>4</v>
      </c>
      <c r="N21">
        <v>213.170288</v>
      </c>
      <c r="O21">
        <v>0.17636499999999999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1173.1095800000001</v>
      </c>
      <c r="I42">
        <v>6102.951943</v>
      </c>
      <c r="J42" t="s">
        <v>3</v>
      </c>
      <c r="K42">
        <v>1172.7905929999999</v>
      </c>
      <c r="L42">
        <v>6101.9723130000002</v>
      </c>
      <c r="M42" t="s">
        <v>4</v>
      </c>
      <c r="N42">
        <v>12.075457999999999</v>
      </c>
      <c r="O42">
        <v>4.1800000000000002E-4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2350.2662839999998</v>
      </c>
      <c r="I43">
        <v>19233.220168</v>
      </c>
      <c r="J43" t="s">
        <v>3</v>
      </c>
      <c r="K43">
        <v>2349.6324220000001</v>
      </c>
      <c r="L43">
        <v>19230.40395</v>
      </c>
      <c r="M43" t="s">
        <v>4</v>
      </c>
      <c r="N43">
        <v>24.149933000000001</v>
      </c>
      <c r="O43">
        <v>1.0640000000000001E-3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3520.213354</v>
      </c>
      <c r="I44">
        <v>31190.344464000002</v>
      </c>
      <c r="J44" t="s">
        <v>3</v>
      </c>
      <c r="K44">
        <v>3519.264854</v>
      </c>
      <c r="L44">
        <v>31186.826094</v>
      </c>
      <c r="M44" t="s">
        <v>4</v>
      </c>
      <c r="N44">
        <v>38.844313</v>
      </c>
      <c r="O44">
        <v>336.35729099999998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4707.712861</v>
      </c>
      <c r="I45">
        <v>45167.698313000001</v>
      </c>
      <c r="J45" t="s">
        <v>3</v>
      </c>
      <c r="K45">
        <v>4706.4492870000004</v>
      </c>
      <c r="L45">
        <v>45162.977318999998</v>
      </c>
      <c r="M45" t="s">
        <v>4</v>
      </c>
      <c r="N45">
        <v>50.920406</v>
      </c>
      <c r="O45">
        <v>336.39246000000003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5878.9852730000002</v>
      </c>
      <c r="I46">
        <v>37912.091257</v>
      </c>
      <c r="J46" t="s">
        <v>3</v>
      </c>
      <c r="K46">
        <v>5877.4070609999999</v>
      </c>
      <c r="L46">
        <v>37908.053122999998</v>
      </c>
      <c r="M46" t="s">
        <v>4</v>
      </c>
      <c r="N46">
        <v>62.995825000000004</v>
      </c>
      <c r="O46">
        <v>336.534738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7055.8128219999999</v>
      </c>
      <c r="I47">
        <v>31592.638450999999</v>
      </c>
      <c r="J47" t="s">
        <v>3</v>
      </c>
      <c r="K47">
        <v>7053.9163179999996</v>
      </c>
      <c r="L47">
        <v>31589.822394999999</v>
      </c>
      <c r="M47" t="s">
        <v>4</v>
      </c>
      <c r="N47">
        <v>75.063361999999998</v>
      </c>
      <c r="O47">
        <v>336.68117699999999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8247.5939940000007</v>
      </c>
      <c r="I48">
        <v>23822.459502999998</v>
      </c>
      <c r="J48" t="s">
        <v>3</v>
      </c>
      <c r="K48">
        <v>8245.3807030000007</v>
      </c>
      <c r="L48">
        <v>23820.139204999999</v>
      </c>
      <c r="M48" t="s">
        <v>4</v>
      </c>
      <c r="N48">
        <v>87.145664999999994</v>
      </c>
      <c r="O48">
        <v>336.822788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9422.4097459999994</v>
      </c>
      <c r="I49">
        <v>20056.408143000001</v>
      </c>
      <c r="J49" t="s">
        <v>3</v>
      </c>
      <c r="K49">
        <v>9419.8801170000006</v>
      </c>
      <c r="L49">
        <v>20054.651048</v>
      </c>
      <c r="M49" t="s">
        <v>4</v>
      </c>
      <c r="N49">
        <v>99.218113000000002</v>
      </c>
      <c r="O49">
        <v>336.64264100000003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10605.222773</v>
      </c>
      <c r="I50">
        <v>23531.532223999999</v>
      </c>
      <c r="J50" t="s">
        <v>3</v>
      </c>
      <c r="K50">
        <v>10602.376113</v>
      </c>
      <c r="L50">
        <v>23528.99036</v>
      </c>
      <c r="M50" t="s">
        <v>4</v>
      </c>
      <c r="N50">
        <v>111.29463699999999</v>
      </c>
      <c r="O50">
        <v>336.74739399999999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11788.434238</v>
      </c>
      <c r="I51">
        <v>38896.038406</v>
      </c>
      <c r="J51" t="s">
        <v>3</v>
      </c>
      <c r="K51">
        <v>11785.27334</v>
      </c>
      <c r="L51">
        <v>38892.179404000002</v>
      </c>
      <c r="M51" t="s">
        <v>4</v>
      </c>
      <c r="N51">
        <v>123.371652</v>
      </c>
      <c r="O51">
        <v>336.866601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12955.822402</v>
      </c>
      <c r="I52">
        <v>47231.191209999997</v>
      </c>
      <c r="J52" t="s">
        <v>3</v>
      </c>
      <c r="K52">
        <v>12952.247715</v>
      </c>
      <c r="L52">
        <v>47173.162601999997</v>
      </c>
      <c r="M52" t="s">
        <v>4</v>
      </c>
      <c r="N52">
        <v>135.44708900000001</v>
      </c>
      <c r="O52">
        <v>337.01025600000003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14119.712012</v>
      </c>
      <c r="I53">
        <v>61526.325438</v>
      </c>
      <c r="J53" t="s">
        <v>3</v>
      </c>
      <c r="K53">
        <v>14115.823574</v>
      </c>
      <c r="L53">
        <v>61467.975737000001</v>
      </c>
      <c r="M53" t="s">
        <v>4</v>
      </c>
      <c r="N53">
        <v>147.52319299999999</v>
      </c>
      <c r="O53">
        <v>336.94605200000001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15291.859121</v>
      </c>
      <c r="I54">
        <v>59515.235579</v>
      </c>
      <c r="J54" t="s">
        <v>3</v>
      </c>
      <c r="K54">
        <v>15287.655117</v>
      </c>
      <c r="L54">
        <v>59462.290695000003</v>
      </c>
      <c r="M54" t="s">
        <v>4</v>
      </c>
      <c r="N54">
        <v>159.590407</v>
      </c>
      <c r="O54">
        <v>337.06340999999998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16473.260332000002</v>
      </c>
      <c r="I55">
        <v>51253.046732000003</v>
      </c>
      <c r="J55" t="s">
        <v>3</v>
      </c>
      <c r="K55">
        <v>16468.740409999999</v>
      </c>
      <c r="L55">
        <v>51215.235445999999</v>
      </c>
      <c r="M55" t="s">
        <v>4</v>
      </c>
      <c r="N55">
        <v>171.677041</v>
      </c>
      <c r="O55">
        <v>336.90481799999998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17651.802656</v>
      </c>
      <c r="I56">
        <v>46588.472345000002</v>
      </c>
      <c r="J56" t="s">
        <v>3</v>
      </c>
      <c r="K56">
        <v>17646.968164000002</v>
      </c>
      <c r="L56">
        <v>46563.127050000003</v>
      </c>
      <c r="M56" t="s">
        <v>4</v>
      </c>
      <c r="N56">
        <v>183.76357100000001</v>
      </c>
      <c r="O56">
        <v>336.953892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18837.731758000002</v>
      </c>
      <c r="I57">
        <v>42847.772232000003</v>
      </c>
      <c r="J57" t="s">
        <v>3</v>
      </c>
      <c r="K57">
        <v>18831.754492</v>
      </c>
      <c r="L57">
        <v>43276.551738000002</v>
      </c>
      <c r="M57" t="s">
        <v>4</v>
      </c>
      <c r="N57">
        <v>195.83723499999999</v>
      </c>
      <c r="O57">
        <v>337.23427900000002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20016.943827999999</v>
      </c>
      <c r="I58">
        <v>50878.583556999998</v>
      </c>
      <c r="J58" t="s">
        <v>3</v>
      </c>
      <c r="K58">
        <v>20010.335741999999</v>
      </c>
      <c r="L58">
        <v>50809.934685</v>
      </c>
      <c r="M58" t="s">
        <v>4</v>
      </c>
      <c r="N58">
        <v>207.914276</v>
      </c>
      <c r="O58">
        <v>337.19858699999997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21190.627694999999</v>
      </c>
      <c r="I59">
        <v>63292.982186000001</v>
      </c>
      <c r="J59" t="s">
        <v>3</v>
      </c>
      <c r="K59">
        <v>21183.705234000001</v>
      </c>
      <c r="L59">
        <v>63322.103411999997</v>
      </c>
      <c r="M59" t="s">
        <v>4</v>
      </c>
      <c r="N59">
        <v>220.50927999999999</v>
      </c>
      <c r="O59">
        <v>347.54704700000002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22361.133125</v>
      </c>
      <c r="I60">
        <v>71319.732556000003</v>
      </c>
      <c r="J60" t="s">
        <v>3</v>
      </c>
      <c r="K60">
        <v>22353.897499999999</v>
      </c>
      <c r="L60">
        <v>71248.381534999993</v>
      </c>
      <c r="M60" t="s">
        <v>4</v>
      </c>
      <c r="N60">
        <v>232.58789999999999</v>
      </c>
      <c r="O60">
        <v>347.52486299999998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23537.716133000002</v>
      </c>
      <c r="I61">
        <v>83623.403145999997</v>
      </c>
      <c r="J61" t="s">
        <v>3</v>
      </c>
      <c r="K61">
        <v>23530.164218999998</v>
      </c>
      <c r="L61">
        <v>83661.561996999997</v>
      </c>
      <c r="M61" t="s">
        <v>4</v>
      </c>
      <c r="N61">
        <v>244.66353100000001</v>
      </c>
      <c r="O61">
        <v>347.46105299999999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37.591284999999999</v>
      </c>
      <c r="I62">
        <v>0.11051800000000001</v>
      </c>
      <c r="J62" t="s">
        <v>3</v>
      </c>
      <c r="K62">
        <v>37.39564</v>
      </c>
      <c r="L62">
        <v>0.10283299999999999</v>
      </c>
      <c r="M62" t="s">
        <v>4</v>
      </c>
      <c r="N62">
        <v>4.4836650000000002</v>
      </c>
      <c r="O62">
        <v>5.7799999999999995E-4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74.884833999999998</v>
      </c>
      <c r="I63">
        <v>0.59403300000000003</v>
      </c>
      <c r="J63" t="s">
        <v>3</v>
      </c>
      <c r="K63">
        <v>74.497108999999995</v>
      </c>
      <c r="L63">
        <v>0.56389599999999995</v>
      </c>
      <c r="M63" t="s">
        <v>4</v>
      </c>
      <c r="N63">
        <v>8.8967989999999997</v>
      </c>
      <c r="O63">
        <v>7.1000000000000002E-4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112.176553</v>
      </c>
      <c r="I64">
        <v>1.4570019999999999</v>
      </c>
      <c r="J64" t="s">
        <v>3</v>
      </c>
      <c r="K64">
        <v>111.59812599999999</v>
      </c>
      <c r="L64">
        <v>1.397613</v>
      </c>
      <c r="M64" t="s">
        <v>4</v>
      </c>
      <c r="N64">
        <v>13.309524</v>
      </c>
      <c r="O64">
        <v>1.075E-3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149.46689699999999</v>
      </c>
      <c r="I65">
        <v>2.6841539999999999</v>
      </c>
      <c r="J65" t="s">
        <v>3</v>
      </c>
      <c r="K65">
        <v>148.698195</v>
      </c>
      <c r="L65">
        <v>2.5956250000000001</v>
      </c>
      <c r="M65" t="s">
        <v>4</v>
      </c>
      <c r="N65">
        <v>17.722805000000001</v>
      </c>
      <c r="O65">
        <v>1.702E-3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186.75697700000001</v>
      </c>
      <c r="I66">
        <v>4.2776540000000001</v>
      </c>
      <c r="J66" t="s">
        <v>3</v>
      </c>
      <c r="K66">
        <v>185.79887299999999</v>
      </c>
      <c r="L66">
        <v>4.1576690000000003</v>
      </c>
      <c r="M66" t="s">
        <v>4</v>
      </c>
      <c r="N66">
        <v>22.1355</v>
      </c>
      <c r="O66">
        <v>2.5560000000000001E-3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224.04992200000001</v>
      </c>
      <c r="I67">
        <v>6.2652919999999996</v>
      </c>
      <c r="J67" t="s">
        <v>3</v>
      </c>
      <c r="K67">
        <v>222.900699</v>
      </c>
      <c r="L67">
        <v>6.0958430000000003</v>
      </c>
      <c r="M67" t="s">
        <v>4</v>
      </c>
      <c r="N67">
        <v>26.548992999999999</v>
      </c>
      <c r="O67">
        <v>3.6549999999999998E-3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261.34572800000001</v>
      </c>
      <c r="I68">
        <v>8.6271769999999997</v>
      </c>
      <c r="J68" t="s">
        <v>3</v>
      </c>
      <c r="K68">
        <v>260.006866</v>
      </c>
      <c r="L68">
        <v>8.40747</v>
      </c>
      <c r="M68" t="s">
        <v>4</v>
      </c>
      <c r="N68">
        <v>30.962240000000001</v>
      </c>
      <c r="O68">
        <v>5.0039999999999998E-3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298.64051000000001</v>
      </c>
      <c r="I69">
        <v>11.321455</v>
      </c>
      <c r="J69" t="s">
        <v>3</v>
      </c>
      <c r="K69">
        <v>297.11181599999998</v>
      </c>
      <c r="L69">
        <v>11.052628</v>
      </c>
      <c r="M69" t="s">
        <v>4</v>
      </c>
      <c r="N69">
        <v>35.374937000000003</v>
      </c>
      <c r="O69">
        <v>6.5430000000000002E-3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335.93650000000002</v>
      </c>
      <c r="I70">
        <v>14.397214999999999</v>
      </c>
      <c r="J70" t="s">
        <v>3</v>
      </c>
      <c r="K70">
        <v>334.21730700000001</v>
      </c>
      <c r="L70">
        <v>14.083519000000001</v>
      </c>
      <c r="M70" t="s">
        <v>4</v>
      </c>
      <c r="N70">
        <v>39.788283</v>
      </c>
      <c r="O70">
        <v>8.3470000000000003E-3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373.23164200000002</v>
      </c>
      <c r="I71">
        <v>17.838749</v>
      </c>
      <c r="J71" t="s">
        <v>3</v>
      </c>
      <c r="K71">
        <v>371.32047999999998</v>
      </c>
      <c r="L71">
        <v>17.488206000000002</v>
      </c>
      <c r="M71" t="s">
        <v>4</v>
      </c>
      <c r="N71">
        <v>44.201957</v>
      </c>
      <c r="O71">
        <v>1.0314E-2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410.52803499999999</v>
      </c>
      <c r="I72">
        <v>21.642188999999998</v>
      </c>
      <c r="J72" t="s">
        <v>3</v>
      </c>
      <c r="K72">
        <v>408.42624899999998</v>
      </c>
      <c r="L72">
        <v>21.253036999999999</v>
      </c>
      <c r="M72" t="s">
        <v>4</v>
      </c>
      <c r="N72">
        <v>48.614794000000003</v>
      </c>
      <c r="O72">
        <v>1.222E-2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447.82382000000001</v>
      </c>
      <c r="I73">
        <v>25.840323000000001</v>
      </c>
      <c r="J73" t="s">
        <v>3</v>
      </c>
      <c r="K73">
        <v>445.53149500000001</v>
      </c>
      <c r="L73">
        <v>25.399256000000001</v>
      </c>
      <c r="M73" t="s">
        <v>4</v>
      </c>
      <c r="N73">
        <v>53.027835000000003</v>
      </c>
      <c r="O73">
        <v>1.4397E-2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485.12192399999998</v>
      </c>
      <c r="I74">
        <v>30.437836999999998</v>
      </c>
      <c r="J74" t="s">
        <v>3</v>
      </c>
      <c r="K74">
        <v>482.63701800000001</v>
      </c>
      <c r="L74">
        <v>29.926036</v>
      </c>
      <c r="M74" t="s">
        <v>4</v>
      </c>
      <c r="N74">
        <v>57.440812999999999</v>
      </c>
      <c r="O74">
        <v>1.7106E-2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522.42162800000006</v>
      </c>
      <c r="I75">
        <v>35.375086000000003</v>
      </c>
      <c r="J75" t="s">
        <v>3</v>
      </c>
      <c r="K75">
        <v>519.74494100000004</v>
      </c>
      <c r="L75">
        <v>34.811875999999998</v>
      </c>
      <c r="M75" t="s">
        <v>4</v>
      </c>
      <c r="N75">
        <v>61.854118999999997</v>
      </c>
      <c r="O75">
        <v>1.9857E-2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559.72045500000002</v>
      </c>
      <c r="I76">
        <v>40.659989000000003</v>
      </c>
      <c r="J76" t="s">
        <v>3</v>
      </c>
      <c r="K76">
        <v>556.85405800000001</v>
      </c>
      <c r="L76">
        <v>40.050193999999998</v>
      </c>
      <c r="M76" t="s">
        <v>4</v>
      </c>
      <c r="N76">
        <v>66.267567999999997</v>
      </c>
      <c r="O76">
        <v>2.3005999999999999E-2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597.02023599999995</v>
      </c>
      <c r="I77">
        <v>46.324185999999997</v>
      </c>
      <c r="J77" t="s">
        <v>3</v>
      </c>
      <c r="K77">
        <v>593.96440299999995</v>
      </c>
      <c r="L77">
        <v>45.664487999999999</v>
      </c>
      <c r="M77" t="s">
        <v>4</v>
      </c>
      <c r="N77">
        <v>70.680785</v>
      </c>
      <c r="O77">
        <v>2.6335000000000001E-2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634.31648299999995</v>
      </c>
      <c r="I78">
        <v>52.351585999999998</v>
      </c>
      <c r="J78" t="s">
        <v>3</v>
      </c>
      <c r="K78">
        <v>631.07184199999995</v>
      </c>
      <c r="L78">
        <v>51.650308000000003</v>
      </c>
      <c r="M78" t="s">
        <v>4</v>
      </c>
      <c r="N78">
        <v>75.094123999999994</v>
      </c>
      <c r="O78">
        <v>2.9803E-2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671.61145899999997</v>
      </c>
      <c r="I79">
        <v>58.763461999999997</v>
      </c>
      <c r="J79" t="s">
        <v>3</v>
      </c>
      <c r="K79">
        <v>668.17813000000001</v>
      </c>
      <c r="L79">
        <v>58.026158000000002</v>
      </c>
      <c r="M79" t="s">
        <v>4</v>
      </c>
      <c r="N79">
        <v>79.507380999999995</v>
      </c>
      <c r="O79">
        <v>3.3487999999999997E-2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708.91168800000003</v>
      </c>
      <c r="I80">
        <v>65.532439999999994</v>
      </c>
      <c r="J80" t="s">
        <v>3</v>
      </c>
      <c r="K80">
        <v>705.28961800000002</v>
      </c>
      <c r="L80">
        <v>64.748447999999996</v>
      </c>
      <c r="M80" t="s">
        <v>4</v>
      </c>
      <c r="N80">
        <v>83.920536999999996</v>
      </c>
      <c r="O80">
        <v>3.7525000000000003E-2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746.20834100000002</v>
      </c>
      <c r="I81">
        <v>72.645263999999997</v>
      </c>
      <c r="J81" t="s">
        <v>3</v>
      </c>
      <c r="K81">
        <v>742.39794800000004</v>
      </c>
      <c r="L81">
        <v>71.811961999999994</v>
      </c>
      <c r="M81" t="s">
        <v>4</v>
      </c>
      <c r="N81">
        <v>88.334535000000002</v>
      </c>
      <c r="O81">
        <v>4.1842999999999998E-2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47.535288999999999</v>
      </c>
      <c r="I82">
        <v>0.13106400000000001</v>
      </c>
      <c r="J82" t="s">
        <v>3</v>
      </c>
      <c r="K82">
        <v>47.255183000000002</v>
      </c>
      <c r="L82">
        <v>0.123672</v>
      </c>
      <c r="M82" t="s">
        <v>4</v>
      </c>
      <c r="N82">
        <v>14.393139</v>
      </c>
      <c r="O82">
        <v>7.2999999999999999E-5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94.868641999999994</v>
      </c>
      <c r="I83">
        <v>0.63001300000000005</v>
      </c>
      <c r="J83" t="s">
        <v>3</v>
      </c>
      <c r="K83">
        <v>94.314273</v>
      </c>
      <c r="L83">
        <v>0.60180599999999995</v>
      </c>
      <c r="M83" t="s">
        <v>4</v>
      </c>
      <c r="N83">
        <v>28.774560000000001</v>
      </c>
      <c r="O83">
        <v>1.5200000000000001E-4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142.199533</v>
      </c>
      <c r="I84">
        <v>1.5036849999999999</v>
      </c>
      <c r="J84" t="s">
        <v>3</v>
      </c>
      <c r="K84">
        <v>141.37329500000001</v>
      </c>
      <c r="L84">
        <v>1.4511039999999999</v>
      </c>
      <c r="M84" t="s">
        <v>4</v>
      </c>
      <c r="N84">
        <v>43.155903000000002</v>
      </c>
      <c r="O84">
        <v>3.1399999999999999E-4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189.530328</v>
      </c>
      <c r="I85">
        <v>2.7417739999999999</v>
      </c>
      <c r="J85" t="s">
        <v>3</v>
      </c>
      <c r="K85">
        <v>188.43380400000001</v>
      </c>
      <c r="L85">
        <v>2.6628409999999998</v>
      </c>
      <c r="M85" t="s">
        <v>4</v>
      </c>
      <c r="N85">
        <v>57.536651999999997</v>
      </c>
      <c r="O85">
        <v>5.5999999999999995E-4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236.8597</v>
      </c>
      <c r="I86">
        <v>4.3537480000000004</v>
      </c>
      <c r="J86" t="s">
        <v>3</v>
      </c>
      <c r="K86">
        <v>235.49388200000001</v>
      </c>
      <c r="L86">
        <v>4.2481840000000002</v>
      </c>
      <c r="M86" t="s">
        <v>4</v>
      </c>
      <c r="N86">
        <v>71.917945000000003</v>
      </c>
      <c r="O86">
        <v>7.67E-4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284.19230900000002</v>
      </c>
      <c r="I87">
        <v>6.3178559999999999</v>
      </c>
      <c r="J87" t="s">
        <v>3</v>
      </c>
      <c r="K87">
        <v>282.55680799999999</v>
      </c>
      <c r="L87">
        <v>6.1852130000000001</v>
      </c>
      <c r="M87" t="s">
        <v>4</v>
      </c>
      <c r="N87">
        <v>86.300072999999998</v>
      </c>
      <c r="O87">
        <v>1.106E-3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331.52706499999999</v>
      </c>
      <c r="I88">
        <v>8.6579110000000004</v>
      </c>
      <c r="J88" t="s">
        <v>3</v>
      </c>
      <c r="K88">
        <v>329.62186500000001</v>
      </c>
      <c r="L88">
        <v>8.4991730000000008</v>
      </c>
      <c r="M88" t="s">
        <v>4</v>
      </c>
      <c r="N88">
        <v>100.6823</v>
      </c>
      <c r="O88">
        <v>1.47E-3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378.86370699999998</v>
      </c>
      <c r="I89">
        <v>11.364057000000001</v>
      </c>
      <c r="J89" t="s">
        <v>3</v>
      </c>
      <c r="K89">
        <v>376.68772200000001</v>
      </c>
      <c r="L89">
        <v>11.185909000000001</v>
      </c>
      <c r="M89" t="s">
        <v>4</v>
      </c>
      <c r="N89">
        <v>115.064651</v>
      </c>
      <c r="O89">
        <v>1.9480000000000001E-3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426.20157699999999</v>
      </c>
      <c r="I90">
        <v>14.445149000000001</v>
      </c>
      <c r="J90" t="s">
        <v>3</v>
      </c>
      <c r="K90">
        <v>423.75480299999998</v>
      </c>
      <c r="L90">
        <v>14.244337</v>
      </c>
      <c r="M90" t="s">
        <v>4</v>
      </c>
      <c r="N90">
        <v>129.446856</v>
      </c>
      <c r="O90">
        <v>2.4659999999999999E-3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473.53920299999999</v>
      </c>
      <c r="I91">
        <v>17.880109999999998</v>
      </c>
      <c r="J91" t="s">
        <v>3</v>
      </c>
      <c r="K91">
        <v>470.82203600000003</v>
      </c>
      <c r="L91">
        <v>17.651340999999999</v>
      </c>
      <c r="M91" t="s">
        <v>4</v>
      </c>
      <c r="N91">
        <v>143.828835</v>
      </c>
      <c r="O91">
        <v>2.9009999999999999E-3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520.87559799999997</v>
      </c>
      <c r="I92">
        <v>21.693587999999998</v>
      </c>
      <c r="J92" t="s">
        <v>3</v>
      </c>
      <c r="K92">
        <v>517.88906699999995</v>
      </c>
      <c r="L92">
        <v>21.437625000000001</v>
      </c>
      <c r="M92" t="s">
        <v>4</v>
      </c>
      <c r="N92">
        <v>158.210058</v>
      </c>
      <c r="O92">
        <v>3.519E-3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568.21443499999998</v>
      </c>
      <c r="I93">
        <v>25.853847999999999</v>
      </c>
      <c r="J93" t="s">
        <v>3</v>
      </c>
      <c r="K93">
        <v>564.95512699999995</v>
      </c>
      <c r="L93">
        <v>25.572362999999999</v>
      </c>
      <c r="M93" t="s">
        <v>4</v>
      </c>
      <c r="N93">
        <v>172.59148500000001</v>
      </c>
      <c r="O93">
        <v>4.2129999999999997E-3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615.55316000000005</v>
      </c>
      <c r="I94">
        <v>30.453531000000002</v>
      </c>
      <c r="J94" t="s">
        <v>3</v>
      </c>
      <c r="K94">
        <v>612.02281900000003</v>
      </c>
      <c r="L94">
        <v>30.136019000000001</v>
      </c>
      <c r="M94" t="s">
        <v>4</v>
      </c>
      <c r="N94">
        <v>186.973546</v>
      </c>
      <c r="O94">
        <v>5.1289999999999999E-3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662.89143899999999</v>
      </c>
      <c r="I95">
        <v>35.362040999999998</v>
      </c>
      <c r="J95" t="s">
        <v>3</v>
      </c>
      <c r="K95">
        <v>659.09080600000004</v>
      </c>
      <c r="L95">
        <v>35.010942</v>
      </c>
      <c r="M95" t="s">
        <v>4</v>
      </c>
      <c r="N95">
        <v>201.355974</v>
      </c>
      <c r="O95">
        <v>5.9639999999999997E-3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710.23184300000003</v>
      </c>
      <c r="I96">
        <v>40.648598</v>
      </c>
      <c r="J96" t="s">
        <v>3</v>
      </c>
      <c r="K96">
        <v>706.16108599999995</v>
      </c>
      <c r="L96">
        <v>40.260837000000002</v>
      </c>
      <c r="M96" t="s">
        <v>4</v>
      </c>
      <c r="N96">
        <v>215.73846399999999</v>
      </c>
      <c r="O96">
        <v>6.9740000000000002E-3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757.57201799999996</v>
      </c>
      <c r="I97">
        <v>46.312643000000001</v>
      </c>
      <c r="J97" t="s">
        <v>3</v>
      </c>
      <c r="K97">
        <v>753.23011099999997</v>
      </c>
      <c r="L97">
        <v>45.887123000000003</v>
      </c>
      <c r="M97" t="s">
        <v>4</v>
      </c>
      <c r="N97">
        <v>230.119461</v>
      </c>
      <c r="O97">
        <v>7.9019999999999993E-3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804.91132600000003</v>
      </c>
      <c r="I98">
        <v>52.307547999999997</v>
      </c>
      <c r="J98" t="s">
        <v>3</v>
      </c>
      <c r="K98">
        <v>800.29973399999994</v>
      </c>
      <c r="L98">
        <v>51.866278999999999</v>
      </c>
      <c r="M98" t="s">
        <v>4</v>
      </c>
      <c r="N98">
        <v>244.50101100000001</v>
      </c>
      <c r="O98">
        <v>8.9890000000000005E-3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852.25093700000002</v>
      </c>
      <c r="I99">
        <v>58.691692000000003</v>
      </c>
      <c r="J99" t="s">
        <v>3</v>
      </c>
      <c r="K99">
        <v>847.36945900000001</v>
      </c>
      <c r="L99">
        <v>58.209437000000001</v>
      </c>
      <c r="M99" t="s">
        <v>4</v>
      </c>
      <c r="N99">
        <v>258.88298200000003</v>
      </c>
      <c r="O99">
        <v>9.9419999999999994E-3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899.59108000000003</v>
      </c>
      <c r="I100">
        <v>65.443275</v>
      </c>
      <c r="J100" t="s">
        <v>3</v>
      </c>
      <c r="K100">
        <v>894.43916999999999</v>
      </c>
      <c r="L100">
        <v>64.903396000000001</v>
      </c>
      <c r="M100" t="s">
        <v>4</v>
      </c>
      <c r="N100">
        <v>273.26466699999997</v>
      </c>
      <c r="O100">
        <v>1.095E-2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946.92871200000002</v>
      </c>
      <c r="I101">
        <v>72.582669999999993</v>
      </c>
      <c r="J101" t="s">
        <v>3</v>
      </c>
      <c r="K101">
        <v>941.50751000000002</v>
      </c>
      <c r="L101">
        <v>72.006839999999997</v>
      </c>
      <c r="M101" t="s">
        <v>4</v>
      </c>
      <c r="N101">
        <v>287.64669300000003</v>
      </c>
      <c r="O101">
        <v>1.2487E-2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24.780508999999999</v>
      </c>
      <c r="I102">
        <v>1.7735000000000001E-2</v>
      </c>
      <c r="J102" t="s">
        <v>3</v>
      </c>
      <c r="K102">
        <v>24.585951999999999</v>
      </c>
      <c r="L102">
        <v>1.3950000000000001E-2</v>
      </c>
      <c r="M102" t="s">
        <v>4</v>
      </c>
      <c r="N102">
        <v>4.5518229999999997</v>
      </c>
      <c r="O102">
        <v>1.5330000000000001E-3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49.192487999999997</v>
      </c>
      <c r="I103">
        <v>0.13999500000000001</v>
      </c>
      <c r="J103" t="s">
        <v>3</v>
      </c>
      <c r="K103">
        <v>48.806485000000002</v>
      </c>
      <c r="L103">
        <v>0.121221</v>
      </c>
      <c r="M103" t="s">
        <v>4</v>
      </c>
      <c r="N103">
        <v>8.9622119999999992</v>
      </c>
      <c r="O103">
        <v>1.474E-3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73.603174999999993</v>
      </c>
      <c r="I104">
        <v>0.374776</v>
      </c>
      <c r="J104" t="s">
        <v>3</v>
      </c>
      <c r="K104">
        <v>73.026079999999993</v>
      </c>
      <c r="L104">
        <v>0.334063</v>
      </c>
      <c r="M104" t="s">
        <v>4</v>
      </c>
      <c r="N104">
        <v>13.372624</v>
      </c>
      <c r="O104">
        <v>1.6169999999999999E-3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98.013874999999999</v>
      </c>
      <c r="I105">
        <v>0.71943199999999996</v>
      </c>
      <c r="J105" t="s">
        <v>3</v>
      </c>
      <c r="K105">
        <v>97.247173000000004</v>
      </c>
      <c r="L105">
        <v>0.65236400000000005</v>
      </c>
      <c r="M105" t="s">
        <v>4</v>
      </c>
      <c r="N105">
        <v>17.782588000000001</v>
      </c>
      <c r="O105">
        <v>2.0209999999999998E-3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122.423346</v>
      </c>
      <c r="I106">
        <v>1.1725810000000001</v>
      </c>
      <c r="J106" t="s">
        <v>3</v>
      </c>
      <c r="K106">
        <v>121.467116</v>
      </c>
      <c r="L106">
        <v>1.0797209999999999</v>
      </c>
      <c r="M106" t="s">
        <v>4</v>
      </c>
      <c r="N106">
        <v>22.192947</v>
      </c>
      <c r="O106">
        <v>2.7079999999999999E-3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146.83143999999999</v>
      </c>
      <c r="I107">
        <v>1.7289239999999999</v>
      </c>
      <c r="J107" t="s">
        <v>3</v>
      </c>
      <c r="K107">
        <v>145.68733900000001</v>
      </c>
      <c r="L107">
        <v>1.611375</v>
      </c>
      <c r="M107" t="s">
        <v>4</v>
      </c>
      <c r="N107">
        <v>26.603327</v>
      </c>
      <c r="O107">
        <v>3.6029999999999999E-3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171.24041099999999</v>
      </c>
      <c r="I108">
        <v>2.3940570000000001</v>
      </c>
      <c r="J108" t="s">
        <v>3</v>
      </c>
      <c r="K108">
        <v>169.90765400000001</v>
      </c>
      <c r="L108">
        <v>2.2516229999999999</v>
      </c>
      <c r="M108" t="s">
        <v>4</v>
      </c>
      <c r="N108">
        <v>31.013911</v>
      </c>
      <c r="O108">
        <v>4.7010000000000003E-3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195.64858100000001</v>
      </c>
      <c r="I109">
        <v>3.1602709999999998</v>
      </c>
      <c r="J109" t="s">
        <v>3</v>
      </c>
      <c r="K109">
        <v>194.12790699999999</v>
      </c>
      <c r="L109">
        <v>2.9945979999999999</v>
      </c>
      <c r="M109" t="s">
        <v>4</v>
      </c>
      <c r="N109">
        <v>35.423966</v>
      </c>
      <c r="O109">
        <v>6.0070000000000002E-3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220.055927</v>
      </c>
      <c r="I110">
        <v>4.0295249999999996</v>
      </c>
      <c r="J110" t="s">
        <v>3</v>
      </c>
      <c r="K110">
        <v>218.34787299999999</v>
      </c>
      <c r="L110">
        <v>3.84232</v>
      </c>
      <c r="M110" t="s">
        <v>4</v>
      </c>
      <c r="N110">
        <v>39.834324000000002</v>
      </c>
      <c r="O110">
        <v>7.4310000000000001E-3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244.465339</v>
      </c>
      <c r="I111">
        <v>4.9995630000000002</v>
      </c>
      <c r="J111" t="s">
        <v>3</v>
      </c>
      <c r="K111">
        <v>242.568513</v>
      </c>
      <c r="L111">
        <v>4.789212</v>
      </c>
      <c r="M111" t="s">
        <v>4</v>
      </c>
      <c r="N111">
        <v>44.245441</v>
      </c>
      <c r="O111">
        <v>9.0419999999999997E-3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268.87451499999997</v>
      </c>
      <c r="I112">
        <v>6.0815530000000004</v>
      </c>
      <c r="J112" t="s">
        <v>3</v>
      </c>
      <c r="K112">
        <v>266.78968200000003</v>
      </c>
      <c r="L112">
        <v>5.8482390000000004</v>
      </c>
      <c r="M112" t="s">
        <v>4</v>
      </c>
      <c r="N112">
        <v>48.655718</v>
      </c>
      <c r="O112">
        <v>1.0839E-2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293.282532</v>
      </c>
      <c r="I113">
        <v>7.2670620000000001</v>
      </c>
      <c r="J113" t="s">
        <v>3</v>
      </c>
      <c r="K113">
        <v>291.00947000000002</v>
      </c>
      <c r="L113">
        <v>7.010656</v>
      </c>
      <c r="M113" t="s">
        <v>4</v>
      </c>
      <c r="N113">
        <v>53.065891999999998</v>
      </c>
      <c r="O113">
        <v>1.2877E-2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317.69059399999998</v>
      </c>
      <c r="I114">
        <v>8.56846</v>
      </c>
      <c r="J114" t="s">
        <v>3</v>
      </c>
      <c r="K114">
        <v>315.22948700000001</v>
      </c>
      <c r="L114">
        <v>8.2875949999999996</v>
      </c>
      <c r="M114" t="s">
        <v>4</v>
      </c>
      <c r="N114">
        <v>57.475841000000003</v>
      </c>
      <c r="O114">
        <v>1.5218000000000001E-2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342.09863799999999</v>
      </c>
      <c r="I115">
        <v>9.9667560000000002</v>
      </c>
      <c r="J115" t="s">
        <v>3</v>
      </c>
      <c r="K115">
        <v>339.44940400000002</v>
      </c>
      <c r="L115">
        <v>9.6602589999999999</v>
      </c>
      <c r="M115" t="s">
        <v>4</v>
      </c>
      <c r="N115">
        <v>61.886077</v>
      </c>
      <c r="O115">
        <v>1.7618000000000002E-2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366.50760200000002</v>
      </c>
      <c r="I116">
        <v>11.470476</v>
      </c>
      <c r="J116" t="s">
        <v>3</v>
      </c>
      <c r="K116">
        <v>363.66985499999998</v>
      </c>
      <c r="L116">
        <v>11.144007</v>
      </c>
      <c r="M116" t="s">
        <v>4</v>
      </c>
      <c r="N116">
        <v>66.296570000000003</v>
      </c>
      <c r="O116">
        <v>2.0480999999999999E-2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390.91642300000001</v>
      </c>
      <c r="I117">
        <v>13.083190999999999</v>
      </c>
      <c r="J117" t="s">
        <v>3</v>
      </c>
      <c r="K117">
        <v>387.89025900000001</v>
      </c>
      <c r="L117">
        <v>12.732822000000001</v>
      </c>
      <c r="M117" t="s">
        <v>4</v>
      </c>
      <c r="N117">
        <v>70.706746999999993</v>
      </c>
      <c r="O117">
        <v>2.351E-2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415.325378</v>
      </c>
      <c r="I118">
        <v>14.806563000000001</v>
      </c>
      <c r="J118" t="s">
        <v>3</v>
      </c>
      <c r="K118">
        <v>412.110636</v>
      </c>
      <c r="L118">
        <v>14.432221999999999</v>
      </c>
      <c r="M118" t="s">
        <v>4</v>
      </c>
      <c r="N118">
        <v>75.116758000000004</v>
      </c>
      <c r="O118">
        <v>2.6610000000000002E-2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439.73585700000001</v>
      </c>
      <c r="I119">
        <v>16.640115000000002</v>
      </c>
      <c r="J119" t="s">
        <v>3</v>
      </c>
      <c r="K119">
        <v>436.33121299999999</v>
      </c>
      <c r="L119">
        <v>16.243195</v>
      </c>
      <c r="M119" t="s">
        <v>4</v>
      </c>
      <c r="N119">
        <v>79.527282999999997</v>
      </c>
      <c r="O119">
        <v>3.0095E-2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464.14622400000002</v>
      </c>
      <c r="I120">
        <v>18.570098000000002</v>
      </c>
      <c r="J120" t="s">
        <v>3</v>
      </c>
      <c r="K120">
        <v>460.55206800000002</v>
      </c>
      <c r="L120">
        <v>18.154419999999998</v>
      </c>
      <c r="M120" t="s">
        <v>4</v>
      </c>
      <c r="N120">
        <v>83.937808000000004</v>
      </c>
      <c r="O120">
        <v>3.3782E-2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488.55557299999998</v>
      </c>
      <c r="I121">
        <v>20.611034</v>
      </c>
      <c r="J121" t="s">
        <v>3</v>
      </c>
      <c r="K121">
        <v>484.772175</v>
      </c>
      <c r="L121">
        <v>20.166397</v>
      </c>
      <c r="M121" t="s">
        <v>4</v>
      </c>
      <c r="N121">
        <v>88.34778</v>
      </c>
      <c r="O121">
        <v>3.7749999999999999E-2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163.52044000000001</v>
      </c>
      <c r="I122">
        <v>797.34843000000001</v>
      </c>
      <c r="J122" t="s">
        <v>3</v>
      </c>
      <c r="K122">
        <v>162.04147599999999</v>
      </c>
      <c r="L122">
        <v>770.04327000000001</v>
      </c>
      <c r="M122" t="s">
        <v>4</v>
      </c>
      <c r="N122">
        <v>108.64181600000001</v>
      </c>
      <c r="O122">
        <v>598.556465</v>
      </c>
      <c r="P122" t="s">
        <v>5</v>
      </c>
      <c r="Q122">
        <v>1.5131300000000001</v>
      </c>
      <c r="R122">
        <v>0.242756</v>
      </c>
      <c r="S122" t="s">
        <v>6</v>
      </c>
      <c r="T122">
        <v>38.385807999999997</v>
      </c>
      <c r="U122">
        <v>0.17870800000000001</v>
      </c>
      <c r="V122" t="s">
        <v>7</v>
      </c>
      <c r="W122">
        <v>0.12570799999999999</v>
      </c>
      <c r="X122">
        <v>7.9299999999999998E-4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0.180254</v>
      </c>
      <c r="AG122">
        <v>7.7999999999999999E-5</v>
      </c>
      <c r="AH122" t="s">
        <v>11</v>
      </c>
      <c r="AI122">
        <v>0.81503700000000001</v>
      </c>
      <c r="AJ122">
        <v>1.4300000000000001E-4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307.35403700000001</v>
      </c>
      <c r="I123">
        <v>987.38773700000002</v>
      </c>
      <c r="J123" t="s">
        <v>3</v>
      </c>
      <c r="K123">
        <v>304.71281900000002</v>
      </c>
      <c r="L123">
        <v>954.22768299999996</v>
      </c>
      <c r="M123" t="s">
        <v>4</v>
      </c>
      <c r="N123">
        <v>201.478317</v>
      </c>
      <c r="O123">
        <v>713.90173700000003</v>
      </c>
      <c r="P123" t="s">
        <v>5</v>
      </c>
      <c r="Q123">
        <v>2.7056089999999999</v>
      </c>
      <c r="R123">
        <v>0.28917399999999999</v>
      </c>
      <c r="S123" t="s">
        <v>6</v>
      </c>
      <c r="T123">
        <v>76.632701999999995</v>
      </c>
      <c r="U123">
        <v>0.79345100000000002</v>
      </c>
      <c r="V123" t="s">
        <v>7</v>
      </c>
      <c r="W123">
        <v>0.23189899999999999</v>
      </c>
      <c r="X123">
        <v>9.3300000000000002E-4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0.176729</v>
      </c>
      <c r="AG123">
        <v>7.2000000000000002E-5</v>
      </c>
      <c r="AH123" t="s">
        <v>11</v>
      </c>
      <c r="AI123">
        <v>0.81964199999999998</v>
      </c>
      <c r="AJ123">
        <v>1.7000000000000001E-4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449.77863400000001</v>
      </c>
      <c r="I124">
        <v>1078.2906559999999</v>
      </c>
      <c r="J124" t="s">
        <v>3</v>
      </c>
      <c r="K124">
        <v>445.99790400000001</v>
      </c>
      <c r="L124">
        <v>1042.781197</v>
      </c>
      <c r="M124" t="s">
        <v>4</v>
      </c>
      <c r="N124">
        <v>293.13672000000003</v>
      </c>
      <c r="O124">
        <v>751.78166099999999</v>
      </c>
      <c r="P124" t="s">
        <v>5</v>
      </c>
      <c r="Q124">
        <v>3.875918</v>
      </c>
      <c r="R124">
        <v>0.30515500000000001</v>
      </c>
      <c r="S124" t="s">
        <v>6</v>
      </c>
      <c r="T124">
        <v>114.884823</v>
      </c>
      <c r="U124">
        <v>1.8502810000000001</v>
      </c>
      <c r="V124" t="s">
        <v>7</v>
      </c>
      <c r="W124">
        <v>0.33623700000000001</v>
      </c>
      <c r="X124">
        <v>1.0250000000000001E-3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0.17527300000000001</v>
      </c>
      <c r="AG124">
        <v>8.3999999999999995E-5</v>
      </c>
      <c r="AH124" t="s">
        <v>11</v>
      </c>
      <c r="AI124">
        <v>0.82355699999999998</v>
      </c>
      <c r="AJ124">
        <v>1.5799999999999999E-4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592.17002000000002</v>
      </c>
      <c r="I125">
        <v>1172.4406509999999</v>
      </c>
      <c r="J125" t="s">
        <v>3</v>
      </c>
      <c r="K125">
        <v>587.24934099999996</v>
      </c>
      <c r="L125">
        <v>1134.6544160000001</v>
      </c>
      <c r="M125" t="s">
        <v>4</v>
      </c>
      <c r="N125">
        <v>384.88409899999999</v>
      </c>
      <c r="O125">
        <v>793.56297500000005</v>
      </c>
      <c r="P125" t="s">
        <v>5</v>
      </c>
      <c r="Q125">
        <v>5.0464630000000001</v>
      </c>
      <c r="R125">
        <v>0.31945699999999999</v>
      </c>
      <c r="S125" t="s">
        <v>6</v>
      </c>
      <c r="T125">
        <v>153.134094</v>
      </c>
      <c r="U125">
        <v>3.3513709999999999</v>
      </c>
      <c r="V125" t="s">
        <v>7</v>
      </c>
      <c r="W125">
        <v>0.44115199999999999</v>
      </c>
      <c r="X125">
        <v>1.1429999999999999E-3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0.17352400000000001</v>
      </c>
      <c r="AG125">
        <v>1.0399999999999999E-4</v>
      </c>
      <c r="AH125" t="s">
        <v>11</v>
      </c>
      <c r="AI125">
        <v>0.82825099999999996</v>
      </c>
      <c r="AJ125">
        <v>1.2E-4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735.85540000000003</v>
      </c>
      <c r="I126">
        <v>1418.4634229999999</v>
      </c>
      <c r="J126" t="s">
        <v>3</v>
      </c>
      <c r="K126">
        <v>729.77454499999999</v>
      </c>
      <c r="L126">
        <v>1374.3566960000001</v>
      </c>
      <c r="M126" t="s">
        <v>4</v>
      </c>
      <c r="N126">
        <v>477.959946</v>
      </c>
      <c r="O126">
        <v>938.99556199999995</v>
      </c>
      <c r="P126" t="s">
        <v>5</v>
      </c>
      <c r="Q126">
        <v>6.2385010000000003</v>
      </c>
      <c r="R126">
        <v>0.36329499999999998</v>
      </c>
      <c r="S126" t="s">
        <v>6</v>
      </c>
      <c r="T126">
        <v>191.38436799999999</v>
      </c>
      <c r="U126">
        <v>5.3153920000000001</v>
      </c>
      <c r="V126" t="s">
        <v>7</v>
      </c>
      <c r="W126">
        <v>0.54662299999999997</v>
      </c>
      <c r="X126">
        <v>1.5640000000000001E-3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0.17177999999999999</v>
      </c>
      <c r="AG126">
        <v>1.26E-4</v>
      </c>
      <c r="AH126" t="s">
        <v>11</v>
      </c>
      <c r="AI126">
        <v>0.83009599999999995</v>
      </c>
      <c r="AJ126">
        <v>8.6000000000000003E-5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885.18562299999996</v>
      </c>
      <c r="I127">
        <v>2619.4795009999998</v>
      </c>
      <c r="J127" t="s">
        <v>3</v>
      </c>
      <c r="K127">
        <v>877.873831</v>
      </c>
      <c r="L127">
        <v>2542.8794539999999</v>
      </c>
      <c r="M127" t="s">
        <v>4</v>
      </c>
      <c r="N127">
        <v>576.48828000000003</v>
      </c>
      <c r="O127">
        <v>1889.82366</v>
      </c>
      <c r="P127" t="s">
        <v>5</v>
      </c>
      <c r="Q127">
        <v>7.5037140000000004</v>
      </c>
      <c r="R127">
        <v>0.60057400000000005</v>
      </c>
      <c r="S127" t="s">
        <v>6</v>
      </c>
      <c r="T127">
        <v>229.64262400000001</v>
      </c>
      <c r="U127">
        <v>7.7091649999999996</v>
      </c>
      <c r="V127" t="s">
        <v>7</v>
      </c>
      <c r="W127">
        <v>0.65718799999999999</v>
      </c>
      <c r="X127">
        <v>2.8149999999999998E-3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0.17044799999999999</v>
      </c>
      <c r="AG127">
        <v>1.46E-4</v>
      </c>
      <c r="AH127" t="s">
        <v>11</v>
      </c>
      <c r="AI127">
        <v>0.83138999999999996</v>
      </c>
      <c r="AJ127">
        <v>7.8999999999999996E-5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1038.987408</v>
      </c>
      <c r="I128">
        <v>4905.148287</v>
      </c>
      <c r="J128" t="s">
        <v>3</v>
      </c>
      <c r="K128">
        <v>1030.4101270000001</v>
      </c>
      <c r="L128">
        <v>4773.8441640000001</v>
      </c>
      <c r="M128" t="s">
        <v>4</v>
      </c>
      <c r="N128">
        <v>679.22025299999996</v>
      </c>
      <c r="O128">
        <v>3684.8246709999999</v>
      </c>
      <c r="P128" t="s">
        <v>5</v>
      </c>
      <c r="Q128">
        <v>8.8039009999999998</v>
      </c>
      <c r="R128">
        <v>0.94752599999999998</v>
      </c>
      <c r="S128" t="s">
        <v>6</v>
      </c>
      <c r="T128">
        <v>267.901522</v>
      </c>
      <c r="U128">
        <v>10.61538</v>
      </c>
      <c r="V128" t="s">
        <v>7</v>
      </c>
      <c r="W128">
        <v>0.77236700000000003</v>
      </c>
      <c r="X128">
        <v>4.829E-3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0.17010400000000001</v>
      </c>
      <c r="AG128">
        <v>1.56E-4</v>
      </c>
      <c r="AH128" t="s">
        <v>11</v>
      </c>
      <c r="AI128">
        <v>0.83188899999999999</v>
      </c>
      <c r="AJ128">
        <v>7.2999999999999999E-5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1193.3695749999999</v>
      </c>
      <c r="I129">
        <v>7777.4956549999997</v>
      </c>
      <c r="J129" t="s">
        <v>3</v>
      </c>
      <c r="K129">
        <v>1183.5454609999999</v>
      </c>
      <c r="L129">
        <v>7585.7829380000003</v>
      </c>
      <c r="M129" t="s">
        <v>4</v>
      </c>
      <c r="N129">
        <v>782.43321900000001</v>
      </c>
      <c r="O129">
        <v>5961.6227580000004</v>
      </c>
      <c r="P129" t="s">
        <v>5</v>
      </c>
      <c r="Q129">
        <v>10.082347</v>
      </c>
      <c r="R129">
        <v>1.2742830000000001</v>
      </c>
      <c r="S129" t="s">
        <v>6</v>
      </c>
      <c r="T129">
        <v>306.15822100000003</v>
      </c>
      <c r="U129">
        <v>13.925264</v>
      </c>
      <c r="V129" t="s">
        <v>7</v>
      </c>
      <c r="W129">
        <v>0.88532</v>
      </c>
      <c r="X129">
        <v>6.9389999999999999E-3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0.16946600000000001</v>
      </c>
      <c r="AG129">
        <v>1.63E-4</v>
      </c>
      <c r="AH129" t="s">
        <v>11</v>
      </c>
      <c r="AI129">
        <v>0.83244499999999999</v>
      </c>
      <c r="AJ129">
        <v>6.3E-5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1347.559524</v>
      </c>
      <c r="I130">
        <v>11385.810764</v>
      </c>
      <c r="J130" t="s">
        <v>3</v>
      </c>
      <c r="K130">
        <v>1336.4953660000001</v>
      </c>
      <c r="L130">
        <v>11120.613288</v>
      </c>
      <c r="M130" t="s">
        <v>4</v>
      </c>
      <c r="N130">
        <v>885.37935200000004</v>
      </c>
      <c r="O130">
        <v>8836.8565920000001</v>
      </c>
      <c r="P130" t="s">
        <v>5</v>
      </c>
      <c r="Q130">
        <v>11.355017</v>
      </c>
      <c r="R130">
        <v>1.664328</v>
      </c>
      <c r="S130" t="s">
        <v>6</v>
      </c>
      <c r="T130">
        <v>344.415525</v>
      </c>
      <c r="U130">
        <v>17.703505</v>
      </c>
      <c r="V130" t="s">
        <v>7</v>
      </c>
      <c r="W130">
        <v>0.99860300000000002</v>
      </c>
      <c r="X130">
        <v>9.5390000000000006E-3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0.16905000000000001</v>
      </c>
      <c r="AG130">
        <v>1.6000000000000001E-4</v>
      </c>
      <c r="AH130" t="s">
        <v>11</v>
      </c>
      <c r="AI130">
        <v>0.83284899999999995</v>
      </c>
      <c r="AJ130">
        <v>6.2000000000000003E-5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1505.3775539999999</v>
      </c>
      <c r="I131">
        <v>17045.326550000002</v>
      </c>
      <c r="J131" t="s">
        <v>3</v>
      </c>
      <c r="K131">
        <v>1492.9635060000001</v>
      </c>
      <c r="L131">
        <v>16636.096960999999</v>
      </c>
      <c r="M131" t="s">
        <v>4</v>
      </c>
      <c r="N131">
        <v>991.50927899999999</v>
      </c>
      <c r="O131">
        <v>13382.901701000001</v>
      </c>
      <c r="P131" t="s">
        <v>5</v>
      </c>
      <c r="Q131">
        <v>12.739594</v>
      </c>
      <c r="R131">
        <v>2.6343350000000001</v>
      </c>
      <c r="S131" t="s">
        <v>6</v>
      </c>
      <c r="T131">
        <v>382.67651999999998</v>
      </c>
      <c r="U131">
        <v>21.923024000000002</v>
      </c>
      <c r="V131" t="s">
        <v>7</v>
      </c>
      <c r="W131">
        <v>1.11747</v>
      </c>
      <c r="X131">
        <v>1.4565E-2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0.16700300000000001</v>
      </c>
      <c r="AG131">
        <v>1.83E-4</v>
      </c>
      <c r="AH131" t="s">
        <v>11</v>
      </c>
      <c r="AI131">
        <v>0.83369000000000004</v>
      </c>
      <c r="AJ131">
        <v>4.5000000000000003E-5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1656.0161619999999</v>
      </c>
      <c r="I132">
        <v>20480.712468999998</v>
      </c>
      <c r="J132" t="s">
        <v>3</v>
      </c>
      <c r="K132">
        <v>1642.3318919999999</v>
      </c>
      <c r="L132">
        <v>19977.705313999999</v>
      </c>
      <c r="M132" t="s">
        <v>4</v>
      </c>
      <c r="N132">
        <v>1090.7981569999999</v>
      </c>
      <c r="O132">
        <v>16069.503425999999</v>
      </c>
      <c r="P132" t="s">
        <v>5</v>
      </c>
      <c r="Q132">
        <v>14.041767</v>
      </c>
      <c r="R132">
        <v>3.3023769999999999</v>
      </c>
      <c r="S132" t="s">
        <v>6</v>
      </c>
      <c r="T132">
        <v>420.93438800000001</v>
      </c>
      <c r="U132">
        <v>26.561388999999998</v>
      </c>
      <c r="V132" t="s">
        <v>7</v>
      </c>
      <c r="W132">
        <v>1.2291540000000001</v>
      </c>
      <c r="X132">
        <v>1.7683000000000001E-2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0.16700200000000001</v>
      </c>
      <c r="AG132">
        <v>1.83E-4</v>
      </c>
      <c r="AH132" t="s">
        <v>11</v>
      </c>
      <c r="AI132">
        <v>0.83548299999999998</v>
      </c>
      <c r="AJ132">
        <v>9.0000000000000002E-6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1801.8170560000001</v>
      </c>
      <c r="I133">
        <v>21926.324498999998</v>
      </c>
      <c r="J133" t="s">
        <v>3</v>
      </c>
      <c r="K133">
        <v>1786.9494870000001</v>
      </c>
      <c r="L133">
        <v>21388.002197999998</v>
      </c>
      <c r="M133" t="s">
        <v>4</v>
      </c>
      <c r="N133">
        <v>1185.4567360000001</v>
      </c>
      <c r="O133">
        <v>17132.584154</v>
      </c>
      <c r="P133" t="s">
        <v>5</v>
      </c>
      <c r="Q133">
        <v>15.255682</v>
      </c>
      <c r="R133">
        <v>3.537509</v>
      </c>
      <c r="S133" t="s">
        <v>6</v>
      </c>
      <c r="T133">
        <v>459.18972500000001</v>
      </c>
      <c r="U133">
        <v>31.645209000000001</v>
      </c>
      <c r="V133" t="s">
        <v>7</v>
      </c>
      <c r="W133">
        <v>1.3362480000000001</v>
      </c>
      <c r="X133">
        <v>1.8956000000000001E-2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0.16442399999999999</v>
      </c>
      <c r="AG133">
        <v>2.2599999999999999E-4</v>
      </c>
      <c r="AH133" t="s">
        <v>11</v>
      </c>
      <c r="AI133">
        <v>0.83600699999999994</v>
      </c>
      <c r="AJ133">
        <v>1.9999999999999999E-6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1946.38147</v>
      </c>
      <c r="I134">
        <v>23080.854773999999</v>
      </c>
      <c r="J134" t="s">
        <v>3</v>
      </c>
      <c r="K134">
        <v>1930.3413350000001</v>
      </c>
      <c r="L134">
        <v>22513.045822</v>
      </c>
      <c r="M134" t="s">
        <v>4</v>
      </c>
      <c r="N134">
        <v>1278.967605</v>
      </c>
      <c r="O134">
        <v>17946.334286000001</v>
      </c>
      <c r="P134" t="s">
        <v>5</v>
      </c>
      <c r="Q134">
        <v>16.458366999999999</v>
      </c>
      <c r="R134">
        <v>3.748526</v>
      </c>
      <c r="S134" t="s">
        <v>6</v>
      </c>
      <c r="T134">
        <v>497.44206700000001</v>
      </c>
      <c r="U134">
        <v>37.191656999999999</v>
      </c>
      <c r="V134" t="s">
        <v>7</v>
      </c>
      <c r="W134">
        <v>1.442207</v>
      </c>
      <c r="X134">
        <v>2.0043999999999999E-2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0.163994</v>
      </c>
      <c r="AG134">
        <v>2.23E-4</v>
      </c>
      <c r="AH134" t="s">
        <v>11</v>
      </c>
      <c r="AI134">
        <v>0.83644600000000002</v>
      </c>
      <c r="AJ134">
        <v>6.9999999999999999E-6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2089.758135</v>
      </c>
      <c r="I135">
        <v>23695.986936000001</v>
      </c>
      <c r="J135" t="s">
        <v>3</v>
      </c>
      <c r="K135">
        <v>2072.5691409999999</v>
      </c>
      <c r="L135">
        <v>23115.637641000001</v>
      </c>
      <c r="M135" t="s">
        <v>4</v>
      </c>
      <c r="N135">
        <v>1371.3962429999999</v>
      </c>
      <c r="O135">
        <v>18309.673778</v>
      </c>
      <c r="P135" t="s">
        <v>5</v>
      </c>
      <c r="Q135">
        <v>17.637881</v>
      </c>
      <c r="R135">
        <v>3.8272750000000002</v>
      </c>
      <c r="S135" t="s">
        <v>6</v>
      </c>
      <c r="T135">
        <v>535.69624799999997</v>
      </c>
      <c r="U135">
        <v>43.129514999999998</v>
      </c>
      <c r="V135" t="s">
        <v>7</v>
      </c>
      <c r="W135">
        <v>1.5473570000000001</v>
      </c>
      <c r="X135">
        <v>2.0815E-2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0.16398799999999999</v>
      </c>
      <c r="AG135">
        <v>2.23E-4</v>
      </c>
      <c r="AH135" t="s">
        <v>11</v>
      </c>
      <c r="AI135">
        <v>0.83655199999999996</v>
      </c>
      <c r="AJ135">
        <v>6.9999999999999999E-6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2232.6428080000001</v>
      </c>
      <c r="I136">
        <v>24175.238604999999</v>
      </c>
      <c r="J136" t="s">
        <v>3</v>
      </c>
      <c r="K136">
        <v>2214.3104539999999</v>
      </c>
      <c r="L136">
        <v>23587.138365999999</v>
      </c>
      <c r="M136" t="s">
        <v>4</v>
      </c>
      <c r="N136">
        <v>1463.40093</v>
      </c>
      <c r="O136">
        <v>18565.444002</v>
      </c>
      <c r="P136" t="s">
        <v>5</v>
      </c>
      <c r="Q136">
        <v>18.811316000000001</v>
      </c>
      <c r="R136">
        <v>3.8704489999999998</v>
      </c>
      <c r="S136" t="s">
        <v>6</v>
      </c>
      <c r="T136">
        <v>573.95241699999997</v>
      </c>
      <c r="U136">
        <v>49.482754</v>
      </c>
      <c r="V136" t="s">
        <v>7</v>
      </c>
      <c r="W136">
        <v>1.6521859999999999</v>
      </c>
      <c r="X136">
        <v>2.1262E-2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0.16398799999999999</v>
      </c>
      <c r="AG136">
        <v>2.23E-4</v>
      </c>
      <c r="AH136" t="s">
        <v>11</v>
      </c>
      <c r="AI136">
        <v>0.83675200000000005</v>
      </c>
      <c r="AJ136">
        <v>6.0000000000000002E-6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2375.5307130000001</v>
      </c>
      <c r="I137">
        <v>24635.059316999999</v>
      </c>
      <c r="J137" t="s">
        <v>3</v>
      </c>
      <c r="K137">
        <v>2356.0568410000001</v>
      </c>
      <c r="L137">
        <v>24041.601773999999</v>
      </c>
      <c r="M137" t="s">
        <v>4</v>
      </c>
      <c r="N137">
        <v>1555.3958520000001</v>
      </c>
      <c r="O137">
        <v>18798.283190999999</v>
      </c>
      <c r="P137" t="s">
        <v>5</v>
      </c>
      <c r="Q137">
        <v>19.982596999999998</v>
      </c>
      <c r="R137">
        <v>3.889357</v>
      </c>
      <c r="S137" t="s">
        <v>6</v>
      </c>
      <c r="T137">
        <v>612.20734600000003</v>
      </c>
      <c r="U137">
        <v>56.384942000000002</v>
      </c>
      <c r="V137" t="s">
        <v>7</v>
      </c>
      <c r="W137">
        <v>1.756753</v>
      </c>
      <c r="X137">
        <v>2.1802999999999999E-2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0.16337099999999999</v>
      </c>
      <c r="AG137">
        <v>2.23E-4</v>
      </c>
      <c r="AH137" t="s">
        <v>11</v>
      </c>
      <c r="AI137">
        <v>0.83680900000000003</v>
      </c>
      <c r="AJ137">
        <v>6.0000000000000002E-6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2519.1550390000002</v>
      </c>
      <c r="I138">
        <v>24859.210395999999</v>
      </c>
      <c r="J138" t="s">
        <v>3</v>
      </c>
      <c r="K138">
        <v>2498.5319039999999</v>
      </c>
      <c r="L138">
        <v>24267.022626999998</v>
      </c>
      <c r="M138" t="s">
        <v>4</v>
      </c>
      <c r="N138">
        <v>1647.9630589999999</v>
      </c>
      <c r="O138">
        <v>18878.751699</v>
      </c>
      <c r="P138" t="s">
        <v>5</v>
      </c>
      <c r="Q138">
        <v>21.162751</v>
      </c>
      <c r="R138">
        <v>3.8616480000000002</v>
      </c>
      <c r="S138" t="s">
        <v>6</v>
      </c>
      <c r="T138">
        <v>650.46418100000005</v>
      </c>
      <c r="U138">
        <v>63.697704000000002</v>
      </c>
      <c r="V138" t="s">
        <v>7</v>
      </c>
      <c r="W138">
        <v>1.862001</v>
      </c>
      <c r="X138">
        <v>2.1950999999999998E-2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0.16264200000000001</v>
      </c>
      <c r="AG138">
        <v>2.22E-4</v>
      </c>
      <c r="AH138" t="s">
        <v>11</v>
      </c>
      <c r="AI138">
        <v>0.83686199999999999</v>
      </c>
      <c r="AJ138">
        <v>6.0000000000000002E-6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2663.008452</v>
      </c>
      <c r="I139">
        <v>25020.534689</v>
      </c>
      <c r="J139" t="s">
        <v>3</v>
      </c>
      <c r="K139">
        <v>2641.2294339999999</v>
      </c>
      <c r="L139">
        <v>24431.639573</v>
      </c>
      <c r="M139" t="s">
        <v>4</v>
      </c>
      <c r="N139">
        <v>1740.7667039999999</v>
      </c>
      <c r="O139">
        <v>18941.740422999999</v>
      </c>
      <c r="P139" t="s">
        <v>5</v>
      </c>
      <c r="Q139">
        <v>22.349049000000001</v>
      </c>
      <c r="R139">
        <v>3.8170959999999998</v>
      </c>
      <c r="S139" t="s">
        <v>6</v>
      </c>
      <c r="T139">
        <v>688.72065699999996</v>
      </c>
      <c r="U139">
        <v>71.433916999999994</v>
      </c>
      <c r="V139" t="s">
        <v>7</v>
      </c>
      <c r="W139">
        <v>1.967028</v>
      </c>
      <c r="X139">
        <v>2.1953E-2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0.16204199999999999</v>
      </c>
      <c r="AG139">
        <v>2.2000000000000001E-4</v>
      </c>
      <c r="AH139" t="s">
        <v>11</v>
      </c>
      <c r="AI139">
        <v>0.83694999999999997</v>
      </c>
      <c r="AJ139">
        <v>5.0000000000000004E-6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2806.9861430000001</v>
      </c>
      <c r="I140">
        <v>25112.874733000001</v>
      </c>
      <c r="J140" t="s">
        <v>3</v>
      </c>
      <c r="K140">
        <v>2784.0516750000002</v>
      </c>
      <c r="L140">
        <v>24528.896605999998</v>
      </c>
      <c r="M140" t="s">
        <v>4</v>
      </c>
      <c r="N140">
        <v>1833.7800119999999</v>
      </c>
      <c r="O140">
        <v>18958.172885</v>
      </c>
      <c r="P140" t="s">
        <v>5</v>
      </c>
      <c r="Q140">
        <v>23.535730000000001</v>
      </c>
      <c r="R140">
        <v>3.7630400000000002</v>
      </c>
      <c r="S140" t="s">
        <v>6</v>
      </c>
      <c r="T140">
        <v>726.97537799999998</v>
      </c>
      <c r="U140">
        <v>79.674132</v>
      </c>
      <c r="V140" t="s">
        <v>7</v>
      </c>
      <c r="W140">
        <v>2.0713309999999998</v>
      </c>
      <c r="X140">
        <v>2.1852E-2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0.16204099999999999</v>
      </c>
      <c r="AG140">
        <v>2.2000000000000001E-4</v>
      </c>
      <c r="AH140" t="s">
        <v>11</v>
      </c>
      <c r="AI140">
        <v>0.83694999999999997</v>
      </c>
      <c r="AJ140">
        <v>5.0000000000000004E-6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2952.700703</v>
      </c>
      <c r="I141">
        <v>24941.995492999999</v>
      </c>
      <c r="J141" t="s">
        <v>3</v>
      </c>
      <c r="K141">
        <v>2928.5862160000001</v>
      </c>
      <c r="L141">
        <v>24369.525807999999</v>
      </c>
      <c r="M141" t="s">
        <v>4</v>
      </c>
      <c r="N141">
        <v>1928.503076</v>
      </c>
      <c r="O141">
        <v>18794.637986000002</v>
      </c>
      <c r="P141" t="s">
        <v>5</v>
      </c>
      <c r="Q141">
        <v>24.747544999999999</v>
      </c>
      <c r="R141">
        <v>3.668676</v>
      </c>
      <c r="S141" t="s">
        <v>6</v>
      </c>
      <c r="T141">
        <v>765.23456699999997</v>
      </c>
      <c r="U141">
        <v>88.267447000000004</v>
      </c>
      <c r="V141" t="s">
        <v>7</v>
      </c>
      <c r="W141">
        <v>2.178207</v>
      </c>
      <c r="X141">
        <v>2.1384E-2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0.160774</v>
      </c>
      <c r="AG141">
        <v>2.1499999999999999E-4</v>
      </c>
      <c r="AH141" t="s">
        <v>11</v>
      </c>
      <c r="AI141">
        <v>0.83696400000000004</v>
      </c>
      <c r="AJ141">
        <v>5.0000000000000004E-6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103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141.68930700000001</v>
      </c>
      <c r="I162">
        <v>559.19372999999996</v>
      </c>
      <c r="J162" t="s">
        <v>3</v>
      </c>
      <c r="K162">
        <v>140.33845700000001</v>
      </c>
      <c r="L162">
        <v>540.12257199999999</v>
      </c>
      <c r="M162" t="s">
        <v>4</v>
      </c>
      <c r="N162">
        <v>102.37981499999999</v>
      </c>
      <c r="O162">
        <v>424.54023799999999</v>
      </c>
      <c r="P162" t="s">
        <v>5</v>
      </c>
      <c r="Q162">
        <v>1.381947</v>
      </c>
      <c r="R162">
        <v>0.169493</v>
      </c>
      <c r="S162" t="s">
        <v>6</v>
      </c>
      <c r="T162">
        <v>23.331513000000001</v>
      </c>
      <c r="U162">
        <v>5.8708000000000003E-2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0.179728</v>
      </c>
      <c r="AG162">
        <v>7.3999999999999996E-5</v>
      </c>
      <c r="AH162" t="s">
        <v>11</v>
      </c>
      <c r="AI162">
        <v>0.81632000000000005</v>
      </c>
      <c r="AJ162">
        <v>1.5699999999999999E-4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103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271.59843799999999</v>
      </c>
      <c r="I163">
        <v>757.46597799999995</v>
      </c>
      <c r="J163" t="s">
        <v>3</v>
      </c>
      <c r="K163">
        <v>269.065741</v>
      </c>
      <c r="L163">
        <v>732.24667599999998</v>
      </c>
      <c r="M163" t="s">
        <v>4</v>
      </c>
      <c r="N163">
        <v>196.03753900000001</v>
      </c>
      <c r="O163">
        <v>549.95840099999998</v>
      </c>
      <c r="P163" t="s">
        <v>5</v>
      </c>
      <c r="Q163">
        <v>2.592886</v>
      </c>
      <c r="R163">
        <v>0.219971</v>
      </c>
      <c r="S163" t="s">
        <v>6</v>
      </c>
      <c r="T163">
        <v>46.535637000000001</v>
      </c>
      <c r="U163">
        <v>0.29023900000000002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0.176672</v>
      </c>
      <c r="AG163">
        <v>6.7000000000000002E-5</v>
      </c>
      <c r="AH163" t="s">
        <v>11</v>
      </c>
      <c r="AI163">
        <v>0.82312099999999999</v>
      </c>
      <c r="AJ163">
        <v>1.74E-4</v>
      </c>
      <c r="AK163" t="s">
        <v>12</v>
      </c>
      <c r="AL163">
        <v>0</v>
      </c>
      <c r="AM163">
        <v>0</v>
      </c>
    </row>
    <row r="164" spans="1:39" x14ac:dyDescent="0.25">
      <c r="A164" t="s">
        <v>103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404.020287</v>
      </c>
      <c r="I164">
        <v>1195.507842</v>
      </c>
      <c r="J164" t="s">
        <v>3</v>
      </c>
      <c r="K164">
        <v>400.27577600000001</v>
      </c>
      <c r="L164">
        <v>1159.007216</v>
      </c>
      <c r="M164" t="s">
        <v>4</v>
      </c>
      <c r="N164">
        <v>292.34242</v>
      </c>
      <c r="O164">
        <v>865.02556200000004</v>
      </c>
      <c r="P164" t="s">
        <v>5</v>
      </c>
      <c r="Q164">
        <v>3.835788</v>
      </c>
      <c r="R164">
        <v>0.297097</v>
      </c>
      <c r="S164" t="s">
        <v>6</v>
      </c>
      <c r="T164">
        <v>69.742012000000003</v>
      </c>
      <c r="U164">
        <v>0.69933599999999996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0.17576900000000001</v>
      </c>
      <c r="AG164">
        <v>7.2000000000000002E-5</v>
      </c>
      <c r="AH164" t="s">
        <v>11</v>
      </c>
      <c r="AI164">
        <v>0.82797900000000002</v>
      </c>
      <c r="AJ164">
        <v>1.27E-4</v>
      </c>
      <c r="AK164" t="s">
        <v>12</v>
      </c>
      <c r="AL164">
        <v>0</v>
      </c>
      <c r="AM164">
        <v>0</v>
      </c>
    </row>
    <row r="165" spans="1:39" x14ac:dyDescent="0.25">
      <c r="A165" t="s">
        <v>103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535.26381600000002</v>
      </c>
      <c r="I165">
        <v>1710.993657</v>
      </c>
      <c r="J165" t="s">
        <v>3</v>
      </c>
      <c r="K165">
        <v>530.33082899999999</v>
      </c>
      <c r="L165">
        <v>1662.9908499999999</v>
      </c>
      <c r="M165" t="s">
        <v>4</v>
      </c>
      <c r="N165">
        <v>387.75168600000001</v>
      </c>
      <c r="O165">
        <v>1283.6077029999999</v>
      </c>
      <c r="P165" t="s">
        <v>5</v>
      </c>
      <c r="Q165">
        <v>5.054881</v>
      </c>
      <c r="R165">
        <v>0.36329899999999998</v>
      </c>
      <c r="S165" t="s">
        <v>6</v>
      </c>
      <c r="T165">
        <v>92.947236000000004</v>
      </c>
      <c r="U165">
        <v>1.2868949999999999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0.17427300000000001</v>
      </c>
      <c r="AG165">
        <v>9.6000000000000002E-5</v>
      </c>
      <c r="AH165" t="s">
        <v>11</v>
      </c>
      <c r="AI165">
        <v>0.83097500000000002</v>
      </c>
      <c r="AJ165">
        <v>1.3100000000000001E-4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103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665.54084499999999</v>
      </c>
      <c r="I166">
        <v>2173.4117689999998</v>
      </c>
      <c r="J166" t="s">
        <v>3</v>
      </c>
      <c r="K166">
        <v>659.43352900000002</v>
      </c>
      <c r="L166">
        <v>2116.8870659999998</v>
      </c>
      <c r="M166" t="s">
        <v>4</v>
      </c>
      <c r="N166">
        <v>482.27834000000001</v>
      </c>
      <c r="O166">
        <v>1683.619678</v>
      </c>
      <c r="P166" t="s">
        <v>5</v>
      </c>
      <c r="Q166">
        <v>6.2585949999999997</v>
      </c>
      <c r="R166">
        <v>0.40345599999999998</v>
      </c>
      <c r="S166" t="s">
        <v>6</v>
      </c>
      <c r="T166">
        <v>116.15344399999999</v>
      </c>
      <c r="U166">
        <v>2.0498409999999998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0.17288500000000001</v>
      </c>
      <c r="AG166">
        <v>1.18E-4</v>
      </c>
      <c r="AH166" t="s">
        <v>11</v>
      </c>
      <c r="AI166">
        <v>0.83228999999999997</v>
      </c>
      <c r="AJ166">
        <v>1.05E-4</v>
      </c>
      <c r="AK166" t="s">
        <v>12</v>
      </c>
      <c r="AL166">
        <v>0</v>
      </c>
      <c r="AM166">
        <v>0</v>
      </c>
    </row>
    <row r="167" spans="1:39" x14ac:dyDescent="0.25">
      <c r="A167" t="s">
        <v>103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797.29056400000002</v>
      </c>
      <c r="I167">
        <v>2974.2859090000002</v>
      </c>
      <c r="J167" t="s">
        <v>3</v>
      </c>
      <c r="K167">
        <v>789.99006599999996</v>
      </c>
      <c r="L167">
        <v>2900.5839299999998</v>
      </c>
      <c r="M167" t="s">
        <v>4</v>
      </c>
      <c r="N167">
        <v>578.24748699999998</v>
      </c>
      <c r="O167">
        <v>2366.913826</v>
      </c>
      <c r="P167" t="s">
        <v>5</v>
      </c>
      <c r="Q167">
        <v>7.4827669999999999</v>
      </c>
      <c r="R167">
        <v>0.50874399999999997</v>
      </c>
      <c r="S167" t="s">
        <v>6</v>
      </c>
      <c r="T167">
        <v>139.35965400000001</v>
      </c>
      <c r="U167">
        <v>2.996521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0.172843</v>
      </c>
      <c r="AG167">
        <v>1.17E-4</v>
      </c>
      <c r="AH167" t="s">
        <v>11</v>
      </c>
      <c r="AI167">
        <v>0.83422300000000005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103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929.92179399999998</v>
      </c>
      <c r="I168">
        <v>4004.665669</v>
      </c>
      <c r="J168" t="s">
        <v>3</v>
      </c>
      <c r="K168">
        <v>921.41784700000005</v>
      </c>
      <c r="L168">
        <v>3911.2008959999998</v>
      </c>
      <c r="M168" t="s">
        <v>4</v>
      </c>
      <c r="N168">
        <v>675.17589799999996</v>
      </c>
      <c r="O168">
        <v>3207.1906020000001</v>
      </c>
      <c r="P168" t="s">
        <v>5</v>
      </c>
      <c r="Q168">
        <v>8.7174870000000002</v>
      </c>
      <c r="R168">
        <v>0.61096200000000001</v>
      </c>
      <c r="S168" t="s">
        <v>6</v>
      </c>
      <c r="T168">
        <v>162.56617399999999</v>
      </c>
      <c r="U168">
        <v>4.1114959999999998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0.172432</v>
      </c>
      <c r="AG168">
        <v>1.2E-4</v>
      </c>
      <c r="AH168" t="s">
        <v>11</v>
      </c>
      <c r="AI168">
        <v>0.83467499999999994</v>
      </c>
      <c r="AJ168">
        <v>8.7000000000000001E-5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103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1065.833801</v>
      </c>
      <c r="I169">
        <v>5584.7503459999998</v>
      </c>
      <c r="J169" t="s">
        <v>3</v>
      </c>
      <c r="K169">
        <v>1056.0854529999999</v>
      </c>
      <c r="L169">
        <v>5458.0229939999999</v>
      </c>
      <c r="M169" t="s">
        <v>4</v>
      </c>
      <c r="N169">
        <v>775.43955300000005</v>
      </c>
      <c r="O169">
        <v>4489.0534559999996</v>
      </c>
      <c r="P169" t="s">
        <v>5</v>
      </c>
      <c r="Q169">
        <v>9.9952539999999992</v>
      </c>
      <c r="R169">
        <v>0.814083</v>
      </c>
      <c r="S169" t="s">
        <v>6</v>
      </c>
      <c r="T169">
        <v>185.77423099999999</v>
      </c>
      <c r="U169">
        <v>5.3999680000000003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0.171262</v>
      </c>
      <c r="AG169">
        <v>1.37E-4</v>
      </c>
      <c r="AH169" t="s">
        <v>11</v>
      </c>
      <c r="AI169">
        <v>0.83510700000000004</v>
      </c>
      <c r="AJ169">
        <v>8.6000000000000003E-5</v>
      </c>
      <c r="AK169" t="s">
        <v>12</v>
      </c>
      <c r="AL169">
        <v>0</v>
      </c>
      <c r="AM169">
        <v>0</v>
      </c>
    </row>
    <row r="170" spans="1:39" x14ac:dyDescent="0.25">
      <c r="A170" t="s">
        <v>103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1201.1153690000001</v>
      </c>
      <c r="I170">
        <v>7557.4247379999997</v>
      </c>
      <c r="J170" t="s">
        <v>3</v>
      </c>
      <c r="K170">
        <v>1190.1497999999999</v>
      </c>
      <c r="L170">
        <v>7391.9814900000001</v>
      </c>
      <c r="M170" t="s">
        <v>4</v>
      </c>
      <c r="N170">
        <v>875.17746799999998</v>
      </c>
      <c r="O170">
        <v>6171.0151299999998</v>
      </c>
      <c r="P170" t="s">
        <v>5</v>
      </c>
      <c r="Q170">
        <v>11.242794999999999</v>
      </c>
      <c r="R170">
        <v>1.025882</v>
      </c>
      <c r="S170" t="s">
        <v>6</v>
      </c>
      <c r="T170">
        <v>208.98130399999999</v>
      </c>
      <c r="U170">
        <v>6.8770439999999997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0.16950699999999999</v>
      </c>
      <c r="AG170">
        <v>1.47E-4</v>
      </c>
      <c r="AH170" t="s">
        <v>11</v>
      </c>
      <c r="AI170">
        <v>0.83686899999999997</v>
      </c>
      <c r="AJ170">
        <v>6.8999999999999997E-5</v>
      </c>
      <c r="AK170" t="s">
        <v>12</v>
      </c>
      <c r="AL170">
        <v>0</v>
      </c>
      <c r="AM170">
        <v>0</v>
      </c>
    </row>
    <row r="171" spans="1:39" x14ac:dyDescent="0.25">
      <c r="A171" t="s">
        <v>103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1334.998611</v>
      </c>
      <c r="I171">
        <v>9531.9392200000002</v>
      </c>
      <c r="J171" t="s">
        <v>3</v>
      </c>
      <c r="K171">
        <v>1322.8406640000001</v>
      </c>
      <c r="L171">
        <v>9333.5529719999995</v>
      </c>
      <c r="M171" t="s">
        <v>4</v>
      </c>
      <c r="N171">
        <v>973.38304200000005</v>
      </c>
      <c r="O171">
        <v>7884.114638</v>
      </c>
      <c r="P171" t="s">
        <v>5</v>
      </c>
      <c r="Q171">
        <v>12.462638</v>
      </c>
      <c r="R171">
        <v>1.1750400000000001</v>
      </c>
      <c r="S171" t="s">
        <v>6</v>
      </c>
      <c r="T171">
        <v>232.21510499999999</v>
      </c>
      <c r="U171">
        <v>8.4808310000000002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0.16876099999999999</v>
      </c>
      <c r="AG171">
        <v>1.4200000000000001E-4</v>
      </c>
      <c r="AH171" t="s">
        <v>11</v>
      </c>
      <c r="AI171">
        <v>0.83729900000000002</v>
      </c>
      <c r="AJ171">
        <v>6.0000000000000002E-5</v>
      </c>
      <c r="AK171" t="s">
        <v>12</v>
      </c>
      <c r="AL171">
        <v>0</v>
      </c>
      <c r="AM171">
        <v>0</v>
      </c>
    </row>
    <row r="172" spans="1:39" x14ac:dyDescent="0.25">
      <c r="A172" t="s">
        <v>103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1470.3960689999999</v>
      </c>
      <c r="I172">
        <v>12117.954714</v>
      </c>
      <c r="J172" t="s">
        <v>3</v>
      </c>
      <c r="K172">
        <v>1457.03072</v>
      </c>
      <c r="L172">
        <v>11873.213002</v>
      </c>
      <c r="M172" t="s">
        <v>4</v>
      </c>
      <c r="N172">
        <v>1073.011399</v>
      </c>
      <c r="O172">
        <v>10117.217078</v>
      </c>
      <c r="P172" t="s">
        <v>5</v>
      </c>
      <c r="Q172">
        <v>13.701476</v>
      </c>
      <c r="R172">
        <v>1.411049</v>
      </c>
      <c r="S172" t="s">
        <v>6</v>
      </c>
      <c r="T172">
        <v>255.422641</v>
      </c>
      <c r="U172">
        <v>10.295678000000001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0.16844999999999999</v>
      </c>
      <c r="AG172">
        <v>1.3899999999999999E-4</v>
      </c>
      <c r="AH172" t="s">
        <v>11</v>
      </c>
      <c r="AI172">
        <v>0.83750500000000005</v>
      </c>
      <c r="AJ172">
        <v>5.7000000000000003E-5</v>
      </c>
      <c r="AK172" t="s">
        <v>12</v>
      </c>
      <c r="AL172">
        <v>0</v>
      </c>
      <c r="AM172">
        <v>0</v>
      </c>
    </row>
    <row r="173" spans="1:39" x14ac:dyDescent="0.25">
      <c r="A173" t="s">
        <v>103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1608.951206</v>
      </c>
      <c r="I173">
        <v>15601.818299</v>
      </c>
      <c r="J173" t="s">
        <v>3</v>
      </c>
      <c r="K173">
        <v>1594.306548</v>
      </c>
      <c r="L173">
        <v>15273.788907</v>
      </c>
      <c r="M173" t="s">
        <v>4</v>
      </c>
      <c r="N173">
        <v>1175.590649</v>
      </c>
      <c r="O173">
        <v>13102.716796000001</v>
      </c>
      <c r="P173" t="s">
        <v>5</v>
      </c>
      <c r="Q173">
        <v>15.014262</v>
      </c>
      <c r="R173">
        <v>1.9917849999999999</v>
      </c>
      <c r="S173" t="s">
        <v>6</v>
      </c>
      <c r="T173">
        <v>278.63244900000001</v>
      </c>
      <c r="U173">
        <v>12.281883000000001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0.167932</v>
      </c>
      <c r="AG173">
        <v>1.5300000000000001E-4</v>
      </c>
      <c r="AH173" t="s">
        <v>11</v>
      </c>
      <c r="AI173">
        <v>0.83775900000000003</v>
      </c>
      <c r="AJ173">
        <v>5.5000000000000002E-5</v>
      </c>
      <c r="AK173" t="s">
        <v>12</v>
      </c>
      <c r="AL173">
        <v>0</v>
      </c>
      <c r="AM173">
        <v>0</v>
      </c>
    </row>
    <row r="174" spans="1:39" x14ac:dyDescent="0.25">
      <c r="A174" t="s">
        <v>103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1746.279094</v>
      </c>
      <c r="I174">
        <v>17707.800254000002</v>
      </c>
      <c r="J174" t="s">
        <v>3</v>
      </c>
      <c r="K174">
        <v>1730.3842159999999</v>
      </c>
      <c r="L174">
        <v>17335.661634</v>
      </c>
      <c r="M174" t="s">
        <v>4</v>
      </c>
      <c r="N174">
        <v>1277.0123140000001</v>
      </c>
      <c r="O174">
        <v>14977.521296000001</v>
      </c>
      <c r="P174" t="s">
        <v>5</v>
      </c>
      <c r="Q174">
        <v>16.296258999999999</v>
      </c>
      <c r="R174">
        <v>2.3014760000000001</v>
      </c>
      <c r="S174" t="s">
        <v>6</v>
      </c>
      <c r="T174">
        <v>301.84309300000001</v>
      </c>
      <c r="U174">
        <v>14.426232000000001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0.16712399999999999</v>
      </c>
      <c r="AG174">
        <v>1.64E-4</v>
      </c>
      <c r="AH174" t="s">
        <v>11</v>
      </c>
      <c r="AI174">
        <v>0.83867199999999997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103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1881.7220170000001</v>
      </c>
      <c r="I175">
        <v>19584.877388000001</v>
      </c>
      <c r="J175" t="s">
        <v>3</v>
      </c>
      <c r="K175">
        <v>1864.6146189999999</v>
      </c>
      <c r="L175">
        <v>19178.804445999998</v>
      </c>
      <c r="M175" t="s">
        <v>4</v>
      </c>
      <c r="N175">
        <v>1376.639009</v>
      </c>
      <c r="O175">
        <v>16684.277581999999</v>
      </c>
      <c r="P175" t="s">
        <v>5</v>
      </c>
      <c r="Q175">
        <v>17.539076999999999</v>
      </c>
      <c r="R175">
        <v>2.5212880000000002</v>
      </c>
      <c r="S175" t="s">
        <v>6</v>
      </c>
      <c r="T175">
        <v>325.05181199999998</v>
      </c>
      <c r="U175">
        <v>16.76538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0.16657</v>
      </c>
      <c r="AG175">
        <v>1.66E-4</v>
      </c>
      <c r="AH175" t="s">
        <v>11</v>
      </c>
      <c r="AI175">
        <v>0.83872000000000002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103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2016.410981</v>
      </c>
      <c r="I176">
        <v>21268.717229000002</v>
      </c>
      <c r="J176" t="s">
        <v>3</v>
      </c>
      <c r="K176">
        <v>1998.1159640000001</v>
      </c>
      <c r="L176">
        <v>20838.945221000002</v>
      </c>
      <c r="M176" t="s">
        <v>4</v>
      </c>
      <c r="N176">
        <v>1475.5054540000001</v>
      </c>
      <c r="O176">
        <v>18267.864097000001</v>
      </c>
      <c r="P176" t="s">
        <v>5</v>
      </c>
      <c r="Q176">
        <v>18.757055999999999</v>
      </c>
      <c r="R176">
        <v>2.6556329999999999</v>
      </c>
      <c r="S176" t="s">
        <v>6</v>
      </c>
      <c r="T176">
        <v>348.26547699999998</v>
      </c>
      <c r="U176">
        <v>19.262739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0.16566500000000001</v>
      </c>
      <c r="AG176">
        <v>1.6799999999999999E-4</v>
      </c>
      <c r="AH176" t="s">
        <v>11</v>
      </c>
      <c r="AI176">
        <v>0.83916900000000005</v>
      </c>
      <c r="AJ176">
        <v>6.4999999999999994E-5</v>
      </c>
      <c r="AK176" t="s">
        <v>12</v>
      </c>
      <c r="AL176">
        <v>0</v>
      </c>
      <c r="AM176">
        <v>0</v>
      </c>
    </row>
    <row r="177" spans="1:39" x14ac:dyDescent="0.25">
      <c r="A177" t="s">
        <v>103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2151.3980569999999</v>
      </c>
      <c r="I177">
        <v>23308.410365</v>
      </c>
      <c r="J177" t="s">
        <v>3</v>
      </c>
      <c r="K177">
        <v>2131.904849</v>
      </c>
      <c r="L177">
        <v>22847.290721000001</v>
      </c>
      <c r="M177" t="s">
        <v>4</v>
      </c>
      <c r="N177">
        <v>1574.6226369999999</v>
      </c>
      <c r="O177">
        <v>20187.516706999999</v>
      </c>
      <c r="P177" t="s">
        <v>5</v>
      </c>
      <c r="Q177">
        <v>19.986127</v>
      </c>
      <c r="R177">
        <v>2.850962</v>
      </c>
      <c r="S177" t="s">
        <v>6</v>
      </c>
      <c r="T177">
        <v>371.47186299999998</v>
      </c>
      <c r="U177">
        <v>21.947317000000002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0.16434199999999999</v>
      </c>
      <c r="AG177">
        <v>1.66E-4</v>
      </c>
      <c r="AH177" t="s">
        <v>11</v>
      </c>
      <c r="AI177">
        <v>0.83916900000000005</v>
      </c>
      <c r="AJ177">
        <v>6.4999999999999994E-5</v>
      </c>
      <c r="AK177" t="s">
        <v>12</v>
      </c>
      <c r="AL177">
        <v>0</v>
      </c>
      <c r="AM177">
        <v>0</v>
      </c>
    </row>
    <row r="178" spans="1:39" x14ac:dyDescent="0.25">
      <c r="A178" t="s">
        <v>103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2284.8826760000002</v>
      </c>
      <c r="I178">
        <v>25242.006881000001</v>
      </c>
      <c r="J178" t="s">
        <v>3</v>
      </c>
      <c r="K178">
        <v>2264.2180320000002</v>
      </c>
      <c r="L178">
        <v>24757.079579000001</v>
      </c>
      <c r="M178" t="s">
        <v>4</v>
      </c>
      <c r="N178">
        <v>1672.3631350000001</v>
      </c>
      <c r="O178">
        <v>22017.245272</v>
      </c>
      <c r="P178" t="s">
        <v>5</v>
      </c>
      <c r="Q178">
        <v>21.188485</v>
      </c>
      <c r="R178">
        <v>2.989039</v>
      </c>
      <c r="S178" t="s">
        <v>6</v>
      </c>
      <c r="T178">
        <v>394.67738000000003</v>
      </c>
      <c r="U178">
        <v>24.810461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0.16398799999999999</v>
      </c>
      <c r="AG178">
        <v>1.7000000000000001E-4</v>
      </c>
      <c r="AH178" t="s">
        <v>11</v>
      </c>
      <c r="AI178">
        <v>0.83967999999999998</v>
      </c>
      <c r="AJ178">
        <v>7.6000000000000004E-5</v>
      </c>
      <c r="AK178" t="s">
        <v>12</v>
      </c>
      <c r="AL178">
        <v>0</v>
      </c>
      <c r="AM178">
        <v>0</v>
      </c>
    </row>
    <row r="179" spans="1:39" x14ac:dyDescent="0.25">
      <c r="A179" t="s">
        <v>103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2418.3334180000002</v>
      </c>
      <c r="I179">
        <v>27224.848558999998</v>
      </c>
      <c r="J179" t="s">
        <v>3</v>
      </c>
      <c r="K179">
        <v>2396.4972849999999</v>
      </c>
      <c r="L179">
        <v>26718.683311000001</v>
      </c>
      <c r="M179" t="s">
        <v>4</v>
      </c>
      <c r="N179">
        <v>1770.075122</v>
      </c>
      <c r="O179">
        <v>23879.840616000001</v>
      </c>
      <c r="P179" t="s">
        <v>5</v>
      </c>
      <c r="Q179">
        <v>22.390891</v>
      </c>
      <c r="R179">
        <v>3.1066099999999999</v>
      </c>
      <c r="S179" t="s">
        <v>6</v>
      </c>
      <c r="T179">
        <v>417.88254899999998</v>
      </c>
      <c r="U179">
        <v>27.853566000000001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0.16398699999999999</v>
      </c>
      <c r="AG179">
        <v>1.7000000000000001E-4</v>
      </c>
      <c r="AH179" t="s">
        <v>11</v>
      </c>
      <c r="AI179">
        <v>0.84033500000000005</v>
      </c>
      <c r="AJ179">
        <v>8.8999999999999995E-5</v>
      </c>
      <c r="AK179" t="s">
        <v>12</v>
      </c>
      <c r="AL179">
        <v>0</v>
      </c>
      <c r="AM179">
        <v>0</v>
      </c>
    </row>
    <row r="180" spans="1:39" x14ac:dyDescent="0.25">
      <c r="A180" t="s">
        <v>103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2552.3621440000002</v>
      </c>
      <c r="I180">
        <v>29225.342358999998</v>
      </c>
      <c r="J180" t="s">
        <v>3</v>
      </c>
      <c r="K180">
        <v>2529.346685</v>
      </c>
      <c r="L180">
        <v>28700.755419000001</v>
      </c>
      <c r="M180" t="s">
        <v>4</v>
      </c>
      <c r="N180">
        <v>1868.3770999999999</v>
      </c>
      <c r="O180">
        <v>25761.776900000001</v>
      </c>
      <c r="P180" t="s">
        <v>5</v>
      </c>
      <c r="Q180">
        <v>23.601213000000001</v>
      </c>
      <c r="R180">
        <v>3.218</v>
      </c>
      <c r="S180" t="s">
        <v>6</v>
      </c>
      <c r="T180">
        <v>441.08772499999998</v>
      </c>
      <c r="U180">
        <v>31.069042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0.163579</v>
      </c>
      <c r="AG180">
        <v>1.7799999999999999E-4</v>
      </c>
      <c r="AH180" t="s">
        <v>11</v>
      </c>
      <c r="AI180">
        <v>0.84036699999999998</v>
      </c>
      <c r="AJ180">
        <v>8.8999999999999995E-5</v>
      </c>
      <c r="AK180" t="s">
        <v>12</v>
      </c>
      <c r="AL180">
        <v>0</v>
      </c>
      <c r="AM180">
        <v>0</v>
      </c>
    </row>
    <row r="181" spans="1:39" x14ac:dyDescent="0.25">
      <c r="A181" t="s">
        <v>103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2686.7493650000001</v>
      </c>
      <c r="I181">
        <v>31463.077356999998</v>
      </c>
      <c r="J181" t="s">
        <v>3</v>
      </c>
      <c r="K181">
        <v>2662.5532320000002</v>
      </c>
      <c r="L181">
        <v>30918.114912000001</v>
      </c>
      <c r="M181" t="s">
        <v>4</v>
      </c>
      <c r="N181">
        <v>1967.016926</v>
      </c>
      <c r="O181">
        <v>27861.085798</v>
      </c>
      <c r="P181" t="s">
        <v>5</v>
      </c>
      <c r="Q181">
        <v>24.811931999999999</v>
      </c>
      <c r="R181">
        <v>3.3243010000000002</v>
      </c>
      <c r="S181" t="s">
        <v>6</v>
      </c>
      <c r="T181">
        <v>464.31506999999999</v>
      </c>
      <c r="U181">
        <v>34.372048999999997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0.163303</v>
      </c>
      <c r="AG181">
        <v>1.73E-4</v>
      </c>
      <c r="AH181" t="s">
        <v>11</v>
      </c>
      <c r="AI181">
        <v>0.84085100000000002</v>
      </c>
      <c r="AJ181">
        <v>9.7E-5</v>
      </c>
      <c r="AK181" t="s">
        <v>12</v>
      </c>
      <c r="AL181">
        <v>0</v>
      </c>
      <c r="AM181">
        <v>0</v>
      </c>
    </row>
    <row r="182" spans="1:39" x14ac:dyDescent="0.25">
      <c r="A182" t="s">
        <v>104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1363.3134520000001</v>
      </c>
      <c r="I182">
        <v>11549.442655000001</v>
      </c>
      <c r="J182" t="s">
        <v>3</v>
      </c>
      <c r="K182">
        <v>1362.98739</v>
      </c>
      <c r="L182">
        <v>11548.009493</v>
      </c>
      <c r="M182" t="s">
        <v>4</v>
      </c>
      <c r="N182">
        <v>16.893215999999999</v>
      </c>
      <c r="O182">
        <v>3.8900000000000002E-4</v>
      </c>
      <c r="P182" t="s">
        <v>5</v>
      </c>
      <c r="Q182">
        <v>1331.671724</v>
      </c>
      <c r="R182">
        <v>11617.124585</v>
      </c>
      <c r="S182" t="s">
        <v>6</v>
      </c>
      <c r="T182">
        <v>1362.945547</v>
      </c>
      <c r="U182">
        <v>11554.946736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0.18071400000000001</v>
      </c>
      <c r="AG182">
        <v>1.17E-4</v>
      </c>
      <c r="AH182" t="s">
        <v>11</v>
      </c>
      <c r="AI182">
        <v>0.814975</v>
      </c>
      <c r="AJ182">
        <v>1.4200000000000001E-4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104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2708.2955470000002</v>
      </c>
      <c r="I183">
        <v>22286.902059</v>
      </c>
      <c r="J183" t="s">
        <v>3</v>
      </c>
      <c r="K183">
        <v>2707.6576709999999</v>
      </c>
      <c r="L183">
        <v>22283.787177999999</v>
      </c>
      <c r="M183" t="s">
        <v>4</v>
      </c>
      <c r="N183">
        <v>33.780617999999997</v>
      </c>
      <c r="O183">
        <v>1.083E-3</v>
      </c>
      <c r="P183" t="s">
        <v>5</v>
      </c>
      <c r="Q183">
        <v>2644.9278909999998</v>
      </c>
      <c r="R183">
        <v>22461.780632999998</v>
      </c>
      <c r="S183" t="s">
        <v>6</v>
      </c>
      <c r="T183">
        <v>2707.521733</v>
      </c>
      <c r="U183">
        <v>22280.006961999999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0.176259</v>
      </c>
      <c r="AG183">
        <v>8.7000000000000001E-5</v>
      </c>
      <c r="AH183" t="s">
        <v>11</v>
      </c>
      <c r="AI183">
        <v>0.82054800000000006</v>
      </c>
      <c r="AJ183">
        <v>1.5899999999999999E-4</v>
      </c>
      <c r="AK183" t="s">
        <v>12</v>
      </c>
      <c r="AL183">
        <v>0.1</v>
      </c>
      <c r="AM183">
        <v>0.49</v>
      </c>
    </row>
    <row r="184" spans="1:39" x14ac:dyDescent="0.25">
      <c r="A184" t="s">
        <v>104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4054.9801170000001</v>
      </c>
      <c r="I184">
        <v>37446.394731</v>
      </c>
      <c r="J184" t="s">
        <v>3</v>
      </c>
      <c r="K184">
        <v>4054.0295850000002</v>
      </c>
      <c r="L184">
        <v>37440.904460999998</v>
      </c>
      <c r="M184" t="s">
        <v>4</v>
      </c>
      <c r="N184">
        <v>51.098959000000001</v>
      </c>
      <c r="O184">
        <v>8.8876089999999994</v>
      </c>
      <c r="P184" t="s">
        <v>5</v>
      </c>
      <c r="Q184">
        <v>3956.8045609999999</v>
      </c>
      <c r="R184">
        <v>36746.721501</v>
      </c>
      <c r="S184" t="s">
        <v>6</v>
      </c>
      <c r="T184">
        <v>4053.796006</v>
      </c>
      <c r="U184">
        <v>37429.527748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0.175205</v>
      </c>
      <c r="AG184">
        <v>9.1000000000000003E-5</v>
      </c>
      <c r="AH184" t="s">
        <v>11</v>
      </c>
      <c r="AI184">
        <v>0.82556200000000002</v>
      </c>
      <c r="AJ184">
        <v>1.4899999999999999E-4</v>
      </c>
      <c r="AK184" t="s">
        <v>12</v>
      </c>
      <c r="AL184">
        <v>0.1</v>
      </c>
      <c r="AM184">
        <v>0.49</v>
      </c>
    </row>
    <row r="185" spans="1:39" x14ac:dyDescent="0.25">
      <c r="A185" t="s">
        <v>104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5393.3159079999996</v>
      </c>
      <c r="I185">
        <v>43123.480395999999</v>
      </c>
      <c r="J185" t="s">
        <v>3</v>
      </c>
      <c r="K185">
        <v>5392.0540330000003</v>
      </c>
      <c r="L185">
        <v>43117.131484999998</v>
      </c>
      <c r="M185" t="s">
        <v>4</v>
      </c>
      <c r="N185">
        <v>67.99006</v>
      </c>
      <c r="O185">
        <v>8.9095840000000006</v>
      </c>
      <c r="P185" t="s">
        <v>5</v>
      </c>
      <c r="Q185">
        <v>5263.4055760000001</v>
      </c>
      <c r="R185">
        <v>42097.300915</v>
      </c>
      <c r="S185" t="s">
        <v>6</v>
      </c>
      <c r="T185">
        <v>5391.7251759999999</v>
      </c>
      <c r="U185">
        <v>43105.467621000003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0.17458599999999999</v>
      </c>
      <c r="AG185">
        <v>9.1000000000000003E-5</v>
      </c>
      <c r="AH185" t="s">
        <v>11</v>
      </c>
      <c r="AI185">
        <v>0.829955</v>
      </c>
      <c r="AJ185">
        <v>1.34E-4</v>
      </c>
      <c r="AK185" t="s">
        <v>12</v>
      </c>
      <c r="AL185">
        <v>0.1</v>
      </c>
      <c r="AM185">
        <v>0.49</v>
      </c>
    </row>
    <row r="186" spans="1:39" x14ac:dyDescent="0.25">
      <c r="A186" t="s">
        <v>104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6751.3666110000004</v>
      </c>
      <c r="I186">
        <v>34513.873009000003</v>
      </c>
      <c r="J186" t="s">
        <v>3</v>
      </c>
      <c r="K186">
        <v>6749.7918460000001</v>
      </c>
      <c r="L186">
        <v>34508.986729999997</v>
      </c>
      <c r="M186" t="s">
        <v>4</v>
      </c>
      <c r="N186">
        <v>84.881591</v>
      </c>
      <c r="O186">
        <v>8.9087409999999991</v>
      </c>
      <c r="P186" t="s">
        <v>5</v>
      </c>
      <c r="Q186">
        <v>6590.1649319999997</v>
      </c>
      <c r="R186">
        <v>33790.984200999999</v>
      </c>
      <c r="S186" t="s">
        <v>6</v>
      </c>
      <c r="T186">
        <v>6749.3633499999996</v>
      </c>
      <c r="U186">
        <v>34492.393103000002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0.17345099999999999</v>
      </c>
      <c r="AG186">
        <v>1.0399999999999999E-4</v>
      </c>
      <c r="AH186" t="s">
        <v>11</v>
      </c>
      <c r="AI186">
        <v>0.83117799999999997</v>
      </c>
      <c r="AJ186">
        <v>1.17E-4</v>
      </c>
      <c r="AK186" t="s">
        <v>12</v>
      </c>
      <c r="AL186">
        <v>0.1</v>
      </c>
      <c r="AM186">
        <v>0.49</v>
      </c>
    </row>
    <row r="187" spans="1:39" x14ac:dyDescent="0.25">
      <c r="A187" t="s">
        <v>104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8107.3777540000001</v>
      </c>
      <c r="I187">
        <v>31529.873651000002</v>
      </c>
      <c r="J187" t="s">
        <v>3</v>
      </c>
      <c r="K187">
        <v>8105.4894919999997</v>
      </c>
      <c r="L187">
        <v>31526.121594</v>
      </c>
      <c r="M187" t="s">
        <v>4</v>
      </c>
      <c r="N187">
        <v>101.77224</v>
      </c>
      <c r="O187">
        <v>8.8980010000000007</v>
      </c>
      <c r="P187" t="s">
        <v>5</v>
      </c>
      <c r="Q187">
        <v>7914.5426950000001</v>
      </c>
      <c r="R187">
        <v>30992.134997000001</v>
      </c>
      <c r="S187" t="s">
        <v>6</v>
      </c>
      <c r="T187">
        <v>8104.9650199999996</v>
      </c>
      <c r="U187">
        <v>31519.965971000001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0.17280100000000001</v>
      </c>
      <c r="AG187">
        <v>1.16E-4</v>
      </c>
      <c r="AH187" t="s">
        <v>11</v>
      </c>
      <c r="AI187">
        <v>0.83201899999999995</v>
      </c>
      <c r="AJ187">
        <v>9.3999999999999994E-5</v>
      </c>
      <c r="AK187" t="s">
        <v>12</v>
      </c>
      <c r="AL187">
        <v>0.1</v>
      </c>
      <c r="AM187">
        <v>0.49</v>
      </c>
    </row>
    <row r="188" spans="1:39" x14ac:dyDescent="0.25">
      <c r="A188" t="s">
        <v>104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9474.8865619999997</v>
      </c>
      <c r="I188">
        <v>30546.506723999999</v>
      </c>
      <c r="J188" t="s">
        <v>3</v>
      </c>
      <c r="K188">
        <v>9472.6842770000003</v>
      </c>
      <c r="L188">
        <v>30543.310566</v>
      </c>
      <c r="M188" t="s">
        <v>4</v>
      </c>
      <c r="N188">
        <v>118.671312</v>
      </c>
      <c r="O188">
        <v>8.8800360000000005</v>
      </c>
      <c r="P188" t="s">
        <v>5</v>
      </c>
      <c r="Q188">
        <v>9250.5125389999994</v>
      </c>
      <c r="R188">
        <v>30371.702240999999</v>
      </c>
      <c r="S188" t="s">
        <v>6</v>
      </c>
      <c r="T188">
        <v>9472.062715</v>
      </c>
      <c r="U188">
        <v>30550.627688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0.17153599999999999</v>
      </c>
      <c r="AG188">
        <v>1.3899999999999999E-4</v>
      </c>
      <c r="AH188" t="s">
        <v>11</v>
      </c>
      <c r="AI188">
        <v>0.83394199999999996</v>
      </c>
      <c r="AJ188">
        <v>6.4999999999999994E-5</v>
      </c>
      <c r="AK188" t="s">
        <v>12</v>
      </c>
      <c r="AL188">
        <v>0.1</v>
      </c>
      <c r="AM188">
        <v>0.49</v>
      </c>
    </row>
    <row r="189" spans="1:39" x14ac:dyDescent="0.25">
      <c r="A189" t="s">
        <v>104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10856.110527000001</v>
      </c>
      <c r="I189">
        <v>42496.604665999999</v>
      </c>
      <c r="J189" t="s">
        <v>3</v>
      </c>
      <c r="K189">
        <v>10853.592694999999</v>
      </c>
      <c r="L189">
        <v>42492.210536999999</v>
      </c>
      <c r="M189" t="s">
        <v>4</v>
      </c>
      <c r="N189">
        <v>135.573376</v>
      </c>
      <c r="O189">
        <v>8.8516650000000006</v>
      </c>
      <c r="P189" t="s">
        <v>5</v>
      </c>
      <c r="Q189">
        <v>10600.070254</v>
      </c>
      <c r="R189">
        <v>42721.031479999998</v>
      </c>
      <c r="S189" t="s">
        <v>6</v>
      </c>
      <c r="T189">
        <v>10852.876719</v>
      </c>
      <c r="U189">
        <v>42543.984175999998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0.169906</v>
      </c>
      <c r="AG189">
        <v>1.5799999999999999E-4</v>
      </c>
      <c r="AH189" t="s">
        <v>11</v>
      </c>
      <c r="AI189">
        <v>0.83486700000000003</v>
      </c>
      <c r="AJ189">
        <v>5.0000000000000002E-5</v>
      </c>
      <c r="AK189" t="s">
        <v>12</v>
      </c>
      <c r="AL189">
        <v>0.1</v>
      </c>
      <c r="AM189">
        <v>0.49</v>
      </c>
    </row>
    <row r="190" spans="1:39" x14ac:dyDescent="0.25">
      <c r="A190" t="s">
        <v>104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12207.90668</v>
      </c>
      <c r="I190">
        <v>55926.533093999999</v>
      </c>
      <c r="J190" t="s">
        <v>3</v>
      </c>
      <c r="K190">
        <v>12205.076797</v>
      </c>
      <c r="L190">
        <v>55919.782393000001</v>
      </c>
      <c r="M190" t="s">
        <v>4</v>
      </c>
      <c r="N190">
        <v>152.47017099999999</v>
      </c>
      <c r="O190">
        <v>8.8350639999999991</v>
      </c>
      <c r="P190" t="s">
        <v>5</v>
      </c>
      <c r="Q190">
        <v>11920.214805</v>
      </c>
      <c r="R190">
        <v>56325.264578000002</v>
      </c>
      <c r="S190" t="s">
        <v>6</v>
      </c>
      <c r="T190">
        <v>12204.265858999999</v>
      </c>
      <c r="U190">
        <v>55963.452853000003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0.16803799999999999</v>
      </c>
      <c r="AG190">
        <v>1.66E-4</v>
      </c>
      <c r="AH190" t="s">
        <v>11</v>
      </c>
      <c r="AI190">
        <v>0.83510099999999998</v>
      </c>
      <c r="AJ190">
        <v>5.0000000000000002E-5</v>
      </c>
      <c r="AK190" t="s">
        <v>12</v>
      </c>
      <c r="AL190">
        <v>0.1</v>
      </c>
      <c r="AM190">
        <v>0.49</v>
      </c>
    </row>
    <row r="191" spans="1:39" x14ac:dyDescent="0.25">
      <c r="A191" t="s">
        <v>104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13542.151465000001</v>
      </c>
      <c r="I191">
        <v>61537.015114000002</v>
      </c>
      <c r="J191" t="s">
        <v>3</v>
      </c>
      <c r="K191">
        <v>13539.010059</v>
      </c>
      <c r="L191">
        <v>61529.096937000002</v>
      </c>
      <c r="M191" t="s">
        <v>4</v>
      </c>
      <c r="N191">
        <v>169.361558</v>
      </c>
      <c r="O191">
        <v>8.8625570000000007</v>
      </c>
      <c r="P191" t="s">
        <v>5</v>
      </c>
      <c r="Q191">
        <v>13222.497305000001</v>
      </c>
      <c r="R191">
        <v>61861.486212000003</v>
      </c>
      <c r="S191" t="s">
        <v>6</v>
      </c>
      <c r="T191">
        <v>13538.344336</v>
      </c>
      <c r="U191">
        <v>61550.77274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0.16803199999999999</v>
      </c>
      <c r="AG191">
        <v>1.66E-4</v>
      </c>
      <c r="AH191" t="s">
        <v>11</v>
      </c>
      <c r="AI191">
        <v>0.835669</v>
      </c>
      <c r="AJ191">
        <v>3.3000000000000003E-5</v>
      </c>
      <c r="AK191" t="s">
        <v>12</v>
      </c>
      <c r="AL191">
        <v>0.1</v>
      </c>
      <c r="AM191">
        <v>0.49</v>
      </c>
    </row>
    <row r="192" spans="1:39" x14ac:dyDescent="0.25">
      <c r="A192" t="s">
        <v>104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14894.740331999999</v>
      </c>
      <c r="I192">
        <v>63294.949726999999</v>
      </c>
      <c r="J192" t="s">
        <v>3</v>
      </c>
      <c r="K192">
        <v>14891.287012000001</v>
      </c>
      <c r="L192">
        <v>63286.022094</v>
      </c>
      <c r="M192" t="s">
        <v>4</v>
      </c>
      <c r="N192">
        <v>186.251352</v>
      </c>
      <c r="O192">
        <v>8.8621370000000006</v>
      </c>
      <c r="P192" t="s">
        <v>5</v>
      </c>
      <c r="Q192">
        <v>14543.220858999999</v>
      </c>
      <c r="R192">
        <v>64040.525592999998</v>
      </c>
      <c r="S192" t="s">
        <v>6</v>
      </c>
      <c r="T192">
        <v>14890.575078</v>
      </c>
      <c r="U192">
        <v>63290.842281999998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0.16710700000000001</v>
      </c>
      <c r="AG192">
        <v>1.6899999999999999E-4</v>
      </c>
      <c r="AH192" t="s">
        <v>11</v>
      </c>
      <c r="AI192">
        <v>0.83574899999999996</v>
      </c>
      <c r="AJ192">
        <v>3.3000000000000003E-5</v>
      </c>
      <c r="AK192" t="s">
        <v>12</v>
      </c>
      <c r="AL192">
        <v>0.1</v>
      </c>
      <c r="AM192">
        <v>0.49</v>
      </c>
    </row>
    <row r="193" spans="1:39" x14ac:dyDescent="0.25">
      <c r="A193" t="s">
        <v>104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16231.228300999999</v>
      </c>
      <c r="I193">
        <v>58717.290688000001</v>
      </c>
      <c r="J193" t="s">
        <v>3</v>
      </c>
      <c r="K193">
        <v>16227.46459</v>
      </c>
      <c r="L193">
        <v>58708.304701000001</v>
      </c>
      <c r="M193" t="s">
        <v>4</v>
      </c>
      <c r="N193">
        <v>203.145646</v>
      </c>
      <c r="O193">
        <v>8.8402999999999992</v>
      </c>
      <c r="P193" t="s">
        <v>5</v>
      </c>
      <c r="Q193">
        <v>15848.04</v>
      </c>
      <c r="R193">
        <v>59757.293418000001</v>
      </c>
      <c r="S193" t="s">
        <v>6</v>
      </c>
      <c r="T193">
        <v>16226.712245999999</v>
      </c>
      <c r="U193">
        <v>58740.528697000002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0.16689200000000001</v>
      </c>
      <c r="AG193">
        <v>1.76E-4</v>
      </c>
      <c r="AH193" t="s">
        <v>11</v>
      </c>
      <c r="AI193">
        <v>0.83634500000000001</v>
      </c>
      <c r="AJ193">
        <v>2.0999999999999999E-5</v>
      </c>
      <c r="AK193" t="s">
        <v>12</v>
      </c>
      <c r="AL193">
        <v>0.1</v>
      </c>
      <c r="AM193">
        <v>0.49</v>
      </c>
    </row>
    <row r="194" spans="1:39" x14ac:dyDescent="0.25">
      <c r="A194" t="s">
        <v>104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17597.935039</v>
      </c>
      <c r="I194">
        <v>60796.235029000003</v>
      </c>
      <c r="J194" t="s">
        <v>3</v>
      </c>
      <c r="K194">
        <v>17593.856445000001</v>
      </c>
      <c r="L194">
        <v>60785.821965000003</v>
      </c>
      <c r="M194" t="s">
        <v>4</v>
      </c>
      <c r="N194">
        <v>220.03989799999999</v>
      </c>
      <c r="O194">
        <v>8.8252489999999995</v>
      </c>
      <c r="P194" t="s">
        <v>5</v>
      </c>
      <c r="Q194">
        <v>17182.883555</v>
      </c>
      <c r="R194">
        <v>62293.936047000003</v>
      </c>
      <c r="S194" t="s">
        <v>6</v>
      </c>
      <c r="T194">
        <v>17593.145742000001</v>
      </c>
      <c r="U194">
        <v>60895.284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0.166323</v>
      </c>
      <c r="AG194">
        <v>1.7899999999999999E-4</v>
      </c>
      <c r="AH194" t="s">
        <v>11</v>
      </c>
      <c r="AI194">
        <v>0.83670199999999995</v>
      </c>
      <c r="AJ194">
        <v>1.9000000000000001E-5</v>
      </c>
      <c r="AK194" t="s">
        <v>12</v>
      </c>
      <c r="AL194">
        <v>0.1</v>
      </c>
      <c r="AM194">
        <v>0.49</v>
      </c>
    </row>
    <row r="195" spans="1:39" x14ac:dyDescent="0.25">
      <c r="A195" t="s">
        <v>104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18963.838789000001</v>
      </c>
      <c r="I195">
        <v>70952.81925</v>
      </c>
      <c r="J195" t="s">
        <v>3</v>
      </c>
      <c r="K195">
        <v>18959.446172</v>
      </c>
      <c r="L195">
        <v>70940.766864999998</v>
      </c>
      <c r="M195" t="s">
        <v>4</v>
      </c>
      <c r="N195">
        <v>236.93378300000001</v>
      </c>
      <c r="O195">
        <v>8.800103</v>
      </c>
      <c r="P195" t="s">
        <v>5</v>
      </c>
      <c r="Q195">
        <v>18517.177188000001</v>
      </c>
      <c r="R195">
        <v>72901.246104000005</v>
      </c>
      <c r="S195" t="s">
        <v>6</v>
      </c>
      <c r="T195">
        <v>18958.705311999998</v>
      </c>
      <c r="U195">
        <v>71268.351324000003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0.16571</v>
      </c>
      <c r="AG195">
        <v>1.93E-4</v>
      </c>
      <c r="AH195" t="s">
        <v>11</v>
      </c>
      <c r="AI195">
        <v>0.83704100000000004</v>
      </c>
      <c r="AJ195">
        <v>2.1999999999999999E-5</v>
      </c>
      <c r="AK195" t="s">
        <v>12</v>
      </c>
      <c r="AL195">
        <v>0.1</v>
      </c>
      <c r="AM195">
        <v>0.49</v>
      </c>
    </row>
    <row r="196" spans="1:39" x14ac:dyDescent="0.25">
      <c r="A196" t="s">
        <v>104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20327.747734</v>
      </c>
      <c r="I196">
        <v>72548.379426</v>
      </c>
      <c r="J196" t="s">
        <v>3</v>
      </c>
      <c r="K196">
        <v>20323.039375</v>
      </c>
      <c r="L196">
        <v>72536.244819</v>
      </c>
      <c r="M196" t="s">
        <v>4</v>
      </c>
      <c r="N196">
        <v>253.83175199999999</v>
      </c>
      <c r="O196">
        <v>8.7873950000000001</v>
      </c>
      <c r="P196" t="s">
        <v>5</v>
      </c>
      <c r="Q196">
        <v>19849.868944999998</v>
      </c>
      <c r="R196">
        <v>74963.020489999995</v>
      </c>
      <c r="S196" t="s">
        <v>6</v>
      </c>
      <c r="T196">
        <v>20322.336835999999</v>
      </c>
      <c r="U196">
        <v>73057.923387999996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0.16501299999999999</v>
      </c>
      <c r="AG196">
        <v>1.9799999999999999E-4</v>
      </c>
      <c r="AH196" t="s">
        <v>11</v>
      </c>
      <c r="AI196">
        <v>0.83723400000000003</v>
      </c>
      <c r="AJ196">
        <v>1.8E-5</v>
      </c>
      <c r="AK196" t="s">
        <v>12</v>
      </c>
      <c r="AL196">
        <v>0.1</v>
      </c>
      <c r="AM196">
        <v>0.49</v>
      </c>
    </row>
    <row r="197" spans="1:39" x14ac:dyDescent="0.25">
      <c r="A197" t="s">
        <v>104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21683.446680000001</v>
      </c>
      <c r="I197">
        <v>82743.821828999993</v>
      </c>
      <c r="J197" t="s">
        <v>3</v>
      </c>
      <c r="K197">
        <v>21678.425311999999</v>
      </c>
      <c r="L197">
        <v>82729.550593000007</v>
      </c>
      <c r="M197" t="s">
        <v>4</v>
      </c>
      <c r="N197">
        <v>270.724063</v>
      </c>
      <c r="O197">
        <v>8.760491</v>
      </c>
      <c r="P197" t="s">
        <v>5</v>
      </c>
      <c r="Q197">
        <v>21174.003398000001</v>
      </c>
      <c r="R197">
        <v>85758.266952999998</v>
      </c>
      <c r="S197" t="s">
        <v>6</v>
      </c>
      <c r="T197">
        <v>21677.734726999999</v>
      </c>
      <c r="U197">
        <v>83151.760154999996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0.16501299999999999</v>
      </c>
      <c r="AG197">
        <v>1.9799999999999999E-4</v>
      </c>
      <c r="AH197" t="s">
        <v>11</v>
      </c>
      <c r="AI197">
        <v>0.83726</v>
      </c>
      <c r="AJ197">
        <v>1.8E-5</v>
      </c>
      <c r="AK197" t="s">
        <v>12</v>
      </c>
      <c r="AL197">
        <v>2.44</v>
      </c>
      <c r="AM197">
        <v>268.32639999999998</v>
      </c>
    </row>
    <row r="198" spans="1:39" x14ac:dyDescent="0.25">
      <c r="A198" t="s">
        <v>104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23022.095077999998</v>
      </c>
      <c r="I198">
        <v>82864.335638000004</v>
      </c>
      <c r="J198" t="s">
        <v>3</v>
      </c>
      <c r="K198">
        <v>23016.761992</v>
      </c>
      <c r="L198">
        <v>82851.204446000003</v>
      </c>
      <c r="M198" t="s">
        <v>4</v>
      </c>
      <c r="N198">
        <v>287.61551900000001</v>
      </c>
      <c r="O198">
        <v>8.7793709999999994</v>
      </c>
      <c r="P198" t="s">
        <v>5</v>
      </c>
      <c r="Q198">
        <v>22481.020702999998</v>
      </c>
      <c r="R198">
        <v>85270.717080999995</v>
      </c>
      <c r="S198" t="s">
        <v>6</v>
      </c>
      <c r="T198">
        <v>23016.101796999999</v>
      </c>
      <c r="U198">
        <v>83223.888430999999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0.16501199999999999</v>
      </c>
      <c r="AG198">
        <v>1.9799999999999999E-4</v>
      </c>
      <c r="AH198" t="s">
        <v>11</v>
      </c>
      <c r="AI198">
        <v>0.83732600000000001</v>
      </c>
      <c r="AJ198">
        <v>1.8E-5</v>
      </c>
      <c r="AK198" t="s">
        <v>12</v>
      </c>
      <c r="AL198">
        <v>2.44</v>
      </c>
      <c r="AM198">
        <v>268.32639999999998</v>
      </c>
    </row>
    <row r="199" spans="1:39" x14ac:dyDescent="0.25">
      <c r="A199" t="s">
        <v>104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24357.583906</v>
      </c>
      <c r="I199">
        <v>83373.156304999997</v>
      </c>
      <c r="J199" t="s">
        <v>3</v>
      </c>
      <c r="K199">
        <v>24351.932616999999</v>
      </c>
      <c r="L199">
        <v>83365.978862000004</v>
      </c>
      <c r="M199" t="s">
        <v>4</v>
      </c>
      <c r="N199">
        <v>304.512337</v>
      </c>
      <c r="O199">
        <v>8.7891510000000004</v>
      </c>
      <c r="P199" t="s">
        <v>5</v>
      </c>
      <c r="Q199">
        <v>23784.833008000001</v>
      </c>
      <c r="R199">
        <v>84112.306356999994</v>
      </c>
      <c r="S199" t="s">
        <v>6</v>
      </c>
      <c r="T199">
        <v>24351.314961</v>
      </c>
      <c r="U199">
        <v>83587.652986000001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0.164465</v>
      </c>
      <c r="AG199">
        <v>1.9799999999999999E-4</v>
      </c>
      <c r="AH199" t="s">
        <v>11</v>
      </c>
      <c r="AI199">
        <v>0.83737899999999998</v>
      </c>
      <c r="AJ199">
        <v>1.7E-5</v>
      </c>
      <c r="AK199" t="s">
        <v>12</v>
      </c>
      <c r="AL199">
        <v>2.44</v>
      </c>
      <c r="AM199">
        <v>268.32639999999998</v>
      </c>
    </row>
    <row r="200" spans="1:39" x14ac:dyDescent="0.25">
      <c r="A200" t="s">
        <v>104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25704.485780999999</v>
      </c>
      <c r="I200">
        <v>85586.377105000007</v>
      </c>
      <c r="J200" t="s">
        <v>3</v>
      </c>
      <c r="K200">
        <v>25698.523241999999</v>
      </c>
      <c r="L200">
        <v>85578.963000000003</v>
      </c>
      <c r="M200" t="s">
        <v>4</v>
      </c>
      <c r="N200">
        <v>321.40267</v>
      </c>
      <c r="O200">
        <v>8.7927949999999999</v>
      </c>
      <c r="P200" t="s">
        <v>5</v>
      </c>
      <c r="Q200">
        <v>25099.873711</v>
      </c>
      <c r="R200">
        <v>85910.590563999998</v>
      </c>
      <c r="S200" t="s">
        <v>6</v>
      </c>
      <c r="T200">
        <v>25697.815273</v>
      </c>
      <c r="U200">
        <v>85706.608261999994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0.163858</v>
      </c>
      <c r="AG200">
        <v>1.9900000000000001E-4</v>
      </c>
      <c r="AH200" t="s">
        <v>11</v>
      </c>
      <c r="AI200">
        <v>0.83737899999999998</v>
      </c>
      <c r="AJ200">
        <v>1.7E-5</v>
      </c>
      <c r="AK200" t="s">
        <v>12</v>
      </c>
      <c r="AL200">
        <v>2.44</v>
      </c>
      <c r="AM200">
        <v>268.32639999999998</v>
      </c>
    </row>
    <row r="201" spans="1:39" x14ac:dyDescent="0.25">
      <c r="A201" t="s">
        <v>104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27050.871016000001</v>
      </c>
      <c r="I201">
        <v>85711.206095999994</v>
      </c>
      <c r="J201" t="s">
        <v>3</v>
      </c>
      <c r="K201">
        <v>27044.595039</v>
      </c>
      <c r="L201">
        <v>85706.056570000001</v>
      </c>
      <c r="M201" t="s">
        <v>4</v>
      </c>
      <c r="N201">
        <v>338.29495400000002</v>
      </c>
      <c r="O201">
        <v>8.7937150000000006</v>
      </c>
      <c r="P201" t="s">
        <v>5</v>
      </c>
      <c r="Q201">
        <v>26414.531405999998</v>
      </c>
      <c r="R201">
        <v>85665.661817999993</v>
      </c>
      <c r="S201" t="s">
        <v>6</v>
      </c>
      <c r="T201">
        <v>27044.193359000001</v>
      </c>
      <c r="U201">
        <v>85856.065805000006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0.16311800000000001</v>
      </c>
      <c r="AG201">
        <v>2.0599999999999999E-4</v>
      </c>
      <c r="AH201" t="s">
        <v>11</v>
      </c>
      <c r="AI201">
        <v>0.83738699999999999</v>
      </c>
      <c r="AJ201">
        <v>1.7E-5</v>
      </c>
      <c r="AK201" t="s">
        <v>12</v>
      </c>
      <c r="AL201">
        <v>5.16</v>
      </c>
      <c r="AM201">
        <v>581.45439999999996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73.594306000000003</v>
      </c>
      <c r="I222">
        <v>1.2237E-2</v>
      </c>
      <c r="J222" t="s">
        <v>3</v>
      </c>
      <c r="K222">
        <v>62.863073999999997</v>
      </c>
      <c r="L222">
        <v>1.278E-2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147.19973400000001</v>
      </c>
      <c r="I223">
        <v>2.7182999999999999E-2</v>
      </c>
      <c r="J223" t="s">
        <v>3</v>
      </c>
      <c r="K223">
        <v>125.685987</v>
      </c>
      <c r="L223">
        <v>3.2127000000000003E-2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220.84852699999999</v>
      </c>
      <c r="I224">
        <v>4.4684000000000001E-2</v>
      </c>
      <c r="J224" t="s">
        <v>3</v>
      </c>
      <c r="K224">
        <v>188.56383</v>
      </c>
      <c r="L224">
        <v>5.7223999999999997E-2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294.50036999999998</v>
      </c>
      <c r="I225">
        <v>8.1598000000000004E-2</v>
      </c>
      <c r="J225" t="s">
        <v>3</v>
      </c>
      <c r="K225">
        <v>251.445392</v>
      </c>
      <c r="L225">
        <v>9.7750000000000004E-2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368.113542</v>
      </c>
      <c r="I226">
        <v>0.12787100000000001</v>
      </c>
      <c r="J226" t="s">
        <v>3</v>
      </c>
      <c r="K226">
        <v>314.283773</v>
      </c>
      <c r="L226">
        <v>0.14075599999999999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441.74161500000002</v>
      </c>
      <c r="I227">
        <v>0.146289</v>
      </c>
      <c r="J227" t="s">
        <v>3</v>
      </c>
      <c r="K227">
        <v>377.13901900000002</v>
      </c>
      <c r="L227">
        <v>0.15085799999999999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515.38024199999995</v>
      </c>
      <c r="I228">
        <v>0.16983000000000001</v>
      </c>
      <c r="J228" t="s">
        <v>3</v>
      </c>
      <c r="K228">
        <v>440.00216699999999</v>
      </c>
      <c r="L228">
        <v>0.16583800000000001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589.01987099999997</v>
      </c>
      <c r="I229">
        <v>0.20283999999999999</v>
      </c>
      <c r="J229" t="s">
        <v>3</v>
      </c>
      <c r="K229">
        <v>502.86723899999998</v>
      </c>
      <c r="L229">
        <v>0.194965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662.65833599999996</v>
      </c>
      <c r="I230">
        <v>0.240064</v>
      </c>
      <c r="J230" t="s">
        <v>3</v>
      </c>
      <c r="K230">
        <v>565.73490400000003</v>
      </c>
      <c r="L230">
        <v>0.23568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736.24964499999999</v>
      </c>
      <c r="I231">
        <v>0.29720600000000003</v>
      </c>
      <c r="J231" t="s">
        <v>3</v>
      </c>
      <c r="K231">
        <v>628.55486299999995</v>
      </c>
      <c r="L231">
        <v>0.27886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809.863473</v>
      </c>
      <c r="I232">
        <v>0.34614499999999998</v>
      </c>
      <c r="J232" t="s">
        <v>3</v>
      </c>
      <c r="K232">
        <v>691.40344500000003</v>
      </c>
      <c r="L232">
        <v>0.310114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883.49343399999998</v>
      </c>
      <c r="I233">
        <v>0.408335</v>
      </c>
      <c r="J233" t="s">
        <v>3</v>
      </c>
      <c r="K233">
        <v>754.25519199999997</v>
      </c>
      <c r="L233">
        <v>0.34597899999999998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957.13597000000004</v>
      </c>
      <c r="I234">
        <v>0.42973699999999998</v>
      </c>
      <c r="J234" t="s">
        <v>3</v>
      </c>
      <c r="K234">
        <v>817.12321199999997</v>
      </c>
      <c r="L234">
        <v>0.37098599999999998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1030.860723</v>
      </c>
      <c r="I235">
        <v>1.9088449999999999</v>
      </c>
      <c r="J235" t="s">
        <v>3</v>
      </c>
      <c r="K235">
        <v>879.92247299999997</v>
      </c>
      <c r="L235">
        <v>0.408441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1104.5131839999999</v>
      </c>
      <c r="I236">
        <v>1.975034</v>
      </c>
      <c r="J236" t="s">
        <v>3</v>
      </c>
      <c r="K236">
        <v>942.79023099999995</v>
      </c>
      <c r="L236">
        <v>0.4728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1178.1482370000001</v>
      </c>
      <c r="I237">
        <v>2.0435289999999999</v>
      </c>
      <c r="J237" t="s">
        <v>3</v>
      </c>
      <c r="K237">
        <v>1005.653511</v>
      </c>
      <c r="L237">
        <v>0.49678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1251.809573</v>
      </c>
      <c r="I238">
        <v>2.028098</v>
      </c>
      <c r="J238" t="s">
        <v>3</v>
      </c>
      <c r="K238">
        <v>1068.536196</v>
      </c>
      <c r="L238">
        <v>0.529586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1325.4703219999999</v>
      </c>
      <c r="I239">
        <v>2.0634830000000002</v>
      </c>
      <c r="J239" t="s">
        <v>3</v>
      </c>
      <c r="K239">
        <v>1131.4213159999999</v>
      </c>
      <c r="L239">
        <v>0.53807300000000002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1399.074153</v>
      </c>
      <c r="I240">
        <v>1.9812620000000001</v>
      </c>
      <c r="J240" t="s">
        <v>3</v>
      </c>
      <c r="K240">
        <v>1194.250417</v>
      </c>
      <c r="L240">
        <v>0.55730900000000005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1472.7038210000001</v>
      </c>
      <c r="I241">
        <v>2.013722</v>
      </c>
      <c r="J241" t="s">
        <v>3</v>
      </c>
      <c r="K241">
        <v>1257.1048410000001</v>
      </c>
      <c r="L241">
        <v>0.55366800000000005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68.872744999999995</v>
      </c>
      <c r="I242">
        <v>3.4266999999999999E-2</v>
      </c>
      <c r="J242" t="s">
        <v>3</v>
      </c>
      <c r="K242">
        <v>58.142885</v>
      </c>
      <c r="L242">
        <v>3.2103E-2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137.784628</v>
      </c>
      <c r="I243">
        <v>8.7209999999999996E-2</v>
      </c>
      <c r="J243" t="s">
        <v>3</v>
      </c>
      <c r="K243">
        <v>116.292033</v>
      </c>
      <c r="L243">
        <v>8.3690000000000001E-2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206.71184400000001</v>
      </c>
      <c r="I244">
        <v>0.126526</v>
      </c>
      <c r="J244" t="s">
        <v>3</v>
      </c>
      <c r="K244">
        <v>174.45798400000001</v>
      </c>
      <c r="L244">
        <v>0.119334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275.60429399999998</v>
      </c>
      <c r="I245">
        <v>0.157052</v>
      </c>
      <c r="J245" t="s">
        <v>3</v>
      </c>
      <c r="K245">
        <v>232.58940799999999</v>
      </c>
      <c r="L245">
        <v>0.14227699999999999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344.50708100000003</v>
      </c>
      <c r="I246">
        <v>0.192193</v>
      </c>
      <c r="J246" t="s">
        <v>3</v>
      </c>
      <c r="K246">
        <v>290.73578300000003</v>
      </c>
      <c r="L246">
        <v>0.16351199999999999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413.40440599999999</v>
      </c>
      <c r="I247">
        <v>0.22067899999999999</v>
      </c>
      <c r="J247" t="s">
        <v>3</v>
      </c>
      <c r="K247">
        <v>348.871893</v>
      </c>
      <c r="L247">
        <v>0.177287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482.272087</v>
      </c>
      <c r="I248">
        <v>0.20502400000000001</v>
      </c>
      <c r="J248" t="s">
        <v>3</v>
      </c>
      <c r="K248">
        <v>406.98463900000002</v>
      </c>
      <c r="L248">
        <v>0.157469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551.12805700000001</v>
      </c>
      <c r="I249">
        <v>0.23272499999999999</v>
      </c>
      <c r="J249" t="s">
        <v>3</v>
      </c>
      <c r="K249">
        <v>465.08104200000002</v>
      </c>
      <c r="L249">
        <v>0.17746100000000001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619.990543</v>
      </c>
      <c r="I250">
        <v>0.28392400000000001</v>
      </c>
      <c r="J250" t="s">
        <v>3</v>
      </c>
      <c r="K250">
        <v>523.18653600000005</v>
      </c>
      <c r="L250">
        <v>0.21152799999999999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688.86473799999999</v>
      </c>
      <c r="I251">
        <v>0.31617600000000001</v>
      </c>
      <c r="J251" t="s">
        <v>3</v>
      </c>
      <c r="K251">
        <v>581.30359999999996</v>
      </c>
      <c r="L251">
        <v>0.24020900000000001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757.77828699999998</v>
      </c>
      <c r="I252">
        <v>0.39037899999999998</v>
      </c>
      <c r="J252" t="s">
        <v>3</v>
      </c>
      <c r="K252">
        <v>639.45391500000005</v>
      </c>
      <c r="L252">
        <v>0.28314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826.68419900000004</v>
      </c>
      <c r="I253">
        <v>0.44681500000000002</v>
      </c>
      <c r="J253" t="s">
        <v>3</v>
      </c>
      <c r="K253">
        <v>697.60029499999996</v>
      </c>
      <c r="L253">
        <v>0.33061200000000002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895.55499799999996</v>
      </c>
      <c r="I254">
        <v>0.50478100000000004</v>
      </c>
      <c r="J254" t="s">
        <v>3</v>
      </c>
      <c r="K254">
        <v>755.70655599999998</v>
      </c>
      <c r="L254">
        <v>0.364236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964.45707300000004</v>
      </c>
      <c r="I255">
        <v>0.53928600000000004</v>
      </c>
      <c r="J255" t="s">
        <v>3</v>
      </c>
      <c r="K255">
        <v>813.84556199999997</v>
      </c>
      <c r="L255">
        <v>0.38183400000000001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1033.32248</v>
      </c>
      <c r="I256">
        <v>0.60119400000000001</v>
      </c>
      <c r="J256" t="s">
        <v>3</v>
      </c>
      <c r="K256">
        <v>871.948397</v>
      </c>
      <c r="L256">
        <v>0.42838799999999999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1102.218171</v>
      </c>
      <c r="I257">
        <v>0.64678000000000002</v>
      </c>
      <c r="J257" t="s">
        <v>3</v>
      </c>
      <c r="K257">
        <v>930.08597199999997</v>
      </c>
      <c r="L257">
        <v>0.47587400000000002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1171.135239</v>
      </c>
      <c r="I258">
        <v>0.63889600000000002</v>
      </c>
      <c r="J258" t="s">
        <v>3</v>
      </c>
      <c r="K258">
        <v>988.23697500000003</v>
      </c>
      <c r="L258">
        <v>0.46651399999999998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1240.0410400000001</v>
      </c>
      <c r="I259">
        <v>0.66728200000000004</v>
      </c>
      <c r="J259" t="s">
        <v>3</v>
      </c>
      <c r="K259">
        <v>1046.386816</v>
      </c>
      <c r="L259">
        <v>0.46329500000000001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1308.8928759999999</v>
      </c>
      <c r="I260">
        <v>0.73082899999999995</v>
      </c>
      <c r="J260" t="s">
        <v>3</v>
      </c>
      <c r="K260">
        <v>1104.4774239999999</v>
      </c>
      <c r="L260">
        <v>0.49145800000000001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1377.803938</v>
      </c>
      <c r="I261">
        <v>0.78865600000000002</v>
      </c>
      <c r="J261" t="s">
        <v>3</v>
      </c>
      <c r="K261">
        <v>1162.619602</v>
      </c>
      <c r="L261">
        <v>0.52042200000000005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37.198417999999997</v>
      </c>
      <c r="I262">
        <v>0.27324100000000001</v>
      </c>
      <c r="J262" t="s">
        <v>3</v>
      </c>
      <c r="K262">
        <v>32.713605999999999</v>
      </c>
      <c r="L262">
        <v>0.25383099999999997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74.404888</v>
      </c>
      <c r="I263">
        <v>1.117661</v>
      </c>
      <c r="J263" t="s">
        <v>3</v>
      </c>
      <c r="K263">
        <v>65.431858000000005</v>
      </c>
      <c r="L263">
        <v>1.0538970000000001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111.612582</v>
      </c>
      <c r="I264">
        <v>2.5272760000000001</v>
      </c>
      <c r="J264" t="s">
        <v>3</v>
      </c>
      <c r="K264">
        <v>98.152466000000004</v>
      </c>
      <c r="L264">
        <v>2.4025859999999999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148.82067599999999</v>
      </c>
      <c r="I265">
        <v>4.485989</v>
      </c>
      <c r="J265" t="s">
        <v>3</v>
      </c>
      <c r="K265">
        <v>130.87200799999999</v>
      </c>
      <c r="L265">
        <v>4.2921969999999998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186.029008</v>
      </c>
      <c r="I266">
        <v>6.9943280000000003</v>
      </c>
      <c r="J266" t="s">
        <v>3</v>
      </c>
      <c r="K266">
        <v>163.59251399999999</v>
      </c>
      <c r="L266">
        <v>6.7252980000000004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223.23709199999999</v>
      </c>
      <c r="I267">
        <v>10.067411</v>
      </c>
      <c r="J267" t="s">
        <v>3</v>
      </c>
      <c r="K267">
        <v>196.31340399999999</v>
      </c>
      <c r="L267">
        <v>9.7160080000000004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260.44761099999999</v>
      </c>
      <c r="I268">
        <v>13.71625</v>
      </c>
      <c r="J268" t="s">
        <v>3</v>
      </c>
      <c r="K268">
        <v>229.037182</v>
      </c>
      <c r="L268">
        <v>13.267585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297.655057</v>
      </c>
      <c r="I269">
        <v>17.915199000000001</v>
      </c>
      <c r="J269" t="s">
        <v>3</v>
      </c>
      <c r="K269">
        <v>261.75934899999999</v>
      </c>
      <c r="L269">
        <v>17.358802000000001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334.86748899999998</v>
      </c>
      <c r="I270">
        <v>22.651156</v>
      </c>
      <c r="J270" t="s">
        <v>3</v>
      </c>
      <c r="K270">
        <v>294.48554899999999</v>
      </c>
      <c r="L270">
        <v>21.981211999999999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372.08119299999998</v>
      </c>
      <c r="I271">
        <v>27.948854999999998</v>
      </c>
      <c r="J271" t="s">
        <v>3</v>
      </c>
      <c r="K271">
        <v>327.21350799999999</v>
      </c>
      <c r="L271">
        <v>27.145793999999999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409.29592600000001</v>
      </c>
      <c r="I272">
        <v>33.818483999999998</v>
      </c>
      <c r="J272" t="s">
        <v>3</v>
      </c>
      <c r="K272">
        <v>359.94285000000002</v>
      </c>
      <c r="L272">
        <v>32.874192999999998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446.50666899999999</v>
      </c>
      <c r="I273">
        <v>40.232911000000001</v>
      </c>
      <c r="J273" t="s">
        <v>3</v>
      </c>
      <c r="K273">
        <v>392.66842200000002</v>
      </c>
      <c r="L273">
        <v>39.133899999999997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483.71609699999999</v>
      </c>
      <c r="I274">
        <v>47.193370000000002</v>
      </c>
      <c r="J274" t="s">
        <v>3</v>
      </c>
      <c r="K274">
        <v>425.39296899999999</v>
      </c>
      <c r="L274">
        <v>45.924996999999998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520.93368399999997</v>
      </c>
      <c r="I275">
        <v>54.838895000000001</v>
      </c>
      <c r="J275" t="s">
        <v>3</v>
      </c>
      <c r="K275">
        <v>458.12204500000001</v>
      </c>
      <c r="L275">
        <v>53.300345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558.14708499999995</v>
      </c>
      <c r="I276">
        <v>63.018875999999999</v>
      </c>
      <c r="J276" t="s">
        <v>3</v>
      </c>
      <c r="K276">
        <v>490.849041</v>
      </c>
      <c r="L276">
        <v>61.223219999999998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595.36056799999994</v>
      </c>
      <c r="I277">
        <v>71.738275999999999</v>
      </c>
      <c r="J277" t="s">
        <v>3</v>
      </c>
      <c r="K277">
        <v>523.57647299999996</v>
      </c>
      <c r="L277">
        <v>69.684425000000005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632.57557899999995</v>
      </c>
      <c r="I278">
        <v>81.032972999999998</v>
      </c>
      <c r="J278" t="s">
        <v>3</v>
      </c>
      <c r="K278">
        <v>556.30485799999997</v>
      </c>
      <c r="L278">
        <v>78.702869000000007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669.79116099999999</v>
      </c>
      <c r="I279">
        <v>90.902241000000004</v>
      </c>
      <c r="J279" t="s">
        <v>3</v>
      </c>
      <c r="K279">
        <v>589.03447400000005</v>
      </c>
      <c r="L279">
        <v>88.281189999999995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707.005043</v>
      </c>
      <c r="I280">
        <v>101.32763199999999</v>
      </c>
      <c r="J280" t="s">
        <v>3</v>
      </c>
      <c r="K280">
        <v>621.76278600000001</v>
      </c>
      <c r="L280">
        <v>98.432157000000004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744.22050000000002</v>
      </c>
      <c r="I281">
        <v>112.264397</v>
      </c>
      <c r="J281" t="s">
        <v>3</v>
      </c>
      <c r="K281">
        <v>654.49255400000004</v>
      </c>
      <c r="L281">
        <v>109.07629900000001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24.222943999999998</v>
      </c>
      <c r="I282">
        <v>4.2397999999999998E-2</v>
      </c>
      <c r="J282" t="s">
        <v>3</v>
      </c>
      <c r="K282">
        <v>19.742965999999999</v>
      </c>
      <c r="L282">
        <v>3.6685000000000002E-2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48.447097999999997</v>
      </c>
      <c r="I283">
        <v>0.17247899999999999</v>
      </c>
      <c r="J283" t="s">
        <v>3</v>
      </c>
      <c r="K283">
        <v>39.482024000000003</v>
      </c>
      <c r="L283">
        <v>0.152143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72.671004999999994</v>
      </c>
      <c r="I284">
        <v>0.38633200000000001</v>
      </c>
      <c r="J284" t="s">
        <v>3</v>
      </c>
      <c r="K284">
        <v>59.220967000000002</v>
      </c>
      <c r="L284">
        <v>0.34610000000000002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96.893506000000002</v>
      </c>
      <c r="I285">
        <v>0.68482100000000001</v>
      </c>
      <c r="J285" t="s">
        <v>3</v>
      </c>
      <c r="K285">
        <v>78.959631999999999</v>
      </c>
      <c r="L285">
        <v>0.62157300000000004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121.115492</v>
      </c>
      <c r="I286">
        <v>1.0653109999999999</v>
      </c>
      <c r="J286" t="s">
        <v>3</v>
      </c>
      <c r="K286">
        <v>98.697654999999997</v>
      </c>
      <c r="L286">
        <v>0.97631900000000005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145.33774099999999</v>
      </c>
      <c r="I287">
        <v>1.5270589999999999</v>
      </c>
      <c r="J287" t="s">
        <v>3</v>
      </c>
      <c r="K287">
        <v>118.436087</v>
      </c>
      <c r="L287">
        <v>1.410544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169.55998199999999</v>
      </c>
      <c r="I288">
        <v>2.0737329999999998</v>
      </c>
      <c r="J288" t="s">
        <v>3</v>
      </c>
      <c r="K288">
        <v>138.17539099999999</v>
      </c>
      <c r="L288">
        <v>1.9274880000000001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193.782096</v>
      </c>
      <c r="I289">
        <v>2.7006389999999998</v>
      </c>
      <c r="J289" t="s">
        <v>3</v>
      </c>
      <c r="K289">
        <v>157.914636</v>
      </c>
      <c r="L289">
        <v>2.524057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218.00378000000001</v>
      </c>
      <c r="I290">
        <v>3.409618</v>
      </c>
      <c r="J290" t="s">
        <v>3</v>
      </c>
      <c r="K290">
        <v>177.65338800000001</v>
      </c>
      <c r="L290">
        <v>3.2009750000000001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242.225874</v>
      </c>
      <c r="I291">
        <v>4.200043</v>
      </c>
      <c r="J291" t="s">
        <v>3</v>
      </c>
      <c r="K291">
        <v>197.39228499999999</v>
      </c>
      <c r="L291">
        <v>3.9558879999999998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266.44780600000001</v>
      </c>
      <c r="I292">
        <v>5.0686910000000003</v>
      </c>
      <c r="J292" t="s">
        <v>3</v>
      </c>
      <c r="K292">
        <v>217.131528</v>
      </c>
      <c r="L292">
        <v>4.7873089999999996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290.66963600000003</v>
      </c>
      <c r="I293">
        <v>6.0241340000000001</v>
      </c>
      <c r="J293" t="s">
        <v>3</v>
      </c>
      <c r="K293">
        <v>236.87067099999999</v>
      </c>
      <c r="L293">
        <v>5.7017420000000003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314.892762</v>
      </c>
      <c r="I294">
        <v>7.0600990000000001</v>
      </c>
      <c r="J294" t="s">
        <v>3</v>
      </c>
      <c r="K294">
        <v>256.60983900000002</v>
      </c>
      <c r="L294">
        <v>6.6934610000000001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339.11438800000002</v>
      </c>
      <c r="I295">
        <v>8.1833349999999996</v>
      </c>
      <c r="J295" t="s">
        <v>3</v>
      </c>
      <c r="K295">
        <v>276.34816699999999</v>
      </c>
      <c r="L295">
        <v>7.7698660000000004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363.33700900000002</v>
      </c>
      <c r="I296">
        <v>9.385802</v>
      </c>
      <c r="J296" t="s">
        <v>3</v>
      </c>
      <c r="K296">
        <v>296.08708100000001</v>
      </c>
      <c r="L296">
        <v>8.9206240000000001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387.55856199999999</v>
      </c>
      <c r="I297">
        <v>10.677572</v>
      </c>
      <c r="J297" t="s">
        <v>3</v>
      </c>
      <c r="K297">
        <v>315.82520599999998</v>
      </c>
      <c r="L297">
        <v>10.155566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411.78023000000002</v>
      </c>
      <c r="I298">
        <v>12.043817000000001</v>
      </c>
      <c r="J298" t="s">
        <v>3</v>
      </c>
      <c r="K298">
        <v>335.564097</v>
      </c>
      <c r="L298">
        <v>11.466070999999999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436.001822</v>
      </c>
      <c r="I299">
        <v>13.49422</v>
      </c>
      <c r="J299" t="s">
        <v>3</v>
      </c>
      <c r="K299">
        <v>355.30347399999999</v>
      </c>
      <c r="L299">
        <v>12.857673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460.22472199999999</v>
      </c>
      <c r="I300">
        <v>15.024158</v>
      </c>
      <c r="J300" t="s">
        <v>3</v>
      </c>
      <c r="K300">
        <v>375.04173100000003</v>
      </c>
      <c r="L300">
        <v>14.334341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484.44895100000002</v>
      </c>
      <c r="I301">
        <v>16.626366999999998</v>
      </c>
      <c r="J301" t="s">
        <v>3</v>
      </c>
      <c r="K301">
        <v>394.78001499999999</v>
      </c>
      <c r="L301">
        <v>15.884228999999999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46.946714</v>
      </c>
      <c r="I302">
        <v>0.180038</v>
      </c>
      <c r="J302" t="s">
        <v>3</v>
      </c>
      <c r="K302">
        <v>32.641720999999997</v>
      </c>
      <c r="L302">
        <v>0.16969799999999999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94.087721999999999</v>
      </c>
      <c r="I303">
        <v>0.74121899999999996</v>
      </c>
      <c r="J303" t="s">
        <v>3</v>
      </c>
      <c r="K303">
        <v>65.286162000000004</v>
      </c>
      <c r="L303">
        <v>0.70992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141.223919</v>
      </c>
      <c r="I304">
        <v>1.671902</v>
      </c>
      <c r="J304" t="s">
        <v>3</v>
      </c>
      <c r="K304">
        <v>97.928764000000001</v>
      </c>
      <c r="L304">
        <v>1.61961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188.36228500000001</v>
      </c>
      <c r="I305">
        <v>2.9658340000000001</v>
      </c>
      <c r="J305" t="s">
        <v>3</v>
      </c>
      <c r="K305">
        <v>130.574849</v>
      </c>
      <c r="L305">
        <v>2.8968029999999998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235.50286299999999</v>
      </c>
      <c r="I306">
        <v>4.6146599999999998</v>
      </c>
      <c r="J306" t="s">
        <v>3</v>
      </c>
      <c r="K306">
        <v>163.222576</v>
      </c>
      <c r="L306">
        <v>4.5381910000000003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282.64685500000002</v>
      </c>
      <c r="I307">
        <v>6.6218500000000002</v>
      </c>
      <c r="J307" t="s">
        <v>3</v>
      </c>
      <c r="K307">
        <v>195.87033400000001</v>
      </c>
      <c r="L307">
        <v>6.5502609999999999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329.79016000000001</v>
      </c>
      <c r="I308">
        <v>8.9872019999999999</v>
      </c>
      <c r="J308" t="s">
        <v>3</v>
      </c>
      <c r="K308">
        <v>228.51736399999999</v>
      </c>
      <c r="L308">
        <v>8.9210670000000007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376.93058000000002</v>
      </c>
      <c r="I309">
        <v>11.724368999999999</v>
      </c>
      <c r="J309" t="s">
        <v>3</v>
      </c>
      <c r="K309">
        <v>261.163139</v>
      </c>
      <c r="L309">
        <v>11.672053999999999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424.07271200000002</v>
      </c>
      <c r="I310">
        <v>14.853350000000001</v>
      </c>
      <c r="J310" t="s">
        <v>3</v>
      </c>
      <c r="K310">
        <v>293.81041900000002</v>
      </c>
      <c r="L310">
        <v>14.807722999999999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471.21804400000002</v>
      </c>
      <c r="I311">
        <v>18.311682999999999</v>
      </c>
      <c r="J311" t="s">
        <v>3</v>
      </c>
      <c r="K311">
        <v>326.45922000000002</v>
      </c>
      <c r="L311">
        <v>18.287163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518.36267899999996</v>
      </c>
      <c r="I312">
        <v>22.16067</v>
      </c>
      <c r="J312" t="s">
        <v>3</v>
      </c>
      <c r="K312">
        <v>359.10818799999998</v>
      </c>
      <c r="L312">
        <v>22.168589000000001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565.50706200000002</v>
      </c>
      <c r="I313">
        <v>26.372519</v>
      </c>
      <c r="J313" t="s">
        <v>3</v>
      </c>
      <c r="K313">
        <v>391.75817599999999</v>
      </c>
      <c r="L313">
        <v>26.400583999999998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612.64893700000005</v>
      </c>
      <c r="I314">
        <v>30.920294999999999</v>
      </c>
      <c r="J314" t="s">
        <v>3</v>
      </c>
      <c r="K314">
        <v>424.407917</v>
      </c>
      <c r="L314">
        <v>30.982714000000001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157</v>
      </c>
      <c r="Z314">
        <v>196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659.79244100000005</v>
      </c>
      <c r="I315">
        <v>35.841991</v>
      </c>
      <c r="J315" t="s">
        <v>3</v>
      </c>
      <c r="K315">
        <v>457.058313</v>
      </c>
      <c r="L315">
        <v>35.942191999999999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706.93421899999998</v>
      </c>
      <c r="I316">
        <v>41.175998999999997</v>
      </c>
      <c r="J316" t="s">
        <v>3</v>
      </c>
      <c r="K316">
        <v>489.70752700000003</v>
      </c>
      <c r="L316">
        <v>41.294879000000002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754.08023600000001</v>
      </c>
      <c r="I317">
        <v>46.853048000000001</v>
      </c>
      <c r="J317" t="s">
        <v>3</v>
      </c>
      <c r="K317">
        <v>522.35908300000006</v>
      </c>
      <c r="L317">
        <v>46.982340999999998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801.22454800000003</v>
      </c>
      <c r="I318">
        <v>52.912723</v>
      </c>
      <c r="J318" t="s">
        <v>3</v>
      </c>
      <c r="K318">
        <v>555.011709</v>
      </c>
      <c r="L318">
        <v>53.070557999999998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848.36867700000005</v>
      </c>
      <c r="I319">
        <v>59.337564999999998</v>
      </c>
      <c r="J319" t="s">
        <v>3</v>
      </c>
      <c r="K319">
        <v>587.66339700000003</v>
      </c>
      <c r="L319">
        <v>59.505518000000002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895.51830199999995</v>
      </c>
      <c r="I320">
        <v>66.130205000000004</v>
      </c>
      <c r="J320" t="s">
        <v>3</v>
      </c>
      <c r="K320">
        <v>620.31717400000002</v>
      </c>
      <c r="L320">
        <v>66.348603999999995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942.66689099999996</v>
      </c>
      <c r="I321">
        <v>73.314042000000001</v>
      </c>
      <c r="J321" t="s">
        <v>3</v>
      </c>
      <c r="K321">
        <v>652.96993999999995</v>
      </c>
      <c r="L321">
        <v>73.547837999999999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1451.49459</v>
      </c>
      <c r="I322" s="3">
        <v>8562.1243080000004</v>
      </c>
      <c r="J322" s="3" t="s">
        <v>3</v>
      </c>
      <c r="K322" s="3">
        <v>1450.1356470000001</v>
      </c>
      <c r="L322" s="3">
        <v>8564.3961049999998</v>
      </c>
      <c r="M322" s="3" t="s">
        <v>4</v>
      </c>
      <c r="N322" s="3">
        <v>69.841255000000004</v>
      </c>
      <c r="O322" s="3">
        <v>28.875947</v>
      </c>
      <c r="P322" s="3" t="s">
        <v>5</v>
      </c>
      <c r="Q322" s="3">
        <v>123.887294</v>
      </c>
      <c r="R322" s="3">
        <v>125.51436699999999</v>
      </c>
      <c r="S322" s="3" t="s">
        <v>6</v>
      </c>
      <c r="T322" s="3">
        <v>30.457733000000001</v>
      </c>
      <c r="U322" s="3">
        <v>6.1797019999999998</v>
      </c>
      <c r="V322" s="3" t="s">
        <v>7</v>
      </c>
      <c r="W322" s="3">
        <v>31.278175999999998</v>
      </c>
      <c r="X322" s="3">
        <v>10.143613999999999</v>
      </c>
      <c r="Y322" s="3" t="s">
        <v>8</v>
      </c>
      <c r="Z322" s="3">
        <v>35.132311000000001</v>
      </c>
      <c r="AA322" s="3">
        <v>37.407549000000003</v>
      </c>
      <c r="AB322" s="3" t="s">
        <v>9</v>
      </c>
      <c r="AC322" s="3">
        <v>1238.27729</v>
      </c>
      <c r="AD322" s="3">
        <v>5948.0604050000002</v>
      </c>
      <c r="AE322" s="3" t="s">
        <v>10</v>
      </c>
      <c r="AF322" s="3">
        <v>0.17949999999999999</v>
      </c>
      <c r="AG322" s="3">
        <v>1.75E-4</v>
      </c>
      <c r="AH322" s="3" t="s">
        <v>11</v>
      </c>
      <c r="AI322" s="3">
        <v>0.81268700000000005</v>
      </c>
      <c r="AJ322" s="3">
        <v>1.3799999999999999E-4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2924.5353759999998</v>
      </c>
      <c r="I323">
        <v>20613.377337999998</v>
      </c>
      <c r="J323" t="s">
        <v>3</v>
      </c>
      <c r="K323">
        <v>2921.9618409999998</v>
      </c>
      <c r="L323">
        <v>20618.358024000001</v>
      </c>
      <c r="M323" t="s">
        <v>4</v>
      </c>
      <c r="N323">
        <v>140.070032</v>
      </c>
      <c r="O323">
        <v>70.628659999999996</v>
      </c>
      <c r="P323" t="s">
        <v>5</v>
      </c>
      <c r="Q323">
        <v>256.45321300000001</v>
      </c>
      <c r="R323">
        <v>618.18540399999995</v>
      </c>
      <c r="S323" t="s">
        <v>6</v>
      </c>
      <c r="T323">
        <v>61.325245000000002</v>
      </c>
      <c r="U323">
        <v>12.894176</v>
      </c>
      <c r="V323" t="s">
        <v>7</v>
      </c>
      <c r="W323">
        <v>62.756757999999998</v>
      </c>
      <c r="X323">
        <v>19.920414000000001</v>
      </c>
      <c r="Y323" t="s">
        <v>8</v>
      </c>
      <c r="Z323">
        <v>77.926047999999994</v>
      </c>
      <c r="AA323">
        <v>336.11778500000003</v>
      </c>
      <c r="AB323" t="s">
        <v>9</v>
      </c>
      <c r="AC323">
        <v>2488.9137940000001</v>
      </c>
      <c r="AD323">
        <v>13796.590799</v>
      </c>
      <c r="AE323" t="s">
        <v>10</v>
      </c>
      <c r="AF323">
        <v>0.17560300000000001</v>
      </c>
      <c r="AG323">
        <v>8.7000000000000001E-5</v>
      </c>
      <c r="AH323" t="s">
        <v>11</v>
      </c>
      <c r="AI323">
        <v>0.82317499999999999</v>
      </c>
      <c r="AJ323">
        <v>1.9900000000000001E-4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4395.3245209999995</v>
      </c>
      <c r="I324">
        <v>38437.438651999997</v>
      </c>
      <c r="J324" t="s">
        <v>3</v>
      </c>
      <c r="K324">
        <v>4391.5251369999996</v>
      </c>
      <c r="L324">
        <v>38426.794459999997</v>
      </c>
      <c r="M324" t="s">
        <v>4</v>
      </c>
      <c r="N324">
        <v>209.62018</v>
      </c>
      <c r="O324">
        <v>102.548931</v>
      </c>
      <c r="P324" t="s">
        <v>5</v>
      </c>
      <c r="Q324">
        <v>389.61322799999999</v>
      </c>
      <c r="R324">
        <v>1468.4616799999999</v>
      </c>
      <c r="S324" t="s">
        <v>6</v>
      </c>
      <c r="T324">
        <v>91.741063999999994</v>
      </c>
      <c r="U324">
        <v>22.986939</v>
      </c>
      <c r="V324" t="s">
        <v>7</v>
      </c>
      <c r="W324">
        <v>93.957902000000004</v>
      </c>
      <c r="X324">
        <v>25.139044999999999</v>
      </c>
      <c r="Y324" t="s">
        <v>8</v>
      </c>
      <c r="Z324">
        <v>121.968895</v>
      </c>
      <c r="AA324">
        <v>973.31825500000002</v>
      </c>
      <c r="AB324" t="s">
        <v>9</v>
      </c>
      <c r="AC324">
        <v>3737.45874</v>
      </c>
      <c r="AD324">
        <v>24775.610119000001</v>
      </c>
      <c r="AE324" t="s">
        <v>10</v>
      </c>
      <c r="AF324">
        <v>0.17380100000000001</v>
      </c>
      <c r="AG324">
        <v>1.1E-4</v>
      </c>
      <c r="AH324" t="s">
        <v>11</v>
      </c>
      <c r="AI324">
        <v>0.82855599999999996</v>
      </c>
      <c r="AJ324">
        <v>1.2999999999999999E-4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5893.3714449999998</v>
      </c>
      <c r="I325">
        <v>42055.932464999998</v>
      </c>
      <c r="J325" t="s">
        <v>3</v>
      </c>
      <c r="K325">
        <v>5888.3341209999999</v>
      </c>
      <c r="L325">
        <v>42001.115218999999</v>
      </c>
      <c r="M325" t="s">
        <v>4</v>
      </c>
      <c r="N325">
        <v>281.00289199999997</v>
      </c>
      <c r="O325">
        <v>106.685395</v>
      </c>
      <c r="P325" t="s">
        <v>5</v>
      </c>
      <c r="Q325">
        <v>531.953577</v>
      </c>
      <c r="R325">
        <v>2701.104452</v>
      </c>
      <c r="S325" t="s">
        <v>6</v>
      </c>
      <c r="T325">
        <v>122.711933</v>
      </c>
      <c r="U325">
        <v>23.708504000000001</v>
      </c>
      <c r="V325" t="s">
        <v>7</v>
      </c>
      <c r="W325">
        <v>125.703935</v>
      </c>
      <c r="X325">
        <v>26.348707999999998</v>
      </c>
      <c r="Y325" t="s">
        <v>8</v>
      </c>
      <c r="Z325">
        <v>173.62201099999999</v>
      </c>
      <c r="AA325">
        <v>2166.3617509999999</v>
      </c>
      <c r="AB325" t="s">
        <v>9</v>
      </c>
      <c r="AC325">
        <v>5001.8469729999997</v>
      </c>
      <c r="AD325">
        <v>25871.906918000001</v>
      </c>
      <c r="AE325" t="s">
        <v>10</v>
      </c>
      <c r="AF325">
        <v>0.17257700000000001</v>
      </c>
      <c r="AG325">
        <v>1.15E-4</v>
      </c>
      <c r="AH325" t="s">
        <v>11</v>
      </c>
      <c r="AI325">
        <v>0.83119600000000005</v>
      </c>
      <c r="AJ325">
        <v>1.15E-4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7391.6750679999996</v>
      </c>
      <c r="I326">
        <v>33072.468092000003</v>
      </c>
      <c r="J326" t="s">
        <v>3</v>
      </c>
      <c r="K326">
        <v>7385.3961520000003</v>
      </c>
      <c r="L326">
        <v>32988.623441999996</v>
      </c>
      <c r="M326" t="s">
        <v>4</v>
      </c>
      <c r="N326">
        <v>351.95518700000002</v>
      </c>
      <c r="O326">
        <v>88.693162999999998</v>
      </c>
      <c r="P326" t="s">
        <v>5</v>
      </c>
      <c r="Q326">
        <v>670.81929200000002</v>
      </c>
      <c r="R326">
        <v>3358.9225670000001</v>
      </c>
      <c r="S326" t="s">
        <v>6</v>
      </c>
      <c r="T326">
        <v>153.576221</v>
      </c>
      <c r="U326">
        <v>20.396692000000002</v>
      </c>
      <c r="V326" t="s">
        <v>7</v>
      </c>
      <c r="W326">
        <v>157.23529400000001</v>
      </c>
      <c r="X326">
        <v>17.974367999999998</v>
      </c>
      <c r="Y326" t="s">
        <v>8</v>
      </c>
      <c r="Z326">
        <v>222.53178199999999</v>
      </c>
      <c r="AA326">
        <v>2913.2305550000001</v>
      </c>
      <c r="AB326" t="s">
        <v>9</v>
      </c>
      <c r="AC326">
        <v>6270.4589749999996</v>
      </c>
      <c r="AD326">
        <v>19316.021970999998</v>
      </c>
      <c r="AE326" t="s">
        <v>10</v>
      </c>
      <c r="AF326">
        <v>0.17191100000000001</v>
      </c>
      <c r="AG326">
        <v>1.26E-4</v>
      </c>
      <c r="AH326" t="s">
        <v>11</v>
      </c>
      <c r="AI326">
        <v>0.83308199999999999</v>
      </c>
      <c r="AJ326">
        <v>7.7000000000000001E-5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8880.4119919999994</v>
      </c>
      <c r="I327">
        <v>29241.466325000001</v>
      </c>
      <c r="J327" t="s">
        <v>3</v>
      </c>
      <c r="K327">
        <v>8872.9059369999995</v>
      </c>
      <c r="L327">
        <v>29135.326376000001</v>
      </c>
      <c r="M327" t="s">
        <v>4</v>
      </c>
      <c r="N327">
        <v>422.24485399999998</v>
      </c>
      <c r="O327">
        <v>87.111221</v>
      </c>
      <c r="P327" t="s">
        <v>5</v>
      </c>
      <c r="Q327">
        <v>804.72966099999996</v>
      </c>
      <c r="R327">
        <v>3672.1137060000001</v>
      </c>
      <c r="S327" t="s">
        <v>6</v>
      </c>
      <c r="T327">
        <v>184.611107</v>
      </c>
      <c r="U327">
        <v>26.426822000000001</v>
      </c>
      <c r="V327" t="s">
        <v>7</v>
      </c>
      <c r="W327">
        <v>188.70627899999999</v>
      </c>
      <c r="X327">
        <v>16.554857999999999</v>
      </c>
      <c r="Y327" t="s">
        <v>8</v>
      </c>
      <c r="Z327">
        <v>266.02259700000002</v>
      </c>
      <c r="AA327">
        <v>3261.786474</v>
      </c>
      <c r="AB327" t="s">
        <v>9</v>
      </c>
      <c r="AC327">
        <v>7535.2969430000003</v>
      </c>
      <c r="AD327">
        <v>16939.304029999999</v>
      </c>
      <c r="AE327" t="s">
        <v>10</v>
      </c>
      <c r="AF327">
        <v>0.17102400000000001</v>
      </c>
      <c r="AG327">
        <v>1.4200000000000001E-4</v>
      </c>
      <c r="AH327" t="s">
        <v>11</v>
      </c>
      <c r="AI327">
        <v>0.83396899999999996</v>
      </c>
      <c r="AJ327">
        <v>5.8E-5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10340.663457000001</v>
      </c>
      <c r="I328">
        <v>26804.693268999999</v>
      </c>
      <c r="J328" t="s">
        <v>3</v>
      </c>
      <c r="K328">
        <v>10331.952168</v>
      </c>
      <c r="L328">
        <v>26722.733413999998</v>
      </c>
      <c r="M328" t="s">
        <v>4</v>
      </c>
      <c r="N328">
        <v>491.85548</v>
      </c>
      <c r="O328">
        <v>110.137755</v>
      </c>
      <c r="P328" t="s">
        <v>5</v>
      </c>
      <c r="Q328">
        <v>934.71046799999999</v>
      </c>
      <c r="R328">
        <v>3890.5359010000002</v>
      </c>
      <c r="S328" t="s">
        <v>6</v>
      </c>
      <c r="T328">
        <v>214.87546399999999</v>
      </c>
      <c r="U328">
        <v>26.149227</v>
      </c>
      <c r="V328" t="s">
        <v>7</v>
      </c>
      <c r="W328">
        <v>219.78070099999999</v>
      </c>
      <c r="X328">
        <v>18.673838</v>
      </c>
      <c r="Y328" t="s">
        <v>8</v>
      </c>
      <c r="Z328">
        <v>307.773933</v>
      </c>
      <c r="AA328">
        <v>3434.08203</v>
      </c>
      <c r="AB328" t="s">
        <v>9</v>
      </c>
      <c r="AC328">
        <v>8776.5592190000007</v>
      </c>
      <c r="AD328">
        <v>14601.709758999999</v>
      </c>
      <c r="AE328" t="s">
        <v>10</v>
      </c>
      <c r="AF328">
        <v>0.170431</v>
      </c>
      <c r="AG328">
        <v>1.4999999999999999E-4</v>
      </c>
      <c r="AH328" t="s">
        <v>11</v>
      </c>
      <c r="AI328">
        <v>0.83545599999999998</v>
      </c>
      <c r="AJ328">
        <v>2.5999999999999998E-5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11805.84</v>
      </c>
      <c r="I329">
        <v>31428.671713</v>
      </c>
      <c r="J329" t="s">
        <v>3</v>
      </c>
      <c r="K329">
        <v>11795.918944999999</v>
      </c>
      <c r="L329">
        <v>31360.271613000001</v>
      </c>
      <c r="M329" t="s">
        <v>4</v>
      </c>
      <c r="N329">
        <v>561.14141700000005</v>
      </c>
      <c r="O329">
        <v>134.817149</v>
      </c>
      <c r="P329" t="s">
        <v>5</v>
      </c>
      <c r="Q329">
        <v>1069.7605510000001</v>
      </c>
      <c r="R329">
        <v>5145.6779790000001</v>
      </c>
      <c r="S329" t="s">
        <v>6</v>
      </c>
      <c r="T329">
        <v>245.49372500000001</v>
      </c>
      <c r="U329">
        <v>38.263855999999997</v>
      </c>
      <c r="V329" t="s">
        <v>7</v>
      </c>
      <c r="W329">
        <v>251.1224</v>
      </c>
      <c r="X329">
        <v>27.297540000000001</v>
      </c>
      <c r="Y329" t="s">
        <v>8</v>
      </c>
      <c r="Z329">
        <v>353.98215599999997</v>
      </c>
      <c r="AA329">
        <v>4592.1476169999996</v>
      </c>
      <c r="AB329" t="s">
        <v>9</v>
      </c>
      <c r="AC329">
        <v>10018.453711</v>
      </c>
      <c r="AD329">
        <v>16107.348688</v>
      </c>
      <c r="AE329" t="s">
        <v>10</v>
      </c>
      <c r="AF329">
        <v>0.17013300000000001</v>
      </c>
      <c r="AG329">
        <v>1.4899999999999999E-4</v>
      </c>
      <c r="AH329" t="s">
        <v>11</v>
      </c>
      <c r="AI329">
        <v>0.83563399999999999</v>
      </c>
      <c r="AJ329">
        <v>2.5000000000000001E-5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13273.548008</v>
      </c>
      <c r="I330">
        <v>42361.444960000001</v>
      </c>
      <c r="J330" t="s">
        <v>3</v>
      </c>
      <c r="K330">
        <v>13262.409589999999</v>
      </c>
      <c r="L330">
        <v>42296.999393999999</v>
      </c>
      <c r="M330" t="s">
        <v>4</v>
      </c>
      <c r="N330">
        <v>631.49278700000002</v>
      </c>
      <c r="O330">
        <v>166.20746399999999</v>
      </c>
      <c r="P330" t="s">
        <v>5</v>
      </c>
      <c r="Q330">
        <v>1201.6007790000001</v>
      </c>
      <c r="R330">
        <v>5661.7265150000003</v>
      </c>
      <c r="S330" t="s">
        <v>6</v>
      </c>
      <c r="T330">
        <v>275.69293199999998</v>
      </c>
      <c r="U330">
        <v>44.207735999999997</v>
      </c>
      <c r="V330" t="s">
        <v>7</v>
      </c>
      <c r="W330">
        <v>283.140491</v>
      </c>
      <c r="X330">
        <v>52.513872999999997</v>
      </c>
      <c r="Y330" t="s">
        <v>8</v>
      </c>
      <c r="Z330">
        <v>396.45032500000002</v>
      </c>
      <c r="AA330">
        <v>4926.9040519999999</v>
      </c>
      <c r="AB330" t="s">
        <v>9</v>
      </c>
      <c r="AC330">
        <v>11264.793145</v>
      </c>
      <c r="AD330">
        <v>23094.409425000002</v>
      </c>
      <c r="AE330" t="s">
        <v>10</v>
      </c>
      <c r="AF330">
        <v>0.16922999999999999</v>
      </c>
      <c r="AG330">
        <v>1.55E-4</v>
      </c>
      <c r="AH330" t="s">
        <v>11</v>
      </c>
      <c r="AI330">
        <v>0.83597399999999999</v>
      </c>
      <c r="AJ330">
        <v>2.6999999999999999E-5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14771.806973000001</v>
      </c>
      <c r="I331">
        <v>62593.031042000002</v>
      </c>
      <c r="J331" t="s">
        <v>3</v>
      </c>
      <c r="K331">
        <v>14759.427987999999</v>
      </c>
      <c r="L331">
        <v>62509.922580999999</v>
      </c>
      <c r="M331" t="s">
        <v>4</v>
      </c>
      <c r="N331">
        <v>703.09740199999999</v>
      </c>
      <c r="O331">
        <v>223.474377</v>
      </c>
      <c r="P331" t="s">
        <v>5</v>
      </c>
      <c r="Q331">
        <v>1335.8922190000001</v>
      </c>
      <c r="R331">
        <v>6125.1223259999997</v>
      </c>
      <c r="S331" t="s">
        <v>6</v>
      </c>
      <c r="T331">
        <v>306.91054700000001</v>
      </c>
      <c r="U331">
        <v>68.985906999999997</v>
      </c>
      <c r="V331" t="s">
        <v>7</v>
      </c>
      <c r="W331">
        <v>314.99598099999997</v>
      </c>
      <c r="X331">
        <v>63.617882000000002</v>
      </c>
      <c r="Y331" t="s">
        <v>8</v>
      </c>
      <c r="Z331">
        <v>440.13888400000002</v>
      </c>
      <c r="AA331">
        <v>5268.5818069999996</v>
      </c>
      <c r="AB331" t="s">
        <v>9</v>
      </c>
      <c r="AC331">
        <v>12537.512617</v>
      </c>
      <c r="AD331">
        <v>38224.030895000004</v>
      </c>
      <c r="AE331" t="s">
        <v>10</v>
      </c>
      <c r="AF331">
        <v>0.16921800000000001</v>
      </c>
      <c r="AG331">
        <v>1.54E-4</v>
      </c>
      <c r="AH331" t="s">
        <v>11</v>
      </c>
      <c r="AI331">
        <v>0.83650400000000003</v>
      </c>
      <c r="AJ331">
        <v>3.1999999999999999E-5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16260.065059</v>
      </c>
      <c r="I332">
        <v>51616.226283000004</v>
      </c>
      <c r="J332" t="s">
        <v>3</v>
      </c>
      <c r="K332">
        <v>16246.445684</v>
      </c>
      <c r="L332">
        <v>51500.135642000001</v>
      </c>
      <c r="M332" t="s">
        <v>4</v>
      </c>
      <c r="N332">
        <v>776.31137200000001</v>
      </c>
      <c r="O332">
        <v>274.86973999999998</v>
      </c>
      <c r="P332" t="s">
        <v>5</v>
      </c>
      <c r="Q332">
        <v>1470.6949709999999</v>
      </c>
      <c r="R332">
        <v>5958.4333040000001</v>
      </c>
      <c r="S332" t="s">
        <v>6</v>
      </c>
      <c r="T332">
        <v>337.79861</v>
      </c>
      <c r="U332">
        <v>64.395114000000007</v>
      </c>
      <c r="V332" t="s">
        <v>7</v>
      </c>
      <c r="W332">
        <v>346.682389</v>
      </c>
      <c r="X332">
        <v>51.975473000000001</v>
      </c>
      <c r="Y332" t="s">
        <v>8</v>
      </c>
      <c r="Z332">
        <v>484.69083899999998</v>
      </c>
      <c r="AA332">
        <v>5497.3863069999998</v>
      </c>
      <c r="AB332" t="s">
        <v>9</v>
      </c>
      <c r="AC332">
        <v>13798.260977</v>
      </c>
      <c r="AD332">
        <v>32946.737051999997</v>
      </c>
      <c r="AE332" t="s">
        <v>10</v>
      </c>
      <c r="AF332">
        <v>0.16914599999999999</v>
      </c>
      <c r="AG332">
        <v>1.56E-4</v>
      </c>
      <c r="AH332" t="s">
        <v>11</v>
      </c>
      <c r="AI332">
        <v>0.83665199999999995</v>
      </c>
      <c r="AJ332">
        <v>3.1000000000000001E-5</v>
      </c>
      <c r="AK332" t="s">
        <v>12</v>
      </c>
      <c r="AL332">
        <v>1.22</v>
      </c>
      <c r="AM332">
        <v>72.931600000000003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17773.608086</v>
      </c>
      <c r="I333">
        <v>45390.765235999999</v>
      </c>
      <c r="J333" t="s">
        <v>3</v>
      </c>
      <c r="K333">
        <v>17758.742188</v>
      </c>
      <c r="L333">
        <v>45209.485143999998</v>
      </c>
      <c r="M333" t="s">
        <v>4</v>
      </c>
      <c r="N333">
        <v>848.64353900000003</v>
      </c>
      <c r="O333">
        <v>347.31936000000002</v>
      </c>
      <c r="P333" t="s">
        <v>5</v>
      </c>
      <c r="Q333">
        <v>1615.6265530000001</v>
      </c>
      <c r="R333">
        <v>7680.5724980000005</v>
      </c>
      <c r="S333" t="s">
        <v>6</v>
      </c>
      <c r="T333">
        <v>368.65267599999999</v>
      </c>
      <c r="U333">
        <v>61.415070999999998</v>
      </c>
      <c r="V333" t="s">
        <v>7</v>
      </c>
      <c r="W333">
        <v>378.66740199999998</v>
      </c>
      <c r="X333">
        <v>41.240941999999997</v>
      </c>
      <c r="Y333" t="s">
        <v>8</v>
      </c>
      <c r="Z333">
        <v>539.17275299999994</v>
      </c>
      <c r="AA333">
        <v>7285.7998129999996</v>
      </c>
      <c r="AB333" t="s">
        <v>9</v>
      </c>
      <c r="AC333">
        <v>15074.679706999999</v>
      </c>
      <c r="AD333">
        <v>27060.827300000001</v>
      </c>
      <c r="AE333" t="s">
        <v>10</v>
      </c>
      <c r="AF333">
        <v>0.16914199999999999</v>
      </c>
      <c r="AG333">
        <v>1.56E-4</v>
      </c>
      <c r="AH333" t="s">
        <v>11</v>
      </c>
      <c r="AI333">
        <v>0.83703799999999995</v>
      </c>
      <c r="AJ333">
        <v>2.5999999999999998E-5</v>
      </c>
      <c r="AK333" t="s">
        <v>12</v>
      </c>
      <c r="AL333">
        <v>1.22</v>
      </c>
      <c r="AM333">
        <v>72.931600000000003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19255.122617000001</v>
      </c>
      <c r="I334">
        <v>46139.061500000003</v>
      </c>
      <c r="J334" t="s">
        <v>3</v>
      </c>
      <c r="K334">
        <v>19239.031718999999</v>
      </c>
      <c r="L334">
        <v>45986.079741000001</v>
      </c>
      <c r="M334" t="s">
        <v>4</v>
      </c>
      <c r="N334">
        <v>919.55063500000006</v>
      </c>
      <c r="O334">
        <v>456.66240499999998</v>
      </c>
      <c r="P334" t="s">
        <v>5</v>
      </c>
      <c r="Q334">
        <v>1753.4264109999999</v>
      </c>
      <c r="R334">
        <v>8244.2152590000005</v>
      </c>
      <c r="S334" t="s">
        <v>6</v>
      </c>
      <c r="T334">
        <v>398.96662600000002</v>
      </c>
      <c r="U334">
        <v>61.589764000000002</v>
      </c>
      <c r="V334" t="s">
        <v>7</v>
      </c>
      <c r="W334">
        <v>410.12231500000001</v>
      </c>
      <c r="X334">
        <v>44.439993999999999</v>
      </c>
      <c r="Y334" t="s">
        <v>8</v>
      </c>
      <c r="Z334">
        <v>587.93598399999996</v>
      </c>
      <c r="AA334">
        <v>7836.7362659999999</v>
      </c>
      <c r="AB334" t="s">
        <v>9</v>
      </c>
      <c r="AC334">
        <v>16328.349453000001</v>
      </c>
      <c r="AD334">
        <v>26041.823001000001</v>
      </c>
      <c r="AE334" t="s">
        <v>10</v>
      </c>
      <c r="AF334">
        <v>0.16839599999999999</v>
      </c>
      <c r="AG334">
        <v>1.63E-4</v>
      </c>
      <c r="AH334" t="s">
        <v>11</v>
      </c>
      <c r="AI334">
        <v>0.83723000000000003</v>
      </c>
      <c r="AJ334">
        <v>2.5000000000000001E-5</v>
      </c>
      <c r="AK334" t="s">
        <v>12</v>
      </c>
      <c r="AL334">
        <v>1.24</v>
      </c>
      <c r="AM334">
        <v>72.9024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20708.944491999999</v>
      </c>
      <c r="I335">
        <v>44108.374316000001</v>
      </c>
      <c r="J335" t="s">
        <v>3</v>
      </c>
      <c r="K335">
        <v>20691.650624999998</v>
      </c>
      <c r="L335">
        <v>43985.295962999997</v>
      </c>
      <c r="M335" t="s">
        <v>4</v>
      </c>
      <c r="N335">
        <v>988.99162699999999</v>
      </c>
      <c r="O335">
        <v>545.93795799999998</v>
      </c>
      <c r="P335" t="s">
        <v>5</v>
      </c>
      <c r="Q335">
        <v>1882.8004249999999</v>
      </c>
      <c r="R335">
        <v>8365.6399099999999</v>
      </c>
      <c r="S335" t="s">
        <v>6</v>
      </c>
      <c r="T335">
        <v>429.09341999999998</v>
      </c>
      <c r="U335">
        <v>57.835638000000003</v>
      </c>
      <c r="V335" t="s">
        <v>7</v>
      </c>
      <c r="W335">
        <v>441.12620500000003</v>
      </c>
      <c r="X335">
        <v>54.204503000000003</v>
      </c>
      <c r="Y335" t="s">
        <v>8</v>
      </c>
      <c r="Z335">
        <v>629.11213099999998</v>
      </c>
      <c r="AA335">
        <v>8038.4911769999999</v>
      </c>
      <c r="AB335" t="s">
        <v>9</v>
      </c>
      <c r="AC335">
        <v>17565.118280999999</v>
      </c>
      <c r="AD335">
        <v>23638.617811</v>
      </c>
      <c r="AE335" t="s">
        <v>10</v>
      </c>
      <c r="AF335">
        <v>0.167379</v>
      </c>
      <c r="AG335">
        <v>1.74E-4</v>
      </c>
      <c r="AH335" t="s">
        <v>11</v>
      </c>
      <c r="AI335">
        <v>0.83751799999999998</v>
      </c>
      <c r="AJ335">
        <v>2.3E-5</v>
      </c>
      <c r="AK335" t="s">
        <v>12</v>
      </c>
      <c r="AL335">
        <v>1.24</v>
      </c>
      <c r="AM335">
        <v>72.9024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22194.817930000001</v>
      </c>
      <c r="I336">
        <v>57705.929050999999</v>
      </c>
      <c r="J336" t="s">
        <v>3</v>
      </c>
      <c r="K336">
        <v>22176.295624999999</v>
      </c>
      <c r="L336">
        <v>57589.237611999997</v>
      </c>
      <c r="M336" t="s">
        <v>4</v>
      </c>
      <c r="N336">
        <v>1059.7069140000001</v>
      </c>
      <c r="O336">
        <v>693.40992000000006</v>
      </c>
      <c r="P336" t="s">
        <v>5</v>
      </c>
      <c r="Q336">
        <v>2018.493352</v>
      </c>
      <c r="R336">
        <v>9078.0424770000009</v>
      </c>
      <c r="S336" t="s">
        <v>6</v>
      </c>
      <c r="T336">
        <v>459.77843300000001</v>
      </c>
      <c r="U336">
        <v>66.223465000000004</v>
      </c>
      <c r="V336" t="s">
        <v>7</v>
      </c>
      <c r="W336">
        <v>472.72166399999998</v>
      </c>
      <c r="X336">
        <v>71.922261000000006</v>
      </c>
      <c r="Y336" t="s">
        <v>8</v>
      </c>
      <c r="Z336">
        <v>674.75565300000005</v>
      </c>
      <c r="AA336">
        <v>8623.9610990000001</v>
      </c>
      <c r="AB336" t="s">
        <v>9</v>
      </c>
      <c r="AC336">
        <v>18825.422538999999</v>
      </c>
      <c r="AD336">
        <v>33045.667395999997</v>
      </c>
      <c r="AE336" t="s">
        <v>10</v>
      </c>
      <c r="AF336">
        <v>0.16675100000000001</v>
      </c>
      <c r="AG336">
        <v>1.7899999999999999E-4</v>
      </c>
      <c r="AH336" t="s">
        <v>11</v>
      </c>
      <c r="AI336">
        <v>0.83759099999999997</v>
      </c>
      <c r="AJ336">
        <v>2.1999999999999999E-5</v>
      </c>
      <c r="AK336" t="s">
        <v>12</v>
      </c>
      <c r="AL336">
        <v>1.92</v>
      </c>
      <c r="AM336">
        <v>93.873599999999996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23674.867108999999</v>
      </c>
      <c r="I337">
        <v>69133.772559999998</v>
      </c>
      <c r="J337" t="s">
        <v>3</v>
      </c>
      <c r="K337">
        <v>23655.125038999999</v>
      </c>
      <c r="L337">
        <v>69023.017000000007</v>
      </c>
      <c r="M337" t="s">
        <v>4</v>
      </c>
      <c r="N337">
        <v>1129.9129909999999</v>
      </c>
      <c r="O337">
        <v>706.16355399999998</v>
      </c>
      <c r="P337" t="s">
        <v>5</v>
      </c>
      <c r="Q337">
        <v>2150.9848750000001</v>
      </c>
      <c r="R337">
        <v>9348.2625659999994</v>
      </c>
      <c r="S337" t="s">
        <v>6</v>
      </c>
      <c r="T337">
        <v>490.53194300000001</v>
      </c>
      <c r="U337">
        <v>86.595670999999996</v>
      </c>
      <c r="V337" t="s">
        <v>7</v>
      </c>
      <c r="W337">
        <v>504.27158400000002</v>
      </c>
      <c r="X337">
        <v>79.916576000000006</v>
      </c>
      <c r="Y337" t="s">
        <v>8</v>
      </c>
      <c r="Z337">
        <v>717.42270900000005</v>
      </c>
      <c r="AA337">
        <v>8700.2305359999991</v>
      </c>
      <c r="AB337" t="s">
        <v>9</v>
      </c>
      <c r="AC337">
        <v>20084.395390999998</v>
      </c>
      <c r="AD337">
        <v>42865.089035999998</v>
      </c>
      <c r="AE337" t="s">
        <v>10</v>
      </c>
      <c r="AF337">
        <v>0.16575000000000001</v>
      </c>
      <c r="AG337">
        <v>1.8000000000000001E-4</v>
      </c>
      <c r="AH337" t="s">
        <v>11</v>
      </c>
      <c r="AI337">
        <v>0.83767499999999995</v>
      </c>
      <c r="AJ337">
        <v>2.1999999999999999E-5</v>
      </c>
      <c r="AK337" t="s">
        <v>12</v>
      </c>
      <c r="AL337">
        <v>2.76</v>
      </c>
      <c r="AM337">
        <v>125.22239999999999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25188.545624999999</v>
      </c>
      <c r="I338">
        <v>84780.838415000006</v>
      </c>
      <c r="J338" t="s">
        <v>3</v>
      </c>
      <c r="K338">
        <v>25167.552030999999</v>
      </c>
      <c r="L338">
        <v>84607.928998000003</v>
      </c>
      <c r="M338" t="s">
        <v>4</v>
      </c>
      <c r="N338">
        <v>1201.877776</v>
      </c>
      <c r="O338">
        <v>728.21734700000002</v>
      </c>
      <c r="P338" t="s">
        <v>5</v>
      </c>
      <c r="Q338">
        <v>2290.4003859999998</v>
      </c>
      <c r="R338">
        <v>10423.515138000001</v>
      </c>
      <c r="S338" t="s">
        <v>6</v>
      </c>
      <c r="T338">
        <v>521.567363</v>
      </c>
      <c r="U338">
        <v>95.164438000000004</v>
      </c>
      <c r="V338" t="s">
        <v>7</v>
      </c>
      <c r="W338">
        <v>536.53351899999996</v>
      </c>
      <c r="X338">
        <v>90.118825000000001</v>
      </c>
      <c r="Y338" t="s">
        <v>8</v>
      </c>
      <c r="Z338">
        <v>765.82433700000001</v>
      </c>
      <c r="AA338">
        <v>9567.6276190000008</v>
      </c>
      <c r="AB338" t="s">
        <v>9</v>
      </c>
      <c r="AC338">
        <v>21367.419844</v>
      </c>
      <c r="AD338">
        <v>56030.437886</v>
      </c>
      <c r="AE338" t="s">
        <v>10</v>
      </c>
      <c r="AF338">
        <v>0.16512299999999999</v>
      </c>
      <c r="AG338">
        <v>1.83E-4</v>
      </c>
      <c r="AH338" t="s">
        <v>11</v>
      </c>
      <c r="AI338">
        <v>0.83775100000000002</v>
      </c>
      <c r="AJ338">
        <v>2.1999999999999999E-5</v>
      </c>
      <c r="AK338" t="s">
        <v>12</v>
      </c>
      <c r="AL338">
        <v>2.76</v>
      </c>
      <c r="AM338">
        <v>125.22239999999999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26681.568906</v>
      </c>
      <c r="I339">
        <v>70478.946672999999</v>
      </c>
      <c r="J339" t="s">
        <v>3</v>
      </c>
      <c r="K339">
        <v>26659.346953</v>
      </c>
      <c r="L339">
        <v>70266.362414000003</v>
      </c>
      <c r="M339" t="s">
        <v>4</v>
      </c>
      <c r="N339">
        <v>1272.515879</v>
      </c>
      <c r="O339">
        <v>629.70456100000001</v>
      </c>
      <c r="P339" t="s">
        <v>5</v>
      </c>
      <c r="Q339">
        <v>2425.5110399999999</v>
      </c>
      <c r="R339">
        <v>10765.140638999999</v>
      </c>
      <c r="S339" t="s">
        <v>6</v>
      </c>
      <c r="T339">
        <v>552.56869300000005</v>
      </c>
      <c r="U339">
        <v>93.600733000000005</v>
      </c>
      <c r="V339" t="s">
        <v>7</v>
      </c>
      <c r="W339">
        <v>568.22471299999995</v>
      </c>
      <c r="X339">
        <v>75.440110000000004</v>
      </c>
      <c r="Y339" t="s">
        <v>8</v>
      </c>
      <c r="Z339">
        <v>810.35309400000006</v>
      </c>
      <c r="AA339">
        <v>9958.6501549999994</v>
      </c>
      <c r="AB339" t="s">
        <v>9</v>
      </c>
      <c r="AC339">
        <v>22636.112578</v>
      </c>
      <c r="AD339">
        <v>46620.966163999998</v>
      </c>
      <c r="AE339" t="s">
        <v>10</v>
      </c>
      <c r="AF339">
        <v>0.16389899999999999</v>
      </c>
      <c r="AG339">
        <v>1.7699999999999999E-4</v>
      </c>
      <c r="AH339" t="s">
        <v>11</v>
      </c>
      <c r="AI339">
        <v>0.83782100000000004</v>
      </c>
      <c r="AJ339">
        <v>2.0999999999999999E-5</v>
      </c>
      <c r="AK339" t="s">
        <v>12</v>
      </c>
      <c r="AL339">
        <v>2.76</v>
      </c>
      <c r="AM339">
        <v>125.22239999999999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28191.701327999999</v>
      </c>
      <c r="I340">
        <v>71551.816667999999</v>
      </c>
      <c r="J340" t="s">
        <v>3</v>
      </c>
      <c r="K340">
        <v>28168.225311999999</v>
      </c>
      <c r="L340">
        <v>71296.574733000001</v>
      </c>
      <c r="M340" t="s">
        <v>4</v>
      </c>
      <c r="N340">
        <v>1344.6862329999999</v>
      </c>
      <c r="O340">
        <v>578.44216200000005</v>
      </c>
      <c r="P340" t="s">
        <v>5</v>
      </c>
      <c r="Q340">
        <v>2560.983647</v>
      </c>
      <c r="R340">
        <v>11422.070546000001</v>
      </c>
      <c r="S340" t="s">
        <v>6</v>
      </c>
      <c r="T340">
        <v>584.09598000000005</v>
      </c>
      <c r="U340">
        <v>95.767508000000007</v>
      </c>
      <c r="V340" t="s">
        <v>7</v>
      </c>
      <c r="W340">
        <v>600.41099199999996</v>
      </c>
      <c r="X340">
        <v>71.552166999999997</v>
      </c>
      <c r="Y340" t="s">
        <v>8</v>
      </c>
      <c r="Z340">
        <v>854.38461800000005</v>
      </c>
      <c r="AA340">
        <v>10249.430097</v>
      </c>
      <c r="AB340" t="s">
        <v>9</v>
      </c>
      <c r="AC340">
        <v>23919.360117</v>
      </c>
      <c r="AD340">
        <v>44397.096658000002</v>
      </c>
      <c r="AE340" t="s">
        <v>10</v>
      </c>
      <c r="AF340">
        <v>0.16369</v>
      </c>
      <c r="AG340">
        <v>1.73E-4</v>
      </c>
      <c r="AH340" t="s">
        <v>11</v>
      </c>
      <c r="AI340">
        <v>0.83785699999999996</v>
      </c>
      <c r="AJ340">
        <v>2.0999999999999999E-5</v>
      </c>
      <c r="AK340" t="s">
        <v>12</v>
      </c>
      <c r="AL340">
        <v>2.76</v>
      </c>
      <c r="AM340">
        <v>125.22239999999999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29666.659608999998</v>
      </c>
      <c r="I341">
        <v>60528.624456999998</v>
      </c>
      <c r="J341" t="s">
        <v>3</v>
      </c>
      <c r="K341">
        <v>29641.965938000001</v>
      </c>
      <c r="L341">
        <v>60309.833258999999</v>
      </c>
      <c r="M341" t="s">
        <v>4</v>
      </c>
      <c r="N341">
        <v>1414.45074</v>
      </c>
      <c r="O341">
        <v>638.16568199999995</v>
      </c>
      <c r="P341" t="s">
        <v>5</v>
      </c>
      <c r="Q341">
        <v>2695.8918410000001</v>
      </c>
      <c r="R341">
        <v>11485.854595000001</v>
      </c>
      <c r="S341" t="s">
        <v>6</v>
      </c>
      <c r="T341">
        <v>614.57410500000003</v>
      </c>
      <c r="U341">
        <v>83.417593999999994</v>
      </c>
      <c r="V341" t="s">
        <v>7</v>
      </c>
      <c r="W341">
        <v>631.72896500000002</v>
      </c>
      <c r="X341">
        <v>79.528006000000005</v>
      </c>
      <c r="Y341" t="s">
        <v>8</v>
      </c>
      <c r="Z341">
        <v>900.00324499999999</v>
      </c>
      <c r="AA341">
        <v>10419.919113</v>
      </c>
      <c r="AB341" t="s">
        <v>9</v>
      </c>
      <c r="AC341">
        <v>25171.098125</v>
      </c>
      <c r="AD341">
        <v>36379.746653000002</v>
      </c>
      <c r="AE341" t="s">
        <v>10</v>
      </c>
      <c r="AF341">
        <v>0.162943</v>
      </c>
      <c r="AG341">
        <v>1.66E-4</v>
      </c>
      <c r="AH341" t="s">
        <v>11</v>
      </c>
      <c r="AI341">
        <v>0.83785799999999999</v>
      </c>
      <c r="AJ341">
        <v>2.0999999999999999E-5</v>
      </c>
      <c r="AK341" t="s">
        <v>12</v>
      </c>
      <c r="AL341">
        <v>2.76</v>
      </c>
      <c r="AM341">
        <v>125.22239999999999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1398.678169</v>
      </c>
      <c r="I342">
        <v>11170.548348</v>
      </c>
      <c r="J342" t="s">
        <v>3</v>
      </c>
      <c r="K342">
        <v>1397.4045510000001</v>
      </c>
      <c r="L342">
        <v>11148.590969999999</v>
      </c>
      <c r="M342" t="s">
        <v>4</v>
      </c>
      <c r="N342">
        <v>72.029332999999994</v>
      </c>
      <c r="O342">
        <v>48.651288999999998</v>
      </c>
      <c r="P342" t="s">
        <v>5</v>
      </c>
      <c r="Q342">
        <v>0</v>
      </c>
      <c r="R342">
        <v>0</v>
      </c>
      <c r="S342" t="s">
        <v>6</v>
      </c>
      <c r="T342">
        <v>31.417252999999999</v>
      </c>
      <c r="U342">
        <v>5.3627450000000003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0.180894</v>
      </c>
      <c r="AD342">
        <v>7.8999999999999996E-5</v>
      </c>
      <c r="AE342" t="s">
        <v>10</v>
      </c>
      <c r="AF342">
        <v>0</v>
      </c>
      <c r="AG342">
        <v>0</v>
      </c>
      <c r="AH342" t="s">
        <v>11</v>
      </c>
      <c r="AI342">
        <v>0.81546300000000005</v>
      </c>
      <c r="AJ342">
        <v>1.4200000000000001E-4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2787.6387209999998</v>
      </c>
      <c r="I343">
        <v>18629.214166000002</v>
      </c>
      <c r="J343" t="s">
        <v>3</v>
      </c>
      <c r="K343">
        <v>2785.1086230000001</v>
      </c>
      <c r="L343">
        <v>18592.205289000001</v>
      </c>
      <c r="M343" t="s">
        <v>4</v>
      </c>
      <c r="N343">
        <v>142.949974</v>
      </c>
      <c r="O343">
        <v>78.692795000000004</v>
      </c>
      <c r="P343" t="s">
        <v>5</v>
      </c>
      <c r="Q343">
        <v>0</v>
      </c>
      <c r="R343">
        <v>0</v>
      </c>
      <c r="S343" t="s">
        <v>6</v>
      </c>
      <c r="T343">
        <v>62.68591</v>
      </c>
      <c r="U343">
        <v>9.1418909999999993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0.176347</v>
      </c>
      <c r="AD343">
        <v>8.5000000000000006E-5</v>
      </c>
      <c r="AE343" t="s">
        <v>10</v>
      </c>
      <c r="AF343">
        <v>0</v>
      </c>
      <c r="AG343">
        <v>0</v>
      </c>
      <c r="AH343" t="s">
        <v>11</v>
      </c>
      <c r="AI343">
        <v>0.82118800000000003</v>
      </c>
      <c r="AJ343">
        <v>1.9799999999999999E-4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4181.0707570000004</v>
      </c>
      <c r="I344">
        <v>28901.204076000002</v>
      </c>
      <c r="J344" t="s">
        <v>3</v>
      </c>
      <c r="K344">
        <v>4177.2792920000002</v>
      </c>
      <c r="L344">
        <v>28845.251110000001</v>
      </c>
      <c r="M344" t="s">
        <v>4</v>
      </c>
      <c r="N344">
        <v>214.398774</v>
      </c>
      <c r="O344">
        <v>128.50305299999999</v>
      </c>
      <c r="P344" t="s">
        <v>5</v>
      </c>
      <c r="Q344">
        <v>0</v>
      </c>
      <c r="R344">
        <v>0</v>
      </c>
      <c r="S344" t="s">
        <v>6</v>
      </c>
      <c r="T344">
        <v>94.047607999999997</v>
      </c>
      <c r="U344">
        <v>14.243019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0.17427000000000001</v>
      </c>
      <c r="AD344">
        <v>1.15E-4</v>
      </c>
      <c r="AE344" t="s">
        <v>10</v>
      </c>
      <c r="AF344">
        <v>0</v>
      </c>
      <c r="AG344">
        <v>0</v>
      </c>
      <c r="AH344" t="s">
        <v>11</v>
      </c>
      <c r="AI344">
        <v>0.82514399999999999</v>
      </c>
      <c r="AJ344">
        <v>1.7100000000000001E-4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5595.1533399999998</v>
      </c>
      <c r="I345">
        <v>48093.429263999999</v>
      </c>
      <c r="J345" t="s">
        <v>3</v>
      </c>
      <c r="K345">
        <v>5590.0815329999996</v>
      </c>
      <c r="L345">
        <v>48003.316649</v>
      </c>
      <c r="M345" t="s">
        <v>4</v>
      </c>
      <c r="N345">
        <v>286.67463099999998</v>
      </c>
      <c r="O345">
        <v>198.78189</v>
      </c>
      <c r="P345" t="s">
        <v>5</v>
      </c>
      <c r="Q345">
        <v>0</v>
      </c>
      <c r="R345">
        <v>0</v>
      </c>
      <c r="S345" t="s">
        <v>6</v>
      </c>
      <c r="T345">
        <v>125.8676</v>
      </c>
      <c r="U345">
        <v>23.847057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0.17233699999999999</v>
      </c>
      <c r="AD345">
        <v>1.27E-4</v>
      </c>
      <c r="AE345" t="s">
        <v>10</v>
      </c>
      <c r="AF345">
        <v>0</v>
      </c>
      <c r="AG345">
        <v>0</v>
      </c>
      <c r="AH345" t="s">
        <v>11</v>
      </c>
      <c r="AI345">
        <v>0.82809100000000002</v>
      </c>
      <c r="AJ345">
        <v>1.44E-4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6989.2117969999999</v>
      </c>
      <c r="I346">
        <v>62659.147014000002</v>
      </c>
      <c r="J346" t="s">
        <v>3</v>
      </c>
      <c r="K346">
        <v>6982.8708889999998</v>
      </c>
      <c r="L346">
        <v>62542.458846000001</v>
      </c>
      <c r="M346" t="s">
        <v>4</v>
      </c>
      <c r="N346">
        <v>358.23504400000002</v>
      </c>
      <c r="O346">
        <v>250.79893899999999</v>
      </c>
      <c r="P346" t="s">
        <v>5</v>
      </c>
      <c r="Q346">
        <v>0</v>
      </c>
      <c r="R346">
        <v>0</v>
      </c>
      <c r="S346" t="s">
        <v>6</v>
      </c>
      <c r="T346">
        <v>157.23038299999999</v>
      </c>
      <c r="U346">
        <v>31.389309000000001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0.171491</v>
      </c>
      <c r="AD346">
        <v>1.3300000000000001E-4</v>
      </c>
      <c r="AE346" t="s">
        <v>10</v>
      </c>
      <c r="AF346">
        <v>0</v>
      </c>
      <c r="AG346">
        <v>0</v>
      </c>
      <c r="AH346" t="s">
        <v>11</v>
      </c>
      <c r="AI346">
        <v>0.83071799999999996</v>
      </c>
      <c r="AJ346">
        <v>1.12E-4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8375.0106250000008</v>
      </c>
      <c r="I347">
        <v>80118.604758000001</v>
      </c>
      <c r="J347" t="s">
        <v>3</v>
      </c>
      <c r="K347">
        <v>8367.4145210000006</v>
      </c>
      <c r="L347">
        <v>79972.955063000001</v>
      </c>
      <c r="M347" t="s">
        <v>4</v>
      </c>
      <c r="N347">
        <v>429.01446700000002</v>
      </c>
      <c r="O347">
        <v>306.63502299999999</v>
      </c>
      <c r="P347" t="s">
        <v>5</v>
      </c>
      <c r="Q347">
        <v>0</v>
      </c>
      <c r="R347">
        <v>0</v>
      </c>
      <c r="S347" t="s">
        <v>6</v>
      </c>
      <c r="T347">
        <v>188.43016299999999</v>
      </c>
      <c r="U347">
        <v>40.370086000000001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0.170178</v>
      </c>
      <c r="AD347">
        <v>1.56E-4</v>
      </c>
      <c r="AE347" t="s">
        <v>10</v>
      </c>
      <c r="AF347">
        <v>0</v>
      </c>
      <c r="AG347">
        <v>0</v>
      </c>
      <c r="AH347" t="s">
        <v>11</v>
      </c>
      <c r="AI347">
        <v>0.83338199999999996</v>
      </c>
      <c r="AJ347">
        <v>1.06E-4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9780.7118360000004</v>
      </c>
      <c r="I348">
        <v>107447.337918</v>
      </c>
      <c r="J348" t="s">
        <v>3</v>
      </c>
      <c r="K348">
        <v>9771.8408789999994</v>
      </c>
      <c r="L348">
        <v>107250.59836</v>
      </c>
      <c r="M348" t="s">
        <v>4</v>
      </c>
      <c r="N348">
        <v>501.41606300000001</v>
      </c>
      <c r="O348">
        <v>413.10126200000002</v>
      </c>
      <c r="P348" t="s">
        <v>5</v>
      </c>
      <c r="Q348">
        <v>0</v>
      </c>
      <c r="R348">
        <v>0</v>
      </c>
      <c r="S348" t="s">
        <v>6</v>
      </c>
      <c r="T348">
        <v>220.05783400000001</v>
      </c>
      <c r="U348">
        <v>54.083464999999997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0.16803799999999999</v>
      </c>
      <c r="AD348">
        <v>1.7100000000000001E-4</v>
      </c>
      <c r="AE348" t="s">
        <v>10</v>
      </c>
      <c r="AF348">
        <v>0</v>
      </c>
      <c r="AG348">
        <v>0</v>
      </c>
      <c r="AH348" t="s">
        <v>11</v>
      </c>
      <c r="AI348">
        <v>0.83418599999999998</v>
      </c>
      <c r="AJ348">
        <v>9.1000000000000003E-5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11157.600859</v>
      </c>
      <c r="I349">
        <v>123044.96026399999</v>
      </c>
      <c r="J349" t="s">
        <v>3</v>
      </c>
      <c r="K349">
        <v>11147.483104999999</v>
      </c>
      <c r="L349">
        <v>122819.15762899999</v>
      </c>
      <c r="M349" t="s">
        <v>4</v>
      </c>
      <c r="N349">
        <v>571.77009499999997</v>
      </c>
      <c r="O349">
        <v>478.23207200000002</v>
      </c>
      <c r="P349" t="s">
        <v>5</v>
      </c>
      <c r="Q349">
        <v>0</v>
      </c>
      <c r="R349">
        <v>0</v>
      </c>
      <c r="S349" t="s">
        <v>6</v>
      </c>
      <c r="T349">
        <v>251.06208699999999</v>
      </c>
      <c r="U349">
        <v>62.466859999999997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0.16692799999999999</v>
      </c>
      <c r="AD349">
        <v>1.75E-4</v>
      </c>
      <c r="AE349" t="s">
        <v>10</v>
      </c>
      <c r="AF349">
        <v>0</v>
      </c>
      <c r="AG349">
        <v>0</v>
      </c>
      <c r="AH349" t="s">
        <v>11</v>
      </c>
      <c r="AI349">
        <v>0.83450000000000002</v>
      </c>
      <c r="AJ349">
        <v>8.2999999999999998E-5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12546.372109</v>
      </c>
      <c r="I350">
        <v>148598.652756</v>
      </c>
      <c r="J350" t="s">
        <v>3</v>
      </c>
      <c r="K350">
        <v>12534.99748</v>
      </c>
      <c r="L350">
        <v>148332.42744699999</v>
      </c>
      <c r="M350" t="s">
        <v>4</v>
      </c>
      <c r="N350">
        <v>642.86157000000003</v>
      </c>
      <c r="O350">
        <v>570.68357200000003</v>
      </c>
      <c r="P350" t="s">
        <v>5</v>
      </c>
      <c r="Q350">
        <v>0</v>
      </c>
      <c r="R350">
        <v>0</v>
      </c>
      <c r="S350" t="s">
        <v>6</v>
      </c>
      <c r="T350">
        <v>282.33745900000002</v>
      </c>
      <c r="U350">
        <v>75.818742999999998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0.16692100000000001</v>
      </c>
      <c r="AD350">
        <v>1.75E-4</v>
      </c>
      <c r="AE350" t="s">
        <v>10</v>
      </c>
      <c r="AF350">
        <v>0</v>
      </c>
      <c r="AG350">
        <v>0</v>
      </c>
      <c r="AH350" t="s">
        <v>11</v>
      </c>
      <c r="AI350">
        <v>0.83570500000000003</v>
      </c>
      <c r="AJ350">
        <v>8.2999999999999998E-5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13955.464980000001</v>
      </c>
      <c r="I351">
        <v>183608.22800999999</v>
      </c>
      <c r="J351" t="s">
        <v>3</v>
      </c>
      <c r="K351">
        <v>13942.820371</v>
      </c>
      <c r="L351">
        <v>183276.18423399999</v>
      </c>
      <c r="M351" t="s">
        <v>4</v>
      </c>
      <c r="N351">
        <v>715.40178600000002</v>
      </c>
      <c r="O351">
        <v>686.54489599999999</v>
      </c>
      <c r="P351" t="s">
        <v>5</v>
      </c>
      <c r="Q351">
        <v>0</v>
      </c>
      <c r="R351">
        <v>0</v>
      </c>
      <c r="S351" t="s">
        <v>6</v>
      </c>
      <c r="T351">
        <v>314.042394</v>
      </c>
      <c r="U351">
        <v>93.808617999999996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0.16589699999999999</v>
      </c>
      <c r="AD351">
        <v>1.7200000000000001E-4</v>
      </c>
      <c r="AE351" t="s">
        <v>10</v>
      </c>
      <c r="AF351">
        <v>0</v>
      </c>
      <c r="AG351">
        <v>0</v>
      </c>
      <c r="AH351" t="s">
        <v>11</v>
      </c>
      <c r="AI351">
        <v>0.83594999999999997</v>
      </c>
      <c r="AJ351">
        <v>8.2000000000000001E-5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15342.698477</v>
      </c>
      <c r="I352">
        <v>205869.24446099999</v>
      </c>
      <c r="J352" t="s">
        <v>3</v>
      </c>
      <c r="K352">
        <v>15328.792031000001</v>
      </c>
      <c r="L352">
        <v>205491.33586600001</v>
      </c>
      <c r="M352" t="s">
        <v>4</v>
      </c>
      <c r="N352">
        <v>786.50255600000003</v>
      </c>
      <c r="O352">
        <v>782.11287900000002</v>
      </c>
      <c r="P352" t="s">
        <v>5</v>
      </c>
      <c r="Q352">
        <v>0</v>
      </c>
      <c r="R352">
        <v>0</v>
      </c>
      <c r="S352" t="s">
        <v>6</v>
      </c>
      <c r="T352">
        <v>345.277309</v>
      </c>
      <c r="U352">
        <v>105.494908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0.16522899999999999</v>
      </c>
      <c r="AD352">
        <v>1.7000000000000001E-4</v>
      </c>
      <c r="AE352" t="s">
        <v>10</v>
      </c>
      <c r="AF352">
        <v>0</v>
      </c>
      <c r="AG352">
        <v>0</v>
      </c>
      <c r="AH352" t="s">
        <v>11</v>
      </c>
      <c r="AI352">
        <v>0.83609</v>
      </c>
      <c r="AJ352">
        <v>8.1000000000000004E-5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16749.586308999998</v>
      </c>
      <c r="I353">
        <v>235578.98056600001</v>
      </c>
      <c r="J353" t="s">
        <v>3</v>
      </c>
      <c r="K353">
        <v>16734.40252</v>
      </c>
      <c r="L353">
        <v>235144.53252800001</v>
      </c>
      <c r="M353" t="s">
        <v>4</v>
      </c>
      <c r="N353">
        <v>858.32649500000002</v>
      </c>
      <c r="O353">
        <v>905.41041800000005</v>
      </c>
      <c r="P353" t="s">
        <v>5</v>
      </c>
      <c r="Q353">
        <v>0</v>
      </c>
      <c r="R353">
        <v>0</v>
      </c>
      <c r="S353" t="s">
        <v>6</v>
      </c>
      <c r="T353">
        <v>376.93898100000001</v>
      </c>
      <c r="U353">
        <v>120.712299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0.163297</v>
      </c>
      <c r="AD353">
        <v>1.6200000000000001E-4</v>
      </c>
      <c r="AE353" t="s">
        <v>10</v>
      </c>
      <c r="AF353">
        <v>0</v>
      </c>
      <c r="AG353">
        <v>0</v>
      </c>
      <c r="AH353" t="s">
        <v>11</v>
      </c>
      <c r="AI353">
        <v>0.83693700000000004</v>
      </c>
      <c r="AJ353">
        <v>6.0000000000000002E-5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18157.538554999999</v>
      </c>
      <c r="I354">
        <v>273538.27873800002</v>
      </c>
      <c r="J354" t="s">
        <v>3</v>
      </c>
      <c r="K354">
        <v>18141.074843999999</v>
      </c>
      <c r="L354">
        <v>273031.82735400001</v>
      </c>
      <c r="M354" t="s">
        <v>4</v>
      </c>
      <c r="N354">
        <v>931.15753400000006</v>
      </c>
      <c r="O354">
        <v>1061.684571</v>
      </c>
      <c r="P354" t="s">
        <v>5</v>
      </c>
      <c r="Q354">
        <v>0</v>
      </c>
      <c r="R354">
        <v>0</v>
      </c>
      <c r="S354" t="s">
        <v>6</v>
      </c>
      <c r="T354">
        <v>408.60261000000003</v>
      </c>
      <c r="U354">
        <v>140.18391299999999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0.16323099999999999</v>
      </c>
      <c r="AD354">
        <v>1.6100000000000001E-4</v>
      </c>
      <c r="AE354" t="s">
        <v>10</v>
      </c>
      <c r="AF354">
        <v>0</v>
      </c>
      <c r="AG354">
        <v>0</v>
      </c>
      <c r="AH354" t="s">
        <v>11</v>
      </c>
      <c r="AI354">
        <v>0.83757199999999998</v>
      </c>
      <c r="AJ354">
        <v>7.8999999999999996E-5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19546.406992</v>
      </c>
      <c r="I355">
        <v>285738.35578099999</v>
      </c>
      <c r="J355" t="s">
        <v>3</v>
      </c>
      <c r="K355">
        <v>19528.687578000001</v>
      </c>
      <c r="L355">
        <v>285208.35274499998</v>
      </c>
      <c r="M355" t="s">
        <v>4</v>
      </c>
      <c r="N355">
        <v>1003.2481340000001</v>
      </c>
      <c r="O355">
        <v>1208.7190129999999</v>
      </c>
      <c r="P355" t="s">
        <v>5</v>
      </c>
      <c r="Q355">
        <v>0</v>
      </c>
      <c r="R355">
        <v>0</v>
      </c>
      <c r="S355" t="s">
        <v>6</v>
      </c>
      <c r="T355">
        <v>439.83280500000001</v>
      </c>
      <c r="U355">
        <v>146.14809099999999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0.163019</v>
      </c>
      <c r="AD355">
        <v>1.65E-4</v>
      </c>
      <c r="AE355" t="s">
        <v>10</v>
      </c>
      <c r="AF355">
        <v>0</v>
      </c>
      <c r="AG355">
        <v>0</v>
      </c>
      <c r="AH355" t="s">
        <v>11</v>
      </c>
      <c r="AI355">
        <v>0.83787100000000003</v>
      </c>
      <c r="AJ355">
        <v>7.6000000000000004E-5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20949.716210999999</v>
      </c>
      <c r="I356">
        <v>343251.577162</v>
      </c>
      <c r="J356" t="s">
        <v>3</v>
      </c>
      <c r="K356">
        <v>20930.716444999998</v>
      </c>
      <c r="L356">
        <v>342621.52945899998</v>
      </c>
      <c r="M356" t="s">
        <v>4</v>
      </c>
      <c r="N356">
        <v>1075.918044</v>
      </c>
      <c r="O356">
        <v>1565.594799</v>
      </c>
      <c r="P356" t="s">
        <v>5</v>
      </c>
      <c r="Q356">
        <v>0</v>
      </c>
      <c r="R356">
        <v>0</v>
      </c>
      <c r="S356" t="s">
        <v>6</v>
      </c>
      <c r="T356">
        <v>471.40731799999998</v>
      </c>
      <c r="U356">
        <v>174.725909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0.16220300000000001</v>
      </c>
      <c r="AD356">
        <v>1.5899999999999999E-4</v>
      </c>
      <c r="AE356" t="s">
        <v>10</v>
      </c>
      <c r="AF356">
        <v>0</v>
      </c>
      <c r="AG356">
        <v>0</v>
      </c>
      <c r="AH356" t="s">
        <v>11</v>
      </c>
      <c r="AI356">
        <v>0.83837200000000001</v>
      </c>
      <c r="AJ356">
        <v>6.7999999999999999E-5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22344.859101999999</v>
      </c>
      <c r="I357">
        <v>390118.66104500002</v>
      </c>
      <c r="J357" t="s">
        <v>3</v>
      </c>
      <c r="K357">
        <v>22324.603164</v>
      </c>
      <c r="L357">
        <v>389406.77748300001</v>
      </c>
      <c r="M357" t="s">
        <v>4</v>
      </c>
      <c r="N357">
        <v>1148.0118460000001</v>
      </c>
      <c r="O357">
        <v>1954.3457820000001</v>
      </c>
      <c r="P357" t="s">
        <v>5</v>
      </c>
      <c r="Q357">
        <v>0</v>
      </c>
      <c r="R357">
        <v>0</v>
      </c>
      <c r="S357" t="s">
        <v>6</v>
      </c>
      <c r="T357">
        <v>502.79449299999999</v>
      </c>
      <c r="U357">
        <v>197.925119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0.16184699999999999</v>
      </c>
      <c r="AD357">
        <v>1.5300000000000001E-4</v>
      </c>
      <c r="AE357" t="s">
        <v>10</v>
      </c>
      <c r="AF357">
        <v>0</v>
      </c>
      <c r="AG357">
        <v>0</v>
      </c>
      <c r="AH357" t="s">
        <v>11</v>
      </c>
      <c r="AI357">
        <v>0.83847400000000005</v>
      </c>
      <c r="AJ357">
        <v>6.7000000000000002E-5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23726.380430000001</v>
      </c>
      <c r="I358">
        <v>434329.62270000001</v>
      </c>
      <c r="J358" t="s">
        <v>3</v>
      </c>
      <c r="K358">
        <v>23704.876055000001</v>
      </c>
      <c r="L358">
        <v>433544.48063399998</v>
      </c>
      <c r="M358" t="s">
        <v>4</v>
      </c>
      <c r="N358">
        <v>1218.7919509999999</v>
      </c>
      <c r="O358">
        <v>2222.6786069999998</v>
      </c>
      <c r="P358" t="s">
        <v>5</v>
      </c>
      <c r="Q358">
        <v>0</v>
      </c>
      <c r="R358">
        <v>0</v>
      </c>
      <c r="S358" t="s">
        <v>6</v>
      </c>
      <c r="T358">
        <v>533.89565400000004</v>
      </c>
      <c r="U358">
        <v>220.52167800000001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0.161636</v>
      </c>
      <c r="AD358">
        <v>1.5699999999999999E-4</v>
      </c>
      <c r="AE358" t="s">
        <v>10</v>
      </c>
      <c r="AF358">
        <v>0</v>
      </c>
      <c r="AG358">
        <v>0</v>
      </c>
      <c r="AH358" t="s">
        <v>11</v>
      </c>
      <c r="AI358">
        <v>0.83847400000000005</v>
      </c>
      <c r="AJ358">
        <v>6.7000000000000002E-5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25133.688438000001</v>
      </c>
      <c r="I359">
        <v>472266.61769699998</v>
      </c>
      <c r="J359" t="s">
        <v>3</v>
      </c>
      <c r="K359">
        <v>25110.906211000001</v>
      </c>
      <c r="L359">
        <v>471405.81050100003</v>
      </c>
      <c r="M359" t="s">
        <v>4</v>
      </c>
      <c r="N359">
        <v>1291.0209890000001</v>
      </c>
      <c r="O359">
        <v>2375.021225</v>
      </c>
      <c r="P359" t="s">
        <v>5</v>
      </c>
      <c r="Q359">
        <v>0</v>
      </c>
      <c r="R359">
        <v>0</v>
      </c>
      <c r="S359" t="s">
        <v>6</v>
      </c>
      <c r="T359">
        <v>565.57002299999999</v>
      </c>
      <c r="U359">
        <v>240.675679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0.161636</v>
      </c>
      <c r="AD359">
        <v>1.5699999999999999E-4</v>
      </c>
      <c r="AE359" t="s">
        <v>10</v>
      </c>
      <c r="AF359">
        <v>0</v>
      </c>
      <c r="AG359">
        <v>0</v>
      </c>
      <c r="AH359" t="s">
        <v>11</v>
      </c>
      <c r="AI359">
        <v>0.83847400000000005</v>
      </c>
      <c r="AJ359">
        <v>6.7000000000000002E-5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26516.600703</v>
      </c>
      <c r="I360">
        <v>511150.237952</v>
      </c>
      <c r="J360" t="s">
        <v>3</v>
      </c>
      <c r="K360">
        <v>26492.561758</v>
      </c>
      <c r="L360">
        <v>510202.41380099999</v>
      </c>
      <c r="M360" t="s">
        <v>4</v>
      </c>
      <c r="N360">
        <v>1361.950955</v>
      </c>
      <c r="O360">
        <v>2591.8013089999999</v>
      </c>
      <c r="P360" t="s">
        <v>5</v>
      </c>
      <c r="Q360">
        <v>0</v>
      </c>
      <c r="R360">
        <v>0</v>
      </c>
      <c r="S360" t="s">
        <v>6</v>
      </c>
      <c r="T360">
        <v>596.71103500000004</v>
      </c>
      <c r="U360">
        <v>261.29525100000001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0.161636</v>
      </c>
      <c r="AD360">
        <v>1.5699999999999999E-4</v>
      </c>
      <c r="AE360" t="s">
        <v>10</v>
      </c>
      <c r="AF360">
        <v>0</v>
      </c>
      <c r="AG360">
        <v>0</v>
      </c>
      <c r="AH360" t="s">
        <v>11</v>
      </c>
      <c r="AI360">
        <v>0.83847400000000005</v>
      </c>
      <c r="AJ360">
        <v>6.7000000000000002E-5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27921.250820000001</v>
      </c>
      <c r="I361">
        <v>563572.03480599995</v>
      </c>
      <c r="J361" t="s">
        <v>3</v>
      </c>
      <c r="K361">
        <v>27895.937031000001</v>
      </c>
      <c r="L361">
        <v>562534.60938200005</v>
      </c>
      <c r="M361" t="s">
        <v>4</v>
      </c>
      <c r="N361">
        <v>1434.3140820000001</v>
      </c>
      <c r="O361">
        <v>2767.3471570000002</v>
      </c>
      <c r="P361" t="s">
        <v>5</v>
      </c>
      <c r="Q361">
        <v>0</v>
      </c>
      <c r="R361">
        <v>0</v>
      </c>
      <c r="S361" t="s">
        <v>6</v>
      </c>
      <c r="T361">
        <v>628.346317</v>
      </c>
      <c r="U361">
        <v>288.85158699999999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0.161636</v>
      </c>
      <c r="AD361">
        <v>1.5699999999999999E-4</v>
      </c>
      <c r="AE361" t="s">
        <v>10</v>
      </c>
      <c r="AF361">
        <v>0</v>
      </c>
      <c r="AG361">
        <v>0</v>
      </c>
      <c r="AH361" t="s">
        <v>11</v>
      </c>
      <c r="AI361">
        <v>0.83847400000000005</v>
      </c>
      <c r="AJ361">
        <v>6.7000000000000002E-5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2932.9687789999998</v>
      </c>
      <c r="I362">
        <v>31484.317947</v>
      </c>
      <c r="J362" t="s">
        <v>3</v>
      </c>
      <c r="K362">
        <v>2930.5476370000001</v>
      </c>
      <c r="L362">
        <v>31435.463377</v>
      </c>
      <c r="M362" t="s">
        <v>4</v>
      </c>
      <c r="N362">
        <v>160.66314700000001</v>
      </c>
      <c r="O362">
        <v>106.81255400000001</v>
      </c>
      <c r="P362" t="s">
        <v>5</v>
      </c>
      <c r="Q362">
        <v>315.12630999999999</v>
      </c>
      <c r="R362">
        <v>1374.1911869999999</v>
      </c>
      <c r="S362" t="s">
        <v>6</v>
      </c>
      <c r="T362">
        <v>107.567311</v>
      </c>
      <c r="U362">
        <v>36.483226000000002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0.182334</v>
      </c>
      <c r="AG362">
        <v>1.16E-4</v>
      </c>
      <c r="AH362" t="s">
        <v>11</v>
      </c>
      <c r="AI362">
        <v>0.813473</v>
      </c>
      <c r="AJ362">
        <v>1.5300000000000001E-4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5843.0499799999998</v>
      </c>
      <c r="I363">
        <v>80910.029479000004</v>
      </c>
      <c r="J363" t="s">
        <v>3</v>
      </c>
      <c r="K363">
        <v>5838.2097460000005</v>
      </c>
      <c r="L363">
        <v>80784.445147999999</v>
      </c>
      <c r="M363" t="s">
        <v>4</v>
      </c>
      <c r="N363">
        <v>320.448331</v>
      </c>
      <c r="O363">
        <v>268.99493100000001</v>
      </c>
      <c r="P363" t="s">
        <v>5</v>
      </c>
      <c r="Q363">
        <v>629.19993899999997</v>
      </c>
      <c r="R363">
        <v>3092.5416150000001</v>
      </c>
      <c r="S363" t="s">
        <v>6</v>
      </c>
      <c r="T363">
        <v>213.81073699999999</v>
      </c>
      <c r="U363">
        <v>91.807686000000004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0.17752499999999999</v>
      </c>
      <c r="AG363">
        <v>4.6999999999999997E-5</v>
      </c>
      <c r="AH363" t="s">
        <v>11</v>
      </c>
      <c r="AI363">
        <v>0.81963600000000003</v>
      </c>
      <c r="AJ363">
        <v>2.0000000000000001E-4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8788.6763869999995</v>
      </c>
      <c r="I364">
        <v>136574.481711</v>
      </c>
      <c r="J364" t="s">
        <v>3</v>
      </c>
      <c r="K364">
        <v>8781.4178119999997</v>
      </c>
      <c r="L364">
        <v>136366.72701599999</v>
      </c>
      <c r="M364" t="s">
        <v>4</v>
      </c>
      <c r="N364">
        <v>480.48874799999999</v>
      </c>
      <c r="O364">
        <v>484.820761</v>
      </c>
      <c r="P364" t="s">
        <v>5</v>
      </c>
      <c r="Q364">
        <v>945.13749499999994</v>
      </c>
      <c r="R364">
        <v>4248.093672</v>
      </c>
      <c r="S364" t="s">
        <v>6</v>
      </c>
      <c r="T364">
        <v>321.15088600000001</v>
      </c>
      <c r="U364">
        <v>151.45719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0.17577000000000001</v>
      </c>
      <c r="AG364">
        <v>6.7000000000000002E-5</v>
      </c>
      <c r="AH364" t="s">
        <v>11</v>
      </c>
      <c r="AI364">
        <v>0.82430300000000001</v>
      </c>
      <c r="AJ364">
        <v>2.23E-4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11744.700664</v>
      </c>
      <c r="I365">
        <v>230811.755409</v>
      </c>
      <c r="J365" t="s">
        <v>3</v>
      </c>
      <c r="K365">
        <v>11735.019394999999</v>
      </c>
      <c r="L365">
        <v>230466.48186</v>
      </c>
      <c r="M365" t="s">
        <v>4</v>
      </c>
      <c r="N365">
        <v>640.04408000000001</v>
      </c>
      <c r="O365">
        <v>719.12814200000003</v>
      </c>
      <c r="P365" t="s">
        <v>5</v>
      </c>
      <c r="Q365">
        <v>1262.646755</v>
      </c>
      <c r="R365">
        <v>6673.0245590000004</v>
      </c>
      <c r="S365" t="s">
        <v>6</v>
      </c>
      <c r="T365">
        <v>428.45212299999997</v>
      </c>
      <c r="U365">
        <v>246.33623600000001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0.17475099999999999</v>
      </c>
      <c r="AG365">
        <v>8.3999999999999995E-5</v>
      </c>
      <c r="AH365" t="s">
        <v>11</v>
      </c>
      <c r="AI365">
        <v>0.82893300000000003</v>
      </c>
      <c r="AJ365">
        <v>1.7100000000000001E-4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14647.052890999999</v>
      </c>
      <c r="I366">
        <v>347276.03875599999</v>
      </c>
      <c r="J366" t="s">
        <v>3</v>
      </c>
      <c r="K366">
        <v>14634.987617000001</v>
      </c>
      <c r="L366">
        <v>346766.10295700002</v>
      </c>
      <c r="M366" t="s">
        <v>4</v>
      </c>
      <c r="N366">
        <v>798.05220299999996</v>
      </c>
      <c r="O366">
        <v>1059.058665</v>
      </c>
      <c r="P366" t="s">
        <v>5</v>
      </c>
      <c r="Q366">
        <v>1573.2082129999999</v>
      </c>
      <c r="R366">
        <v>10367.667503999999</v>
      </c>
      <c r="S366" t="s">
        <v>6</v>
      </c>
      <c r="T366">
        <v>533.90936499999998</v>
      </c>
      <c r="U366">
        <v>359.49204500000002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0.17241000000000001</v>
      </c>
      <c r="AG366">
        <v>1.1400000000000001E-4</v>
      </c>
      <c r="AH366" t="s">
        <v>11</v>
      </c>
      <c r="AI366">
        <v>0.83159799999999995</v>
      </c>
      <c r="AJ366">
        <v>1.3200000000000001E-4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17614.394453000001</v>
      </c>
      <c r="I367">
        <v>501239.24343099998</v>
      </c>
      <c r="J367" t="s">
        <v>3</v>
      </c>
      <c r="K367">
        <v>17599.899258000001</v>
      </c>
      <c r="L367">
        <v>500509.11112100002</v>
      </c>
      <c r="M367" t="s">
        <v>4</v>
      </c>
      <c r="N367">
        <v>959.19762000000003</v>
      </c>
      <c r="O367">
        <v>1498.552134</v>
      </c>
      <c r="P367" t="s">
        <v>5</v>
      </c>
      <c r="Q367">
        <v>1891.4004540000001</v>
      </c>
      <c r="R367">
        <v>14043.899449</v>
      </c>
      <c r="S367" t="s">
        <v>6</v>
      </c>
      <c r="T367">
        <v>641.60655499999996</v>
      </c>
      <c r="U367">
        <v>521.27584200000001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0.17024800000000001</v>
      </c>
      <c r="AG367">
        <v>1.44E-4</v>
      </c>
      <c r="AH367" t="s">
        <v>11</v>
      </c>
      <c r="AI367">
        <v>0.83204999999999996</v>
      </c>
      <c r="AJ367">
        <v>1.2300000000000001E-4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20554.831483999998</v>
      </c>
      <c r="I368">
        <v>646123.93102799996</v>
      </c>
      <c r="J368" t="s">
        <v>3</v>
      </c>
      <c r="K368">
        <v>20537.877382999999</v>
      </c>
      <c r="L368">
        <v>645104.57929100003</v>
      </c>
      <c r="M368" t="s">
        <v>4</v>
      </c>
      <c r="N368">
        <v>1118.469912</v>
      </c>
      <c r="O368">
        <v>1889.3108689999999</v>
      </c>
      <c r="P368" t="s">
        <v>5</v>
      </c>
      <c r="Q368">
        <v>2203.3178830000002</v>
      </c>
      <c r="R368">
        <v>16357.410211</v>
      </c>
      <c r="S368" t="s">
        <v>6</v>
      </c>
      <c r="T368">
        <v>748.37585300000001</v>
      </c>
      <c r="U368">
        <v>669.54770599999995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0.17002800000000001</v>
      </c>
      <c r="AG368">
        <v>1.44E-4</v>
      </c>
      <c r="AH368" t="s">
        <v>11</v>
      </c>
      <c r="AI368">
        <v>0.83303199999999999</v>
      </c>
      <c r="AJ368">
        <v>1.02E-4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23463.019766000001</v>
      </c>
      <c r="I369">
        <v>818246.40532300004</v>
      </c>
      <c r="J369" t="s">
        <v>3</v>
      </c>
      <c r="K369">
        <v>23443.713632999999</v>
      </c>
      <c r="L369">
        <v>816987.56428299996</v>
      </c>
      <c r="M369" t="s">
        <v>4</v>
      </c>
      <c r="N369">
        <v>1274.3672309999999</v>
      </c>
      <c r="O369">
        <v>2213.505956</v>
      </c>
      <c r="P369" t="s">
        <v>5</v>
      </c>
      <c r="Q369">
        <v>2510.8852729999999</v>
      </c>
      <c r="R369">
        <v>19416.512992</v>
      </c>
      <c r="S369" t="s">
        <v>6</v>
      </c>
      <c r="T369">
        <v>853.85481100000004</v>
      </c>
      <c r="U369">
        <v>833.39374599999996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0.170018</v>
      </c>
      <c r="AG369">
        <v>1.4300000000000001E-4</v>
      </c>
      <c r="AH369" t="s">
        <v>11</v>
      </c>
      <c r="AI369">
        <v>0.83456799999999998</v>
      </c>
      <c r="AJ369">
        <v>6.7000000000000002E-5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26387.455311999998</v>
      </c>
      <c r="I370">
        <v>971143.51837499999</v>
      </c>
      <c r="J370" t="s">
        <v>3</v>
      </c>
      <c r="K370">
        <v>26365.757656000002</v>
      </c>
      <c r="L370">
        <v>969662.76592699997</v>
      </c>
      <c r="M370" t="s">
        <v>4</v>
      </c>
      <c r="N370">
        <v>1432.723459</v>
      </c>
      <c r="O370">
        <v>2593.1781120000001</v>
      </c>
      <c r="P370" t="s">
        <v>5</v>
      </c>
      <c r="Q370">
        <v>2820.6475679999999</v>
      </c>
      <c r="R370">
        <v>22037.110827</v>
      </c>
      <c r="S370" t="s">
        <v>6</v>
      </c>
      <c r="T370">
        <v>960.23071900000002</v>
      </c>
      <c r="U370">
        <v>988.40423499999997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0.167911</v>
      </c>
      <c r="AG370">
        <v>1.64E-4</v>
      </c>
      <c r="AH370" t="s">
        <v>11</v>
      </c>
      <c r="AI370">
        <v>0.835032</v>
      </c>
      <c r="AJ370">
        <v>6.3999999999999997E-5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29358.333789</v>
      </c>
      <c r="I371">
        <v>1203852.911631</v>
      </c>
      <c r="J371" t="s">
        <v>3</v>
      </c>
      <c r="K371">
        <v>29334.139179999998</v>
      </c>
      <c r="L371">
        <v>1201900.653105</v>
      </c>
      <c r="M371" t="s">
        <v>4</v>
      </c>
      <c r="N371">
        <v>1594.0056030000001</v>
      </c>
      <c r="O371">
        <v>3215.0078760000001</v>
      </c>
      <c r="P371" t="s">
        <v>5</v>
      </c>
      <c r="Q371">
        <v>3135.0541549999998</v>
      </c>
      <c r="R371">
        <v>26169.824465000002</v>
      </c>
      <c r="S371" t="s">
        <v>6</v>
      </c>
      <c r="T371">
        <v>1068.0429710000001</v>
      </c>
      <c r="U371">
        <v>1197.3452930000001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0.16730300000000001</v>
      </c>
      <c r="AG371">
        <v>1.6899999999999999E-4</v>
      </c>
      <c r="AH371" t="s">
        <v>11</v>
      </c>
      <c r="AI371">
        <v>0.83547400000000005</v>
      </c>
      <c r="AJ371">
        <v>5.8999999999999998E-5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32293.934297</v>
      </c>
      <c r="I372">
        <v>1399480.724714</v>
      </c>
      <c r="J372" t="s">
        <v>3</v>
      </c>
      <c r="K372">
        <v>32267.340313000001</v>
      </c>
      <c r="L372">
        <v>1397208.9671100001</v>
      </c>
      <c r="M372" t="s">
        <v>4</v>
      </c>
      <c r="N372">
        <v>1753.4527949999999</v>
      </c>
      <c r="O372">
        <v>3699.9203929999999</v>
      </c>
      <c r="P372" t="s">
        <v>5</v>
      </c>
      <c r="Q372">
        <v>3445.285981</v>
      </c>
      <c r="R372">
        <v>29745.988206999999</v>
      </c>
      <c r="S372" t="s">
        <v>6</v>
      </c>
      <c r="T372">
        <v>1174.4701</v>
      </c>
      <c r="U372">
        <v>1364.2155459999999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0.16684399999999999</v>
      </c>
      <c r="AG372">
        <v>1.6899999999999999E-4</v>
      </c>
      <c r="AH372" t="s">
        <v>11</v>
      </c>
      <c r="AI372">
        <v>0.83624100000000001</v>
      </c>
      <c r="AJ372">
        <v>4.3000000000000002E-5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35249.734062000003</v>
      </c>
      <c r="I373">
        <v>1629098.6067270001</v>
      </c>
      <c r="J373" t="s">
        <v>3</v>
      </c>
      <c r="K373">
        <v>35220.691250000003</v>
      </c>
      <c r="L373">
        <v>1626509.89005</v>
      </c>
      <c r="M373" t="s">
        <v>4</v>
      </c>
      <c r="N373">
        <v>1913.5460599999999</v>
      </c>
      <c r="O373">
        <v>4272.3090979999997</v>
      </c>
      <c r="P373" t="s">
        <v>5</v>
      </c>
      <c r="Q373">
        <v>3756.774707</v>
      </c>
      <c r="R373">
        <v>34026.229412000001</v>
      </c>
      <c r="S373" t="s">
        <v>6</v>
      </c>
      <c r="T373">
        <v>1281.802297</v>
      </c>
      <c r="U373">
        <v>1592.679705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0.16605900000000001</v>
      </c>
      <c r="AG373">
        <v>1.6799999999999999E-4</v>
      </c>
      <c r="AH373" t="s">
        <v>11</v>
      </c>
      <c r="AI373">
        <v>0.83669099999999996</v>
      </c>
      <c r="AJ373">
        <v>3.6999999999999998E-5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38193.030858999999</v>
      </c>
      <c r="I374">
        <v>1866583.6021799999</v>
      </c>
      <c r="J374" t="s">
        <v>3</v>
      </c>
      <c r="K374">
        <v>38161.595781000004</v>
      </c>
      <c r="L374">
        <v>1863714.0814960001</v>
      </c>
      <c r="M374" t="s">
        <v>4</v>
      </c>
      <c r="N374">
        <v>2072.349839</v>
      </c>
      <c r="O374">
        <v>4698.8002310000002</v>
      </c>
      <c r="P374" t="s">
        <v>5</v>
      </c>
      <c r="Q374">
        <v>4068.8101029999998</v>
      </c>
      <c r="R374">
        <v>39173.321158999999</v>
      </c>
      <c r="S374" t="s">
        <v>6</v>
      </c>
      <c r="T374">
        <v>1388.466602</v>
      </c>
      <c r="U374">
        <v>1824.1831999999999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0.16495599999999999</v>
      </c>
      <c r="AG374">
        <v>1.7000000000000001E-4</v>
      </c>
      <c r="AH374" t="s">
        <v>11</v>
      </c>
      <c r="AI374">
        <v>0.83703099999999997</v>
      </c>
      <c r="AJ374">
        <v>3.4E-5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41161.330391000003</v>
      </c>
      <c r="I375">
        <v>2081150.2387649999</v>
      </c>
      <c r="J375" t="s">
        <v>3</v>
      </c>
      <c r="K375">
        <v>41127.487344000001</v>
      </c>
      <c r="L375">
        <v>2077919.331279</v>
      </c>
      <c r="M375" t="s">
        <v>4</v>
      </c>
      <c r="N375">
        <v>2231.2008940000001</v>
      </c>
      <c r="O375">
        <v>5236.5313459999998</v>
      </c>
      <c r="P375" t="s">
        <v>5</v>
      </c>
      <c r="Q375">
        <v>4381.1539160000002</v>
      </c>
      <c r="R375">
        <v>42943.326699999998</v>
      </c>
      <c r="S375" t="s">
        <v>6</v>
      </c>
      <c r="T375">
        <v>1496.049229</v>
      </c>
      <c r="U375">
        <v>2018.423695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0.164466</v>
      </c>
      <c r="AG375">
        <v>1.74E-4</v>
      </c>
      <c r="AH375" t="s">
        <v>11</v>
      </c>
      <c r="AI375">
        <v>0.83714599999999995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44117.377344</v>
      </c>
      <c r="I376">
        <v>2376992.067057</v>
      </c>
      <c r="J376" t="s">
        <v>3</v>
      </c>
      <c r="K376">
        <v>44081.131874999999</v>
      </c>
      <c r="L376">
        <v>2373360.9811089998</v>
      </c>
      <c r="M376" t="s">
        <v>4</v>
      </c>
      <c r="N376">
        <v>2390.7331399999998</v>
      </c>
      <c r="O376">
        <v>5842.1195280000002</v>
      </c>
      <c r="P376" t="s">
        <v>5</v>
      </c>
      <c r="Q376">
        <v>4691.8088180000004</v>
      </c>
      <c r="R376">
        <v>47775.509219</v>
      </c>
      <c r="S376" t="s">
        <v>6</v>
      </c>
      <c r="T376">
        <v>1603.050986</v>
      </c>
      <c r="U376">
        <v>2302.4362660000002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0.16384299999999999</v>
      </c>
      <c r="AG376">
        <v>1.76E-4</v>
      </c>
      <c r="AH376" t="s">
        <v>11</v>
      </c>
      <c r="AI376">
        <v>0.83722300000000005</v>
      </c>
      <c r="AJ376">
        <v>3.3000000000000003E-5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47048.350156</v>
      </c>
      <c r="I377">
        <v>2627263.1242769998</v>
      </c>
      <c r="J377" t="s">
        <v>3</v>
      </c>
      <c r="K377">
        <v>47009.733124999999</v>
      </c>
      <c r="L377">
        <v>2623288.7171419999</v>
      </c>
      <c r="M377" t="s">
        <v>4</v>
      </c>
      <c r="N377">
        <v>2547.1511959999998</v>
      </c>
      <c r="O377">
        <v>6280.5155439999999</v>
      </c>
      <c r="P377" t="s">
        <v>5</v>
      </c>
      <c r="Q377">
        <v>5002.7718649999997</v>
      </c>
      <c r="R377">
        <v>53277.303583000001</v>
      </c>
      <c r="S377" t="s">
        <v>6</v>
      </c>
      <c r="T377">
        <v>1709.253416</v>
      </c>
      <c r="U377">
        <v>2540.8303989999999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0.16384299999999999</v>
      </c>
      <c r="AG377">
        <v>1.76E-4</v>
      </c>
      <c r="AH377" t="s">
        <v>11</v>
      </c>
      <c r="AI377">
        <v>0.83723199999999998</v>
      </c>
      <c r="AJ377">
        <v>3.3000000000000003E-5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50005.978516000003</v>
      </c>
      <c r="I378">
        <v>2894935.2255259999</v>
      </c>
      <c r="J378" t="s">
        <v>3</v>
      </c>
      <c r="K378">
        <v>49964.965937000001</v>
      </c>
      <c r="L378">
        <v>2890647.2790179998</v>
      </c>
      <c r="M378" t="s">
        <v>4</v>
      </c>
      <c r="N378">
        <v>2706.4567820000002</v>
      </c>
      <c r="O378">
        <v>6835.7702399999998</v>
      </c>
      <c r="P378" t="s">
        <v>5</v>
      </c>
      <c r="Q378">
        <v>5313.8295410000001</v>
      </c>
      <c r="R378">
        <v>58177.924699000003</v>
      </c>
      <c r="S378" t="s">
        <v>6</v>
      </c>
      <c r="T378">
        <v>1816.550557</v>
      </c>
      <c r="U378">
        <v>2801.1491000000001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0.163439</v>
      </c>
      <c r="AG378">
        <v>1.7200000000000001E-4</v>
      </c>
      <c r="AH378" t="s">
        <v>11</v>
      </c>
      <c r="AI378">
        <v>0.83746399999999999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52962.889062000002</v>
      </c>
      <c r="I379">
        <v>3169054.5126370001</v>
      </c>
      <c r="J379" t="s">
        <v>3</v>
      </c>
      <c r="K379">
        <v>52919.466953000003</v>
      </c>
      <c r="L379">
        <v>3164330.9317089999</v>
      </c>
      <c r="M379" t="s">
        <v>4</v>
      </c>
      <c r="N379">
        <v>2865.844619</v>
      </c>
      <c r="O379">
        <v>7490.078649</v>
      </c>
      <c r="P379" t="s">
        <v>5</v>
      </c>
      <c r="Q379">
        <v>5624.5092869999999</v>
      </c>
      <c r="R379">
        <v>62253.020816999997</v>
      </c>
      <c r="S379" t="s">
        <v>6</v>
      </c>
      <c r="T379">
        <v>1923.604675</v>
      </c>
      <c r="U379">
        <v>3067.7838620000002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0.16314999999999999</v>
      </c>
      <c r="AG379">
        <v>1.74E-4</v>
      </c>
      <c r="AH379" t="s">
        <v>11</v>
      </c>
      <c r="AI379">
        <v>0.83835300000000001</v>
      </c>
      <c r="AJ379">
        <v>4.6999999999999997E-5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55904.982891</v>
      </c>
      <c r="I380">
        <v>3483757.26143</v>
      </c>
      <c r="J380" t="s">
        <v>3</v>
      </c>
      <c r="K380">
        <v>55859.176249999997</v>
      </c>
      <c r="L380">
        <v>3478587.9731930001</v>
      </c>
      <c r="M380" t="s">
        <v>4</v>
      </c>
      <c r="N380">
        <v>3023.802905</v>
      </c>
      <c r="O380">
        <v>8155.4470080000001</v>
      </c>
      <c r="P380" t="s">
        <v>5</v>
      </c>
      <c r="Q380">
        <v>5938.7557619999998</v>
      </c>
      <c r="R380">
        <v>68604.037576999996</v>
      </c>
      <c r="S380" t="s">
        <v>6</v>
      </c>
      <c r="T380">
        <v>2030.1474659999999</v>
      </c>
      <c r="U380">
        <v>3364.092435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0.16314999999999999</v>
      </c>
      <c r="AG380">
        <v>1.74E-4</v>
      </c>
      <c r="AH380" t="s">
        <v>11</v>
      </c>
      <c r="AI380">
        <v>0.838951</v>
      </c>
      <c r="AJ380">
        <v>5.3000000000000001E-5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58873.961483999999</v>
      </c>
      <c r="I381">
        <v>3796531.017641</v>
      </c>
      <c r="J381" t="s">
        <v>3</v>
      </c>
      <c r="K381">
        <v>58825.734062000003</v>
      </c>
      <c r="L381">
        <v>3790800.4738059998</v>
      </c>
      <c r="M381" t="s">
        <v>4</v>
      </c>
      <c r="N381">
        <v>3184.184287</v>
      </c>
      <c r="O381">
        <v>8965.2992269999995</v>
      </c>
      <c r="P381" t="s">
        <v>5</v>
      </c>
      <c r="Q381">
        <v>6250.4163479999997</v>
      </c>
      <c r="R381">
        <v>73910.946784999993</v>
      </c>
      <c r="S381" t="s">
        <v>6</v>
      </c>
      <c r="T381">
        <v>2137.86751</v>
      </c>
      <c r="U381">
        <v>3683.1681720000001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0.16259299999999999</v>
      </c>
      <c r="AG381">
        <v>1.7200000000000001E-4</v>
      </c>
      <c r="AH381" t="s">
        <v>11</v>
      </c>
      <c r="AI381">
        <v>0.83907500000000002</v>
      </c>
      <c r="AJ381">
        <v>5.1999999999999997E-5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2609.8370359999999</v>
      </c>
      <c r="I382">
        <v>22249.740333999998</v>
      </c>
      <c r="J382" t="s">
        <v>3</v>
      </c>
      <c r="K382">
        <v>2607.8175390000001</v>
      </c>
      <c r="L382">
        <v>22214.167771</v>
      </c>
      <c r="M382" t="s">
        <v>4</v>
      </c>
      <c r="N382">
        <v>129.33989</v>
      </c>
      <c r="O382">
        <v>70.846743000000004</v>
      </c>
      <c r="P382" t="s">
        <v>5</v>
      </c>
      <c r="Q382">
        <v>0</v>
      </c>
      <c r="R382">
        <v>0</v>
      </c>
      <c r="S382" t="s">
        <v>6</v>
      </c>
      <c r="T382">
        <v>105.005425</v>
      </c>
      <c r="U382">
        <v>35.911619999999999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0.181644</v>
      </c>
      <c r="AG382">
        <v>1.12E-4</v>
      </c>
      <c r="AH382" t="s">
        <v>11</v>
      </c>
      <c r="AI382">
        <v>0.81251899999999999</v>
      </c>
      <c r="AJ382">
        <v>1.36E-4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5212.4556249999996</v>
      </c>
      <c r="I383">
        <v>42335.938934999998</v>
      </c>
      <c r="J383" t="s">
        <v>3</v>
      </c>
      <c r="K383">
        <v>5208.4175590000004</v>
      </c>
      <c r="L383">
        <v>42267.960738000002</v>
      </c>
      <c r="M383" t="s">
        <v>4</v>
      </c>
      <c r="N383">
        <v>258.08237600000001</v>
      </c>
      <c r="O383">
        <v>137.150532</v>
      </c>
      <c r="P383" t="s">
        <v>5</v>
      </c>
      <c r="Q383">
        <v>0</v>
      </c>
      <c r="R383">
        <v>0</v>
      </c>
      <c r="S383" t="s">
        <v>6</v>
      </c>
      <c r="T383">
        <v>209.71844100000001</v>
      </c>
      <c r="U383">
        <v>68.413837000000001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0.178173</v>
      </c>
      <c r="AG383">
        <v>7.6000000000000004E-5</v>
      </c>
      <c r="AH383" t="s">
        <v>11</v>
      </c>
      <c r="AI383">
        <v>0.81820499999999996</v>
      </c>
      <c r="AJ383">
        <v>1.7200000000000001E-4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7837.913184</v>
      </c>
      <c r="I384">
        <v>58556.106422999997</v>
      </c>
      <c r="J384" t="s">
        <v>3</v>
      </c>
      <c r="K384">
        <v>7831.8332030000001</v>
      </c>
      <c r="L384">
        <v>58459.676356000004</v>
      </c>
      <c r="M384" t="s">
        <v>4</v>
      </c>
      <c r="N384">
        <v>389.172438</v>
      </c>
      <c r="O384">
        <v>209.7895</v>
      </c>
      <c r="P384" t="s">
        <v>5</v>
      </c>
      <c r="Q384">
        <v>0</v>
      </c>
      <c r="R384">
        <v>0</v>
      </c>
      <c r="S384" t="s">
        <v>6</v>
      </c>
      <c r="T384">
        <v>315.28144700000001</v>
      </c>
      <c r="U384">
        <v>95.081446999999997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0.176561</v>
      </c>
      <c r="AG384">
        <v>5.8999999999999998E-5</v>
      </c>
      <c r="AH384" t="s">
        <v>11</v>
      </c>
      <c r="AI384">
        <v>0.82393499999999997</v>
      </c>
      <c r="AJ384">
        <v>1.7799999999999999E-4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10454.388671999999</v>
      </c>
      <c r="I385">
        <v>85326.709814999995</v>
      </c>
      <c r="J385" t="s">
        <v>3</v>
      </c>
      <c r="K385">
        <v>10446.296152000001</v>
      </c>
      <c r="L385">
        <v>85184.641818999997</v>
      </c>
      <c r="M385" t="s">
        <v>4</v>
      </c>
      <c r="N385">
        <v>518.31423400000006</v>
      </c>
      <c r="O385">
        <v>278.53896900000001</v>
      </c>
      <c r="P385" t="s">
        <v>5</v>
      </c>
      <c r="Q385">
        <v>0</v>
      </c>
      <c r="R385">
        <v>0</v>
      </c>
      <c r="S385" t="s">
        <v>6</v>
      </c>
      <c r="T385">
        <v>420.57703900000001</v>
      </c>
      <c r="U385">
        <v>139.91450399999999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0.17566899999999999</v>
      </c>
      <c r="AG385">
        <v>7.4999999999999993E-5</v>
      </c>
      <c r="AH385" t="s">
        <v>11</v>
      </c>
      <c r="AI385">
        <v>0.82508999999999999</v>
      </c>
      <c r="AJ385">
        <v>1.54E-4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13094.444785</v>
      </c>
      <c r="I386">
        <v>163106.91451500001</v>
      </c>
      <c r="J386" t="s">
        <v>3</v>
      </c>
      <c r="K386">
        <v>13084.31666</v>
      </c>
      <c r="L386">
        <v>162837.19613299999</v>
      </c>
      <c r="M386" t="s">
        <v>4</v>
      </c>
      <c r="N386">
        <v>649.08275300000003</v>
      </c>
      <c r="O386">
        <v>460.68868600000002</v>
      </c>
      <c r="P386" t="s">
        <v>5</v>
      </c>
      <c r="Q386">
        <v>0</v>
      </c>
      <c r="R386">
        <v>0</v>
      </c>
      <c r="S386" t="s">
        <v>6</v>
      </c>
      <c r="T386">
        <v>526.79632400000003</v>
      </c>
      <c r="U386">
        <v>267.55304899999999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0.17466999999999999</v>
      </c>
      <c r="AG386">
        <v>8.2000000000000001E-5</v>
      </c>
      <c r="AH386" t="s">
        <v>11</v>
      </c>
      <c r="AI386">
        <v>0.82671099999999997</v>
      </c>
      <c r="AJ386">
        <v>1.4200000000000001E-4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15696.611016000001</v>
      </c>
      <c r="I387">
        <v>205569.25833300001</v>
      </c>
      <c r="J387" t="s">
        <v>3</v>
      </c>
      <c r="K387">
        <v>15684.485000000001</v>
      </c>
      <c r="L387">
        <v>205221.62122599999</v>
      </c>
      <c r="M387" t="s">
        <v>4</v>
      </c>
      <c r="N387">
        <v>777.44254899999999</v>
      </c>
      <c r="O387">
        <v>556.08942500000001</v>
      </c>
      <c r="P387" t="s">
        <v>5</v>
      </c>
      <c r="Q387">
        <v>0</v>
      </c>
      <c r="R387">
        <v>0</v>
      </c>
      <c r="S387" t="s">
        <v>6</v>
      </c>
      <c r="T387">
        <v>631.50755700000002</v>
      </c>
      <c r="U387">
        <v>338.59965399999999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0.17274300000000001</v>
      </c>
      <c r="AG387">
        <v>1.11E-4</v>
      </c>
      <c r="AH387" t="s">
        <v>11</v>
      </c>
      <c r="AI387">
        <v>0.82999000000000001</v>
      </c>
      <c r="AJ387">
        <v>1.3999999999999999E-4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18333.703905999999</v>
      </c>
      <c r="I388">
        <v>259060.56632499999</v>
      </c>
      <c r="J388" t="s">
        <v>3</v>
      </c>
      <c r="K388">
        <v>18319.539766000002</v>
      </c>
      <c r="L388">
        <v>258618.97846300001</v>
      </c>
      <c r="M388" t="s">
        <v>4</v>
      </c>
      <c r="N388">
        <v>908.41720899999996</v>
      </c>
      <c r="O388">
        <v>680.96549700000003</v>
      </c>
      <c r="P388" t="s">
        <v>5</v>
      </c>
      <c r="Q388">
        <v>0</v>
      </c>
      <c r="R388">
        <v>0</v>
      </c>
      <c r="S388" t="s">
        <v>6</v>
      </c>
      <c r="T388">
        <v>737.56300999999996</v>
      </c>
      <c r="U388">
        <v>427.49942800000002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0.17230400000000001</v>
      </c>
      <c r="AG388">
        <v>1.1400000000000001E-4</v>
      </c>
      <c r="AH388" t="s">
        <v>11</v>
      </c>
      <c r="AI388">
        <v>0.83091899999999996</v>
      </c>
      <c r="AJ388">
        <v>1.1400000000000001E-4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20948.178906000001</v>
      </c>
      <c r="I389">
        <v>334118.11252800003</v>
      </c>
      <c r="J389" t="s">
        <v>3</v>
      </c>
      <c r="K389">
        <v>20931.992733999999</v>
      </c>
      <c r="L389">
        <v>333527.94725000003</v>
      </c>
      <c r="M389" t="s">
        <v>4</v>
      </c>
      <c r="N389">
        <v>1038.2863620000001</v>
      </c>
      <c r="O389">
        <v>931.48067400000002</v>
      </c>
      <c r="P389" t="s">
        <v>5</v>
      </c>
      <c r="Q389">
        <v>0</v>
      </c>
      <c r="R389">
        <v>0</v>
      </c>
      <c r="S389" t="s">
        <v>6</v>
      </c>
      <c r="T389">
        <v>842.72390399999995</v>
      </c>
      <c r="U389">
        <v>550.44412699999998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0.17166000000000001</v>
      </c>
      <c r="AG389">
        <v>1.22E-4</v>
      </c>
      <c r="AH389" t="s">
        <v>11</v>
      </c>
      <c r="AI389">
        <v>0.83288499999999999</v>
      </c>
      <c r="AJ389">
        <v>8.7999999999999998E-5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23548.142227</v>
      </c>
      <c r="I390">
        <v>419564.06122600002</v>
      </c>
      <c r="J390" t="s">
        <v>3</v>
      </c>
      <c r="K390">
        <v>23529.950938000002</v>
      </c>
      <c r="L390">
        <v>418839.14933400002</v>
      </c>
      <c r="M390" t="s">
        <v>4</v>
      </c>
      <c r="N390">
        <v>1167.1514529999999</v>
      </c>
      <c r="O390">
        <v>1109.7666380000001</v>
      </c>
      <c r="P390" t="s">
        <v>5</v>
      </c>
      <c r="Q390">
        <v>0</v>
      </c>
      <c r="R390">
        <v>0</v>
      </c>
      <c r="S390" t="s">
        <v>6</v>
      </c>
      <c r="T390">
        <v>947.30867999999998</v>
      </c>
      <c r="U390">
        <v>692.40470400000004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0.17039899999999999</v>
      </c>
      <c r="AG390">
        <v>1.36E-4</v>
      </c>
      <c r="AH390" t="s">
        <v>11</v>
      </c>
      <c r="AI390">
        <v>0.83412600000000003</v>
      </c>
      <c r="AJ390">
        <v>7.7000000000000001E-5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26174.468358999999</v>
      </c>
      <c r="I391">
        <v>499999.35273799999</v>
      </c>
      <c r="J391" t="s">
        <v>3</v>
      </c>
      <c r="K391">
        <v>26154.244882999999</v>
      </c>
      <c r="L391">
        <v>499123.44783199998</v>
      </c>
      <c r="M391" t="s">
        <v>4</v>
      </c>
      <c r="N391">
        <v>1297.603245</v>
      </c>
      <c r="O391">
        <v>1345.665802</v>
      </c>
      <c r="P391" t="s">
        <v>5</v>
      </c>
      <c r="Q391">
        <v>0</v>
      </c>
      <c r="R391">
        <v>0</v>
      </c>
      <c r="S391" t="s">
        <v>6</v>
      </c>
      <c r="T391">
        <v>1052.954418</v>
      </c>
      <c r="U391">
        <v>825.02919999999995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0.17022499999999999</v>
      </c>
      <c r="AG391">
        <v>1.4200000000000001E-4</v>
      </c>
      <c r="AH391" t="s">
        <v>11</v>
      </c>
      <c r="AI391">
        <v>0.83482100000000004</v>
      </c>
      <c r="AJ391">
        <v>7.4999999999999993E-5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28784.416172000001</v>
      </c>
      <c r="I392">
        <v>551255.12006800005</v>
      </c>
      <c r="J392" t="s">
        <v>3</v>
      </c>
      <c r="K392">
        <v>28762.185194999998</v>
      </c>
      <c r="L392">
        <v>550270.99669299996</v>
      </c>
      <c r="M392" t="s">
        <v>4</v>
      </c>
      <c r="N392">
        <v>1426.8126830000001</v>
      </c>
      <c r="O392">
        <v>1504.609825</v>
      </c>
      <c r="P392" t="s">
        <v>5</v>
      </c>
      <c r="Q392">
        <v>0</v>
      </c>
      <c r="R392">
        <v>0</v>
      </c>
      <c r="S392" t="s">
        <v>6</v>
      </c>
      <c r="T392">
        <v>1158.0060129999999</v>
      </c>
      <c r="U392">
        <v>908.91357500000004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0.16895399999999999</v>
      </c>
      <c r="AG392">
        <v>1.4799999999999999E-4</v>
      </c>
      <c r="AH392" t="s">
        <v>11</v>
      </c>
      <c r="AI392">
        <v>0.83563600000000005</v>
      </c>
      <c r="AJ392">
        <v>5.8E-5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31401.489335999999</v>
      </c>
      <c r="I393">
        <v>653174.21089400002</v>
      </c>
      <c r="J393" t="s">
        <v>3</v>
      </c>
      <c r="K393">
        <v>31377.244844000001</v>
      </c>
      <c r="L393">
        <v>652015.126269</v>
      </c>
      <c r="M393" t="s">
        <v>4</v>
      </c>
      <c r="N393">
        <v>1556.5458839999999</v>
      </c>
      <c r="O393">
        <v>1815.807867</v>
      </c>
      <c r="P393" t="s">
        <v>5</v>
      </c>
      <c r="Q393">
        <v>0</v>
      </c>
      <c r="R393">
        <v>0</v>
      </c>
      <c r="S393" t="s">
        <v>6</v>
      </c>
      <c r="T393">
        <v>1263.3254930000001</v>
      </c>
      <c r="U393">
        <v>1074.7413329999999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0.16895399999999999</v>
      </c>
      <c r="AG393">
        <v>1.4799999999999999E-4</v>
      </c>
      <c r="AH393" t="s">
        <v>11</v>
      </c>
      <c r="AI393">
        <v>0.83585500000000001</v>
      </c>
      <c r="AJ393">
        <v>5.7000000000000003E-5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34004.958358999997</v>
      </c>
      <c r="I394">
        <v>703204.05140700005</v>
      </c>
      <c r="J394" t="s">
        <v>3</v>
      </c>
      <c r="K394">
        <v>33978.696016000002</v>
      </c>
      <c r="L394">
        <v>701947.68325600005</v>
      </c>
      <c r="M394" t="s">
        <v>4</v>
      </c>
      <c r="N394">
        <v>1686.9003829999999</v>
      </c>
      <c r="O394">
        <v>2011.831416</v>
      </c>
      <c r="P394" t="s">
        <v>5</v>
      </c>
      <c r="Q394">
        <v>0</v>
      </c>
      <c r="R394">
        <v>0</v>
      </c>
      <c r="S394" t="s">
        <v>6</v>
      </c>
      <c r="T394">
        <v>1368.0637549999999</v>
      </c>
      <c r="U394">
        <v>1156.2996310000001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0.168466</v>
      </c>
      <c r="AG394">
        <v>1.5100000000000001E-4</v>
      </c>
      <c r="AH394" t="s">
        <v>11</v>
      </c>
      <c r="AI394">
        <v>0.83587</v>
      </c>
      <c r="AJ394">
        <v>5.7000000000000003E-5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36588.288827999997</v>
      </c>
      <c r="I395">
        <v>769661.58312900004</v>
      </c>
      <c r="J395" t="s">
        <v>3</v>
      </c>
      <c r="K395">
        <v>36560.036797000001</v>
      </c>
      <c r="L395">
        <v>768284.47005600005</v>
      </c>
      <c r="M395" t="s">
        <v>4</v>
      </c>
      <c r="N395">
        <v>1814.1192920000001</v>
      </c>
      <c r="O395">
        <v>2135.4424049999998</v>
      </c>
      <c r="P395" t="s">
        <v>5</v>
      </c>
      <c r="Q395">
        <v>0</v>
      </c>
      <c r="R395">
        <v>0</v>
      </c>
      <c r="S395" t="s">
        <v>6</v>
      </c>
      <c r="T395">
        <v>1472.0764670000001</v>
      </c>
      <c r="U395">
        <v>1267.083151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0.16783600000000001</v>
      </c>
      <c r="AG395">
        <v>1.5799999999999999E-4</v>
      </c>
      <c r="AH395" t="s">
        <v>11</v>
      </c>
      <c r="AI395">
        <v>0.83614299999999997</v>
      </c>
      <c r="AJ395">
        <v>5.5000000000000002E-5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39195.041250000002</v>
      </c>
      <c r="I396">
        <v>832780.38933799998</v>
      </c>
      <c r="J396" t="s">
        <v>3</v>
      </c>
      <c r="K396">
        <v>39164.779374999998</v>
      </c>
      <c r="L396">
        <v>831284.70608100004</v>
      </c>
      <c r="M396" t="s">
        <v>4</v>
      </c>
      <c r="N396">
        <v>1942.9113620000001</v>
      </c>
      <c r="O396">
        <v>2339.0733340000002</v>
      </c>
      <c r="P396" t="s">
        <v>5</v>
      </c>
      <c r="Q396">
        <v>0</v>
      </c>
      <c r="R396">
        <v>0</v>
      </c>
      <c r="S396" t="s">
        <v>6</v>
      </c>
      <c r="T396">
        <v>1577.009258</v>
      </c>
      <c r="U396">
        <v>1369.9344040000001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0.16620799999999999</v>
      </c>
      <c r="AG396">
        <v>1.73E-4</v>
      </c>
      <c r="AH396" t="s">
        <v>11</v>
      </c>
      <c r="AI396">
        <v>0.83709699999999998</v>
      </c>
      <c r="AJ396">
        <v>3.3000000000000003E-5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41812.554297000002</v>
      </c>
      <c r="I397">
        <v>919448.30480000004</v>
      </c>
      <c r="J397" t="s">
        <v>3</v>
      </c>
      <c r="K397">
        <v>41780.277265999997</v>
      </c>
      <c r="L397">
        <v>917809.78154400003</v>
      </c>
      <c r="M397" t="s">
        <v>4</v>
      </c>
      <c r="N397">
        <v>2072.7392500000001</v>
      </c>
      <c r="O397">
        <v>2624.2279619999999</v>
      </c>
      <c r="P397" t="s">
        <v>5</v>
      </c>
      <c r="Q397">
        <v>0</v>
      </c>
      <c r="R397">
        <v>0</v>
      </c>
      <c r="S397" t="s">
        <v>6</v>
      </c>
      <c r="T397">
        <v>1682.3347389999999</v>
      </c>
      <c r="U397">
        <v>1512.3580830000001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0.164802</v>
      </c>
      <c r="AG397">
        <v>1.7000000000000001E-4</v>
      </c>
      <c r="AH397" t="s">
        <v>11</v>
      </c>
      <c r="AI397">
        <v>0.83718899999999996</v>
      </c>
      <c r="AJ397">
        <v>3.1999999999999999E-5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44410.265781000002</v>
      </c>
      <c r="I398">
        <v>962079.47557000001</v>
      </c>
      <c r="J398" t="s">
        <v>3</v>
      </c>
      <c r="K398">
        <v>44376.001875000002</v>
      </c>
      <c r="L398">
        <v>960358.66805900005</v>
      </c>
      <c r="M398" t="s">
        <v>4</v>
      </c>
      <c r="N398">
        <v>2200.9979389999999</v>
      </c>
      <c r="O398">
        <v>2740.468261</v>
      </c>
      <c r="P398" t="s">
        <v>5</v>
      </c>
      <c r="Q398">
        <v>0</v>
      </c>
      <c r="R398">
        <v>0</v>
      </c>
      <c r="S398" t="s">
        <v>6</v>
      </c>
      <c r="T398">
        <v>1786.9129129999999</v>
      </c>
      <c r="U398">
        <v>1583.740125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0.16372700000000001</v>
      </c>
      <c r="AG398">
        <v>1.6799999999999999E-4</v>
      </c>
      <c r="AH398" t="s">
        <v>11</v>
      </c>
      <c r="AI398">
        <v>0.83738800000000002</v>
      </c>
      <c r="AJ398">
        <v>3.0000000000000001E-5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47019.324219000002</v>
      </c>
      <c r="I399">
        <v>1047976.906907</v>
      </c>
      <c r="J399" t="s">
        <v>3</v>
      </c>
      <c r="K399">
        <v>46983.056641000003</v>
      </c>
      <c r="L399">
        <v>1046074.100151</v>
      </c>
      <c r="M399" t="s">
        <v>4</v>
      </c>
      <c r="N399">
        <v>2330.135933</v>
      </c>
      <c r="O399">
        <v>3001.3050250000001</v>
      </c>
      <c r="P399" t="s">
        <v>5</v>
      </c>
      <c r="Q399">
        <v>0</v>
      </c>
      <c r="R399">
        <v>0</v>
      </c>
      <c r="S399" t="s">
        <v>6</v>
      </c>
      <c r="T399">
        <v>1891.9366769999999</v>
      </c>
      <c r="U399">
        <v>1722.207439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0.163105</v>
      </c>
      <c r="AG399">
        <v>1.6899999999999999E-4</v>
      </c>
      <c r="AH399" t="s">
        <v>11</v>
      </c>
      <c r="AI399">
        <v>0.83744300000000005</v>
      </c>
      <c r="AJ399">
        <v>3.0000000000000001E-5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49624.174296999998</v>
      </c>
      <c r="I400">
        <v>1155884.900923</v>
      </c>
      <c r="J400" t="s">
        <v>3</v>
      </c>
      <c r="K400">
        <v>49585.910155999998</v>
      </c>
      <c r="L400">
        <v>1153818.263572</v>
      </c>
      <c r="M400" t="s">
        <v>4</v>
      </c>
      <c r="N400">
        <v>2458.981851</v>
      </c>
      <c r="O400">
        <v>3297.4587110000002</v>
      </c>
      <c r="P400" t="s">
        <v>5</v>
      </c>
      <c r="Q400">
        <v>0</v>
      </c>
      <c r="R400">
        <v>0</v>
      </c>
      <c r="S400" t="s">
        <v>6</v>
      </c>
      <c r="T400">
        <v>1996.7804490000001</v>
      </c>
      <c r="U400">
        <v>1900.437979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0.163082</v>
      </c>
      <c r="AG400">
        <v>1.6899999999999999E-4</v>
      </c>
      <c r="AH400" t="s">
        <v>11</v>
      </c>
      <c r="AI400">
        <v>0.83776499999999998</v>
      </c>
      <c r="AJ400">
        <v>2.6999999999999999E-5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52247.628984000003</v>
      </c>
      <c r="I401">
        <v>1278653.197654</v>
      </c>
      <c r="J401" t="s">
        <v>3</v>
      </c>
      <c r="K401">
        <v>52207.353827999999</v>
      </c>
      <c r="L401">
        <v>1276409.608433</v>
      </c>
      <c r="M401" t="s">
        <v>4</v>
      </c>
      <c r="N401">
        <v>2588.5596919999998</v>
      </c>
      <c r="O401">
        <v>3478.4031420000001</v>
      </c>
      <c r="P401" t="s">
        <v>5</v>
      </c>
      <c r="Q401">
        <v>0</v>
      </c>
      <c r="R401">
        <v>0</v>
      </c>
      <c r="S401" t="s">
        <v>6</v>
      </c>
      <c r="T401">
        <v>2102.3117459999999</v>
      </c>
      <c r="U401">
        <v>2105.5339100000001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0.16247900000000001</v>
      </c>
      <c r="AG401">
        <v>1.6899999999999999E-4</v>
      </c>
      <c r="AH401" t="s">
        <v>11</v>
      </c>
      <c r="AI401">
        <v>0.83776700000000004</v>
      </c>
      <c r="AJ401">
        <v>2.6999999999999999E-5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1459.3611430000001</v>
      </c>
      <c r="I402">
        <v>6174.9384389999996</v>
      </c>
      <c r="J402" t="s">
        <v>3</v>
      </c>
      <c r="K402">
        <v>1458.0884860000001</v>
      </c>
      <c r="L402">
        <v>6162.7009850000004</v>
      </c>
      <c r="M402" t="s">
        <v>4</v>
      </c>
      <c r="N402">
        <v>72.811404999999993</v>
      </c>
      <c r="O402">
        <v>25.337551000000001</v>
      </c>
      <c r="P402" t="s">
        <v>5</v>
      </c>
      <c r="Q402">
        <v>98.938483000000005</v>
      </c>
      <c r="R402">
        <v>62.810775999999997</v>
      </c>
      <c r="S402" t="s">
        <v>6</v>
      </c>
      <c r="T402">
        <v>30.845219</v>
      </c>
      <c r="U402">
        <v>2.642217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0.18255199999999999</v>
      </c>
      <c r="AG402">
        <v>6.3E-5</v>
      </c>
      <c r="AH402" t="s">
        <v>11</v>
      </c>
      <c r="AI402">
        <v>0.815859</v>
      </c>
      <c r="AJ402">
        <v>1.5100000000000001E-4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2909.8600339999998</v>
      </c>
      <c r="I403">
        <v>18114.357155999998</v>
      </c>
      <c r="J403" t="s">
        <v>3</v>
      </c>
      <c r="K403">
        <v>2907.3251220000002</v>
      </c>
      <c r="L403">
        <v>18081.513221000001</v>
      </c>
      <c r="M403" t="s">
        <v>4</v>
      </c>
      <c r="N403">
        <v>144.12339</v>
      </c>
      <c r="O403">
        <v>66.882065999999995</v>
      </c>
      <c r="P403" t="s">
        <v>5</v>
      </c>
      <c r="Q403">
        <v>198.412646</v>
      </c>
      <c r="R403">
        <v>262.755267</v>
      </c>
      <c r="S403" t="s">
        <v>6</v>
      </c>
      <c r="T403">
        <v>61.521436999999999</v>
      </c>
      <c r="U403">
        <v>7.6276120000000001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0.178033</v>
      </c>
      <c r="AG403">
        <v>4.3999999999999999E-5</v>
      </c>
      <c r="AH403" t="s">
        <v>11</v>
      </c>
      <c r="AI403">
        <v>0.82405399999999995</v>
      </c>
      <c r="AJ403">
        <v>1.73E-4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4380.6341499999999</v>
      </c>
      <c r="I404">
        <v>38994.223398000002</v>
      </c>
      <c r="J404" t="s">
        <v>3</v>
      </c>
      <c r="K404">
        <v>4376.8242769999997</v>
      </c>
      <c r="L404">
        <v>38927.551409</v>
      </c>
      <c r="M404" t="s">
        <v>4</v>
      </c>
      <c r="N404">
        <v>216.598826</v>
      </c>
      <c r="O404">
        <v>137.825751</v>
      </c>
      <c r="P404" t="s">
        <v>5</v>
      </c>
      <c r="Q404">
        <v>300.60832699999997</v>
      </c>
      <c r="R404">
        <v>582.45184700000004</v>
      </c>
      <c r="S404" t="s">
        <v>6</v>
      </c>
      <c r="T404">
        <v>92.574903000000006</v>
      </c>
      <c r="U404">
        <v>16.408853000000001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0.176733</v>
      </c>
      <c r="AG404">
        <v>4.5000000000000003E-5</v>
      </c>
      <c r="AH404" t="s">
        <v>11</v>
      </c>
      <c r="AI404">
        <v>0.827847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5830.6366600000001</v>
      </c>
      <c r="I405">
        <v>64515.993161999999</v>
      </c>
      <c r="J405" t="s">
        <v>3</v>
      </c>
      <c r="K405">
        <v>5825.5672269999995</v>
      </c>
      <c r="L405">
        <v>64406.971064999998</v>
      </c>
      <c r="M405" t="s">
        <v>4</v>
      </c>
      <c r="N405">
        <v>287.76941799999997</v>
      </c>
      <c r="O405">
        <v>218.75583399999999</v>
      </c>
      <c r="P405" t="s">
        <v>5</v>
      </c>
      <c r="Q405">
        <v>401.800409</v>
      </c>
      <c r="R405">
        <v>1024.732659</v>
      </c>
      <c r="S405" t="s">
        <v>6</v>
      </c>
      <c r="T405">
        <v>123.20380299999999</v>
      </c>
      <c r="U405">
        <v>27.309062999999998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0.17650399999999999</v>
      </c>
      <c r="AG405">
        <v>4.3999999999999999E-5</v>
      </c>
      <c r="AH405" t="s">
        <v>11</v>
      </c>
      <c r="AI405">
        <v>0.82981499999999997</v>
      </c>
      <c r="AJ405">
        <v>1.2300000000000001E-4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7274.7651949999999</v>
      </c>
      <c r="I406">
        <v>103041.05858300001</v>
      </c>
      <c r="J406" t="s">
        <v>3</v>
      </c>
      <c r="K406">
        <v>7268.4348440000003</v>
      </c>
      <c r="L406">
        <v>102866.225916</v>
      </c>
      <c r="M406" t="s">
        <v>4</v>
      </c>
      <c r="N406">
        <v>358.68946599999998</v>
      </c>
      <c r="O406">
        <v>331.63969900000001</v>
      </c>
      <c r="P406" t="s">
        <v>5</v>
      </c>
      <c r="Q406">
        <v>501.98111499999999</v>
      </c>
      <c r="R406">
        <v>1519.143022</v>
      </c>
      <c r="S406" t="s">
        <v>6</v>
      </c>
      <c r="T406">
        <v>153.74924200000001</v>
      </c>
      <c r="U406">
        <v>44.244376000000003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0.17571500000000001</v>
      </c>
      <c r="AG406">
        <v>5.5000000000000002E-5</v>
      </c>
      <c r="AH406" t="s">
        <v>11</v>
      </c>
      <c r="AI406">
        <v>0.83226199999999995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8725.1681050000007</v>
      </c>
      <c r="I407">
        <v>127850.35479899999</v>
      </c>
      <c r="J407" t="s">
        <v>3</v>
      </c>
      <c r="K407">
        <v>8717.5808199999992</v>
      </c>
      <c r="L407">
        <v>127632.35290899999</v>
      </c>
      <c r="M407" t="s">
        <v>4</v>
      </c>
      <c r="N407">
        <v>429.82343500000002</v>
      </c>
      <c r="O407">
        <v>410.04768300000001</v>
      </c>
      <c r="P407" t="s">
        <v>5</v>
      </c>
      <c r="Q407">
        <v>602.08039599999995</v>
      </c>
      <c r="R407">
        <v>1947.080813</v>
      </c>
      <c r="S407" t="s">
        <v>6</v>
      </c>
      <c r="T407">
        <v>184.41191699999999</v>
      </c>
      <c r="U407">
        <v>55.480761999999999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0.17363700000000001</v>
      </c>
      <c r="AG407">
        <v>1E-4</v>
      </c>
      <c r="AH407" t="s">
        <v>11</v>
      </c>
      <c r="AI407">
        <v>0.83385100000000001</v>
      </c>
      <c r="AJ407">
        <v>5.8E-5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10167.597675999999</v>
      </c>
      <c r="I408">
        <v>142524.11130700001</v>
      </c>
      <c r="J408" t="s">
        <v>3</v>
      </c>
      <c r="K408">
        <v>10158.76209</v>
      </c>
      <c r="L408">
        <v>142285.75629799999</v>
      </c>
      <c r="M408" t="s">
        <v>4</v>
      </c>
      <c r="N408">
        <v>500.50223399999999</v>
      </c>
      <c r="O408">
        <v>453.37464499999999</v>
      </c>
      <c r="P408" t="s">
        <v>5</v>
      </c>
      <c r="Q408">
        <v>701.63858900000002</v>
      </c>
      <c r="R408">
        <v>2359.0068769999998</v>
      </c>
      <c r="S408" t="s">
        <v>6</v>
      </c>
      <c r="T408">
        <v>214.90823499999999</v>
      </c>
      <c r="U408">
        <v>62.222988999999998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0.171874</v>
      </c>
      <c r="AG408">
        <v>1.2400000000000001E-4</v>
      </c>
      <c r="AH408" t="s">
        <v>11</v>
      </c>
      <c r="AI408">
        <v>0.83436900000000003</v>
      </c>
      <c r="AJ408">
        <v>4.8000000000000001E-5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11614.226777</v>
      </c>
      <c r="I409">
        <v>160372.13369300001</v>
      </c>
      <c r="J409" t="s">
        <v>3</v>
      </c>
      <c r="K409">
        <v>11604.135507999999</v>
      </c>
      <c r="L409">
        <v>160103.15756600001</v>
      </c>
      <c r="M409" t="s">
        <v>4</v>
      </c>
      <c r="N409">
        <v>571.78672400000005</v>
      </c>
      <c r="O409">
        <v>543.98795900000005</v>
      </c>
      <c r="P409" t="s">
        <v>5</v>
      </c>
      <c r="Q409">
        <v>801.72272299999997</v>
      </c>
      <c r="R409">
        <v>2752.512643</v>
      </c>
      <c r="S409" t="s">
        <v>6</v>
      </c>
      <c r="T409">
        <v>245.47125500000001</v>
      </c>
      <c r="U409">
        <v>70.23518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0.170932</v>
      </c>
      <c r="AG409">
        <v>1.34E-4</v>
      </c>
      <c r="AH409" t="s">
        <v>11</v>
      </c>
      <c r="AI409">
        <v>0.83530700000000002</v>
      </c>
      <c r="AJ409">
        <v>3.0000000000000001E-5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13086.554727000001</v>
      </c>
      <c r="I410">
        <v>214389.411551</v>
      </c>
      <c r="J410" t="s">
        <v>3</v>
      </c>
      <c r="K410">
        <v>13075.191640999999</v>
      </c>
      <c r="L410">
        <v>214032.60022699999</v>
      </c>
      <c r="M410" t="s">
        <v>4</v>
      </c>
      <c r="N410">
        <v>643.84866299999999</v>
      </c>
      <c r="O410">
        <v>691.35833500000001</v>
      </c>
      <c r="P410" t="s">
        <v>5</v>
      </c>
      <c r="Q410">
        <v>904.88912100000005</v>
      </c>
      <c r="R410">
        <v>3203.329021</v>
      </c>
      <c r="S410" t="s">
        <v>6</v>
      </c>
      <c r="T410">
        <v>276.53519299999999</v>
      </c>
      <c r="U410">
        <v>95.058767000000003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0.16995199999999999</v>
      </c>
      <c r="AG410">
        <v>1.4200000000000001E-4</v>
      </c>
      <c r="AH410" t="s">
        <v>11</v>
      </c>
      <c r="AI410">
        <v>0.83618300000000001</v>
      </c>
      <c r="AJ410">
        <v>3.1000000000000001E-5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14529.854960999999</v>
      </c>
      <c r="I411">
        <v>243174.415569</v>
      </c>
      <c r="J411" t="s">
        <v>3</v>
      </c>
      <c r="K411">
        <v>14517.237714999999</v>
      </c>
      <c r="L411">
        <v>242765.293321</v>
      </c>
      <c r="M411" t="s">
        <v>4</v>
      </c>
      <c r="N411">
        <v>714.64755200000002</v>
      </c>
      <c r="O411">
        <v>777.66717700000004</v>
      </c>
      <c r="P411" t="s">
        <v>5</v>
      </c>
      <c r="Q411">
        <v>1006.879495</v>
      </c>
      <c r="R411">
        <v>3749.9762310000001</v>
      </c>
      <c r="S411" t="s">
        <v>6</v>
      </c>
      <c r="T411">
        <v>306.98851100000002</v>
      </c>
      <c r="U411">
        <v>107.834157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0.16983500000000001</v>
      </c>
      <c r="AG411">
        <v>1.45E-4</v>
      </c>
      <c r="AH411" t="s">
        <v>11</v>
      </c>
      <c r="AI411">
        <v>0.83633199999999996</v>
      </c>
      <c r="AJ411">
        <v>3.1000000000000001E-5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15989.057538999999</v>
      </c>
      <c r="I412">
        <v>268010.07978500001</v>
      </c>
      <c r="J412" t="s">
        <v>3</v>
      </c>
      <c r="K412">
        <v>15975.173672000001</v>
      </c>
      <c r="L412">
        <v>267546.078523</v>
      </c>
      <c r="M412" t="s">
        <v>4</v>
      </c>
      <c r="N412">
        <v>786.28638799999999</v>
      </c>
      <c r="O412">
        <v>882.32818799999995</v>
      </c>
      <c r="P412" t="s">
        <v>5</v>
      </c>
      <c r="Q412">
        <v>1110.0290259999999</v>
      </c>
      <c r="R412">
        <v>4209.8120900000004</v>
      </c>
      <c r="S412" t="s">
        <v>6</v>
      </c>
      <c r="T412">
        <v>337.75644699999998</v>
      </c>
      <c r="U412">
        <v>118.777496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0.169432</v>
      </c>
      <c r="AG412">
        <v>1.5100000000000001E-4</v>
      </c>
      <c r="AH412" t="s">
        <v>11</v>
      </c>
      <c r="AI412">
        <v>0.83667599999999998</v>
      </c>
      <c r="AJ412">
        <v>2.5000000000000001E-5</v>
      </c>
      <c r="AK412" t="s">
        <v>12</v>
      </c>
      <c r="AL412">
        <v>9</v>
      </c>
      <c r="AM412">
        <v>3969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17421.646444999998</v>
      </c>
      <c r="I413">
        <v>292647.12054099998</v>
      </c>
      <c r="J413" t="s">
        <v>3</v>
      </c>
      <c r="K413">
        <v>17406.52043</v>
      </c>
      <c r="L413">
        <v>292146.11015700002</v>
      </c>
      <c r="M413" t="s">
        <v>4</v>
      </c>
      <c r="N413">
        <v>856.51804400000003</v>
      </c>
      <c r="O413">
        <v>975.48369300000002</v>
      </c>
      <c r="P413" t="s">
        <v>5</v>
      </c>
      <c r="Q413">
        <v>1210.0733130000001</v>
      </c>
      <c r="R413">
        <v>4856.4422869999999</v>
      </c>
      <c r="S413" t="s">
        <v>6</v>
      </c>
      <c r="T413">
        <v>368.04674</v>
      </c>
      <c r="U413">
        <v>128.751732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0.16939399999999999</v>
      </c>
      <c r="AG413">
        <v>1.5200000000000001E-4</v>
      </c>
      <c r="AH413" t="s">
        <v>11</v>
      </c>
      <c r="AI413">
        <v>0.83674099999999996</v>
      </c>
      <c r="AJ413">
        <v>2.5000000000000001E-5</v>
      </c>
      <c r="AK413" t="s">
        <v>12</v>
      </c>
      <c r="AL413">
        <v>10</v>
      </c>
      <c r="AM413">
        <v>4000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18856.460703000001</v>
      </c>
      <c r="I414">
        <v>297587.591365</v>
      </c>
      <c r="J414" t="s">
        <v>3</v>
      </c>
      <c r="K414">
        <v>18840.092891</v>
      </c>
      <c r="L414">
        <v>297080.33967399999</v>
      </c>
      <c r="M414" t="s">
        <v>4</v>
      </c>
      <c r="N414">
        <v>927.01147800000001</v>
      </c>
      <c r="O414">
        <v>1006.241245</v>
      </c>
      <c r="P414" t="s">
        <v>5</v>
      </c>
      <c r="Q414">
        <v>1309.9245390000001</v>
      </c>
      <c r="R414">
        <v>5364.5442460000004</v>
      </c>
      <c r="S414" t="s">
        <v>6</v>
      </c>
      <c r="T414">
        <v>398.34699699999999</v>
      </c>
      <c r="U414">
        <v>130.670705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0.167715</v>
      </c>
      <c r="AG414">
        <v>1.66E-4</v>
      </c>
      <c r="AH414" t="s">
        <v>11</v>
      </c>
      <c r="AI414">
        <v>0.83726199999999995</v>
      </c>
      <c r="AJ414">
        <v>3.0000000000000001E-5</v>
      </c>
      <c r="AK414" t="s">
        <v>12</v>
      </c>
      <c r="AL414">
        <v>12.44</v>
      </c>
      <c r="AM414">
        <v>4242.9264000000003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20312.392265999999</v>
      </c>
      <c r="I415">
        <v>326310.15291100001</v>
      </c>
      <c r="J415" t="s">
        <v>3</v>
      </c>
      <c r="K415">
        <v>20294.754570000001</v>
      </c>
      <c r="L415">
        <v>325748.86386699998</v>
      </c>
      <c r="M415" t="s">
        <v>4</v>
      </c>
      <c r="N415">
        <v>998.95779900000002</v>
      </c>
      <c r="O415">
        <v>1143.5253479999999</v>
      </c>
      <c r="P415" t="s">
        <v>5</v>
      </c>
      <c r="Q415">
        <v>1411.3617409999999</v>
      </c>
      <c r="R415">
        <v>6277.2676719999999</v>
      </c>
      <c r="S415" t="s">
        <v>6</v>
      </c>
      <c r="T415">
        <v>429.08218399999998</v>
      </c>
      <c r="U415">
        <v>141.56891300000001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0.16769000000000001</v>
      </c>
      <c r="AG415">
        <v>1.65E-4</v>
      </c>
      <c r="AH415" t="s">
        <v>11</v>
      </c>
      <c r="AI415">
        <v>0.83729699999999996</v>
      </c>
      <c r="AJ415">
        <v>3.0000000000000001E-5</v>
      </c>
      <c r="AK415" t="s">
        <v>12</v>
      </c>
      <c r="AL415">
        <v>12.44</v>
      </c>
      <c r="AM415">
        <v>4242.9264000000003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21765.590155999998</v>
      </c>
      <c r="I416">
        <v>381302.58775499999</v>
      </c>
      <c r="J416" t="s">
        <v>3</v>
      </c>
      <c r="K416">
        <v>21746.690391</v>
      </c>
      <c r="L416">
        <v>380654.87784500001</v>
      </c>
      <c r="M416" t="s">
        <v>4</v>
      </c>
      <c r="N416">
        <v>1070.5246749999999</v>
      </c>
      <c r="O416">
        <v>1356.283582</v>
      </c>
      <c r="P416" t="s">
        <v>5</v>
      </c>
      <c r="Q416">
        <v>1512.9275270000001</v>
      </c>
      <c r="R416">
        <v>7107.2519199999997</v>
      </c>
      <c r="S416" t="s">
        <v>6</v>
      </c>
      <c r="T416">
        <v>459.75437699999998</v>
      </c>
      <c r="U416">
        <v>165.08649500000001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0.167689</v>
      </c>
      <c r="AG416">
        <v>1.65E-4</v>
      </c>
      <c r="AH416" t="s">
        <v>11</v>
      </c>
      <c r="AI416">
        <v>0.83731</v>
      </c>
      <c r="AJ416">
        <v>3.0000000000000001E-5</v>
      </c>
      <c r="AK416" t="s">
        <v>12</v>
      </c>
      <c r="AL416">
        <v>12.44</v>
      </c>
      <c r="AM416">
        <v>4242.9264000000003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23238.181484000001</v>
      </c>
      <c r="I417">
        <v>455810.922662</v>
      </c>
      <c r="J417" t="s">
        <v>3</v>
      </c>
      <c r="K417">
        <v>23218.005313000001</v>
      </c>
      <c r="L417">
        <v>455036.18504499999</v>
      </c>
      <c r="M417" t="s">
        <v>4</v>
      </c>
      <c r="N417">
        <v>1142.935203</v>
      </c>
      <c r="O417">
        <v>1592.4580840000001</v>
      </c>
      <c r="P417" t="s">
        <v>5</v>
      </c>
      <c r="Q417">
        <v>1616.5534250000001</v>
      </c>
      <c r="R417">
        <v>8119.2295080000004</v>
      </c>
      <c r="S417" t="s">
        <v>6</v>
      </c>
      <c r="T417">
        <v>490.82037200000002</v>
      </c>
      <c r="U417">
        <v>197.328271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0.16616</v>
      </c>
      <c r="AG417">
        <v>1.73E-4</v>
      </c>
      <c r="AH417" t="s">
        <v>11</v>
      </c>
      <c r="AI417">
        <v>0.83762000000000003</v>
      </c>
      <c r="AJ417">
        <v>3.4E-5</v>
      </c>
      <c r="AK417" t="s">
        <v>12</v>
      </c>
      <c r="AL417">
        <v>14.7</v>
      </c>
      <c r="AM417">
        <v>4436.97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24693.486523</v>
      </c>
      <c r="I418">
        <v>489182.26459999999</v>
      </c>
      <c r="J418" t="s">
        <v>3</v>
      </c>
      <c r="K418">
        <v>24672.052930000002</v>
      </c>
      <c r="L418">
        <v>488360.53396099998</v>
      </c>
      <c r="M418" t="s">
        <v>4</v>
      </c>
      <c r="N418">
        <v>1214.144775</v>
      </c>
      <c r="O418">
        <v>1676.9371900000001</v>
      </c>
      <c r="P418" t="s">
        <v>5</v>
      </c>
      <c r="Q418">
        <v>1719.5505929999999</v>
      </c>
      <c r="R418">
        <v>9051.6062689999999</v>
      </c>
      <c r="S418" t="s">
        <v>6</v>
      </c>
      <c r="T418">
        <v>521.52023899999995</v>
      </c>
      <c r="U418">
        <v>210.406677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0.16530900000000001</v>
      </c>
      <c r="AG418">
        <v>1.75E-4</v>
      </c>
      <c r="AH418" t="s">
        <v>11</v>
      </c>
      <c r="AI418">
        <v>0.83763399999999999</v>
      </c>
      <c r="AJ418">
        <v>3.4E-5</v>
      </c>
      <c r="AK418" t="s">
        <v>12</v>
      </c>
      <c r="AL418">
        <v>14.7</v>
      </c>
      <c r="AM418">
        <v>4436.97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26158.427109</v>
      </c>
      <c r="I419">
        <v>589414.55974099995</v>
      </c>
      <c r="J419" t="s">
        <v>3</v>
      </c>
      <c r="K419">
        <v>26135.727772999999</v>
      </c>
      <c r="L419">
        <v>588445.78309599997</v>
      </c>
      <c r="M419" t="s">
        <v>4</v>
      </c>
      <c r="N419">
        <v>1285.717234</v>
      </c>
      <c r="O419">
        <v>1934.630122</v>
      </c>
      <c r="P419" t="s">
        <v>5</v>
      </c>
      <c r="Q419">
        <v>1827.0105659999999</v>
      </c>
      <c r="R419">
        <v>12399.182148</v>
      </c>
      <c r="S419" t="s">
        <v>6</v>
      </c>
      <c r="T419">
        <v>552.33232799999996</v>
      </c>
      <c r="U419">
        <v>245.46810400000001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0.164961</v>
      </c>
      <c r="AG419">
        <v>1.73E-4</v>
      </c>
      <c r="AH419" t="s">
        <v>11</v>
      </c>
      <c r="AI419">
        <v>0.83765000000000001</v>
      </c>
      <c r="AJ419">
        <v>3.4E-5</v>
      </c>
      <c r="AK419" t="s">
        <v>12</v>
      </c>
      <c r="AL419">
        <v>18.34</v>
      </c>
      <c r="AM419">
        <v>5343.1844000000001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27611.136953000001</v>
      </c>
      <c r="I420">
        <v>621292.74016199994</v>
      </c>
      <c r="J420" t="s">
        <v>3</v>
      </c>
      <c r="K420">
        <v>27587.172655999999</v>
      </c>
      <c r="L420">
        <v>620265.46494099998</v>
      </c>
      <c r="M420" t="s">
        <v>4</v>
      </c>
      <c r="N420">
        <v>1357.089395</v>
      </c>
      <c r="O420">
        <v>2062.944207</v>
      </c>
      <c r="P420" t="s">
        <v>5</v>
      </c>
      <c r="Q420">
        <v>1928.8984330000001</v>
      </c>
      <c r="R420">
        <v>13443.645709</v>
      </c>
      <c r="S420" t="s">
        <v>6</v>
      </c>
      <c r="T420">
        <v>582.99351000000001</v>
      </c>
      <c r="U420">
        <v>256.86193500000002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0.16444600000000001</v>
      </c>
      <c r="AG420">
        <v>1.76E-4</v>
      </c>
      <c r="AH420" t="s">
        <v>11</v>
      </c>
      <c r="AI420">
        <v>0.83842000000000005</v>
      </c>
      <c r="AJ420">
        <v>2.9E-5</v>
      </c>
      <c r="AK420" t="s">
        <v>12</v>
      </c>
      <c r="AL420">
        <v>18.34</v>
      </c>
      <c r="AM420">
        <v>5343.1844000000001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29045.5625</v>
      </c>
      <c r="I421">
        <v>640098.99878400005</v>
      </c>
      <c r="J421" t="s">
        <v>3</v>
      </c>
      <c r="K421">
        <v>29020.357265999999</v>
      </c>
      <c r="L421">
        <v>639044.39890499995</v>
      </c>
      <c r="M421" t="s">
        <v>4</v>
      </c>
      <c r="N421">
        <v>1427.553547</v>
      </c>
      <c r="O421">
        <v>2120.57195</v>
      </c>
      <c r="P421" t="s">
        <v>5</v>
      </c>
      <c r="Q421">
        <v>2029.5881010000001</v>
      </c>
      <c r="R421">
        <v>14561.264068</v>
      </c>
      <c r="S421" t="s">
        <v>6</v>
      </c>
      <c r="T421">
        <v>613.28478399999995</v>
      </c>
      <c r="U421">
        <v>261.993562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0.16298000000000001</v>
      </c>
      <c r="AG421">
        <v>1.7200000000000001E-4</v>
      </c>
      <c r="AH421" t="s">
        <v>11</v>
      </c>
      <c r="AI421">
        <v>0.83865900000000004</v>
      </c>
      <c r="AJ421">
        <v>3.1000000000000001E-5</v>
      </c>
      <c r="AK421" t="s">
        <v>12</v>
      </c>
      <c r="AL421">
        <v>23.7</v>
      </c>
      <c r="AM421">
        <v>6554.33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1370.529219</v>
      </c>
      <c r="I422">
        <v>6126.6933870000003</v>
      </c>
      <c r="J422" t="s">
        <v>3</v>
      </c>
      <c r="K422">
        <v>1369.273267</v>
      </c>
      <c r="L422">
        <v>6114.7460430000001</v>
      </c>
      <c r="M422" t="s">
        <v>4</v>
      </c>
      <c r="N422">
        <v>69.917169999999999</v>
      </c>
      <c r="O422">
        <v>18.600828</v>
      </c>
      <c r="P422" t="s">
        <v>5</v>
      </c>
      <c r="Q422">
        <v>0</v>
      </c>
      <c r="R422">
        <v>0</v>
      </c>
      <c r="S422" t="s">
        <v>6</v>
      </c>
      <c r="T422">
        <v>30.687348</v>
      </c>
      <c r="U422">
        <v>3.017582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0.182362</v>
      </c>
      <c r="AG422">
        <v>1.2999999999999999E-4</v>
      </c>
      <c r="AH422" t="s">
        <v>11</v>
      </c>
      <c r="AI422">
        <v>0.81541600000000003</v>
      </c>
      <c r="AJ422">
        <v>1.4799999999999999E-4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2728.4089749999998</v>
      </c>
      <c r="I423">
        <v>11211.921381</v>
      </c>
      <c r="J423" t="s">
        <v>3</v>
      </c>
      <c r="K423">
        <v>2725.9129929999999</v>
      </c>
      <c r="L423">
        <v>11190.961603</v>
      </c>
      <c r="M423" t="s">
        <v>4</v>
      </c>
      <c r="N423">
        <v>139.189708</v>
      </c>
      <c r="O423">
        <v>32.261138000000003</v>
      </c>
      <c r="P423" t="s">
        <v>5</v>
      </c>
      <c r="Q423">
        <v>0</v>
      </c>
      <c r="R423">
        <v>0</v>
      </c>
      <c r="S423" t="s">
        <v>6</v>
      </c>
      <c r="T423">
        <v>61.132998999999998</v>
      </c>
      <c r="U423">
        <v>5.6071650000000002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0.17628199999999999</v>
      </c>
      <c r="AG423">
        <v>8.6000000000000003E-5</v>
      </c>
      <c r="AH423" t="s">
        <v>11</v>
      </c>
      <c r="AI423">
        <v>0.82242199999999999</v>
      </c>
      <c r="AJ423">
        <v>1.8699999999999999E-4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4088.9184329999998</v>
      </c>
      <c r="I424">
        <v>20668.459824000001</v>
      </c>
      <c r="J424" t="s">
        <v>3</v>
      </c>
      <c r="K424">
        <v>4085.1764400000002</v>
      </c>
      <c r="L424">
        <v>20633.423788</v>
      </c>
      <c r="M424" t="s">
        <v>4</v>
      </c>
      <c r="N424">
        <v>208.65088</v>
      </c>
      <c r="O424">
        <v>55.069271000000001</v>
      </c>
      <c r="P424" t="s">
        <v>5</v>
      </c>
      <c r="Q424">
        <v>0</v>
      </c>
      <c r="R424">
        <v>0</v>
      </c>
      <c r="S424" t="s">
        <v>6</v>
      </c>
      <c r="T424">
        <v>91.630852000000004</v>
      </c>
      <c r="U424">
        <v>10.463006999999999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0.17482300000000001</v>
      </c>
      <c r="AG424">
        <v>9.2999999999999997E-5</v>
      </c>
      <c r="AH424" t="s">
        <v>11</v>
      </c>
      <c r="AI424">
        <v>0.82674099999999995</v>
      </c>
      <c r="AJ424">
        <v>1.45E-4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5449.3802249999999</v>
      </c>
      <c r="I425">
        <v>27660.090532999999</v>
      </c>
      <c r="J425" t="s">
        <v>3</v>
      </c>
      <c r="K425">
        <v>5444.3955960000003</v>
      </c>
      <c r="L425">
        <v>27611.545276000001</v>
      </c>
      <c r="M425" t="s">
        <v>4</v>
      </c>
      <c r="N425">
        <v>278.22512499999999</v>
      </c>
      <c r="O425">
        <v>83.618531000000004</v>
      </c>
      <c r="P425" t="s">
        <v>5</v>
      </c>
      <c r="Q425">
        <v>0</v>
      </c>
      <c r="R425">
        <v>0</v>
      </c>
      <c r="S425" t="s">
        <v>6</v>
      </c>
      <c r="T425">
        <v>122.12027399999999</v>
      </c>
      <c r="U425">
        <v>13.948911000000001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0.17407400000000001</v>
      </c>
      <c r="AG425">
        <v>9.5000000000000005E-5</v>
      </c>
      <c r="AH425" t="s">
        <v>11</v>
      </c>
      <c r="AI425">
        <v>0.83076099999999997</v>
      </c>
      <c r="AJ425">
        <v>1.22E-4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6812.6089940000002</v>
      </c>
      <c r="I426">
        <v>32211.777125000001</v>
      </c>
      <c r="J426" t="s">
        <v>3</v>
      </c>
      <c r="K426">
        <v>6806.377305</v>
      </c>
      <c r="L426">
        <v>32155.358070999999</v>
      </c>
      <c r="M426" t="s">
        <v>4</v>
      </c>
      <c r="N426">
        <v>347.71899999999999</v>
      </c>
      <c r="O426">
        <v>98.020506999999995</v>
      </c>
      <c r="P426" t="s">
        <v>5</v>
      </c>
      <c r="Q426">
        <v>0</v>
      </c>
      <c r="R426">
        <v>0</v>
      </c>
      <c r="S426" t="s">
        <v>6</v>
      </c>
      <c r="T426">
        <v>152.695876</v>
      </c>
      <c r="U426">
        <v>16.512239999999998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0.17342099999999999</v>
      </c>
      <c r="AG426">
        <v>1.03E-4</v>
      </c>
      <c r="AH426" t="s">
        <v>11</v>
      </c>
      <c r="AI426">
        <v>0.83140199999999997</v>
      </c>
      <c r="AJ426">
        <v>1.1900000000000001E-4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8180.0875980000001</v>
      </c>
      <c r="I427">
        <v>42847.691604</v>
      </c>
      <c r="J427" t="s">
        <v>3</v>
      </c>
      <c r="K427">
        <v>8172.6118459999998</v>
      </c>
      <c r="L427">
        <v>42774.415421999998</v>
      </c>
      <c r="M427" t="s">
        <v>4</v>
      </c>
      <c r="N427">
        <v>417.60789499999998</v>
      </c>
      <c r="O427">
        <v>141.433831</v>
      </c>
      <c r="P427" t="s">
        <v>5</v>
      </c>
      <c r="Q427">
        <v>0</v>
      </c>
      <c r="R427">
        <v>0</v>
      </c>
      <c r="S427" t="s">
        <v>6</v>
      </c>
      <c r="T427">
        <v>183.34853100000001</v>
      </c>
      <c r="U427">
        <v>22.01005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0.17240800000000001</v>
      </c>
      <c r="AG427">
        <v>1.18E-4</v>
      </c>
      <c r="AH427" t="s">
        <v>11</v>
      </c>
      <c r="AI427">
        <v>0.83261099999999999</v>
      </c>
      <c r="AJ427">
        <v>8.7999999999999998E-5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9534.6014059999998</v>
      </c>
      <c r="I428">
        <v>53922.884843</v>
      </c>
      <c r="J428" t="s">
        <v>3</v>
      </c>
      <c r="K428">
        <v>9525.8898239999999</v>
      </c>
      <c r="L428">
        <v>53831.092103000003</v>
      </c>
      <c r="M428" t="s">
        <v>4</v>
      </c>
      <c r="N428">
        <v>486.83525900000001</v>
      </c>
      <c r="O428">
        <v>184.920424</v>
      </c>
      <c r="P428" t="s">
        <v>5</v>
      </c>
      <c r="Q428">
        <v>0</v>
      </c>
      <c r="R428">
        <v>0</v>
      </c>
      <c r="S428" t="s">
        <v>6</v>
      </c>
      <c r="T428">
        <v>213.722542</v>
      </c>
      <c r="U428">
        <v>27.816113999999999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0.17184099999999999</v>
      </c>
      <c r="AG428">
        <v>1.27E-4</v>
      </c>
      <c r="AH428" t="s">
        <v>11</v>
      </c>
      <c r="AI428">
        <v>0.83301199999999997</v>
      </c>
      <c r="AJ428">
        <v>7.7999999999999999E-5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10889.255566</v>
      </c>
      <c r="I429">
        <v>69411.021536</v>
      </c>
      <c r="J429" t="s">
        <v>3</v>
      </c>
      <c r="K429">
        <v>10879.304335999999</v>
      </c>
      <c r="L429">
        <v>69293.657460999995</v>
      </c>
      <c r="M429" t="s">
        <v>4</v>
      </c>
      <c r="N429">
        <v>556.07834100000002</v>
      </c>
      <c r="O429">
        <v>232.74937499999999</v>
      </c>
      <c r="P429" t="s">
        <v>5</v>
      </c>
      <c r="Q429">
        <v>0</v>
      </c>
      <c r="R429">
        <v>0</v>
      </c>
      <c r="S429" t="s">
        <v>6</v>
      </c>
      <c r="T429">
        <v>244.09246099999999</v>
      </c>
      <c r="U429">
        <v>35.910772000000001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0.17169100000000001</v>
      </c>
      <c r="AG429">
        <v>1.26E-4</v>
      </c>
      <c r="AH429" t="s">
        <v>11</v>
      </c>
      <c r="AI429">
        <v>0.83441799999999999</v>
      </c>
      <c r="AJ429">
        <v>4.8999999999999998E-5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12246.321073999999</v>
      </c>
      <c r="I430">
        <v>81536.245767999993</v>
      </c>
      <c r="J430" t="s">
        <v>3</v>
      </c>
      <c r="K430">
        <v>12235.131367</v>
      </c>
      <c r="L430">
        <v>81397.783955000006</v>
      </c>
      <c r="M430" t="s">
        <v>4</v>
      </c>
      <c r="N430">
        <v>625.29523900000004</v>
      </c>
      <c r="O430">
        <v>271.91745300000002</v>
      </c>
      <c r="P430" t="s">
        <v>5</v>
      </c>
      <c r="Q430">
        <v>0</v>
      </c>
      <c r="R430">
        <v>0</v>
      </c>
      <c r="S430" t="s">
        <v>6</v>
      </c>
      <c r="T430">
        <v>274.51686000000001</v>
      </c>
      <c r="U430">
        <v>42.245452999999998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0.17088300000000001</v>
      </c>
      <c r="AG430">
        <v>1.4200000000000001E-4</v>
      </c>
      <c r="AH430" t="s">
        <v>11</v>
      </c>
      <c r="AI430">
        <v>0.83442099999999997</v>
      </c>
      <c r="AJ430">
        <v>4.8999999999999998E-5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13603.326465</v>
      </c>
      <c r="I431">
        <v>101078.482797</v>
      </c>
      <c r="J431" t="s">
        <v>3</v>
      </c>
      <c r="K431">
        <v>13590.893104999999</v>
      </c>
      <c r="L431">
        <v>100907.579948</v>
      </c>
      <c r="M431" t="s">
        <v>4</v>
      </c>
      <c r="N431">
        <v>694.50707499999999</v>
      </c>
      <c r="O431">
        <v>326.12716499999999</v>
      </c>
      <c r="P431" t="s">
        <v>5</v>
      </c>
      <c r="Q431">
        <v>0</v>
      </c>
      <c r="R431">
        <v>0</v>
      </c>
      <c r="S431" t="s">
        <v>6</v>
      </c>
      <c r="T431">
        <v>304.93651999999997</v>
      </c>
      <c r="U431">
        <v>52.258301000000003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0.17005500000000001</v>
      </c>
      <c r="AG431">
        <v>1.64E-4</v>
      </c>
      <c r="AH431" t="s">
        <v>11</v>
      </c>
      <c r="AI431">
        <v>0.83552300000000002</v>
      </c>
      <c r="AJ431">
        <v>4.5000000000000003E-5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14964.828750000001</v>
      </c>
      <c r="I432">
        <v>118339.66215800001</v>
      </c>
      <c r="J432" t="s">
        <v>3</v>
      </c>
      <c r="K432">
        <v>14951.153104999999</v>
      </c>
      <c r="L432">
        <v>118139.214649</v>
      </c>
      <c r="M432" t="s">
        <v>4</v>
      </c>
      <c r="N432">
        <v>764.08208100000002</v>
      </c>
      <c r="O432">
        <v>373.25822599999998</v>
      </c>
      <c r="P432" t="s">
        <v>5</v>
      </c>
      <c r="Q432">
        <v>0</v>
      </c>
      <c r="R432">
        <v>0</v>
      </c>
      <c r="S432" t="s">
        <v>6</v>
      </c>
      <c r="T432">
        <v>335.45772799999997</v>
      </c>
      <c r="U432">
        <v>61.352150000000002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0.168905</v>
      </c>
      <c r="AG432">
        <v>1.7699999999999999E-4</v>
      </c>
      <c r="AH432" t="s">
        <v>11</v>
      </c>
      <c r="AI432">
        <v>0.83604400000000001</v>
      </c>
      <c r="AJ432">
        <v>2.8E-5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16334.828301</v>
      </c>
      <c r="I433">
        <v>142467.349674</v>
      </c>
      <c r="J433" t="s">
        <v>3</v>
      </c>
      <c r="K433">
        <v>16319.89293</v>
      </c>
      <c r="L433">
        <v>142220.68756799999</v>
      </c>
      <c r="M433" t="s">
        <v>4</v>
      </c>
      <c r="N433">
        <v>834.48729400000002</v>
      </c>
      <c r="O433">
        <v>476.38532400000003</v>
      </c>
      <c r="P433" t="s">
        <v>5</v>
      </c>
      <c r="Q433">
        <v>0</v>
      </c>
      <c r="R433">
        <v>0</v>
      </c>
      <c r="S433" t="s">
        <v>6</v>
      </c>
      <c r="T433">
        <v>366.16913799999998</v>
      </c>
      <c r="U433">
        <v>73.351371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0.16711699999999999</v>
      </c>
      <c r="AG433">
        <v>1.92E-4</v>
      </c>
      <c r="AH433" t="s">
        <v>11</v>
      </c>
      <c r="AI433">
        <v>0.83621100000000004</v>
      </c>
      <c r="AJ433">
        <v>2.6999999999999999E-5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17684.745937</v>
      </c>
      <c r="I434">
        <v>153795.547689</v>
      </c>
      <c r="J434" t="s">
        <v>3</v>
      </c>
      <c r="K434">
        <v>17668.573594000001</v>
      </c>
      <c r="L434">
        <v>153528.40841999999</v>
      </c>
      <c r="M434" t="s">
        <v>4</v>
      </c>
      <c r="N434">
        <v>903.425388</v>
      </c>
      <c r="O434">
        <v>512.59326199999998</v>
      </c>
      <c r="P434" t="s">
        <v>5</v>
      </c>
      <c r="Q434">
        <v>0</v>
      </c>
      <c r="R434">
        <v>0</v>
      </c>
      <c r="S434" t="s">
        <v>6</v>
      </c>
      <c r="T434">
        <v>396.45693399999999</v>
      </c>
      <c r="U434">
        <v>79.683189999999996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0.165358</v>
      </c>
      <c r="AG434">
        <v>2.0100000000000001E-4</v>
      </c>
      <c r="AH434" t="s">
        <v>11</v>
      </c>
      <c r="AI434">
        <v>0.83626500000000004</v>
      </c>
      <c r="AJ434">
        <v>2.6999999999999999E-5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19038.21125</v>
      </c>
      <c r="I435">
        <v>161478.13418699999</v>
      </c>
      <c r="J435" t="s">
        <v>3</v>
      </c>
      <c r="K435">
        <v>19020.797655999999</v>
      </c>
      <c r="L435">
        <v>161198.926206</v>
      </c>
      <c r="M435" t="s">
        <v>4</v>
      </c>
      <c r="N435">
        <v>972.68245999999999</v>
      </c>
      <c r="O435">
        <v>553.17230400000005</v>
      </c>
      <c r="P435" t="s">
        <v>5</v>
      </c>
      <c r="Q435">
        <v>0</v>
      </c>
      <c r="R435">
        <v>0</v>
      </c>
      <c r="S435" t="s">
        <v>6</v>
      </c>
      <c r="T435">
        <v>426.808134</v>
      </c>
      <c r="U435">
        <v>84.042644999999993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0.16392599999999999</v>
      </c>
      <c r="AG435">
        <v>1.9799999999999999E-4</v>
      </c>
      <c r="AH435" t="s">
        <v>11</v>
      </c>
      <c r="AI435">
        <v>0.836534</v>
      </c>
      <c r="AJ435">
        <v>2.5999999999999998E-5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20405.404609000001</v>
      </c>
      <c r="I436">
        <v>180021.01390399999</v>
      </c>
      <c r="J436" t="s">
        <v>3</v>
      </c>
      <c r="K436">
        <v>20386.740664000001</v>
      </c>
      <c r="L436">
        <v>179705.88789000001</v>
      </c>
      <c r="M436" t="s">
        <v>4</v>
      </c>
      <c r="N436">
        <v>1042.5850840000001</v>
      </c>
      <c r="O436">
        <v>634.605187</v>
      </c>
      <c r="P436" t="s">
        <v>5</v>
      </c>
      <c r="Q436">
        <v>0</v>
      </c>
      <c r="R436">
        <v>0</v>
      </c>
      <c r="S436" t="s">
        <v>6</v>
      </c>
      <c r="T436">
        <v>457.44607600000001</v>
      </c>
      <c r="U436">
        <v>93.571641999999997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0.16309599999999999</v>
      </c>
      <c r="AG436">
        <v>1.9699999999999999E-4</v>
      </c>
      <c r="AH436" t="s">
        <v>11</v>
      </c>
      <c r="AI436">
        <v>0.83667899999999995</v>
      </c>
      <c r="AJ436">
        <v>2.5000000000000001E-5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21777.769648000001</v>
      </c>
      <c r="I437">
        <v>206055.58218100001</v>
      </c>
      <c r="J437" t="s">
        <v>3</v>
      </c>
      <c r="K437">
        <v>21757.856484</v>
      </c>
      <c r="L437">
        <v>205698.00633900001</v>
      </c>
      <c r="M437" t="s">
        <v>4</v>
      </c>
      <c r="N437">
        <v>1112.809749</v>
      </c>
      <c r="O437">
        <v>703.90064800000005</v>
      </c>
      <c r="P437" t="s">
        <v>5</v>
      </c>
      <c r="Q437">
        <v>0</v>
      </c>
      <c r="R437">
        <v>0</v>
      </c>
      <c r="S437" t="s">
        <v>6</v>
      </c>
      <c r="T437">
        <v>488.19871799999999</v>
      </c>
      <c r="U437">
        <v>106.73426000000001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0.16306799999999999</v>
      </c>
      <c r="AG437">
        <v>1.9799999999999999E-4</v>
      </c>
      <c r="AH437" t="s">
        <v>11</v>
      </c>
      <c r="AI437">
        <v>0.83684999999999998</v>
      </c>
      <c r="AJ437">
        <v>2.3E-5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23143.273125</v>
      </c>
      <c r="I438">
        <v>222255.20360499999</v>
      </c>
      <c r="J438" t="s">
        <v>3</v>
      </c>
      <c r="K438">
        <v>23122.112539000002</v>
      </c>
      <c r="L438">
        <v>221863.951119</v>
      </c>
      <c r="M438" t="s">
        <v>4</v>
      </c>
      <c r="N438">
        <v>1182.605327</v>
      </c>
      <c r="O438">
        <v>763.11187399999994</v>
      </c>
      <c r="P438" t="s">
        <v>5</v>
      </c>
      <c r="Q438">
        <v>0</v>
      </c>
      <c r="R438">
        <v>0</v>
      </c>
      <c r="S438" t="s">
        <v>6</v>
      </c>
      <c r="T438">
        <v>518.81353899999999</v>
      </c>
      <c r="U438">
        <v>115.389011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0.16284199999999999</v>
      </c>
      <c r="AG438">
        <v>1.95E-4</v>
      </c>
      <c r="AH438" t="s">
        <v>11</v>
      </c>
      <c r="AI438">
        <v>0.83721800000000002</v>
      </c>
      <c r="AJ438">
        <v>1.9000000000000001E-5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24520.642030999999</v>
      </c>
      <c r="I439">
        <v>246411.08158599999</v>
      </c>
      <c r="J439" t="s">
        <v>3</v>
      </c>
      <c r="K439">
        <v>24498.227188000001</v>
      </c>
      <c r="L439">
        <v>245978.51738400001</v>
      </c>
      <c r="M439" t="s">
        <v>4</v>
      </c>
      <c r="N439">
        <v>1253.2394380000001</v>
      </c>
      <c r="O439">
        <v>836.72986900000001</v>
      </c>
      <c r="P439" t="s">
        <v>5</v>
      </c>
      <c r="Q439">
        <v>0</v>
      </c>
      <c r="R439">
        <v>0</v>
      </c>
      <c r="S439" t="s">
        <v>6</v>
      </c>
      <c r="T439">
        <v>549.68608800000004</v>
      </c>
      <c r="U439">
        <v>127.427815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0.16244800000000001</v>
      </c>
      <c r="AG439">
        <v>1.94E-4</v>
      </c>
      <c r="AH439" t="s">
        <v>11</v>
      </c>
      <c r="AI439">
        <v>0.83726500000000004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25890.671133</v>
      </c>
      <c r="I440">
        <v>252957.23628899999</v>
      </c>
      <c r="J440" t="s">
        <v>3</v>
      </c>
      <c r="K440">
        <v>25867.003594000002</v>
      </c>
      <c r="L440">
        <v>252512.41430400001</v>
      </c>
      <c r="M440" t="s">
        <v>4</v>
      </c>
      <c r="N440">
        <v>1323.093003</v>
      </c>
      <c r="O440">
        <v>847.792731</v>
      </c>
      <c r="P440" t="s">
        <v>5</v>
      </c>
      <c r="Q440">
        <v>0</v>
      </c>
      <c r="R440">
        <v>0</v>
      </c>
      <c r="S440" t="s">
        <v>6</v>
      </c>
      <c r="T440">
        <v>580.40637300000003</v>
      </c>
      <c r="U440">
        <v>131.11803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0.16244800000000001</v>
      </c>
      <c r="AG440">
        <v>1.94E-4</v>
      </c>
      <c r="AH440" t="s">
        <v>11</v>
      </c>
      <c r="AI440">
        <v>0.83795399999999998</v>
      </c>
      <c r="AJ440">
        <v>3.8000000000000002E-5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27250.255195000002</v>
      </c>
      <c r="I441">
        <v>265344.01829600002</v>
      </c>
      <c r="J441" t="s">
        <v>3</v>
      </c>
      <c r="K441">
        <v>27225.344063</v>
      </c>
      <c r="L441">
        <v>264876.64576599997</v>
      </c>
      <c r="M441" t="s">
        <v>4</v>
      </c>
      <c r="N441">
        <v>1392.7422220000001</v>
      </c>
      <c r="O441">
        <v>896.57236699999999</v>
      </c>
      <c r="P441" t="s">
        <v>5</v>
      </c>
      <c r="Q441">
        <v>0</v>
      </c>
      <c r="R441">
        <v>0</v>
      </c>
      <c r="S441" t="s">
        <v>6</v>
      </c>
      <c r="T441">
        <v>610.91428599999995</v>
      </c>
      <c r="U441">
        <v>138.28768500000001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0.161832</v>
      </c>
      <c r="AG441">
        <v>1.93E-4</v>
      </c>
      <c r="AH441" t="s">
        <v>11</v>
      </c>
      <c r="AI441">
        <v>0.83858999999999995</v>
      </c>
      <c r="AJ441">
        <v>5.5000000000000002E-5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1508.0976559999999</v>
      </c>
      <c r="I442">
        <v>11698.058537000001</v>
      </c>
      <c r="J442" t="s">
        <v>3</v>
      </c>
      <c r="K442">
        <v>1506.709302</v>
      </c>
      <c r="L442">
        <v>11674.536612</v>
      </c>
      <c r="M442" t="s">
        <v>4</v>
      </c>
      <c r="N442">
        <v>59.175877</v>
      </c>
      <c r="O442">
        <v>21.990368</v>
      </c>
      <c r="P442" t="s">
        <v>5</v>
      </c>
      <c r="Q442">
        <v>127.52706000000001</v>
      </c>
      <c r="R442">
        <v>140.97024999999999</v>
      </c>
      <c r="S442" t="s">
        <v>6</v>
      </c>
      <c r="T442">
        <v>31.238997999999999</v>
      </c>
      <c r="U442">
        <v>4.8821349999999999</v>
      </c>
      <c r="V442" t="s">
        <v>7</v>
      </c>
      <c r="W442">
        <v>32.270408000000003</v>
      </c>
      <c r="X442">
        <v>5.426196</v>
      </c>
      <c r="Y442" t="s">
        <v>8</v>
      </c>
      <c r="Z442">
        <v>35.988495999999998</v>
      </c>
      <c r="AA442">
        <v>38.992122999999999</v>
      </c>
      <c r="AB442" t="s">
        <v>9</v>
      </c>
      <c r="AC442">
        <v>1300.9864749999999</v>
      </c>
      <c r="AD442">
        <v>8314.9753650000002</v>
      </c>
      <c r="AE442" t="s">
        <v>10</v>
      </c>
      <c r="AF442">
        <v>0.18132000000000001</v>
      </c>
      <c r="AG442">
        <v>1.1E-4</v>
      </c>
      <c r="AH442" t="s">
        <v>11</v>
      </c>
      <c r="AI442">
        <v>0.81761499999999998</v>
      </c>
      <c r="AJ442">
        <v>1.5200000000000001E-4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3030.4576860000002</v>
      </c>
      <c r="I443">
        <v>22515.535575000002</v>
      </c>
      <c r="J443" t="s">
        <v>3</v>
      </c>
      <c r="K443">
        <v>3027.7022609999999</v>
      </c>
      <c r="L443">
        <v>22473.853879999999</v>
      </c>
      <c r="M443" t="s">
        <v>4</v>
      </c>
      <c r="N443">
        <v>118.70089900000001</v>
      </c>
      <c r="O443">
        <v>39.928294000000001</v>
      </c>
      <c r="P443" t="s">
        <v>5</v>
      </c>
      <c r="Q443">
        <v>259.01448099999999</v>
      </c>
      <c r="R443">
        <v>443.50890900000002</v>
      </c>
      <c r="S443" t="s">
        <v>6</v>
      </c>
      <c r="T443">
        <v>62.755901000000001</v>
      </c>
      <c r="U443">
        <v>9.4162820000000007</v>
      </c>
      <c r="V443" t="s">
        <v>7</v>
      </c>
      <c r="W443">
        <v>64.978831</v>
      </c>
      <c r="X443">
        <v>10.596638</v>
      </c>
      <c r="Y443" t="s">
        <v>8</v>
      </c>
      <c r="Z443">
        <v>74.944174000000004</v>
      </c>
      <c r="AA443">
        <v>230.24230700000001</v>
      </c>
      <c r="AB443" t="s">
        <v>9</v>
      </c>
      <c r="AC443">
        <v>2611.7924509999998</v>
      </c>
      <c r="AD443">
        <v>15895.594415</v>
      </c>
      <c r="AE443" t="s">
        <v>10</v>
      </c>
      <c r="AF443">
        <v>0.178338</v>
      </c>
      <c r="AG443">
        <v>5.7000000000000003E-5</v>
      </c>
      <c r="AH443" t="s">
        <v>11</v>
      </c>
      <c r="AI443">
        <v>0.82248500000000002</v>
      </c>
      <c r="AJ443">
        <v>1.73E-4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4530.9297749999996</v>
      </c>
      <c r="I444">
        <v>37995.324085</v>
      </c>
      <c r="J444" t="s">
        <v>3</v>
      </c>
      <c r="K444">
        <v>4526.8309959999997</v>
      </c>
      <c r="L444">
        <v>37925.796403</v>
      </c>
      <c r="M444" t="s">
        <v>4</v>
      </c>
      <c r="N444">
        <v>177.20818499999999</v>
      </c>
      <c r="O444">
        <v>66.000760999999997</v>
      </c>
      <c r="P444" t="s">
        <v>5</v>
      </c>
      <c r="Q444">
        <v>388.47244799999999</v>
      </c>
      <c r="R444">
        <v>940.83160699999996</v>
      </c>
      <c r="S444" t="s">
        <v>6</v>
      </c>
      <c r="T444">
        <v>93.871913000000006</v>
      </c>
      <c r="U444">
        <v>15.370521</v>
      </c>
      <c r="V444" t="s">
        <v>7</v>
      </c>
      <c r="W444">
        <v>97.251591000000005</v>
      </c>
      <c r="X444">
        <v>17.778542000000002</v>
      </c>
      <c r="Y444" t="s">
        <v>8</v>
      </c>
      <c r="Z444">
        <v>113.050404</v>
      </c>
      <c r="AA444">
        <v>536.16481099999999</v>
      </c>
      <c r="AB444" t="s">
        <v>9</v>
      </c>
      <c r="AC444">
        <v>3904.0240819999999</v>
      </c>
      <c r="AD444">
        <v>26234.002409000001</v>
      </c>
      <c r="AE444" t="s">
        <v>10</v>
      </c>
      <c r="AF444">
        <v>0.17651800000000001</v>
      </c>
      <c r="AG444">
        <v>7.6000000000000004E-5</v>
      </c>
      <c r="AH444" t="s">
        <v>11</v>
      </c>
      <c r="AI444">
        <v>0.82660699999999998</v>
      </c>
      <c r="AJ444">
        <v>1.9000000000000001E-4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6062.2993850000003</v>
      </c>
      <c r="I445">
        <v>33229.522127999997</v>
      </c>
      <c r="J445" t="s">
        <v>3</v>
      </c>
      <c r="K445">
        <v>6056.82125</v>
      </c>
      <c r="L445">
        <v>33165.274911</v>
      </c>
      <c r="M445" t="s">
        <v>4</v>
      </c>
      <c r="N445">
        <v>237.15931699999999</v>
      </c>
      <c r="O445">
        <v>59.444795999999997</v>
      </c>
      <c r="P445" t="s">
        <v>5</v>
      </c>
      <c r="Q445">
        <v>520.50306899999998</v>
      </c>
      <c r="R445">
        <v>1216.8310489999999</v>
      </c>
      <c r="S445" t="s">
        <v>6</v>
      </c>
      <c r="T445">
        <v>125.560237</v>
      </c>
      <c r="U445">
        <v>13.015446000000001</v>
      </c>
      <c r="V445" t="s">
        <v>7</v>
      </c>
      <c r="W445">
        <v>130.11661599999999</v>
      </c>
      <c r="X445">
        <v>16.07009</v>
      </c>
      <c r="Y445" t="s">
        <v>8</v>
      </c>
      <c r="Z445">
        <v>152.046423</v>
      </c>
      <c r="AA445">
        <v>830.51058999999998</v>
      </c>
      <c r="AB445" t="s">
        <v>9</v>
      </c>
      <c r="AC445">
        <v>5222.7609080000002</v>
      </c>
      <c r="AD445">
        <v>22761.116677999999</v>
      </c>
      <c r="AE445" t="s">
        <v>10</v>
      </c>
      <c r="AF445">
        <v>0.174655</v>
      </c>
      <c r="AG445">
        <v>9.6000000000000002E-5</v>
      </c>
      <c r="AH445" t="s">
        <v>11</v>
      </c>
      <c r="AI445">
        <v>0.83025800000000005</v>
      </c>
      <c r="AJ445">
        <v>1.3799999999999999E-4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7571.5685160000003</v>
      </c>
      <c r="I446">
        <v>36064.063609999997</v>
      </c>
      <c r="J446" t="s">
        <v>3</v>
      </c>
      <c r="K446">
        <v>7564.73459</v>
      </c>
      <c r="L446">
        <v>35994.533808</v>
      </c>
      <c r="M446" t="s">
        <v>4</v>
      </c>
      <c r="N446">
        <v>296.03089799999998</v>
      </c>
      <c r="O446">
        <v>72.369201000000004</v>
      </c>
      <c r="P446" t="s">
        <v>5</v>
      </c>
      <c r="Q446">
        <v>652.69046400000002</v>
      </c>
      <c r="R446">
        <v>1634.174074</v>
      </c>
      <c r="S446" t="s">
        <v>6</v>
      </c>
      <c r="T446">
        <v>156.75260599999999</v>
      </c>
      <c r="U446">
        <v>14.317208000000001</v>
      </c>
      <c r="V446" t="s">
        <v>7</v>
      </c>
      <c r="W446">
        <v>162.56304600000001</v>
      </c>
      <c r="X446">
        <v>17.162517000000001</v>
      </c>
      <c r="Y446" t="s">
        <v>8</v>
      </c>
      <c r="Z446">
        <v>192.58262999999999</v>
      </c>
      <c r="AA446">
        <v>1258.207461</v>
      </c>
      <c r="AB446" t="s">
        <v>9</v>
      </c>
      <c r="AC446">
        <v>6520.6523729999999</v>
      </c>
      <c r="AD446">
        <v>25286.143093999999</v>
      </c>
      <c r="AE446" t="s">
        <v>10</v>
      </c>
      <c r="AF446">
        <v>0.173955</v>
      </c>
      <c r="AG446">
        <v>9.7E-5</v>
      </c>
      <c r="AH446" t="s">
        <v>11</v>
      </c>
      <c r="AI446">
        <v>0.83313899999999996</v>
      </c>
      <c r="AJ446">
        <v>9.7E-5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9092.2731249999997</v>
      </c>
      <c r="I447">
        <v>48291.842827</v>
      </c>
      <c r="J447" t="s">
        <v>3</v>
      </c>
      <c r="K447">
        <v>9084.0809960000006</v>
      </c>
      <c r="L447">
        <v>48201.542893999998</v>
      </c>
      <c r="M447" t="s">
        <v>4</v>
      </c>
      <c r="N447">
        <v>355.22395299999999</v>
      </c>
      <c r="O447">
        <v>101.21174600000001</v>
      </c>
      <c r="P447" t="s">
        <v>5</v>
      </c>
      <c r="Q447">
        <v>784.23560699999996</v>
      </c>
      <c r="R447">
        <v>2273.0936999999999</v>
      </c>
      <c r="S447" t="s">
        <v>6</v>
      </c>
      <c r="T447">
        <v>188.23117500000001</v>
      </c>
      <c r="U447">
        <v>18.837707000000002</v>
      </c>
      <c r="V447" t="s">
        <v>7</v>
      </c>
      <c r="W447">
        <v>195.19299599999999</v>
      </c>
      <c r="X447">
        <v>24.062975999999999</v>
      </c>
      <c r="Y447" t="s">
        <v>8</v>
      </c>
      <c r="Z447">
        <v>231.76138599999999</v>
      </c>
      <c r="AA447">
        <v>1726.0066509999999</v>
      </c>
      <c r="AB447" t="s">
        <v>9</v>
      </c>
      <c r="AC447">
        <v>7830.1110349999999</v>
      </c>
      <c r="AD447">
        <v>33115.574795</v>
      </c>
      <c r="AE447" t="s">
        <v>10</v>
      </c>
      <c r="AF447">
        <v>0.17207700000000001</v>
      </c>
      <c r="AG447">
        <v>1.16E-4</v>
      </c>
      <c r="AH447" t="s">
        <v>11</v>
      </c>
      <c r="AI447">
        <v>0.83496499999999996</v>
      </c>
      <c r="AJ447">
        <v>6.7000000000000002E-5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10596.993945</v>
      </c>
      <c r="I448">
        <v>65870.834650000004</v>
      </c>
      <c r="J448" t="s">
        <v>3</v>
      </c>
      <c r="K448">
        <v>10587.448809</v>
      </c>
      <c r="L448">
        <v>65746.535199000005</v>
      </c>
      <c r="M448" t="s">
        <v>4</v>
      </c>
      <c r="N448">
        <v>414.06301500000001</v>
      </c>
      <c r="O448">
        <v>150.522211</v>
      </c>
      <c r="P448" t="s">
        <v>5</v>
      </c>
      <c r="Q448">
        <v>917.52413200000001</v>
      </c>
      <c r="R448">
        <v>3356.8459979999998</v>
      </c>
      <c r="S448" t="s">
        <v>6</v>
      </c>
      <c r="T448">
        <v>219.29478900000001</v>
      </c>
      <c r="U448">
        <v>25.004913999999999</v>
      </c>
      <c r="V448" t="s">
        <v>7</v>
      </c>
      <c r="W448">
        <v>227.42064099999999</v>
      </c>
      <c r="X448">
        <v>31.624976</v>
      </c>
      <c r="Y448" t="s">
        <v>8</v>
      </c>
      <c r="Z448">
        <v>273.86074600000001</v>
      </c>
      <c r="AA448">
        <v>2594.1561539999998</v>
      </c>
      <c r="AB448" t="s">
        <v>9</v>
      </c>
      <c r="AC448">
        <v>9122.40373</v>
      </c>
      <c r="AD448">
        <v>44363.604363999999</v>
      </c>
      <c r="AE448" t="s">
        <v>10</v>
      </c>
      <c r="AF448">
        <v>0.17133699999999999</v>
      </c>
      <c r="AG448">
        <v>1.22E-4</v>
      </c>
      <c r="AH448" t="s">
        <v>11</v>
      </c>
      <c r="AI448">
        <v>0.83517300000000005</v>
      </c>
      <c r="AJ448">
        <v>6.7000000000000002E-5</v>
      </c>
      <c r="AK448" t="s">
        <v>12</v>
      </c>
      <c r="AL448">
        <v>0</v>
      </c>
      <c r="AM448">
        <v>0</v>
      </c>
    </row>
    <row r="449" spans="1:54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12112.463320000001</v>
      </c>
      <c r="I449">
        <v>82708.892468999999</v>
      </c>
      <c r="J449" t="s">
        <v>3</v>
      </c>
      <c r="K449">
        <v>12101.567051</v>
      </c>
      <c r="L449">
        <v>82556.417354999998</v>
      </c>
      <c r="M449" t="s">
        <v>4</v>
      </c>
      <c r="N449">
        <v>473.12442099999998</v>
      </c>
      <c r="O449">
        <v>182.479277</v>
      </c>
      <c r="P449" t="s">
        <v>5</v>
      </c>
      <c r="Q449">
        <v>1051.3866909999999</v>
      </c>
      <c r="R449">
        <v>4341.2799009999999</v>
      </c>
      <c r="S449" t="s">
        <v>6</v>
      </c>
      <c r="T449">
        <v>250.59989400000001</v>
      </c>
      <c r="U449">
        <v>30.314641000000002</v>
      </c>
      <c r="V449" t="s">
        <v>7</v>
      </c>
      <c r="W449">
        <v>259.94515699999999</v>
      </c>
      <c r="X449">
        <v>39.600245999999999</v>
      </c>
      <c r="Y449" t="s">
        <v>8</v>
      </c>
      <c r="Z449">
        <v>315.75035600000001</v>
      </c>
      <c r="AA449">
        <v>3284.415677</v>
      </c>
      <c r="AB449" t="s">
        <v>9</v>
      </c>
      <c r="AC449">
        <v>10424.434434000001</v>
      </c>
      <c r="AD449">
        <v>54084.612023000001</v>
      </c>
      <c r="AE449" t="s">
        <v>10</v>
      </c>
      <c r="AF449">
        <v>0.17132600000000001</v>
      </c>
      <c r="AG449">
        <v>1.22E-4</v>
      </c>
      <c r="AH449" t="s">
        <v>11</v>
      </c>
      <c r="AI449">
        <v>0.83570699999999998</v>
      </c>
      <c r="AJ449">
        <v>5.8999999999999998E-5</v>
      </c>
      <c r="AK449" t="s">
        <v>12</v>
      </c>
      <c r="AL449">
        <v>0</v>
      </c>
      <c r="AM449">
        <v>0</v>
      </c>
    </row>
    <row r="450" spans="1:54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13632.780332</v>
      </c>
      <c r="I450">
        <v>120870.91293799999</v>
      </c>
      <c r="J450" t="s">
        <v>3</v>
      </c>
      <c r="K450">
        <v>13620.509805</v>
      </c>
      <c r="L450">
        <v>120642.869412</v>
      </c>
      <c r="M450" t="s">
        <v>4</v>
      </c>
      <c r="N450">
        <v>532.42823399999997</v>
      </c>
      <c r="O450">
        <v>261.55869999999999</v>
      </c>
      <c r="P450" t="s">
        <v>5</v>
      </c>
      <c r="Q450">
        <v>1184.044678</v>
      </c>
      <c r="R450">
        <v>5723.3753900000002</v>
      </c>
      <c r="S450" t="s">
        <v>6</v>
      </c>
      <c r="T450">
        <v>282.06386400000002</v>
      </c>
      <c r="U450">
        <v>45.069187999999997</v>
      </c>
      <c r="V450" t="s">
        <v>7</v>
      </c>
      <c r="W450">
        <v>292.56604800000002</v>
      </c>
      <c r="X450">
        <v>57.091535999999998</v>
      </c>
      <c r="Y450" t="s">
        <v>8</v>
      </c>
      <c r="Z450">
        <v>356.10469000000001</v>
      </c>
      <c r="AA450">
        <v>4058.4138109999999</v>
      </c>
      <c r="AB450" t="s">
        <v>9</v>
      </c>
      <c r="AC450">
        <v>11732.202069999999</v>
      </c>
      <c r="AD450">
        <v>77120.075444000002</v>
      </c>
      <c r="AE450" t="s">
        <v>10</v>
      </c>
      <c r="AF450">
        <v>0.16974400000000001</v>
      </c>
      <c r="AG450">
        <v>1.3200000000000001E-4</v>
      </c>
      <c r="AH450" t="s">
        <v>11</v>
      </c>
      <c r="AI450">
        <v>0.83579999999999999</v>
      </c>
      <c r="AJ450">
        <v>5.8999999999999998E-5</v>
      </c>
      <c r="AK450" t="s">
        <v>12</v>
      </c>
      <c r="AL450">
        <v>0</v>
      </c>
      <c r="AM450">
        <v>0</v>
      </c>
    </row>
    <row r="451" spans="1:54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15162.089668000001</v>
      </c>
      <c r="I451">
        <v>148382.17288699999</v>
      </c>
      <c r="J451" t="s">
        <v>3</v>
      </c>
      <c r="K451">
        <v>15148.434316000001</v>
      </c>
      <c r="L451">
        <v>148110.43424100001</v>
      </c>
      <c r="M451" t="s">
        <v>4</v>
      </c>
      <c r="N451">
        <v>592.52279799999997</v>
      </c>
      <c r="O451">
        <v>302.40376600000002</v>
      </c>
      <c r="P451" t="s">
        <v>5</v>
      </c>
      <c r="Q451">
        <v>1320.399719</v>
      </c>
      <c r="R451">
        <v>6746.1607610000001</v>
      </c>
      <c r="S451" t="s">
        <v>6</v>
      </c>
      <c r="T451">
        <v>313.65453200000002</v>
      </c>
      <c r="U451">
        <v>56.316929999999999</v>
      </c>
      <c r="V451" t="s">
        <v>7</v>
      </c>
      <c r="W451">
        <v>325.44598000000002</v>
      </c>
      <c r="X451">
        <v>69.847560999999999</v>
      </c>
      <c r="Y451" t="s">
        <v>8</v>
      </c>
      <c r="Z451">
        <v>399.68639200000001</v>
      </c>
      <c r="AA451">
        <v>4664.2098290000004</v>
      </c>
      <c r="AB451" t="s">
        <v>9</v>
      </c>
      <c r="AC451">
        <v>13044.395586000001</v>
      </c>
      <c r="AD451">
        <v>94538.897746999995</v>
      </c>
      <c r="AE451" t="s">
        <v>10</v>
      </c>
      <c r="AF451">
        <v>0.16780100000000001</v>
      </c>
      <c r="AG451">
        <v>1.45E-4</v>
      </c>
      <c r="AH451" t="s">
        <v>11</v>
      </c>
      <c r="AI451">
        <v>0.83606100000000005</v>
      </c>
      <c r="AJ451">
        <v>5.8E-5</v>
      </c>
      <c r="AK451" t="s">
        <v>12</v>
      </c>
      <c r="AL451">
        <v>0</v>
      </c>
      <c r="AM451">
        <v>0</v>
      </c>
    </row>
    <row r="452" spans="1:54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16702.147284999999</v>
      </c>
      <c r="I452">
        <v>156577.421615</v>
      </c>
      <c r="J452" t="s">
        <v>3</v>
      </c>
      <c r="K452">
        <v>16687.114882999998</v>
      </c>
      <c r="L452">
        <v>156298.73550099999</v>
      </c>
      <c r="M452" t="s">
        <v>4</v>
      </c>
      <c r="N452">
        <v>652.44237199999998</v>
      </c>
      <c r="O452">
        <v>329.15780599999999</v>
      </c>
      <c r="P452" t="s">
        <v>5</v>
      </c>
      <c r="Q452">
        <v>1456.2692500000001</v>
      </c>
      <c r="R452">
        <v>7231.9506030000002</v>
      </c>
      <c r="S452" t="s">
        <v>6</v>
      </c>
      <c r="T452">
        <v>345.475932</v>
      </c>
      <c r="U452">
        <v>59.476387000000003</v>
      </c>
      <c r="V452" t="s">
        <v>7</v>
      </c>
      <c r="W452">
        <v>358.534921</v>
      </c>
      <c r="X452">
        <v>73.856969000000007</v>
      </c>
      <c r="Y452" t="s">
        <v>8</v>
      </c>
      <c r="Z452">
        <v>442.10648300000003</v>
      </c>
      <c r="AA452">
        <v>5161.1704929999996</v>
      </c>
      <c r="AB452" t="s">
        <v>9</v>
      </c>
      <c r="AC452">
        <v>14367.838086</v>
      </c>
      <c r="AD452">
        <v>101594.364222</v>
      </c>
      <c r="AE452" t="s">
        <v>10</v>
      </c>
      <c r="AF452">
        <v>0.16727500000000001</v>
      </c>
      <c r="AG452">
        <v>1.4799999999999999E-4</v>
      </c>
      <c r="AH452" t="s">
        <v>11</v>
      </c>
      <c r="AI452">
        <v>0.83633299999999999</v>
      </c>
      <c r="AJ452">
        <v>5.7000000000000003E-5</v>
      </c>
      <c r="AK452" t="s">
        <v>12</v>
      </c>
      <c r="AL452">
        <v>0</v>
      </c>
      <c r="AM452">
        <v>0</v>
      </c>
    </row>
    <row r="453" spans="1:54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18215.245781000001</v>
      </c>
      <c r="I453">
        <v>176074.38230200001</v>
      </c>
      <c r="J453" t="s">
        <v>3</v>
      </c>
      <c r="K453">
        <v>18198.855038999998</v>
      </c>
      <c r="L453">
        <v>175759.03578899999</v>
      </c>
      <c r="M453" t="s">
        <v>4</v>
      </c>
      <c r="N453">
        <v>711.69781999999998</v>
      </c>
      <c r="O453">
        <v>386.63684699999999</v>
      </c>
      <c r="P453" t="s">
        <v>5</v>
      </c>
      <c r="Q453">
        <v>1588.370774</v>
      </c>
      <c r="R453">
        <v>7813.6842340000003</v>
      </c>
      <c r="S453" t="s">
        <v>6</v>
      </c>
      <c r="T453">
        <v>376.749526</v>
      </c>
      <c r="U453">
        <v>67.354344999999995</v>
      </c>
      <c r="V453" t="s">
        <v>7</v>
      </c>
      <c r="W453">
        <v>390.99704200000002</v>
      </c>
      <c r="X453">
        <v>83.517831000000001</v>
      </c>
      <c r="Y453" t="s">
        <v>8</v>
      </c>
      <c r="Z453">
        <v>482.40670299999999</v>
      </c>
      <c r="AA453">
        <v>5638.6233689999999</v>
      </c>
      <c r="AB453" t="s">
        <v>9</v>
      </c>
      <c r="AC453">
        <v>15669.120703000001</v>
      </c>
      <c r="AD453">
        <v>116204.260891</v>
      </c>
      <c r="AE453" t="s">
        <v>10</v>
      </c>
      <c r="AF453">
        <v>0.16617000000000001</v>
      </c>
      <c r="AG453">
        <v>1.5200000000000001E-4</v>
      </c>
      <c r="AH453" t="s">
        <v>11</v>
      </c>
      <c r="AI453">
        <v>0.83726999999999996</v>
      </c>
      <c r="AJ453">
        <v>6.0000000000000002E-5</v>
      </c>
      <c r="AK453" t="s">
        <v>12</v>
      </c>
      <c r="AL453">
        <v>0</v>
      </c>
      <c r="AM453">
        <v>0</v>
      </c>
    </row>
    <row r="454" spans="1:54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19733.765742</v>
      </c>
      <c r="I454">
        <v>200219.219992</v>
      </c>
      <c r="J454" t="s">
        <v>3</v>
      </c>
      <c r="K454">
        <v>19716.009257999998</v>
      </c>
      <c r="L454">
        <v>199865.77554599999</v>
      </c>
      <c r="M454" t="s">
        <v>4</v>
      </c>
      <c r="N454">
        <v>770.95223299999998</v>
      </c>
      <c r="O454">
        <v>440.90044899999998</v>
      </c>
      <c r="P454" t="s">
        <v>5</v>
      </c>
      <c r="Q454">
        <v>1722.247822</v>
      </c>
      <c r="R454">
        <v>8657.8449180000007</v>
      </c>
      <c r="S454" t="s">
        <v>6</v>
      </c>
      <c r="T454">
        <v>408.10792900000001</v>
      </c>
      <c r="U454">
        <v>79.049188999999998</v>
      </c>
      <c r="V454" t="s">
        <v>7</v>
      </c>
      <c r="W454">
        <v>423.57694199999997</v>
      </c>
      <c r="X454">
        <v>94.768955000000005</v>
      </c>
      <c r="Y454" t="s">
        <v>8</v>
      </c>
      <c r="Z454">
        <v>524.20370400000002</v>
      </c>
      <c r="AA454">
        <v>6343.4843389999996</v>
      </c>
      <c r="AB454" t="s">
        <v>9</v>
      </c>
      <c r="AC454">
        <v>16973.743535000001</v>
      </c>
      <c r="AD454">
        <v>134527.56310999999</v>
      </c>
      <c r="AE454" t="s">
        <v>10</v>
      </c>
      <c r="AF454">
        <v>0.16581699999999999</v>
      </c>
      <c r="AG454">
        <v>1.4899999999999999E-4</v>
      </c>
      <c r="AH454" t="s">
        <v>11</v>
      </c>
      <c r="AI454">
        <v>0.83771099999999998</v>
      </c>
      <c r="AJ454">
        <v>5.1999999999999997E-5</v>
      </c>
      <c r="AK454" t="s">
        <v>12</v>
      </c>
      <c r="AL454">
        <v>0</v>
      </c>
      <c r="AM454">
        <v>0</v>
      </c>
    </row>
    <row r="455" spans="1:54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21232.208320000002</v>
      </c>
      <c r="I455">
        <v>229745.87401900001</v>
      </c>
      <c r="J455" t="s">
        <v>3</v>
      </c>
      <c r="K455">
        <v>21213.105273000001</v>
      </c>
      <c r="L455">
        <v>229341.377847</v>
      </c>
      <c r="M455" t="s">
        <v>4</v>
      </c>
      <c r="N455">
        <v>829.79524900000001</v>
      </c>
      <c r="O455">
        <v>517.13248499999997</v>
      </c>
      <c r="P455" t="s">
        <v>5</v>
      </c>
      <c r="Q455">
        <v>1854.389919</v>
      </c>
      <c r="R455">
        <v>10157.322700000001</v>
      </c>
      <c r="S455" t="s">
        <v>6</v>
      </c>
      <c r="T455">
        <v>439.045481</v>
      </c>
      <c r="U455">
        <v>88.677201999999994</v>
      </c>
      <c r="V455" t="s">
        <v>7</v>
      </c>
      <c r="W455">
        <v>455.71162199999998</v>
      </c>
      <c r="X455">
        <v>105.016854</v>
      </c>
      <c r="Y455" t="s">
        <v>8</v>
      </c>
      <c r="Z455">
        <v>565.45317399999999</v>
      </c>
      <c r="AA455">
        <v>7347.1046829999996</v>
      </c>
      <c r="AB455" t="s">
        <v>9</v>
      </c>
      <c r="AC455">
        <v>18259.595117000001</v>
      </c>
      <c r="AD455">
        <v>151950.53502499999</v>
      </c>
      <c r="AE455" t="s">
        <v>10</v>
      </c>
      <c r="AF455">
        <v>0.16514899999999999</v>
      </c>
      <c r="AG455">
        <v>1.5100000000000001E-4</v>
      </c>
      <c r="AH455" t="s">
        <v>11</v>
      </c>
      <c r="AI455">
        <v>0.83778600000000003</v>
      </c>
      <c r="AJ455">
        <v>5.1E-5</v>
      </c>
      <c r="AK455" t="s">
        <v>12</v>
      </c>
      <c r="AL455">
        <v>0</v>
      </c>
      <c r="AM455">
        <v>0</v>
      </c>
    </row>
    <row r="456" spans="1:54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22732.244922000002</v>
      </c>
      <c r="I456">
        <v>273081.583254</v>
      </c>
      <c r="J456" t="s">
        <v>3</v>
      </c>
      <c r="K456">
        <v>22711.799921999998</v>
      </c>
      <c r="L456">
        <v>272589.11620300001</v>
      </c>
      <c r="M456" t="s">
        <v>4</v>
      </c>
      <c r="N456">
        <v>888.03752599999996</v>
      </c>
      <c r="O456">
        <v>612.10299499999996</v>
      </c>
      <c r="P456" t="s">
        <v>5</v>
      </c>
      <c r="Q456">
        <v>1986.6399389999999</v>
      </c>
      <c r="R456">
        <v>12212.182672999999</v>
      </c>
      <c r="S456" t="s">
        <v>6</v>
      </c>
      <c r="T456">
        <v>470.04310500000003</v>
      </c>
      <c r="U456">
        <v>103.140299</v>
      </c>
      <c r="V456" t="s">
        <v>7</v>
      </c>
      <c r="W456">
        <v>487.87375600000001</v>
      </c>
      <c r="X456">
        <v>124.602681</v>
      </c>
      <c r="Y456" t="s">
        <v>8</v>
      </c>
      <c r="Z456">
        <v>606.69517900000005</v>
      </c>
      <c r="AA456">
        <v>8615.5778179999998</v>
      </c>
      <c r="AB456" t="s">
        <v>9</v>
      </c>
      <c r="AC456">
        <v>19547.588516</v>
      </c>
      <c r="AD456">
        <v>176734.26352499999</v>
      </c>
      <c r="AE456" t="s">
        <v>10</v>
      </c>
      <c r="AF456">
        <v>0.16428200000000001</v>
      </c>
      <c r="AG456">
        <v>1.55E-4</v>
      </c>
      <c r="AH456" t="s">
        <v>11</v>
      </c>
      <c r="AI456">
        <v>0.83779899999999996</v>
      </c>
      <c r="AJ456">
        <v>5.1E-5</v>
      </c>
      <c r="AK456" t="s">
        <v>12</v>
      </c>
      <c r="AL456">
        <v>0</v>
      </c>
      <c r="AM456">
        <v>0</v>
      </c>
    </row>
    <row r="457" spans="1:54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24236.452031000001</v>
      </c>
      <c r="I457">
        <v>290788.384135</v>
      </c>
      <c r="J457" t="s">
        <v>3</v>
      </c>
      <c r="K457">
        <v>24214.655976999999</v>
      </c>
      <c r="L457">
        <v>290273.60408700001</v>
      </c>
      <c r="M457" t="s">
        <v>4</v>
      </c>
      <c r="N457">
        <v>946.67090299999995</v>
      </c>
      <c r="O457">
        <v>680.81860099999994</v>
      </c>
      <c r="P457" t="s">
        <v>5</v>
      </c>
      <c r="Q457">
        <v>2121.1072880000002</v>
      </c>
      <c r="R457">
        <v>14977.64676</v>
      </c>
      <c r="S457" t="s">
        <v>6</v>
      </c>
      <c r="T457">
        <v>501.08669099999997</v>
      </c>
      <c r="U457">
        <v>105.86403300000001</v>
      </c>
      <c r="V457" t="s">
        <v>7</v>
      </c>
      <c r="W457">
        <v>520.14449000000002</v>
      </c>
      <c r="X457">
        <v>131.42194900000001</v>
      </c>
      <c r="Y457" t="s">
        <v>8</v>
      </c>
      <c r="Z457">
        <v>649.27767900000003</v>
      </c>
      <c r="AA457">
        <v>10822.302019000001</v>
      </c>
      <c r="AB457" t="s">
        <v>9</v>
      </c>
      <c r="AC457">
        <v>20837.530781000001</v>
      </c>
      <c r="AD457">
        <v>181731.900502</v>
      </c>
      <c r="AE457" t="s">
        <v>10</v>
      </c>
      <c r="AF457">
        <v>0.16344600000000001</v>
      </c>
      <c r="AG457">
        <v>1.5799999999999999E-4</v>
      </c>
      <c r="AH457" t="s">
        <v>11</v>
      </c>
      <c r="AI457">
        <v>0.83855800000000003</v>
      </c>
      <c r="AJ457">
        <v>5.8999999999999998E-5</v>
      </c>
      <c r="AK457" t="s">
        <v>12</v>
      </c>
      <c r="AL457">
        <v>6.62</v>
      </c>
      <c r="AM457">
        <v>2147.3955999999998</v>
      </c>
    </row>
    <row r="458" spans="1:54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25768.581719000002</v>
      </c>
      <c r="I458">
        <v>328484.68317199999</v>
      </c>
      <c r="J458" t="s">
        <v>3</v>
      </c>
      <c r="K458">
        <v>25745.417148</v>
      </c>
      <c r="L458">
        <v>327911.789467</v>
      </c>
      <c r="M458" t="s">
        <v>4</v>
      </c>
      <c r="N458">
        <v>1006.402595</v>
      </c>
      <c r="O458">
        <v>786.37332800000001</v>
      </c>
      <c r="P458" t="s">
        <v>5</v>
      </c>
      <c r="Q458">
        <v>2254.5768210000001</v>
      </c>
      <c r="R458">
        <v>15933.495886000001</v>
      </c>
      <c r="S458" t="s">
        <v>6</v>
      </c>
      <c r="T458">
        <v>532.77104599999996</v>
      </c>
      <c r="U458">
        <v>121.368983</v>
      </c>
      <c r="V458" t="s">
        <v>7</v>
      </c>
      <c r="W458">
        <v>553.04164100000003</v>
      </c>
      <c r="X458">
        <v>147.95310000000001</v>
      </c>
      <c r="Y458" t="s">
        <v>8</v>
      </c>
      <c r="Z458">
        <v>689.66687899999999</v>
      </c>
      <c r="AA458">
        <v>11589.403633</v>
      </c>
      <c r="AB458" t="s">
        <v>9</v>
      </c>
      <c r="AC458">
        <v>22154.776719000001</v>
      </c>
      <c r="AD458">
        <v>210130.57103699999</v>
      </c>
      <c r="AE458" t="s">
        <v>10</v>
      </c>
      <c r="AF458">
        <v>0.16228100000000001</v>
      </c>
      <c r="AG458">
        <v>1.6000000000000001E-4</v>
      </c>
      <c r="AH458" t="s">
        <v>11</v>
      </c>
      <c r="AI458">
        <v>0.83933500000000005</v>
      </c>
      <c r="AJ458">
        <v>7.6000000000000004E-5</v>
      </c>
      <c r="AK458" t="s">
        <v>12</v>
      </c>
      <c r="AL458">
        <v>6.62</v>
      </c>
      <c r="AM458">
        <v>2147.3955999999998</v>
      </c>
    </row>
    <row r="459" spans="1:54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27282.064375000002</v>
      </c>
      <c r="I459">
        <v>326284.186888</v>
      </c>
      <c r="J459" t="s">
        <v>3</v>
      </c>
      <c r="K459">
        <v>27257.534414000002</v>
      </c>
      <c r="L459">
        <v>325709.16445500002</v>
      </c>
      <c r="M459" t="s">
        <v>4</v>
      </c>
      <c r="N459">
        <v>1065.559479</v>
      </c>
      <c r="O459">
        <v>781.58597799999995</v>
      </c>
      <c r="P459" t="s">
        <v>5</v>
      </c>
      <c r="Q459">
        <v>2385.7175149999998</v>
      </c>
      <c r="R459">
        <v>16612.346551999999</v>
      </c>
      <c r="S459" t="s">
        <v>6</v>
      </c>
      <c r="T459">
        <v>564.08747400000004</v>
      </c>
      <c r="U459">
        <v>120.737129</v>
      </c>
      <c r="V459" t="s">
        <v>7</v>
      </c>
      <c r="W459">
        <v>585.51814200000001</v>
      </c>
      <c r="X459">
        <v>147.56473</v>
      </c>
      <c r="Y459" t="s">
        <v>8</v>
      </c>
      <c r="Z459">
        <v>728.64642800000001</v>
      </c>
      <c r="AA459">
        <v>12282.365356</v>
      </c>
      <c r="AB459" t="s">
        <v>9</v>
      </c>
      <c r="AC459">
        <v>23456.748242000001</v>
      </c>
      <c r="AD459">
        <v>209144.844904</v>
      </c>
      <c r="AE459" t="s">
        <v>10</v>
      </c>
      <c r="AF459">
        <v>0.16200800000000001</v>
      </c>
      <c r="AG459">
        <v>1.65E-4</v>
      </c>
      <c r="AH459" t="s">
        <v>11</v>
      </c>
      <c r="AI459">
        <v>0.83942799999999995</v>
      </c>
      <c r="AJ459">
        <v>7.3999999999999996E-5</v>
      </c>
      <c r="AK459" t="s">
        <v>12</v>
      </c>
      <c r="AL459">
        <v>7.86</v>
      </c>
      <c r="AM459">
        <v>2206.3204000000001</v>
      </c>
    </row>
    <row r="460" spans="1:54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28789.445351999999</v>
      </c>
      <c r="I460">
        <v>324518.768622</v>
      </c>
      <c r="J460" t="s">
        <v>3</v>
      </c>
      <c r="K460">
        <v>28763.557266</v>
      </c>
      <c r="L460">
        <v>323945.944755</v>
      </c>
      <c r="M460" t="s">
        <v>4</v>
      </c>
      <c r="N460">
        <v>1124.4972090000001</v>
      </c>
      <c r="O460">
        <v>824.02393400000005</v>
      </c>
      <c r="P460" t="s">
        <v>5</v>
      </c>
      <c r="Q460">
        <v>2515.6858499999998</v>
      </c>
      <c r="R460">
        <v>17001.085157000001</v>
      </c>
      <c r="S460" t="s">
        <v>6</v>
      </c>
      <c r="T460">
        <v>595.28688199999999</v>
      </c>
      <c r="U460">
        <v>120.66301300000001</v>
      </c>
      <c r="V460" t="s">
        <v>7</v>
      </c>
      <c r="W460">
        <v>617.83870400000001</v>
      </c>
      <c r="X460">
        <v>146.12965399999999</v>
      </c>
      <c r="Y460" t="s">
        <v>8</v>
      </c>
      <c r="Z460">
        <v>766.92882399999996</v>
      </c>
      <c r="AA460">
        <v>12894.529038999999</v>
      </c>
      <c r="AB460" t="s">
        <v>9</v>
      </c>
      <c r="AC460">
        <v>24753.804375</v>
      </c>
      <c r="AD460">
        <v>210402.28278400001</v>
      </c>
      <c r="AE460" t="s">
        <v>10</v>
      </c>
      <c r="AF460">
        <v>0.16128000000000001</v>
      </c>
      <c r="AG460">
        <v>1.64E-4</v>
      </c>
      <c r="AH460" t="s">
        <v>11</v>
      </c>
      <c r="AI460">
        <v>0.83969099999999997</v>
      </c>
      <c r="AJ460">
        <v>7.6000000000000004E-5</v>
      </c>
      <c r="AK460" t="s">
        <v>12</v>
      </c>
      <c r="AL460">
        <v>7.86</v>
      </c>
      <c r="AM460">
        <v>2206.3204000000001</v>
      </c>
    </row>
    <row r="461" spans="1:54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30307.971444999999</v>
      </c>
      <c r="I461">
        <v>377411.92007400002</v>
      </c>
      <c r="J461" t="s">
        <v>3</v>
      </c>
      <c r="K461">
        <v>30280.686054999998</v>
      </c>
      <c r="L461">
        <v>376721.52330200002</v>
      </c>
      <c r="M461" t="s">
        <v>4</v>
      </c>
      <c r="N461">
        <v>1183.703835</v>
      </c>
      <c r="O461">
        <v>935.134322</v>
      </c>
      <c r="P461" t="s">
        <v>5</v>
      </c>
      <c r="Q461">
        <v>2648.0780030000001</v>
      </c>
      <c r="R461">
        <v>18821.599618</v>
      </c>
      <c r="S461" t="s">
        <v>6</v>
      </c>
      <c r="T461">
        <v>626.68064100000004</v>
      </c>
      <c r="U461">
        <v>140.132926</v>
      </c>
      <c r="V461" t="s">
        <v>7</v>
      </c>
      <c r="W461">
        <v>650.40527199999997</v>
      </c>
      <c r="X461">
        <v>169.43378100000001</v>
      </c>
      <c r="Y461" t="s">
        <v>8</v>
      </c>
      <c r="Z461">
        <v>807.07939899999997</v>
      </c>
      <c r="AA461">
        <v>13927.136692</v>
      </c>
      <c r="AB461" t="s">
        <v>9</v>
      </c>
      <c r="AC461">
        <v>26059.191758000001</v>
      </c>
      <c r="AD461">
        <v>243096.749817</v>
      </c>
      <c r="AE461" t="s">
        <v>10</v>
      </c>
      <c r="AF461">
        <v>0.161083</v>
      </c>
      <c r="AG461">
        <v>1.66E-4</v>
      </c>
      <c r="AH461" t="s">
        <v>11</v>
      </c>
      <c r="AI461">
        <v>0.83986499999999997</v>
      </c>
      <c r="AJ461">
        <v>7.3999999999999996E-5</v>
      </c>
      <c r="AK461" t="s">
        <v>12</v>
      </c>
      <c r="AL461">
        <v>7.86</v>
      </c>
      <c r="AM461">
        <v>2206.3204000000001</v>
      </c>
    </row>
    <row r="462" spans="1:54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156</v>
      </c>
      <c r="AI464">
        <v>0</v>
      </c>
      <c r="AJ464">
        <v>0</v>
      </c>
      <c r="AK464" t="s">
        <v>7</v>
      </c>
      <c r="AL464">
        <v>0</v>
      </c>
      <c r="AM464">
        <v>0</v>
      </c>
      <c r="AN464" t="s">
        <v>8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146</v>
      </c>
      <c r="B465">
        <v>5</v>
      </c>
      <c r="C465">
        <v>125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6</v>
      </c>
      <c r="C466">
        <v>150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7</v>
      </c>
      <c r="C467">
        <v>175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8</v>
      </c>
      <c r="C468">
        <v>200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9</v>
      </c>
      <c r="C469">
        <v>225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10</v>
      </c>
      <c r="C470">
        <v>250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11</v>
      </c>
      <c r="C471">
        <v>275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12</v>
      </c>
      <c r="C472">
        <v>300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13</v>
      </c>
      <c r="C473">
        <v>325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14</v>
      </c>
      <c r="C474">
        <v>350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15</v>
      </c>
      <c r="C475">
        <v>375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16</v>
      </c>
      <c r="C476">
        <v>400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17</v>
      </c>
      <c r="C477">
        <v>425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18</v>
      </c>
      <c r="C478">
        <v>450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19</v>
      </c>
      <c r="C479">
        <v>475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20</v>
      </c>
      <c r="C480">
        <v>500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147</v>
      </c>
      <c r="B481">
        <v>1</v>
      </c>
      <c r="C481">
        <v>25</v>
      </c>
      <c r="D481" t="s">
        <v>1</v>
      </c>
      <c r="E481">
        <v>0</v>
      </c>
      <c r="F481">
        <v>0</v>
      </c>
      <c r="G481" t="s">
        <v>2</v>
      </c>
      <c r="H481">
        <v>1345.260681</v>
      </c>
      <c r="I481">
        <v>6289.3687540000001</v>
      </c>
      <c r="J481" t="s">
        <v>3</v>
      </c>
      <c r="K481">
        <v>1343.9359400000001</v>
      </c>
      <c r="L481">
        <v>6277.111038</v>
      </c>
      <c r="M481">
        <v>0</v>
      </c>
      <c r="N481">
        <v>0</v>
      </c>
      <c r="O481" t="s">
        <v>10</v>
      </c>
      <c r="P481">
        <v>0</v>
      </c>
      <c r="Q481">
        <v>0</v>
      </c>
      <c r="R481" t="s">
        <v>11</v>
      </c>
      <c r="S481">
        <v>0</v>
      </c>
      <c r="T481">
        <v>0</v>
      </c>
      <c r="U481" t="s">
        <v>12</v>
      </c>
      <c r="V481">
        <v>0</v>
      </c>
      <c r="W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1360.210049</v>
      </c>
      <c r="I482">
        <v>13837.862719999999</v>
      </c>
      <c r="J482" t="s">
        <v>3</v>
      </c>
      <c r="K482">
        <v>1358.8690650000001</v>
      </c>
      <c r="L482">
        <v>13810.617023999999</v>
      </c>
      <c r="M482" t="s">
        <v>4</v>
      </c>
      <c r="N482">
        <v>57.739327000000003</v>
      </c>
      <c r="O482">
        <v>25.716265</v>
      </c>
      <c r="P482" t="s">
        <v>5</v>
      </c>
      <c r="Q482">
        <v>0</v>
      </c>
      <c r="R482">
        <v>0</v>
      </c>
      <c r="S482" t="s">
        <v>6</v>
      </c>
      <c r="T482">
        <v>30.901952000000001</v>
      </c>
      <c r="U482">
        <v>6.8676969999999997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0.180649</v>
      </c>
      <c r="AD482">
        <v>9.8999999999999994E-5</v>
      </c>
      <c r="AE482" t="s">
        <v>10</v>
      </c>
      <c r="AF482">
        <v>0</v>
      </c>
      <c r="AG482">
        <v>0</v>
      </c>
      <c r="AH482" t="s">
        <v>11</v>
      </c>
      <c r="AI482">
        <v>0.81375299999999995</v>
      </c>
      <c r="AJ482">
        <v>1.45E-4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2732.3456879999999</v>
      </c>
      <c r="I483">
        <v>50948.324818000001</v>
      </c>
      <c r="J483" t="s">
        <v>3</v>
      </c>
      <c r="K483">
        <v>2729.6731639999998</v>
      </c>
      <c r="L483">
        <v>50850.391051999999</v>
      </c>
      <c r="M483" t="s">
        <v>4</v>
      </c>
      <c r="N483">
        <v>115.84463599999999</v>
      </c>
      <c r="O483">
        <v>87.764291999999998</v>
      </c>
      <c r="P483" t="s">
        <v>5</v>
      </c>
      <c r="Q483">
        <v>0</v>
      </c>
      <c r="R483">
        <v>0</v>
      </c>
      <c r="S483" t="s">
        <v>6</v>
      </c>
      <c r="T483">
        <v>62.118214000000002</v>
      </c>
      <c r="U483">
        <v>25.473693999999998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0.17732700000000001</v>
      </c>
      <c r="AD483">
        <v>6.3E-5</v>
      </c>
      <c r="AE483" t="s">
        <v>10</v>
      </c>
      <c r="AF483">
        <v>0</v>
      </c>
      <c r="AG483">
        <v>0</v>
      </c>
      <c r="AH483" t="s">
        <v>11</v>
      </c>
      <c r="AI483">
        <v>0.82185900000000001</v>
      </c>
      <c r="AJ483">
        <v>1.93E-4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4087.2720359999998</v>
      </c>
      <c r="I484">
        <v>85028.420016999997</v>
      </c>
      <c r="J484" t="s">
        <v>3</v>
      </c>
      <c r="K484">
        <v>4083.2884469999999</v>
      </c>
      <c r="L484">
        <v>84867.485570000004</v>
      </c>
      <c r="M484" t="s">
        <v>4</v>
      </c>
      <c r="N484">
        <v>173.340914</v>
      </c>
      <c r="O484">
        <v>141.815282</v>
      </c>
      <c r="P484" t="s">
        <v>5</v>
      </c>
      <c r="Q484">
        <v>0</v>
      </c>
      <c r="R484">
        <v>0</v>
      </c>
      <c r="S484" t="s">
        <v>6</v>
      </c>
      <c r="T484">
        <v>92.943465000000003</v>
      </c>
      <c r="U484">
        <v>42.754080000000002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0.17480899999999999</v>
      </c>
      <c r="AD484">
        <v>1E-4</v>
      </c>
      <c r="AE484" t="s">
        <v>10</v>
      </c>
      <c r="AF484">
        <v>0</v>
      </c>
      <c r="AG484">
        <v>0</v>
      </c>
      <c r="AH484" t="s">
        <v>11</v>
      </c>
      <c r="AI484">
        <v>0.82544499999999998</v>
      </c>
      <c r="AJ484">
        <v>1.9000000000000001E-4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5453.8573340000003</v>
      </c>
      <c r="I485">
        <v>120469.859062</v>
      </c>
      <c r="J485" t="s">
        <v>3</v>
      </c>
      <c r="K485">
        <v>5448.5423049999999</v>
      </c>
      <c r="L485">
        <v>120242.518488</v>
      </c>
      <c r="M485" t="s">
        <v>4</v>
      </c>
      <c r="N485">
        <v>231.46178900000001</v>
      </c>
      <c r="O485">
        <v>198.98746600000001</v>
      </c>
      <c r="P485" t="s">
        <v>5</v>
      </c>
      <c r="Q485">
        <v>0</v>
      </c>
      <c r="R485">
        <v>0</v>
      </c>
      <c r="S485" t="s">
        <v>6</v>
      </c>
      <c r="T485">
        <v>124.014152</v>
      </c>
      <c r="U485">
        <v>60.613573000000002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0.17347799999999999</v>
      </c>
      <c r="AD485">
        <v>1.26E-4</v>
      </c>
      <c r="AE485" t="s">
        <v>10</v>
      </c>
      <c r="AF485">
        <v>0</v>
      </c>
      <c r="AG485">
        <v>0</v>
      </c>
      <c r="AH485" t="s">
        <v>11</v>
      </c>
      <c r="AI485">
        <v>0.82874499999999995</v>
      </c>
      <c r="AJ485">
        <v>1.5200000000000001E-4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6813.8673630000003</v>
      </c>
      <c r="I486">
        <v>123095.69714800001</v>
      </c>
      <c r="J486" t="s">
        <v>3</v>
      </c>
      <c r="K486">
        <v>6807.2302540000001</v>
      </c>
      <c r="L486">
        <v>122862.15246700001</v>
      </c>
      <c r="M486" t="s">
        <v>4</v>
      </c>
      <c r="N486">
        <v>289.17046299999998</v>
      </c>
      <c r="O486">
        <v>197.85015899999999</v>
      </c>
      <c r="P486" t="s">
        <v>5</v>
      </c>
      <c r="Q486">
        <v>0</v>
      </c>
      <c r="R486">
        <v>0</v>
      </c>
      <c r="S486" t="s">
        <v>6</v>
      </c>
      <c r="T486">
        <v>154.95311599999999</v>
      </c>
      <c r="U486">
        <v>62.359361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0.172037</v>
      </c>
      <c r="AD486">
        <v>1.4300000000000001E-4</v>
      </c>
      <c r="AE486" t="s">
        <v>10</v>
      </c>
      <c r="AF486">
        <v>0</v>
      </c>
      <c r="AG486">
        <v>0</v>
      </c>
      <c r="AH486" t="s">
        <v>11</v>
      </c>
      <c r="AI486">
        <v>0.83000200000000002</v>
      </c>
      <c r="AJ486">
        <v>1.3200000000000001E-4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8178.6768549999997</v>
      </c>
      <c r="I487">
        <v>131362.419624</v>
      </c>
      <c r="J487" t="s">
        <v>3</v>
      </c>
      <c r="K487">
        <v>8170.7137009999997</v>
      </c>
      <c r="L487">
        <v>131113.12925599999</v>
      </c>
      <c r="M487" t="s">
        <v>4</v>
      </c>
      <c r="N487">
        <v>347.03999800000003</v>
      </c>
      <c r="O487">
        <v>205.894338</v>
      </c>
      <c r="P487" t="s">
        <v>5</v>
      </c>
      <c r="Q487">
        <v>0</v>
      </c>
      <c r="R487">
        <v>0</v>
      </c>
      <c r="S487" t="s">
        <v>6</v>
      </c>
      <c r="T487">
        <v>185.99560199999999</v>
      </c>
      <c r="U487">
        <v>66.897666999999998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0.17105200000000001</v>
      </c>
      <c r="AD487">
        <v>1.54E-4</v>
      </c>
      <c r="AE487" t="s">
        <v>10</v>
      </c>
      <c r="AF487">
        <v>0</v>
      </c>
      <c r="AG487">
        <v>0</v>
      </c>
      <c r="AH487" t="s">
        <v>11</v>
      </c>
      <c r="AI487">
        <v>0.83182199999999995</v>
      </c>
      <c r="AJ487">
        <v>1.2400000000000001E-4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9536.8732029999992</v>
      </c>
      <c r="I488">
        <v>135902.41626100001</v>
      </c>
      <c r="J488" t="s">
        <v>3</v>
      </c>
      <c r="K488">
        <v>9527.5884960000003</v>
      </c>
      <c r="L488">
        <v>135645.98426100001</v>
      </c>
      <c r="M488" t="s">
        <v>4</v>
      </c>
      <c r="N488">
        <v>404.63401699999997</v>
      </c>
      <c r="O488">
        <v>203.39830699999999</v>
      </c>
      <c r="P488" t="s">
        <v>5</v>
      </c>
      <c r="Q488">
        <v>0</v>
      </c>
      <c r="R488">
        <v>0</v>
      </c>
      <c r="S488" t="s">
        <v>6</v>
      </c>
      <c r="T488">
        <v>216.88639000000001</v>
      </c>
      <c r="U488">
        <v>69.426282999999998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0.17006499999999999</v>
      </c>
      <c r="AD488">
        <v>1.5699999999999999E-4</v>
      </c>
      <c r="AE488" t="s">
        <v>10</v>
      </c>
      <c r="AF488">
        <v>0</v>
      </c>
      <c r="AG488">
        <v>0</v>
      </c>
      <c r="AH488" t="s">
        <v>11</v>
      </c>
      <c r="AI488">
        <v>0.83279300000000001</v>
      </c>
      <c r="AJ488">
        <v>1.0399999999999999E-4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10914.967753999999</v>
      </c>
      <c r="I489">
        <v>182360.00556200001</v>
      </c>
      <c r="J489" t="s">
        <v>3</v>
      </c>
      <c r="K489">
        <v>10904.348516</v>
      </c>
      <c r="L489">
        <v>182012.51549799999</v>
      </c>
      <c r="M489" t="s">
        <v>4</v>
      </c>
      <c r="N489">
        <v>463.01272799999998</v>
      </c>
      <c r="O489">
        <v>266.58933500000001</v>
      </c>
      <c r="P489" t="s">
        <v>5</v>
      </c>
      <c r="Q489">
        <v>0</v>
      </c>
      <c r="R489">
        <v>0</v>
      </c>
      <c r="S489" t="s">
        <v>6</v>
      </c>
      <c r="T489">
        <v>248.228284</v>
      </c>
      <c r="U489">
        <v>93.006005000000002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0.16839499999999999</v>
      </c>
      <c r="AD489">
        <v>1.73E-4</v>
      </c>
      <c r="AE489" t="s">
        <v>10</v>
      </c>
      <c r="AF489">
        <v>0</v>
      </c>
      <c r="AG489">
        <v>0</v>
      </c>
      <c r="AH489" t="s">
        <v>11</v>
      </c>
      <c r="AI489">
        <v>0.83389400000000002</v>
      </c>
      <c r="AJ489">
        <v>1.0900000000000001E-4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12296.339276999999</v>
      </c>
      <c r="I490">
        <v>233468.20785999999</v>
      </c>
      <c r="J490" t="s">
        <v>3</v>
      </c>
      <c r="K490">
        <v>12284.376289</v>
      </c>
      <c r="L490">
        <v>233026.468712</v>
      </c>
      <c r="M490" t="s">
        <v>4</v>
      </c>
      <c r="N490">
        <v>521.69794899999999</v>
      </c>
      <c r="O490">
        <v>338.23230699999999</v>
      </c>
      <c r="P490" t="s">
        <v>5</v>
      </c>
      <c r="Q490">
        <v>0</v>
      </c>
      <c r="R490">
        <v>0</v>
      </c>
      <c r="S490" t="s">
        <v>6</v>
      </c>
      <c r="T490">
        <v>279.64561800000001</v>
      </c>
      <c r="U490">
        <v>119.042784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0.16799</v>
      </c>
      <c r="AD490">
        <v>1.7200000000000001E-4</v>
      </c>
      <c r="AE490" t="s">
        <v>10</v>
      </c>
      <c r="AF490">
        <v>0</v>
      </c>
      <c r="AG490">
        <v>0</v>
      </c>
      <c r="AH490" t="s">
        <v>11</v>
      </c>
      <c r="AI490">
        <v>0.834005</v>
      </c>
      <c r="AJ490">
        <v>1.1E-4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13665.191366999999</v>
      </c>
      <c r="I491">
        <v>309763.54278900003</v>
      </c>
      <c r="J491" t="s">
        <v>3</v>
      </c>
      <c r="K491">
        <v>13651.891387</v>
      </c>
      <c r="L491">
        <v>309177.11231699999</v>
      </c>
      <c r="M491" t="s">
        <v>4</v>
      </c>
      <c r="N491">
        <v>580.07898599999999</v>
      </c>
      <c r="O491">
        <v>448.49563599999999</v>
      </c>
      <c r="P491" t="s">
        <v>5</v>
      </c>
      <c r="Q491">
        <v>0</v>
      </c>
      <c r="R491">
        <v>0</v>
      </c>
      <c r="S491" t="s">
        <v>6</v>
      </c>
      <c r="T491">
        <v>310.77328599999998</v>
      </c>
      <c r="U491">
        <v>157.902672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0.167242</v>
      </c>
      <c r="AD491">
        <v>1.74E-4</v>
      </c>
      <c r="AE491" t="s">
        <v>10</v>
      </c>
      <c r="AF491">
        <v>0</v>
      </c>
      <c r="AG491">
        <v>0</v>
      </c>
      <c r="AH491" t="s">
        <v>11</v>
      </c>
      <c r="AI491">
        <v>0.83471300000000004</v>
      </c>
      <c r="AJ491">
        <v>9.3999999999999994E-5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15031.434883</v>
      </c>
      <c r="I492">
        <v>333417.70588299999</v>
      </c>
      <c r="J492" t="s">
        <v>3</v>
      </c>
      <c r="K492">
        <v>15016.806387000001</v>
      </c>
      <c r="L492">
        <v>332777.74852999998</v>
      </c>
      <c r="M492" t="s">
        <v>4</v>
      </c>
      <c r="N492">
        <v>638.05908899999997</v>
      </c>
      <c r="O492">
        <v>481.16903200000002</v>
      </c>
      <c r="P492" t="s">
        <v>5</v>
      </c>
      <c r="Q492">
        <v>0</v>
      </c>
      <c r="R492">
        <v>0</v>
      </c>
      <c r="S492" t="s">
        <v>6</v>
      </c>
      <c r="T492">
        <v>341.83918299999999</v>
      </c>
      <c r="U492">
        <v>170.48929000000001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0.165463</v>
      </c>
      <c r="AD492">
        <v>1.74E-4</v>
      </c>
      <c r="AE492" t="s">
        <v>10</v>
      </c>
      <c r="AF492">
        <v>0</v>
      </c>
      <c r="AG492">
        <v>0</v>
      </c>
      <c r="AH492" t="s">
        <v>11</v>
      </c>
      <c r="AI492">
        <v>0.83591499999999996</v>
      </c>
      <c r="AJ492">
        <v>6.3999999999999997E-5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16385.044824000001</v>
      </c>
      <c r="I493">
        <v>343599.64540699997</v>
      </c>
      <c r="J493" t="s">
        <v>3</v>
      </c>
      <c r="K493">
        <v>16369.100059</v>
      </c>
      <c r="L493">
        <v>342939.10731599998</v>
      </c>
      <c r="M493" t="s">
        <v>4</v>
      </c>
      <c r="N493">
        <v>695.58471599999996</v>
      </c>
      <c r="O493">
        <v>477.41265800000002</v>
      </c>
      <c r="P493" t="s">
        <v>5</v>
      </c>
      <c r="Q493">
        <v>0</v>
      </c>
      <c r="R493">
        <v>0</v>
      </c>
      <c r="S493" t="s">
        <v>6</v>
      </c>
      <c r="T493">
        <v>372.62344899999999</v>
      </c>
      <c r="U493">
        <v>176.548216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0.16517299999999999</v>
      </c>
      <c r="AD493">
        <v>1.7000000000000001E-4</v>
      </c>
      <c r="AE493" t="s">
        <v>10</v>
      </c>
      <c r="AF493">
        <v>0</v>
      </c>
      <c r="AG493">
        <v>0</v>
      </c>
      <c r="AH493" t="s">
        <v>11</v>
      </c>
      <c r="AI493">
        <v>0.83665599999999996</v>
      </c>
      <c r="AJ493">
        <v>4.5000000000000003E-5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17741.894648000001</v>
      </c>
      <c r="I494">
        <v>358665.94027800002</v>
      </c>
      <c r="J494" t="s">
        <v>3</v>
      </c>
      <c r="K494">
        <v>17724.633008000001</v>
      </c>
      <c r="L494">
        <v>357976.98117899999</v>
      </c>
      <c r="M494" t="s">
        <v>4</v>
      </c>
      <c r="N494">
        <v>753.08326999999997</v>
      </c>
      <c r="O494">
        <v>480.246375</v>
      </c>
      <c r="P494" t="s">
        <v>5</v>
      </c>
      <c r="Q494">
        <v>0</v>
      </c>
      <c r="R494">
        <v>0</v>
      </c>
      <c r="S494" t="s">
        <v>6</v>
      </c>
      <c r="T494">
        <v>403.49523299999998</v>
      </c>
      <c r="U494">
        <v>185.06775500000001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0.16497999999999999</v>
      </c>
      <c r="AD494">
        <v>1.6799999999999999E-4</v>
      </c>
      <c r="AE494" t="s">
        <v>10</v>
      </c>
      <c r="AF494">
        <v>0</v>
      </c>
      <c r="AG494">
        <v>0</v>
      </c>
      <c r="AH494" t="s">
        <v>11</v>
      </c>
      <c r="AI494">
        <v>0.83684899999999995</v>
      </c>
      <c r="AJ494">
        <v>4.0000000000000003E-5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19108.859726999999</v>
      </c>
      <c r="I495">
        <v>383887.34533099999</v>
      </c>
      <c r="J495" t="s">
        <v>3</v>
      </c>
      <c r="K495">
        <v>19090.264102000001</v>
      </c>
      <c r="L495">
        <v>383150.68400399998</v>
      </c>
      <c r="M495" t="s">
        <v>4</v>
      </c>
      <c r="N495">
        <v>811.17815099999996</v>
      </c>
      <c r="O495">
        <v>493.80339099999998</v>
      </c>
      <c r="P495" t="s">
        <v>5</v>
      </c>
      <c r="Q495">
        <v>0</v>
      </c>
      <c r="R495">
        <v>0</v>
      </c>
      <c r="S495" t="s">
        <v>6</v>
      </c>
      <c r="T495">
        <v>434.58141499999999</v>
      </c>
      <c r="U495">
        <v>198.646209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0.16497800000000001</v>
      </c>
      <c r="AD495">
        <v>1.6799999999999999E-4</v>
      </c>
      <c r="AE495" t="s">
        <v>10</v>
      </c>
      <c r="AF495">
        <v>0</v>
      </c>
      <c r="AG495">
        <v>0</v>
      </c>
      <c r="AH495" t="s">
        <v>11</v>
      </c>
      <c r="AI495">
        <v>0.83725400000000005</v>
      </c>
      <c r="AJ495">
        <v>3.4999999999999997E-5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20464.840195000001</v>
      </c>
      <c r="I496">
        <v>443435.229452</v>
      </c>
      <c r="J496" t="s">
        <v>3</v>
      </c>
      <c r="K496">
        <v>20444.923789</v>
      </c>
      <c r="L496">
        <v>442583.54016799998</v>
      </c>
      <c r="M496" t="s">
        <v>4</v>
      </c>
      <c r="N496">
        <v>868.69724900000006</v>
      </c>
      <c r="O496">
        <v>566.76770299999998</v>
      </c>
      <c r="P496" t="s">
        <v>5</v>
      </c>
      <c r="Q496">
        <v>0</v>
      </c>
      <c r="R496">
        <v>0</v>
      </c>
      <c r="S496" t="s">
        <v>6</v>
      </c>
      <c r="T496">
        <v>465.43100500000003</v>
      </c>
      <c r="U496">
        <v>229.04310599999999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0.16442599999999999</v>
      </c>
      <c r="AD496">
        <v>1.6799999999999999E-4</v>
      </c>
      <c r="AE496" t="s">
        <v>10</v>
      </c>
      <c r="AF496">
        <v>0</v>
      </c>
      <c r="AG496">
        <v>0</v>
      </c>
      <c r="AH496" t="s">
        <v>11</v>
      </c>
      <c r="AI496">
        <v>0.837453</v>
      </c>
      <c r="AJ496">
        <v>3.3000000000000003E-5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21828.278280999999</v>
      </c>
      <c r="I497">
        <v>497176.32298699999</v>
      </c>
      <c r="J497" t="s">
        <v>3</v>
      </c>
      <c r="K497">
        <v>21807.036952999999</v>
      </c>
      <c r="L497">
        <v>496217.385458</v>
      </c>
      <c r="M497" t="s">
        <v>4</v>
      </c>
      <c r="N497">
        <v>926.56963699999994</v>
      </c>
      <c r="O497">
        <v>635.01251600000001</v>
      </c>
      <c r="P497" t="s">
        <v>5</v>
      </c>
      <c r="Q497">
        <v>0</v>
      </c>
      <c r="R497">
        <v>0</v>
      </c>
      <c r="S497" t="s">
        <v>6</v>
      </c>
      <c r="T497">
        <v>496.45343500000001</v>
      </c>
      <c r="U497">
        <v>256.33338300000003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0.16284899999999999</v>
      </c>
      <c r="AD497">
        <v>1.6200000000000001E-4</v>
      </c>
      <c r="AE497" t="s">
        <v>10</v>
      </c>
      <c r="AF497">
        <v>0</v>
      </c>
      <c r="AG497">
        <v>0</v>
      </c>
      <c r="AH497" t="s">
        <v>11</v>
      </c>
      <c r="AI497">
        <v>0.83822700000000006</v>
      </c>
      <c r="AJ497">
        <v>5.1E-5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23183.647578</v>
      </c>
      <c r="I498">
        <v>537412.02140099998</v>
      </c>
      <c r="J498" t="s">
        <v>3</v>
      </c>
      <c r="K498">
        <v>23161.084219</v>
      </c>
      <c r="L498">
        <v>536370.40052799997</v>
      </c>
      <c r="M498" t="s">
        <v>4</v>
      </c>
      <c r="N498">
        <v>984.16383299999995</v>
      </c>
      <c r="O498">
        <v>695.17143999999996</v>
      </c>
      <c r="P498" t="s">
        <v>5</v>
      </c>
      <c r="Q498">
        <v>0</v>
      </c>
      <c r="R498">
        <v>0</v>
      </c>
      <c r="S498" t="s">
        <v>6</v>
      </c>
      <c r="T498">
        <v>527.29404599999998</v>
      </c>
      <c r="U498">
        <v>276.89245399999999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0.16284899999999999</v>
      </c>
      <c r="AD498">
        <v>1.6200000000000001E-4</v>
      </c>
      <c r="AE498" t="s">
        <v>10</v>
      </c>
      <c r="AF498">
        <v>0</v>
      </c>
      <c r="AG498">
        <v>0</v>
      </c>
      <c r="AH498" t="s">
        <v>11</v>
      </c>
      <c r="AI498">
        <v>0.83822700000000006</v>
      </c>
      <c r="AJ498">
        <v>5.1E-5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24509.771797000001</v>
      </c>
      <c r="I499">
        <v>577352.74133300001</v>
      </c>
      <c r="J499" t="s">
        <v>3</v>
      </c>
      <c r="K499">
        <v>24485.917851999999</v>
      </c>
      <c r="L499">
        <v>576233.14907100005</v>
      </c>
      <c r="M499" t="s">
        <v>4</v>
      </c>
      <c r="N499">
        <v>1040.3156449999999</v>
      </c>
      <c r="O499">
        <v>752.10455999999999</v>
      </c>
      <c r="P499" t="s">
        <v>5</v>
      </c>
      <c r="Q499">
        <v>0</v>
      </c>
      <c r="R499">
        <v>0</v>
      </c>
      <c r="S499" t="s">
        <v>6</v>
      </c>
      <c r="T499">
        <v>557.49792100000002</v>
      </c>
      <c r="U499">
        <v>297.52319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0.16284899999999999</v>
      </c>
      <c r="AD499">
        <v>1.6200000000000001E-4</v>
      </c>
      <c r="AE499" t="s">
        <v>10</v>
      </c>
      <c r="AF499">
        <v>0</v>
      </c>
      <c r="AG499">
        <v>0</v>
      </c>
      <c r="AH499" t="s">
        <v>11</v>
      </c>
      <c r="AI499">
        <v>0.83822700000000006</v>
      </c>
      <c r="AJ499">
        <v>5.1E-5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25866.194453</v>
      </c>
      <c r="I500">
        <v>569086.69422299997</v>
      </c>
      <c r="J500" t="s">
        <v>3</v>
      </c>
      <c r="K500">
        <v>25841.019805</v>
      </c>
      <c r="L500">
        <v>567979.48569999996</v>
      </c>
      <c r="M500" t="s">
        <v>4</v>
      </c>
      <c r="N500">
        <v>1097.90344</v>
      </c>
      <c r="O500">
        <v>726.32822999999996</v>
      </c>
      <c r="P500" t="s">
        <v>5</v>
      </c>
      <c r="Q500">
        <v>0</v>
      </c>
      <c r="R500">
        <v>0</v>
      </c>
      <c r="S500" t="s">
        <v>6</v>
      </c>
      <c r="T500">
        <v>588.37720100000001</v>
      </c>
      <c r="U500">
        <v>293.95567399999999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0.16284899999999999</v>
      </c>
      <c r="AD500">
        <v>1.6200000000000001E-4</v>
      </c>
      <c r="AE500" t="s">
        <v>10</v>
      </c>
      <c r="AF500">
        <v>0</v>
      </c>
      <c r="AG500">
        <v>0</v>
      </c>
      <c r="AH500" t="s">
        <v>11</v>
      </c>
      <c r="AI500">
        <v>0.83822700000000006</v>
      </c>
      <c r="AJ500">
        <v>5.1E-5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147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27223.128358999998</v>
      </c>
      <c r="I501" s="3">
        <v>583565.67190199997</v>
      </c>
      <c r="J501" s="3" t="s">
        <v>3</v>
      </c>
      <c r="K501" s="3">
        <v>27196.633046999999</v>
      </c>
      <c r="L501" s="3">
        <v>582420.624725</v>
      </c>
      <c r="M501" s="3" t="s">
        <v>4</v>
      </c>
      <c r="N501" s="3">
        <v>1155.6400900000001</v>
      </c>
      <c r="O501" s="3">
        <v>738.12478499999997</v>
      </c>
      <c r="P501" s="3" t="s">
        <v>5</v>
      </c>
      <c r="Q501" s="3">
        <v>0</v>
      </c>
      <c r="R501" s="3">
        <v>0</v>
      </c>
      <c r="S501" s="3" t="s">
        <v>6</v>
      </c>
      <c r="T501" s="3">
        <v>619.25159099999996</v>
      </c>
      <c r="U501" s="3">
        <v>301.89246100000003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0.16284899999999999</v>
      </c>
      <c r="AD501" s="3">
        <v>1.6200000000000001E-4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0.83822700000000006</v>
      </c>
      <c r="AJ501" s="3">
        <v>5.1E-5</v>
      </c>
      <c r="AK501" s="3" t="s">
        <v>12</v>
      </c>
      <c r="AL501" s="3">
        <v>0</v>
      </c>
      <c r="AM501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958" workbookViewId="0">
      <selection sqref="A1:Q1009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88</v>
      </c>
      <c r="F1" t="s">
        <v>25</v>
      </c>
      <c r="G1" t="s">
        <v>89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2535.33</v>
      </c>
      <c r="C2">
        <v>1504.25</v>
      </c>
      <c r="D2">
        <v>1482.05</v>
      </c>
      <c r="E2">
        <v>1476.4</v>
      </c>
      <c r="F2">
        <v>217.15</v>
      </c>
      <c r="G2">
        <v>0</v>
      </c>
      <c r="H2">
        <v>217.15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1504.04</v>
      </c>
      <c r="C3">
        <v>1498.04</v>
      </c>
      <c r="D3">
        <v>1474.03</v>
      </c>
      <c r="E3">
        <v>1468.3</v>
      </c>
      <c r="F3">
        <v>212.78100000000001</v>
      </c>
      <c r="G3">
        <v>0</v>
      </c>
      <c r="H3">
        <v>212.78100000000001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1501.59</v>
      </c>
      <c r="C4">
        <v>1498.63</v>
      </c>
      <c r="D4">
        <v>1475.85</v>
      </c>
      <c r="E4">
        <v>1470.24</v>
      </c>
      <c r="F4">
        <v>212.392</v>
      </c>
      <c r="G4">
        <v>0</v>
      </c>
      <c r="H4">
        <v>212.392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1496.62</v>
      </c>
      <c r="C5">
        <v>1494.11</v>
      </c>
      <c r="D5">
        <v>1473.16</v>
      </c>
      <c r="E5">
        <v>1467.68</v>
      </c>
      <c r="F5">
        <v>213.66800000000001</v>
      </c>
      <c r="G5">
        <v>0</v>
      </c>
      <c r="H5">
        <v>213.66800000000001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1498.35</v>
      </c>
      <c r="C6">
        <v>1495.81</v>
      </c>
      <c r="D6">
        <v>1474.6</v>
      </c>
      <c r="E6">
        <v>1469.14</v>
      </c>
      <c r="F6">
        <v>213.84899999999999</v>
      </c>
      <c r="G6">
        <v>0</v>
      </c>
      <c r="H6">
        <v>213.84899999999999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1498.07</v>
      </c>
      <c r="C7">
        <v>1495.65</v>
      </c>
      <c r="D7">
        <v>1474.58</v>
      </c>
      <c r="E7">
        <v>1469.09</v>
      </c>
      <c r="F7">
        <v>213.773</v>
      </c>
      <c r="G7">
        <v>0</v>
      </c>
      <c r="H7">
        <v>213.773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2460.04</v>
      </c>
      <c r="C8">
        <v>1496</v>
      </c>
      <c r="D8">
        <v>1474.79</v>
      </c>
      <c r="E8">
        <v>1469.33</v>
      </c>
      <c r="F8">
        <v>214.05600000000001</v>
      </c>
      <c r="G8">
        <v>0</v>
      </c>
      <c r="H8">
        <v>214.05600000000001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1509.07</v>
      </c>
      <c r="C9">
        <v>1497.82</v>
      </c>
      <c r="D9">
        <v>1474.05</v>
      </c>
      <c r="E9">
        <v>1468.33</v>
      </c>
      <c r="F9">
        <v>213.43799999999999</v>
      </c>
      <c r="G9">
        <v>0</v>
      </c>
      <c r="H9">
        <v>213.43799999999999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1499.96</v>
      </c>
      <c r="C10">
        <v>1497.03</v>
      </c>
      <c r="D10">
        <v>1475.35</v>
      </c>
      <c r="E10">
        <v>1469.87</v>
      </c>
      <c r="F10">
        <v>213.24299999999999</v>
      </c>
      <c r="G10">
        <v>0</v>
      </c>
      <c r="H10">
        <v>213.24299999999999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1496.52</v>
      </c>
      <c r="C11">
        <v>1494.05</v>
      </c>
      <c r="D11">
        <v>1473.16</v>
      </c>
      <c r="E11">
        <v>1467.66</v>
      </c>
      <c r="F11">
        <v>213.727</v>
      </c>
      <c r="G11">
        <v>0</v>
      </c>
      <c r="H11">
        <v>213.727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1498.74</v>
      </c>
      <c r="C12">
        <v>1496.33</v>
      </c>
      <c r="D12">
        <v>1475.28</v>
      </c>
      <c r="E12">
        <v>1469.81</v>
      </c>
      <c r="F12">
        <v>213.86799999999999</v>
      </c>
      <c r="G12">
        <v>0</v>
      </c>
      <c r="H12">
        <v>213.86799999999999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1497.35</v>
      </c>
      <c r="C13">
        <v>1494.88</v>
      </c>
      <c r="D13">
        <v>1473.77</v>
      </c>
      <c r="E13">
        <v>1468.28</v>
      </c>
      <c r="F13">
        <v>213.84</v>
      </c>
      <c r="G13">
        <v>0</v>
      </c>
      <c r="H13">
        <v>213.84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2526.21</v>
      </c>
      <c r="C14">
        <v>1495.97</v>
      </c>
      <c r="D14">
        <v>1474.75</v>
      </c>
      <c r="E14">
        <v>1469.24</v>
      </c>
      <c r="F14">
        <v>213.691</v>
      </c>
      <c r="G14">
        <v>0</v>
      </c>
      <c r="H14">
        <v>213.691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1502.1</v>
      </c>
      <c r="C15">
        <v>1497.55</v>
      </c>
      <c r="D15">
        <v>1474.13</v>
      </c>
      <c r="E15">
        <v>1468.41</v>
      </c>
      <c r="F15">
        <v>213.542</v>
      </c>
      <c r="G15">
        <v>0</v>
      </c>
      <c r="H15">
        <v>213.542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1499.43</v>
      </c>
      <c r="C16">
        <v>1496.53</v>
      </c>
      <c r="D16">
        <v>1473.44</v>
      </c>
      <c r="E16">
        <v>1467.78</v>
      </c>
      <c r="F16">
        <v>213.357</v>
      </c>
      <c r="G16">
        <v>0</v>
      </c>
      <c r="H16">
        <v>213.357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1496.55</v>
      </c>
      <c r="C17">
        <v>1493.95</v>
      </c>
      <c r="D17">
        <v>1472.82</v>
      </c>
      <c r="E17">
        <v>1467.31</v>
      </c>
      <c r="F17">
        <v>214.065</v>
      </c>
      <c r="G17">
        <v>0</v>
      </c>
      <c r="H17">
        <v>214.065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1497.59</v>
      </c>
      <c r="C18">
        <v>1495.17</v>
      </c>
      <c r="D18">
        <v>1474.15</v>
      </c>
      <c r="E18">
        <v>1468.69</v>
      </c>
      <c r="F18">
        <v>213.905</v>
      </c>
      <c r="G18">
        <v>0</v>
      </c>
      <c r="H18">
        <v>213.905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1497.72</v>
      </c>
      <c r="C19">
        <v>1495.32</v>
      </c>
      <c r="D19">
        <v>1474.36</v>
      </c>
      <c r="E19">
        <v>1468.88</v>
      </c>
      <c r="F19">
        <v>213.57300000000001</v>
      </c>
      <c r="G19">
        <v>0</v>
      </c>
      <c r="H19">
        <v>213.57300000000001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2496</v>
      </c>
      <c r="C20">
        <v>1497.07</v>
      </c>
      <c r="D20">
        <v>1475.74</v>
      </c>
      <c r="E20">
        <v>1470.26</v>
      </c>
      <c r="F20">
        <v>213.09899999999999</v>
      </c>
      <c r="G20">
        <v>0</v>
      </c>
      <c r="H20">
        <v>213.09899999999999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1504.99</v>
      </c>
      <c r="C21">
        <v>1499.08</v>
      </c>
      <c r="D21">
        <v>1475.12</v>
      </c>
      <c r="E21">
        <v>1469.4</v>
      </c>
      <c r="F21">
        <v>212.74700000000001</v>
      </c>
      <c r="G21">
        <v>0</v>
      </c>
      <c r="H21">
        <v>212.74700000000001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1499.09</v>
      </c>
      <c r="C22">
        <v>1496.41</v>
      </c>
      <c r="D22">
        <v>1474.07</v>
      </c>
      <c r="E22">
        <v>1468.5</v>
      </c>
      <c r="F22">
        <v>212.61099999999999</v>
      </c>
      <c r="G22">
        <v>0</v>
      </c>
      <c r="H22">
        <v>212.61099999999999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1497.85</v>
      </c>
      <c r="C23">
        <v>1495.41</v>
      </c>
      <c r="D23">
        <v>1474.52</v>
      </c>
      <c r="E23">
        <v>1469.05</v>
      </c>
      <c r="F23">
        <v>213.41900000000001</v>
      </c>
      <c r="G23">
        <v>0</v>
      </c>
      <c r="H23">
        <v>213.41900000000001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1499.17</v>
      </c>
      <c r="C24">
        <v>1496.66</v>
      </c>
      <c r="D24">
        <v>1475.63</v>
      </c>
      <c r="E24">
        <v>1470.16</v>
      </c>
      <c r="F24">
        <v>213.023</v>
      </c>
      <c r="G24">
        <v>0</v>
      </c>
      <c r="H24">
        <v>213.023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1498</v>
      </c>
      <c r="C25">
        <v>1495.57</v>
      </c>
      <c r="D25">
        <v>1474.64</v>
      </c>
      <c r="E25">
        <v>1469.16</v>
      </c>
      <c r="F25">
        <v>213.018</v>
      </c>
      <c r="G25">
        <v>0</v>
      </c>
      <c r="H25">
        <v>213.018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2494.2199999999998</v>
      </c>
      <c r="C26">
        <v>1496.62</v>
      </c>
      <c r="D26">
        <v>1475.45</v>
      </c>
      <c r="E26">
        <v>1470.01</v>
      </c>
      <c r="F26">
        <v>213.048</v>
      </c>
      <c r="G26">
        <v>0</v>
      </c>
      <c r="H26">
        <v>213.048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1505.96</v>
      </c>
      <c r="C27">
        <v>1500.15</v>
      </c>
      <c r="D27">
        <v>1475.99</v>
      </c>
      <c r="E27">
        <v>1470.24</v>
      </c>
      <c r="F27">
        <v>212.70400000000001</v>
      </c>
      <c r="G27">
        <v>0</v>
      </c>
      <c r="H27">
        <v>212.70400000000001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1500.34</v>
      </c>
      <c r="C28">
        <v>1497.67</v>
      </c>
      <c r="D28">
        <v>1475.09</v>
      </c>
      <c r="E28">
        <v>1469.52</v>
      </c>
      <c r="F28">
        <v>212.44399999999999</v>
      </c>
      <c r="G28">
        <v>0</v>
      </c>
      <c r="H28">
        <v>212.44399999999999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1498.62</v>
      </c>
      <c r="C29">
        <v>1496.18</v>
      </c>
      <c r="D29">
        <v>1475.28</v>
      </c>
      <c r="E29">
        <v>1469.78</v>
      </c>
      <c r="F29">
        <v>213.39599999999999</v>
      </c>
      <c r="G29">
        <v>0</v>
      </c>
      <c r="H29">
        <v>213.39599999999999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1499.12</v>
      </c>
      <c r="C30">
        <v>1496.71</v>
      </c>
      <c r="D30">
        <v>1475.67</v>
      </c>
      <c r="E30">
        <v>1470.18</v>
      </c>
      <c r="F30">
        <v>213.17699999999999</v>
      </c>
      <c r="G30">
        <v>0</v>
      </c>
      <c r="H30">
        <v>213.17699999999999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1498.73</v>
      </c>
      <c r="C31">
        <v>1496.32</v>
      </c>
      <c r="D31">
        <v>1475.32</v>
      </c>
      <c r="E31">
        <v>1469.85</v>
      </c>
      <c r="F31">
        <v>213.124</v>
      </c>
      <c r="G31">
        <v>0</v>
      </c>
      <c r="H31">
        <v>213.124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2494.86</v>
      </c>
      <c r="C32">
        <v>1496.94</v>
      </c>
      <c r="D32">
        <v>1475.65</v>
      </c>
      <c r="E32">
        <v>1470.19</v>
      </c>
      <c r="F32">
        <v>213.059</v>
      </c>
      <c r="G32">
        <v>0</v>
      </c>
      <c r="H32">
        <v>213.059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1504.6</v>
      </c>
      <c r="C33">
        <v>1498.31</v>
      </c>
      <c r="D33">
        <v>1475.03</v>
      </c>
      <c r="E33">
        <v>1469.34</v>
      </c>
      <c r="F33">
        <v>212.727</v>
      </c>
      <c r="G33">
        <v>0</v>
      </c>
      <c r="H33">
        <v>212.727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1500.48</v>
      </c>
      <c r="C34">
        <v>1497.72</v>
      </c>
      <c r="D34">
        <v>1475.19</v>
      </c>
      <c r="E34">
        <v>1469.57</v>
      </c>
      <c r="F34">
        <v>212.55699999999999</v>
      </c>
      <c r="G34">
        <v>0</v>
      </c>
      <c r="H34">
        <v>212.55699999999999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1497.21</v>
      </c>
      <c r="C35">
        <v>1494.76</v>
      </c>
      <c r="D35">
        <v>1473.69</v>
      </c>
      <c r="E35">
        <v>1468.21</v>
      </c>
      <c r="F35">
        <v>213.19399999999999</v>
      </c>
      <c r="G35">
        <v>0</v>
      </c>
      <c r="H35">
        <v>213.19399999999999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1498.71</v>
      </c>
      <c r="C36">
        <v>1496.3</v>
      </c>
      <c r="D36">
        <v>1475.41</v>
      </c>
      <c r="E36">
        <v>1469.95</v>
      </c>
      <c r="F36">
        <v>213.107</v>
      </c>
      <c r="G36">
        <v>0</v>
      </c>
      <c r="H36">
        <v>213.107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1498.64</v>
      </c>
      <c r="C37">
        <v>1496.29</v>
      </c>
      <c r="D37">
        <v>1475.44</v>
      </c>
      <c r="E37">
        <v>1469.93</v>
      </c>
      <c r="F37">
        <v>212.893</v>
      </c>
      <c r="G37">
        <v>0</v>
      </c>
      <c r="H37">
        <v>212.893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2490.7199999999998</v>
      </c>
      <c r="C38">
        <v>1498.04</v>
      </c>
      <c r="D38">
        <v>1476.26</v>
      </c>
      <c r="E38">
        <v>1470.74</v>
      </c>
      <c r="F38">
        <v>213.14099999999999</v>
      </c>
      <c r="G38">
        <v>0</v>
      </c>
      <c r="H38">
        <v>213.14099999999999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1504.68</v>
      </c>
      <c r="C39">
        <v>1499.12</v>
      </c>
      <c r="D39">
        <v>1475.13</v>
      </c>
      <c r="E39">
        <v>1469.38</v>
      </c>
      <c r="F39">
        <v>212.714</v>
      </c>
      <c r="G39">
        <v>0</v>
      </c>
      <c r="H39">
        <v>212.714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1500.52</v>
      </c>
      <c r="C40">
        <v>1497.83</v>
      </c>
      <c r="D40">
        <v>1474.73</v>
      </c>
      <c r="E40">
        <v>1469.12</v>
      </c>
      <c r="F40">
        <v>212.595</v>
      </c>
      <c r="G40">
        <v>0</v>
      </c>
      <c r="H40">
        <v>212.595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1497.27</v>
      </c>
      <c r="C41">
        <v>1494.77</v>
      </c>
      <c r="D41">
        <v>1473.86</v>
      </c>
      <c r="E41">
        <v>1468.39</v>
      </c>
      <c r="F41">
        <v>213.33500000000001</v>
      </c>
      <c r="G41">
        <v>0</v>
      </c>
      <c r="H41">
        <v>213.33500000000001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1499.39</v>
      </c>
      <c r="C42">
        <v>1496.97</v>
      </c>
      <c r="D42">
        <v>1476.01</v>
      </c>
      <c r="E42">
        <v>1470.55</v>
      </c>
      <c r="F42">
        <v>213.38300000000001</v>
      </c>
      <c r="G42">
        <v>0</v>
      </c>
      <c r="H42">
        <v>213.38300000000001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1498.8</v>
      </c>
      <c r="C43">
        <v>1496.32</v>
      </c>
      <c r="D43">
        <v>1475.25</v>
      </c>
      <c r="E43">
        <v>1469.77</v>
      </c>
      <c r="F43">
        <v>212.89500000000001</v>
      </c>
      <c r="G43">
        <v>0</v>
      </c>
      <c r="H43">
        <v>212.89500000000001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2535.02</v>
      </c>
      <c r="C44">
        <v>1495.94</v>
      </c>
      <c r="D44">
        <v>1474.69</v>
      </c>
      <c r="E44">
        <v>1469.19</v>
      </c>
      <c r="F44">
        <v>213.22</v>
      </c>
      <c r="G44">
        <v>0</v>
      </c>
      <c r="H44">
        <v>213.22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1504.47</v>
      </c>
      <c r="C45">
        <v>1498.6</v>
      </c>
      <c r="D45">
        <v>1474.83</v>
      </c>
      <c r="E45">
        <v>1469.09</v>
      </c>
      <c r="F45">
        <v>212.84</v>
      </c>
      <c r="G45">
        <v>0</v>
      </c>
      <c r="H45">
        <v>212.84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1500.07</v>
      </c>
      <c r="C46">
        <v>1497.22</v>
      </c>
      <c r="D46">
        <v>1474.4</v>
      </c>
      <c r="E46">
        <v>1468.82</v>
      </c>
      <c r="F46">
        <v>212.63499999999999</v>
      </c>
      <c r="G46">
        <v>0</v>
      </c>
      <c r="H46">
        <v>212.63499999999999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1497.16</v>
      </c>
      <c r="C47">
        <v>1494.65</v>
      </c>
      <c r="D47">
        <v>1473.76</v>
      </c>
      <c r="E47">
        <v>1468.28</v>
      </c>
      <c r="F47">
        <v>213.45400000000001</v>
      </c>
      <c r="G47">
        <v>0</v>
      </c>
      <c r="H47">
        <v>213.45400000000001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1499.44</v>
      </c>
      <c r="C48">
        <v>1497.02</v>
      </c>
      <c r="D48">
        <v>1476</v>
      </c>
      <c r="E48">
        <v>1470.54</v>
      </c>
      <c r="F48">
        <v>213.114</v>
      </c>
      <c r="G48">
        <v>0</v>
      </c>
      <c r="H48">
        <v>213.114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1497.86</v>
      </c>
      <c r="C49">
        <v>1495.49</v>
      </c>
      <c r="D49">
        <v>1474.59</v>
      </c>
      <c r="E49">
        <v>1469.12</v>
      </c>
      <c r="F49">
        <v>212.86600000000001</v>
      </c>
      <c r="G49">
        <v>0</v>
      </c>
      <c r="H49">
        <v>212.86600000000001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2494.44</v>
      </c>
      <c r="C50">
        <v>1496.62</v>
      </c>
      <c r="D50">
        <v>1475.44</v>
      </c>
      <c r="E50">
        <v>1469.98</v>
      </c>
      <c r="F50">
        <v>213.16</v>
      </c>
      <c r="G50">
        <v>0</v>
      </c>
      <c r="H50">
        <v>213.16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1504.26</v>
      </c>
      <c r="C51">
        <v>1498.61</v>
      </c>
      <c r="D51">
        <v>1474.73</v>
      </c>
      <c r="E51">
        <v>1469.01</v>
      </c>
      <c r="F51">
        <v>212.642</v>
      </c>
      <c r="G51">
        <v>0</v>
      </c>
      <c r="H51">
        <v>212.642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1501.33</v>
      </c>
      <c r="C52">
        <v>1498.63</v>
      </c>
      <c r="D52">
        <v>1475.74</v>
      </c>
      <c r="E52">
        <v>1470.15</v>
      </c>
      <c r="F52">
        <v>212.37899999999999</v>
      </c>
      <c r="G52">
        <v>0</v>
      </c>
      <c r="H52">
        <v>212.37899999999999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1497.73</v>
      </c>
      <c r="C53">
        <v>1495.24</v>
      </c>
      <c r="D53">
        <v>1474.22</v>
      </c>
      <c r="E53">
        <v>1468.74</v>
      </c>
      <c r="F53">
        <v>213.50299999999999</v>
      </c>
      <c r="G53">
        <v>0</v>
      </c>
      <c r="H53">
        <v>213.50299999999999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1498</v>
      </c>
      <c r="C54">
        <v>1495.58</v>
      </c>
      <c r="D54">
        <v>1474.69</v>
      </c>
      <c r="E54">
        <v>1469.25</v>
      </c>
      <c r="F54">
        <v>213.101</v>
      </c>
      <c r="G54">
        <v>0</v>
      </c>
      <c r="H54">
        <v>213.101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1498.01</v>
      </c>
      <c r="C55">
        <v>1495.66</v>
      </c>
      <c r="D55">
        <v>1474.75</v>
      </c>
      <c r="E55">
        <v>1469.28</v>
      </c>
      <c r="F55">
        <v>212.994</v>
      </c>
      <c r="G55">
        <v>0</v>
      </c>
      <c r="H55">
        <v>212.994</v>
      </c>
      <c r="I55">
        <v>1</v>
      </c>
      <c r="J55">
        <v>1</v>
      </c>
      <c r="K55">
        <v>0</v>
      </c>
      <c r="R55" t="s">
        <v>68</v>
      </c>
      <c r="U55" t="s">
        <v>67</v>
      </c>
      <c r="X55" t="s">
        <v>65</v>
      </c>
    </row>
    <row r="56" spans="1:25" x14ac:dyDescent="0.25">
      <c r="A56" t="s">
        <v>35</v>
      </c>
      <c r="B56">
        <v>2495.02</v>
      </c>
      <c r="C56">
        <v>1496.3</v>
      </c>
      <c r="D56">
        <v>1475.07</v>
      </c>
      <c r="E56">
        <v>1469.61</v>
      </c>
      <c r="F56">
        <v>213.12</v>
      </c>
      <c r="G56">
        <v>0</v>
      </c>
      <c r="H56">
        <v>213.12</v>
      </c>
      <c r="I56">
        <v>1</v>
      </c>
      <c r="J56">
        <v>1</v>
      </c>
      <c r="K56">
        <v>0</v>
      </c>
      <c r="R56">
        <f>AVERAGE(B7:B56)</f>
        <v>1679.6026000000002</v>
      </c>
      <c r="S56">
        <f>AVERAGE(C7:C56)</f>
        <v>1496.5806000000005</v>
      </c>
      <c r="U56">
        <f>_xlfn.VAR.P(B7:B56)</f>
        <v>147285.45109123879</v>
      </c>
      <c r="V56">
        <f>_xlfn.VAR.P(C7:C56)</f>
        <v>1.8157296399999587</v>
      </c>
      <c r="X56">
        <f>1.96*SQRT(U56)/50</f>
        <v>15.044092380892943</v>
      </c>
      <c r="Y56">
        <f>1.96*SQRT(V56)/50</f>
        <v>5.282161294403586E-2</v>
      </c>
    </row>
    <row r="57" spans="1:25" x14ac:dyDescent="0.25">
      <c r="A57" t="s">
        <v>109</v>
      </c>
      <c r="B57">
        <v>83983.183176000006</v>
      </c>
      <c r="C57" t="s">
        <v>37</v>
      </c>
    </row>
    <row r="58" spans="1:25" x14ac:dyDescent="0.25">
      <c r="A58" t="s">
        <v>36</v>
      </c>
      <c r="B58">
        <v>1494.32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1492.04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1488.22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1489.43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1488.97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2526.33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1764.58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1491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1488.89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1488.29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1490.06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2304.38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1525.44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1491.22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1489.03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1493.15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1489.93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2499.4299999999998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1491.73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1491.58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1489.48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1490.75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1489.3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2520.91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1494.6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1490.23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1488.48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1489.85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1489.52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2546.85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1493.85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1491.09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1487.94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1490.2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1490.36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2546.29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1591.28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1492.97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1489.3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1488.97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1490.3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2452.1799999999998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1493.84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1493.79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1489.39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1489.95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1489.55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2542.12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1494.59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1492.42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1489.31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1488.43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1489.67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2547.54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1495.08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1680.3083999999997</v>
      </c>
      <c r="S112">
        <f>AVERAGE(C63:C112)</f>
        <v>0</v>
      </c>
      <c r="U112">
        <f>_xlfn.VAR.P(B63:B112)</f>
        <v>149578.90204544144</v>
      </c>
      <c r="V112">
        <f>_xlfn.VAR.P(C63:C112)</f>
        <v>0</v>
      </c>
      <c r="X112">
        <f>1.96*SQRT(U112)/50</f>
        <v>15.160769242987215</v>
      </c>
      <c r="Y112">
        <f>1.96*SQRT(V112)/50</f>
        <v>0</v>
      </c>
    </row>
    <row r="113" spans="1:9" x14ac:dyDescent="0.25">
      <c r="A113" t="s">
        <v>36</v>
      </c>
      <c r="B113">
        <v>84018.126023999997</v>
      </c>
      <c r="C113" t="s">
        <v>37</v>
      </c>
    </row>
    <row r="114" spans="1:9" x14ac:dyDescent="0.25">
      <c r="A114" t="s">
        <v>38</v>
      </c>
      <c r="B114">
        <v>23987</v>
      </c>
      <c r="C114">
        <v>23982.400000000001</v>
      </c>
      <c r="D114">
        <v>23957.8</v>
      </c>
      <c r="E114">
        <v>23951.599999999999</v>
      </c>
      <c r="F114">
        <v>238.095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24578.1</v>
      </c>
      <c r="C115">
        <v>23330.2</v>
      </c>
      <c r="D115">
        <v>23305.8</v>
      </c>
      <c r="E115">
        <v>23299.4</v>
      </c>
      <c r="F115">
        <v>241.51499999999999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24168.400000000001</v>
      </c>
      <c r="C116">
        <v>24164</v>
      </c>
      <c r="D116">
        <v>24139.200000000001</v>
      </c>
      <c r="E116">
        <v>24132.799999999999</v>
      </c>
      <c r="F116">
        <v>241.626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23574.799999999999</v>
      </c>
      <c r="C117">
        <v>23572.9</v>
      </c>
      <c r="D117">
        <v>23539.200000000001</v>
      </c>
      <c r="E117">
        <v>23532.9</v>
      </c>
      <c r="F117">
        <v>241.41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24240.3</v>
      </c>
      <c r="C118">
        <v>24238.400000000001</v>
      </c>
      <c r="D118">
        <v>24213.599999999999</v>
      </c>
      <c r="E118">
        <v>24207.3</v>
      </c>
      <c r="F118">
        <v>241.51599999999999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23986.3</v>
      </c>
      <c r="C119">
        <v>23984.2</v>
      </c>
      <c r="D119">
        <v>23959.200000000001</v>
      </c>
      <c r="E119">
        <v>23952.9</v>
      </c>
      <c r="F119">
        <v>241.803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23965.1</v>
      </c>
      <c r="C120">
        <v>23237.1</v>
      </c>
      <c r="D120">
        <v>23212.799999999999</v>
      </c>
      <c r="E120">
        <v>23206.5</v>
      </c>
      <c r="F120">
        <v>241.58699999999999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24040.9</v>
      </c>
      <c r="C121">
        <v>24036.400000000001</v>
      </c>
      <c r="D121">
        <v>24011.599999999999</v>
      </c>
      <c r="E121">
        <v>23989.5</v>
      </c>
      <c r="F121">
        <v>241.57400000000001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23495.8</v>
      </c>
      <c r="C122">
        <v>23493.9</v>
      </c>
      <c r="D122">
        <v>23469.3</v>
      </c>
      <c r="E122">
        <v>23463</v>
      </c>
      <c r="F122">
        <v>241.904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23775.4</v>
      </c>
      <c r="C123">
        <v>23322.1</v>
      </c>
      <c r="D123">
        <v>23200.799999999999</v>
      </c>
      <c r="E123">
        <v>23194.5</v>
      </c>
      <c r="F123">
        <v>241.74600000000001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23442.400000000001</v>
      </c>
      <c r="C124">
        <v>23419.599999999999</v>
      </c>
      <c r="D124">
        <v>23395.1</v>
      </c>
      <c r="E124">
        <v>23388.799999999999</v>
      </c>
      <c r="F124">
        <v>241.83099999999999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23519.1</v>
      </c>
      <c r="C125">
        <v>23517.200000000001</v>
      </c>
      <c r="D125">
        <v>23492.400000000001</v>
      </c>
      <c r="E125">
        <v>23486.1</v>
      </c>
      <c r="F125">
        <v>241.47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23737.5</v>
      </c>
      <c r="C126">
        <v>23735.599999999999</v>
      </c>
      <c r="D126">
        <v>23710.9</v>
      </c>
      <c r="E126">
        <v>23699.7</v>
      </c>
      <c r="F126">
        <v>241.48699999999999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23359.4</v>
      </c>
      <c r="C127">
        <v>23357.5</v>
      </c>
      <c r="D127">
        <v>23332.6</v>
      </c>
      <c r="E127">
        <v>23284.9</v>
      </c>
      <c r="F127">
        <v>241.536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24639.1</v>
      </c>
      <c r="C128">
        <v>23253.200000000001</v>
      </c>
      <c r="D128">
        <v>23228.7</v>
      </c>
      <c r="E128">
        <v>23222.400000000001</v>
      </c>
      <c r="F128">
        <v>241.40899999999999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23575.8</v>
      </c>
      <c r="C129">
        <v>23571.200000000001</v>
      </c>
      <c r="D129">
        <v>23546.5</v>
      </c>
      <c r="E129">
        <v>23540.3</v>
      </c>
      <c r="F129">
        <v>241.495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23582.3</v>
      </c>
      <c r="C130">
        <v>23580.400000000001</v>
      </c>
      <c r="D130">
        <v>23555.9</v>
      </c>
      <c r="E130">
        <v>23549.599999999999</v>
      </c>
      <c r="F130">
        <v>241.30099999999999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23564.5</v>
      </c>
      <c r="C131">
        <v>23562.5</v>
      </c>
      <c r="D131">
        <v>23537.9</v>
      </c>
      <c r="E131">
        <v>23531.599999999999</v>
      </c>
      <c r="F131">
        <v>241.71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23678</v>
      </c>
      <c r="C132">
        <v>23676.2</v>
      </c>
      <c r="D132">
        <v>23651.599999999999</v>
      </c>
      <c r="E132">
        <v>23645.3</v>
      </c>
      <c r="F132">
        <v>241.34800000000001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23080.3</v>
      </c>
      <c r="C133">
        <v>23078.5</v>
      </c>
      <c r="D133">
        <v>23054.1</v>
      </c>
      <c r="E133">
        <v>23047.8</v>
      </c>
      <c r="F133">
        <v>241.49799999999999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23869.5</v>
      </c>
      <c r="C134">
        <v>23464.400000000001</v>
      </c>
      <c r="D134">
        <v>23439.9</v>
      </c>
      <c r="E134">
        <v>23433.7</v>
      </c>
      <c r="F134">
        <v>241.501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23360.6</v>
      </c>
      <c r="C135">
        <v>23337.8</v>
      </c>
      <c r="D135">
        <v>23313.3</v>
      </c>
      <c r="E135">
        <v>23307</v>
      </c>
      <c r="F135">
        <v>241.47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23327.4</v>
      </c>
      <c r="C136">
        <v>23325.599999999999</v>
      </c>
      <c r="D136">
        <v>23296.400000000001</v>
      </c>
      <c r="E136">
        <v>23290.1</v>
      </c>
      <c r="F136">
        <v>241.29499999999999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24033.200000000001</v>
      </c>
      <c r="C137">
        <v>24031.3</v>
      </c>
      <c r="D137">
        <v>23915.599999999999</v>
      </c>
      <c r="E137">
        <v>23909.3</v>
      </c>
      <c r="F137">
        <v>241.49199999999999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23287.8</v>
      </c>
      <c r="C138">
        <v>23285.9</v>
      </c>
      <c r="D138">
        <v>23122.7</v>
      </c>
      <c r="E138">
        <v>23116.400000000001</v>
      </c>
      <c r="F138">
        <v>241.63200000000001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24657.599999999999</v>
      </c>
      <c r="C139">
        <v>23582.2</v>
      </c>
      <c r="D139">
        <v>23557.5</v>
      </c>
      <c r="E139">
        <v>23551.200000000001</v>
      </c>
      <c r="F139">
        <v>241.50800000000001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23678.2</v>
      </c>
      <c r="C140">
        <v>23673.599999999999</v>
      </c>
      <c r="D140">
        <v>23649.1</v>
      </c>
      <c r="E140">
        <v>23642.799999999999</v>
      </c>
      <c r="F140">
        <v>241.46600000000001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23506.1</v>
      </c>
      <c r="C141">
        <v>23504.2</v>
      </c>
      <c r="D141">
        <v>23479.599999999999</v>
      </c>
      <c r="E141">
        <v>23473.4</v>
      </c>
      <c r="F141">
        <v>241.58199999999999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23359.3</v>
      </c>
      <c r="C142">
        <v>23357.1</v>
      </c>
      <c r="D142">
        <v>23332.1</v>
      </c>
      <c r="E142">
        <v>23325.8</v>
      </c>
      <c r="F142">
        <v>241.19800000000001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24002.1</v>
      </c>
      <c r="C143">
        <v>24000.1</v>
      </c>
      <c r="D143">
        <v>23975.200000000001</v>
      </c>
      <c r="E143">
        <v>23968.9</v>
      </c>
      <c r="F143">
        <v>241.36699999999999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23397.5</v>
      </c>
      <c r="C144">
        <v>23395.599999999999</v>
      </c>
      <c r="D144">
        <v>23370.7</v>
      </c>
      <c r="E144">
        <v>23364.400000000001</v>
      </c>
      <c r="F144">
        <v>241.47200000000001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23793.200000000001</v>
      </c>
      <c r="C145">
        <v>23791.200000000001</v>
      </c>
      <c r="D145">
        <v>23766.400000000001</v>
      </c>
      <c r="E145">
        <v>23760.1</v>
      </c>
      <c r="F145">
        <v>241.75200000000001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24016.1</v>
      </c>
      <c r="C146">
        <v>24014</v>
      </c>
      <c r="D146">
        <v>23988.7</v>
      </c>
      <c r="E146">
        <v>23982.3</v>
      </c>
      <c r="F146">
        <v>241.80799999999999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24230.799999999999</v>
      </c>
      <c r="C147">
        <v>23092.3</v>
      </c>
      <c r="D147">
        <v>23067.7</v>
      </c>
      <c r="E147">
        <v>23061.3</v>
      </c>
      <c r="F147">
        <v>241.6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23495.5</v>
      </c>
      <c r="C148">
        <v>23490.9</v>
      </c>
      <c r="D148">
        <v>23466.2</v>
      </c>
      <c r="E148">
        <v>23459.8</v>
      </c>
      <c r="F148">
        <v>241.59899999999999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23275.5</v>
      </c>
      <c r="C149">
        <v>23273.599999999999</v>
      </c>
      <c r="D149">
        <v>23249.200000000001</v>
      </c>
      <c r="E149">
        <v>23243</v>
      </c>
      <c r="F149">
        <v>241.52500000000001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23693</v>
      </c>
      <c r="C150">
        <v>23690.9</v>
      </c>
      <c r="D150">
        <v>23605.200000000001</v>
      </c>
      <c r="E150">
        <v>23598.9</v>
      </c>
      <c r="F150">
        <v>241.57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23787.4</v>
      </c>
      <c r="C151">
        <v>23785.3</v>
      </c>
      <c r="D151">
        <v>23760.5</v>
      </c>
      <c r="E151">
        <v>23754.2</v>
      </c>
      <c r="F151">
        <v>241.43199999999999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23598.1</v>
      </c>
      <c r="C152">
        <v>23596.2</v>
      </c>
      <c r="D152">
        <v>23571.1</v>
      </c>
      <c r="E152">
        <v>23564.799999999999</v>
      </c>
      <c r="F152">
        <v>241.37299999999999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24066.5</v>
      </c>
      <c r="C153">
        <v>24064.6</v>
      </c>
      <c r="D153">
        <v>23966.7</v>
      </c>
      <c r="E153">
        <v>23960.400000000001</v>
      </c>
      <c r="F153">
        <v>241.52600000000001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23410.400000000001</v>
      </c>
      <c r="C154">
        <v>23408.400000000001</v>
      </c>
      <c r="D154">
        <v>23383.5</v>
      </c>
      <c r="E154">
        <v>23377.200000000001</v>
      </c>
      <c r="F154">
        <v>241.405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24660.1</v>
      </c>
      <c r="C155">
        <v>23745</v>
      </c>
      <c r="D155">
        <v>23558.400000000001</v>
      </c>
      <c r="E155">
        <v>23552.1</v>
      </c>
      <c r="F155">
        <v>241.69300000000001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24226.7</v>
      </c>
      <c r="C156">
        <v>24216.1</v>
      </c>
      <c r="D156">
        <v>24191.3</v>
      </c>
      <c r="E156">
        <v>24184.9</v>
      </c>
      <c r="F156">
        <v>241.381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23410</v>
      </c>
      <c r="C157">
        <v>23408.1</v>
      </c>
      <c r="D157">
        <v>23383.5</v>
      </c>
      <c r="E157">
        <v>23377.1</v>
      </c>
      <c r="F157">
        <v>241.54400000000001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23849</v>
      </c>
      <c r="C158">
        <v>23846.9</v>
      </c>
      <c r="D158">
        <v>23821.9</v>
      </c>
      <c r="E158">
        <v>23815.599999999999</v>
      </c>
      <c r="F158">
        <v>372.63900000000001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23533</v>
      </c>
      <c r="C159">
        <v>23530.799999999999</v>
      </c>
      <c r="D159">
        <v>23506.400000000001</v>
      </c>
      <c r="E159">
        <v>23500.1</v>
      </c>
      <c r="F159">
        <v>241.38499999999999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23406.3</v>
      </c>
      <c r="C160">
        <v>23404.400000000001</v>
      </c>
      <c r="D160">
        <v>23380.1</v>
      </c>
      <c r="E160">
        <v>23373.8</v>
      </c>
      <c r="F160">
        <v>241.11699999999999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24270.5</v>
      </c>
      <c r="C161">
        <v>24268.5</v>
      </c>
      <c r="D161">
        <v>24243.5</v>
      </c>
      <c r="E161">
        <v>24237.200000000001</v>
      </c>
      <c r="F161">
        <v>241.631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23547.1</v>
      </c>
      <c r="C162">
        <v>23545.1</v>
      </c>
      <c r="D162">
        <v>23520.5</v>
      </c>
      <c r="E162">
        <v>23514.2</v>
      </c>
      <c r="F162">
        <v>241.24799999999999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23814</v>
      </c>
      <c r="C163">
        <v>23811.8</v>
      </c>
      <c r="D163">
        <v>23786.9</v>
      </c>
      <c r="E163">
        <v>23780.6</v>
      </c>
      <c r="F163">
        <v>241.53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23821.5</v>
      </c>
      <c r="C164">
        <v>23819.3</v>
      </c>
      <c r="D164">
        <v>23703.200000000001</v>
      </c>
      <c r="E164">
        <v>23696.9</v>
      </c>
      <c r="F164">
        <v>267.47699999999998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23147.8</v>
      </c>
      <c r="C165">
        <v>23146</v>
      </c>
      <c r="D165">
        <v>23120.5</v>
      </c>
      <c r="E165">
        <v>23114.2</v>
      </c>
      <c r="F165">
        <v>241.44300000000001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23673.9</v>
      </c>
      <c r="C166">
        <v>23672</v>
      </c>
      <c r="D166">
        <v>23647.3</v>
      </c>
      <c r="E166">
        <v>23641</v>
      </c>
      <c r="F166">
        <v>241.70500000000001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23379.200000000001</v>
      </c>
      <c r="C167">
        <v>23377.200000000001</v>
      </c>
      <c r="D167">
        <v>23259.7</v>
      </c>
      <c r="E167">
        <v>23253.4</v>
      </c>
      <c r="F167">
        <v>241.50200000000001</v>
      </c>
      <c r="G167">
        <v>1</v>
      </c>
      <c r="H167">
        <v>1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23152.2</v>
      </c>
      <c r="C168">
        <v>23150.3</v>
      </c>
      <c r="D168">
        <v>23125.8</v>
      </c>
      <c r="E168">
        <v>23119.5</v>
      </c>
      <c r="F168">
        <v>241.60900000000001</v>
      </c>
      <c r="G168">
        <v>1</v>
      </c>
      <c r="H168">
        <v>1</v>
      </c>
      <c r="I168">
        <v>0</v>
      </c>
      <c r="R168">
        <f>AVERAGE(B119:B168)</f>
        <v>23703.579999999994</v>
      </c>
      <c r="S168">
        <f>AVERAGE(C119:C168)</f>
        <v>23578.646000000001</v>
      </c>
      <c r="U168">
        <f>_xlfn.VAR.P(B119:B168)</f>
        <v>140337.21919999988</v>
      </c>
      <c r="V168">
        <f>_xlfn.VAR.P(C119:C168)</f>
        <v>84047.310884000006</v>
      </c>
      <c r="X168">
        <f>1.96*SQRT(U168)/50</f>
        <v>14.684950953662998</v>
      </c>
      <c r="Y168">
        <f>1.96*SQRT(V168)/50</f>
        <v>11.364438384574477</v>
      </c>
    </row>
    <row r="169" spans="1:25" x14ac:dyDescent="0.25">
      <c r="A169" t="s">
        <v>38</v>
      </c>
      <c r="B169">
        <v>1185176.650566</v>
      </c>
      <c r="C169" t="s">
        <v>37</v>
      </c>
    </row>
    <row r="170" spans="1:25" x14ac:dyDescent="0.25">
      <c r="A170" t="s">
        <v>95</v>
      </c>
      <c r="B170">
        <v>827.60699999999997</v>
      </c>
      <c r="C170">
        <v>825.26499999999999</v>
      </c>
      <c r="D170">
        <v>804.505</v>
      </c>
      <c r="E170">
        <v>800.52800000000002</v>
      </c>
      <c r="F170">
        <v>92.539100000000005</v>
      </c>
      <c r="G170">
        <v>0.17846100000000001</v>
      </c>
      <c r="H170">
        <v>0.83698899999999998</v>
      </c>
      <c r="I170">
        <v>0</v>
      </c>
    </row>
    <row r="171" spans="1:25" x14ac:dyDescent="0.25">
      <c r="A171" t="s">
        <v>95</v>
      </c>
      <c r="B171">
        <v>1955.74</v>
      </c>
      <c r="C171">
        <v>765.58199999999999</v>
      </c>
      <c r="D171">
        <v>744.33299999999997</v>
      </c>
      <c r="E171">
        <v>740.54100000000005</v>
      </c>
      <c r="F171">
        <v>89.146699999999996</v>
      </c>
      <c r="G171">
        <v>0.151167</v>
      </c>
      <c r="H171">
        <v>0.83705300000000005</v>
      </c>
      <c r="I171">
        <v>0</v>
      </c>
    </row>
    <row r="172" spans="1:25" x14ac:dyDescent="0.25">
      <c r="A172" t="s">
        <v>95</v>
      </c>
      <c r="B172">
        <v>1284.8</v>
      </c>
      <c r="C172">
        <v>794.04200000000003</v>
      </c>
      <c r="D172">
        <v>771.38</v>
      </c>
      <c r="E172">
        <v>767.43700000000001</v>
      </c>
      <c r="F172">
        <v>88.524900000000002</v>
      </c>
      <c r="G172">
        <v>0.160999</v>
      </c>
      <c r="H172">
        <v>0.83540899999999996</v>
      </c>
      <c r="I172">
        <v>0</v>
      </c>
    </row>
    <row r="173" spans="1:25" x14ac:dyDescent="0.25">
      <c r="A173" t="s">
        <v>95</v>
      </c>
      <c r="B173">
        <v>796.61099999999999</v>
      </c>
      <c r="C173">
        <v>792.92200000000003</v>
      </c>
      <c r="D173">
        <v>771.23199999999997</v>
      </c>
      <c r="E173">
        <v>767.38800000000003</v>
      </c>
      <c r="F173">
        <v>88.533100000000005</v>
      </c>
      <c r="G173">
        <v>0.17846400000000001</v>
      </c>
      <c r="H173">
        <v>0.83702900000000002</v>
      </c>
      <c r="I173">
        <v>0</v>
      </c>
    </row>
    <row r="174" spans="1:25" x14ac:dyDescent="0.25">
      <c r="A174" t="s">
        <v>95</v>
      </c>
      <c r="B174">
        <v>764.24599999999998</v>
      </c>
      <c r="C174">
        <v>761.87900000000002</v>
      </c>
      <c r="D174">
        <v>741.12400000000002</v>
      </c>
      <c r="E174">
        <v>737.34500000000003</v>
      </c>
      <c r="F174">
        <v>88.543400000000005</v>
      </c>
      <c r="G174">
        <v>0.15445400000000001</v>
      </c>
      <c r="H174">
        <v>0.83652300000000002</v>
      </c>
      <c r="I174">
        <v>0</v>
      </c>
    </row>
    <row r="175" spans="1:25" x14ac:dyDescent="0.25">
      <c r="A175" t="s">
        <v>95</v>
      </c>
      <c r="B175">
        <v>768.31100000000004</v>
      </c>
      <c r="C175">
        <v>765.93600000000004</v>
      </c>
      <c r="D175">
        <v>745.31399999999996</v>
      </c>
      <c r="E175">
        <v>741.56600000000003</v>
      </c>
      <c r="F175">
        <v>88.57</v>
      </c>
      <c r="G175">
        <v>0.158632</v>
      </c>
      <c r="H175">
        <v>0.83687</v>
      </c>
      <c r="I175">
        <v>0</v>
      </c>
    </row>
    <row r="176" spans="1:25" x14ac:dyDescent="0.25">
      <c r="A176" t="s">
        <v>95</v>
      </c>
      <c r="B176">
        <v>764.88800000000003</v>
      </c>
      <c r="C176">
        <v>762.529</v>
      </c>
      <c r="D176">
        <v>742</v>
      </c>
      <c r="E176">
        <v>738.21100000000001</v>
      </c>
      <c r="F176">
        <v>88.092299999999994</v>
      </c>
      <c r="G176">
        <v>0.14710400000000001</v>
      </c>
      <c r="H176">
        <v>0.83690799999999999</v>
      </c>
      <c r="I176">
        <v>0</v>
      </c>
    </row>
    <row r="177" spans="1:9" x14ac:dyDescent="0.25">
      <c r="A177" t="s">
        <v>95</v>
      </c>
      <c r="B177">
        <v>768.35799999999995</v>
      </c>
      <c r="C177">
        <v>766.04499999999996</v>
      </c>
      <c r="D177">
        <v>745.40499999999997</v>
      </c>
      <c r="E177">
        <v>741.63</v>
      </c>
      <c r="F177">
        <v>88.476699999999994</v>
      </c>
      <c r="G177">
        <v>0.14771000000000001</v>
      </c>
      <c r="H177">
        <v>0.83697200000000005</v>
      </c>
      <c r="I177">
        <v>0</v>
      </c>
    </row>
    <row r="178" spans="1:9" x14ac:dyDescent="0.25">
      <c r="A178" t="s">
        <v>95</v>
      </c>
      <c r="B178">
        <v>764.86199999999997</v>
      </c>
      <c r="C178">
        <v>762.53099999999995</v>
      </c>
      <c r="D178">
        <v>741.947</v>
      </c>
      <c r="E178">
        <v>738.21199999999999</v>
      </c>
      <c r="F178">
        <v>88.081000000000003</v>
      </c>
      <c r="G178">
        <v>0.15591099999999999</v>
      </c>
      <c r="H178">
        <v>0.86868199999999995</v>
      </c>
      <c r="I178">
        <v>0</v>
      </c>
    </row>
    <row r="179" spans="1:9" x14ac:dyDescent="0.25">
      <c r="A179" t="s">
        <v>95</v>
      </c>
      <c r="B179">
        <v>768.23599999999999</v>
      </c>
      <c r="C179">
        <v>765.9</v>
      </c>
      <c r="D179">
        <v>745.32</v>
      </c>
      <c r="E179">
        <v>741.51</v>
      </c>
      <c r="F179">
        <v>88.460300000000004</v>
      </c>
      <c r="G179">
        <v>0.162941</v>
      </c>
      <c r="H179">
        <v>0.83705300000000005</v>
      </c>
      <c r="I179">
        <v>0</v>
      </c>
    </row>
    <row r="180" spans="1:9" x14ac:dyDescent="0.25">
      <c r="A180" t="s">
        <v>95</v>
      </c>
      <c r="B180">
        <v>764.85299999999995</v>
      </c>
      <c r="C180">
        <v>762.51</v>
      </c>
      <c r="D180">
        <v>741.91700000000003</v>
      </c>
      <c r="E180">
        <v>738.16600000000005</v>
      </c>
      <c r="F180">
        <v>88.084100000000007</v>
      </c>
      <c r="G180">
        <v>0.14782400000000001</v>
      </c>
      <c r="H180">
        <v>0.83683600000000002</v>
      </c>
      <c r="I180">
        <v>0</v>
      </c>
    </row>
    <row r="181" spans="1:9" x14ac:dyDescent="0.25">
      <c r="A181" t="s">
        <v>95</v>
      </c>
      <c r="B181">
        <v>768.25800000000004</v>
      </c>
      <c r="C181">
        <v>765.92100000000005</v>
      </c>
      <c r="D181">
        <v>745.33299999999997</v>
      </c>
      <c r="E181">
        <v>741.57</v>
      </c>
      <c r="F181">
        <v>88.471599999999995</v>
      </c>
      <c r="G181">
        <v>0.15792100000000001</v>
      </c>
      <c r="H181">
        <v>0.83643599999999996</v>
      </c>
      <c r="I181">
        <v>0</v>
      </c>
    </row>
    <row r="182" spans="1:9" x14ac:dyDescent="0.25">
      <c r="A182" t="s">
        <v>95</v>
      </c>
      <c r="B182">
        <v>1776.29</v>
      </c>
      <c r="C182">
        <v>763.226</v>
      </c>
      <c r="D182">
        <v>741.87800000000004</v>
      </c>
      <c r="E182">
        <v>738.096</v>
      </c>
      <c r="F182">
        <v>88.073800000000006</v>
      </c>
      <c r="G182">
        <v>0.16131899999999999</v>
      </c>
      <c r="H182">
        <v>0.83673299999999995</v>
      </c>
      <c r="I182">
        <v>0</v>
      </c>
    </row>
    <row r="183" spans="1:9" x14ac:dyDescent="0.25">
      <c r="A183" t="s">
        <v>95</v>
      </c>
      <c r="B183">
        <v>799.053</v>
      </c>
      <c r="C183">
        <v>793.59199999999998</v>
      </c>
      <c r="D183">
        <v>771.17100000000005</v>
      </c>
      <c r="E183">
        <v>767.26099999999997</v>
      </c>
      <c r="F183">
        <v>88.508499999999998</v>
      </c>
      <c r="G183">
        <v>0.159857</v>
      </c>
      <c r="H183">
        <v>0.83705200000000002</v>
      </c>
      <c r="I183">
        <v>0</v>
      </c>
    </row>
    <row r="184" spans="1:9" x14ac:dyDescent="0.25">
      <c r="A184" t="s">
        <v>95</v>
      </c>
      <c r="B184">
        <v>767.82</v>
      </c>
      <c r="C184">
        <v>765.13300000000004</v>
      </c>
      <c r="D184">
        <v>741.46900000000005</v>
      </c>
      <c r="E184">
        <v>737.42499999999995</v>
      </c>
      <c r="F184">
        <v>88.525800000000004</v>
      </c>
      <c r="G184">
        <v>0.14998</v>
      </c>
      <c r="H184">
        <v>0.83697699999999997</v>
      </c>
      <c r="I184">
        <v>0</v>
      </c>
    </row>
    <row r="185" spans="1:9" x14ac:dyDescent="0.25">
      <c r="A185" t="s">
        <v>95</v>
      </c>
      <c r="B185">
        <v>771.94600000000003</v>
      </c>
      <c r="C185">
        <v>769.13400000000001</v>
      </c>
      <c r="D185">
        <v>745.59</v>
      </c>
      <c r="E185">
        <v>741.62900000000002</v>
      </c>
      <c r="F185">
        <v>88.542299999999997</v>
      </c>
      <c r="G185">
        <v>0.178505</v>
      </c>
      <c r="H185">
        <v>0.83704199999999995</v>
      </c>
      <c r="I185">
        <v>0</v>
      </c>
    </row>
    <row r="186" spans="1:9" x14ac:dyDescent="0.25">
      <c r="A186" t="s">
        <v>95</v>
      </c>
      <c r="B186">
        <v>766.25400000000002</v>
      </c>
      <c r="C186">
        <v>763.46799999999996</v>
      </c>
      <c r="D186">
        <v>741.90599999999995</v>
      </c>
      <c r="E186">
        <v>738.096</v>
      </c>
      <c r="F186">
        <v>88.113799999999998</v>
      </c>
      <c r="G186">
        <v>0.178454</v>
      </c>
      <c r="H186">
        <v>0.837009</v>
      </c>
      <c r="I186">
        <v>0</v>
      </c>
    </row>
    <row r="187" spans="1:9" x14ac:dyDescent="0.25">
      <c r="A187" t="s">
        <v>95</v>
      </c>
      <c r="B187">
        <v>768.88699999999994</v>
      </c>
      <c r="C187">
        <v>766.38300000000004</v>
      </c>
      <c r="D187">
        <v>745.24699999999996</v>
      </c>
      <c r="E187">
        <v>741.47199999999998</v>
      </c>
      <c r="F187">
        <v>88.467500000000001</v>
      </c>
      <c r="G187">
        <v>0.160828</v>
      </c>
      <c r="H187">
        <v>0.83696899999999996</v>
      </c>
      <c r="I187">
        <v>0</v>
      </c>
    </row>
    <row r="188" spans="1:9" x14ac:dyDescent="0.25">
      <c r="A188" t="s">
        <v>95</v>
      </c>
      <c r="B188">
        <v>764.85799999999995</v>
      </c>
      <c r="C188">
        <v>762.47799999999995</v>
      </c>
      <c r="D188">
        <v>741.86800000000005</v>
      </c>
      <c r="E188">
        <v>738.10799999999995</v>
      </c>
      <c r="F188">
        <v>88.086200000000005</v>
      </c>
      <c r="G188">
        <v>0.14840600000000001</v>
      </c>
      <c r="H188">
        <v>0.83650599999999997</v>
      </c>
      <c r="I188">
        <v>0</v>
      </c>
    </row>
    <row r="189" spans="1:9" x14ac:dyDescent="0.25">
      <c r="A189" t="s">
        <v>95</v>
      </c>
      <c r="B189">
        <v>768.39200000000005</v>
      </c>
      <c r="C189">
        <v>766.01499999999999</v>
      </c>
      <c r="D189">
        <v>745.28899999999999</v>
      </c>
      <c r="E189">
        <v>741.50800000000004</v>
      </c>
      <c r="F189">
        <v>88.425399999999996</v>
      </c>
      <c r="G189">
        <v>0.14931900000000001</v>
      </c>
      <c r="H189">
        <v>0.83704900000000004</v>
      </c>
      <c r="I189">
        <v>0</v>
      </c>
    </row>
    <row r="190" spans="1:9" x14ac:dyDescent="0.25">
      <c r="A190" t="s">
        <v>95</v>
      </c>
      <c r="B190">
        <v>764.76499999999999</v>
      </c>
      <c r="C190">
        <v>762.39400000000001</v>
      </c>
      <c r="D190">
        <v>741.82299999999998</v>
      </c>
      <c r="E190">
        <v>738.05600000000004</v>
      </c>
      <c r="F190">
        <v>88.076899999999995</v>
      </c>
      <c r="G190">
        <v>0.17845900000000001</v>
      </c>
      <c r="H190">
        <v>0.836646</v>
      </c>
      <c r="I190">
        <v>0</v>
      </c>
    </row>
    <row r="191" spans="1:9" x14ac:dyDescent="0.25">
      <c r="A191" t="s">
        <v>95</v>
      </c>
      <c r="B191">
        <v>768.26400000000001</v>
      </c>
      <c r="C191">
        <v>765.91499999999996</v>
      </c>
      <c r="D191">
        <v>745.26300000000003</v>
      </c>
      <c r="E191">
        <v>741.51499999999999</v>
      </c>
      <c r="F191">
        <v>88.489000000000004</v>
      </c>
      <c r="G191">
        <v>0.15362300000000001</v>
      </c>
      <c r="H191">
        <v>0.83699599999999996</v>
      </c>
      <c r="I191">
        <v>0</v>
      </c>
    </row>
    <row r="192" spans="1:9" x14ac:dyDescent="0.25">
      <c r="A192" t="s">
        <v>95</v>
      </c>
      <c r="B192">
        <v>764.92100000000005</v>
      </c>
      <c r="C192">
        <v>762.50699999999995</v>
      </c>
      <c r="D192">
        <v>741.87400000000002</v>
      </c>
      <c r="E192">
        <v>738.10500000000002</v>
      </c>
      <c r="F192">
        <v>88.082099999999997</v>
      </c>
      <c r="G192">
        <v>0.178456</v>
      </c>
      <c r="H192">
        <v>0.83687400000000001</v>
      </c>
      <c r="I192">
        <v>0</v>
      </c>
    </row>
    <row r="193" spans="1:9" x14ac:dyDescent="0.25">
      <c r="A193" t="s">
        <v>95</v>
      </c>
      <c r="B193">
        <v>2317.08</v>
      </c>
      <c r="C193">
        <v>765.93600000000004</v>
      </c>
      <c r="D193">
        <v>745.29700000000003</v>
      </c>
      <c r="E193">
        <v>741.53700000000003</v>
      </c>
      <c r="F193">
        <v>88.458100000000002</v>
      </c>
      <c r="G193">
        <v>0.14711299999999999</v>
      </c>
      <c r="H193">
        <v>0.83704699999999999</v>
      </c>
      <c r="I193">
        <v>0</v>
      </c>
    </row>
    <row r="194" spans="1:9" x14ac:dyDescent="0.25">
      <c r="A194" t="s">
        <v>95</v>
      </c>
      <c r="B194">
        <v>1198.6099999999999</v>
      </c>
      <c r="C194">
        <v>764.101</v>
      </c>
      <c r="D194">
        <v>741.69</v>
      </c>
      <c r="E194">
        <v>737.74800000000005</v>
      </c>
      <c r="F194">
        <v>88.008399999999995</v>
      </c>
      <c r="G194">
        <v>0.149453</v>
      </c>
      <c r="H194">
        <v>0.85480999999999996</v>
      </c>
      <c r="I194">
        <v>0</v>
      </c>
    </row>
    <row r="195" spans="1:9" x14ac:dyDescent="0.25">
      <c r="A195" t="s">
        <v>95</v>
      </c>
      <c r="B195">
        <v>815.53499999999997</v>
      </c>
      <c r="C195">
        <v>792.51099999999997</v>
      </c>
      <c r="D195">
        <v>771.16200000000003</v>
      </c>
      <c r="E195">
        <v>767.35500000000002</v>
      </c>
      <c r="F195">
        <v>88.5167</v>
      </c>
      <c r="G195">
        <v>0.156365</v>
      </c>
      <c r="H195">
        <v>0.83638000000000001</v>
      </c>
      <c r="I195">
        <v>0</v>
      </c>
    </row>
    <row r="196" spans="1:9" x14ac:dyDescent="0.25">
      <c r="A196" t="s">
        <v>95</v>
      </c>
      <c r="B196">
        <v>764.077</v>
      </c>
      <c r="C196">
        <v>761.70299999999997</v>
      </c>
      <c r="D196">
        <v>740.98</v>
      </c>
      <c r="E196">
        <v>737.23599999999999</v>
      </c>
      <c r="F196">
        <v>88.504400000000004</v>
      </c>
      <c r="G196">
        <v>0.14796799999999999</v>
      </c>
      <c r="H196">
        <v>0.83655100000000004</v>
      </c>
      <c r="I196">
        <v>0</v>
      </c>
    </row>
    <row r="197" spans="1:9" x14ac:dyDescent="0.25">
      <c r="A197" t="s">
        <v>95</v>
      </c>
      <c r="B197">
        <v>768.36</v>
      </c>
      <c r="C197">
        <v>765.99300000000005</v>
      </c>
      <c r="D197">
        <v>745.37199999999996</v>
      </c>
      <c r="E197">
        <v>741.58799999999997</v>
      </c>
      <c r="F197">
        <v>88.537199999999999</v>
      </c>
      <c r="G197">
        <v>0.17846300000000001</v>
      </c>
      <c r="H197">
        <v>0.83472500000000005</v>
      </c>
      <c r="I197">
        <v>0</v>
      </c>
    </row>
    <row r="198" spans="1:9" x14ac:dyDescent="0.25">
      <c r="A198" t="s">
        <v>95</v>
      </c>
      <c r="B198">
        <v>764.74900000000002</v>
      </c>
      <c r="C198">
        <v>762.39700000000005</v>
      </c>
      <c r="D198">
        <v>741.82299999999998</v>
      </c>
      <c r="E198">
        <v>738.08299999999997</v>
      </c>
      <c r="F198">
        <v>88.098399999999998</v>
      </c>
      <c r="G198">
        <v>0.15051</v>
      </c>
      <c r="H198">
        <v>0.83703399999999994</v>
      </c>
      <c r="I198">
        <v>0</v>
      </c>
    </row>
    <row r="199" spans="1:9" x14ac:dyDescent="0.25">
      <c r="A199" t="s">
        <v>95</v>
      </c>
      <c r="B199">
        <v>768.57600000000002</v>
      </c>
      <c r="C199">
        <v>766.21299999999997</v>
      </c>
      <c r="D199">
        <v>745.32399999999996</v>
      </c>
      <c r="E199">
        <v>741.51700000000005</v>
      </c>
      <c r="F199">
        <v>88.465400000000002</v>
      </c>
      <c r="G199">
        <v>0.14833199999999999</v>
      </c>
      <c r="H199">
        <v>0.83692500000000003</v>
      </c>
      <c r="I199">
        <v>0</v>
      </c>
    </row>
    <row r="200" spans="1:9" x14ac:dyDescent="0.25">
      <c r="A200" t="s">
        <v>95</v>
      </c>
      <c r="B200">
        <v>764.90899999999999</v>
      </c>
      <c r="C200">
        <v>762.56399999999996</v>
      </c>
      <c r="D200">
        <v>741.96799999999996</v>
      </c>
      <c r="E200">
        <v>738.20799999999997</v>
      </c>
      <c r="F200">
        <v>88.090299999999999</v>
      </c>
      <c r="G200">
        <v>0.176763</v>
      </c>
      <c r="H200">
        <v>0.83616800000000002</v>
      </c>
      <c r="I200">
        <v>0</v>
      </c>
    </row>
    <row r="201" spans="1:9" x14ac:dyDescent="0.25">
      <c r="A201" t="s">
        <v>95</v>
      </c>
      <c r="B201">
        <v>768.25400000000002</v>
      </c>
      <c r="C201">
        <v>765.9</v>
      </c>
      <c r="D201">
        <v>745.31</v>
      </c>
      <c r="E201">
        <v>741.55399999999997</v>
      </c>
      <c r="F201">
        <v>88.453100000000006</v>
      </c>
      <c r="G201">
        <v>0.178454</v>
      </c>
      <c r="H201">
        <v>0.83677400000000002</v>
      </c>
      <c r="I201">
        <v>0</v>
      </c>
    </row>
    <row r="202" spans="1:9" x14ac:dyDescent="0.25">
      <c r="A202" t="s">
        <v>95</v>
      </c>
      <c r="B202">
        <v>764.91899999999998</v>
      </c>
      <c r="C202">
        <v>762.48900000000003</v>
      </c>
      <c r="D202">
        <v>741.82799999999997</v>
      </c>
      <c r="E202">
        <v>738.05</v>
      </c>
      <c r="F202">
        <v>88.085099999999997</v>
      </c>
      <c r="G202">
        <v>0.178455</v>
      </c>
      <c r="H202">
        <v>0.83692699999999998</v>
      </c>
      <c r="I202">
        <v>0</v>
      </c>
    </row>
    <row r="203" spans="1:9" x14ac:dyDescent="0.25">
      <c r="A203" t="s">
        <v>95</v>
      </c>
      <c r="B203">
        <v>768.29399999999998</v>
      </c>
      <c r="C203">
        <v>765.91800000000001</v>
      </c>
      <c r="D203">
        <v>745.27</v>
      </c>
      <c r="E203">
        <v>741.50300000000004</v>
      </c>
      <c r="F203">
        <v>88.466399999999993</v>
      </c>
      <c r="G203">
        <v>0.15392400000000001</v>
      </c>
      <c r="H203">
        <v>0.83669099999999996</v>
      </c>
      <c r="I203">
        <v>0</v>
      </c>
    </row>
    <row r="204" spans="1:9" x14ac:dyDescent="0.25">
      <c r="A204" t="s">
        <v>95</v>
      </c>
      <c r="B204">
        <v>1837.44</v>
      </c>
      <c r="C204">
        <v>763.024</v>
      </c>
      <c r="D204">
        <v>741.84</v>
      </c>
      <c r="E204">
        <v>738.06500000000005</v>
      </c>
      <c r="F204">
        <v>88.090199999999996</v>
      </c>
      <c r="G204">
        <v>0.14801800000000001</v>
      </c>
      <c r="H204">
        <v>0.83704299999999998</v>
      </c>
      <c r="I204">
        <v>0</v>
      </c>
    </row>
    <row r="205" spans="1:9" x14ac:dyDescent="0.25">
      <c r="A205" t="s">
        <v>95</v>
      </c>
      <c r="B205">
        <v>1242.71</v>
      </c>
      <c r="C205">
        <v>793.60799999999995</v>
      </c>
      <c r="D205">
        <v>771.24099999999999</v>
      </c>
      <c r="E205">
        <v>767.31100000000004</v>
      </c>
      <c r="F205">
        <v>88.545400000000001</v>
      </c>
      <c r="G205">
        <v>0.17845900000000001</v>
      </c>
      <c r="H205">
        <v>0.83671099999999998</v>
      </c>
      <c r="I205">
        <v>0</v>
      </c>
    </row>
    <row r="206" spans="1:9" x14ac:dyDescent="0.25">
      <c r="A206" t="s">
        <v>95</v>
      </c>
      <c r="B206">
        <v>800.35</v>
      </c>
      <c r="C206">
        <v>797.09699999999998</v>
      </c>
      <c r="D206">
        <v>771.57100000000003</v>
      </c>
      <c r="E206">
        <v>767.34299999999996</v>
      </c>
      <c r="F206">
        <v>88.521900000000002</v>
      </c>
      <c r="G206">
        <v>0.15138199999999999</v>
      </c>
      <c r="H206">
        <v>0.83704100000000004</v>
      </c>
      <c r="I206">
        <v>0</v>
      </c>
    </row>
    <row r="207" spans="1:9" x14ac:dyDescent="0.25">
      <c r="A207" t="s">
        <v>95</v>
      </c>
      <c r="B207">
        <v>764.08500000000004</v>
      </c>
      <c r="C207">
        <v>761.702</v>
      </c>
      <c r="D207">
        <v>740.98699999999997</v>
      </c>
      <c r="E207">
        <v>737.21500000000003</v>
      </c>
      <c r="F207">
        <v>88.531000000000006</v>
      </c>
      <c r="G207">
        <v>0.15346699999999999</v>
      </c>
      <c r="H207">
        <v>0.83679700000000001</v>
      </c>
      <c r="I207">
        <v>0</v>
      </c>
    </row>
    <row r="208" spans="1:9" x14ac:dyDescent="0.25">
      <c r="A208" t="s">
        <v>95</v>
      </c>
      <c r="B208">
        <v>768.40599999999995</v>
      </c>
      <c r="C208">
        <v>766.05399999999997</v>
      </c>
      <c r="D208">
        <v>745.38699999999994</v>
      </c>
      <c r="E208">
        <v>741.63599999999997</v>
      </c>
      <c r="F208">
        <v>88.549400000000006</v>
      </c>
      <c r="G208">
        <v>0.176011</v>
      </c>
      <c r="H208">
        <v>0.83267800000000003</v>
      </c>
      <c r="I208">
        <v>0</v>
      </c>
    </row>
    <row r="209" spans="1:25" x14ac:dyDescent="0.25">
      <c r="A209" t="s">
        <v>95</v>
      </c>
      <c r="B209">
        <v>764.71699999999998</v>
      </c>
      <c r="C209">
        <v>762.36</v>
      </c>
      <c r="D209">
        <v>741.822</v>
      </c>
      <c r="E209">
        <v>738.06500000000005</v>
      </c>
      <c r="F209">
        <v>88.089299999999994</v>
      </c>
      <c r="G209">
        <v>0.14916299999999999</v>
      </c>
      <c r="H209">
        <v>0.83921999999999997</v>
      </c>
      <c r="I209">
        <v>0</v>
      </c>
    </row>
    <row r="210" spans="1:25" x14ac:dyDescent="0.25">
      <c r="A210" t="s">
        <v>95</v>
      </c>
      <c r="B210">
        <v>768.226</v>
      </c>
      <c r="C210">
        <v>765.86900000000003</v>
      </c>
      <c r="D210">
        <v>745.22500000000002</v>
      </c>
      <c r="E210">
        <v>741.48</v>
      </c>
      <c r="F210">
        <v>88.487899999999996</v>
      </c>
      <c r="G210">
        <v>0.178454</v>
      </c>
      <c r="H210">
        <v>0.86807599999999996</v>
      </c>
      <c r="I210">
        <v>0</v>
      </c>
    </row>
    <row r="211" spans="1:25" x14ac:dyDescent="0.25">
      <c r="A211" t="s">
        <v>95</v>
      </c>
      <c r="B211">
        <v>764.87800000000004</v>
      </c>
      <c r="C211">
        <v>762.48599999999999</v>
      </c>
      <c r="D211">
        <v>741.84900000000005</v>
      </c>
      <c r="E211">
        <v>738.096</v>
      </c>
      <c r="F211">
        <v>88.090299999999999</v>
      </c>
      <c r="G211">
        <v>0.14949100000000001</v>
      </c>
      <c r="H211">
        <v>0.83659399999999995</v>
      </c>
      <c r="I211">
        <v>0</v>
      </c>
    </row>
    <row r="212" spans="1:25" x14ac:dyDescent="0.25">
      <c r="A212" t="s">
        <v>95</v>
      </c>
      <c r="B212">
        <v>768.37400000000002</v>
      </c>
      <c r="C212">
        <v>765.98800000000006</v>
      </c>
      <c r="D212">
        <v>745.34799999999996</v>
      </c>
      <c r="E212">
        <v>741.57500000000005</v>
      </c>
      <c r="F212">
        <v>88.468500000000006</v>
      </c>
      <c r="G212">
        <v>0.14759</v>
      </c>
      <c r="H212">
        <v>0.83699699999999999</v>
      </c>
      <c r="I212">
        <v>0</v>
      </c>
    </row>
    <row r="213" spans="1:25" x14ac:dyDescent="0.25">
      <c r="A213" t="s">
        <v>95</v>
      </c>
      <c r="B213">
        <v>764.75599999999997</v>
      </c>
      <c r="C213">
        <v>762.40800000000002</v>
      </c>
      <c r="D213">
        <v>741.87199999999996</v>
      </c>
      <c r="E213">
        <v>738.12599999999998</v>
      </c>
      <c r="F213">
        <v>88.0852</v>
      </c>
      <c r="G213">
        <v>0.178483</v>
      </c>
      <c r="H213">
        <v>0.83647400000000005</v>
      </c>
      <c r="I213">
        <v>0</v>
      </c>
    </row>
    <row r="214" spans="1:25" x14ac:dyDescent="0.25">
      <c r="A214" t="s">
        <v>95</v>
      </c>
      <c r="B214">
        <v>768.23800000000006</v>
      </c>
      <c r="C214">
        <v>765.87199999999996</v>
      </c>
      <c r="D214">
        <v>745.26099999999997</v>
      </c>
      <c r="E214">
        <v>741.48900000000003</v>
      </c>
      <c r="F214">
        <v>88.485900000000001</v>
      </c>
      <c r="G214">
        <v>0.14718800000000001</v>
      </c>
      <c r="H214">
        <v>0.83597900000000003</v>
      </c>
      <c r="I214">
        <v>0</v>
      </c>
    </row>
    <row r="215" spans="1:25" x14ac:dyDescent="0.25">
      <c r="A215" t="s">
        <v>95</v>
      </c>
      <c r="B215">
        <v>1812.57</v>
      </c>
      <c r="C215">
        <v>763.13099999999997</v>
      </c>
      <c r="D215">
        <v>741.904</v>
      </c>
      <c r="E215">
        <v>738.13499999999999</v>
      </c>
      <c r="F215">
        <v>88.117900000000006</v>
      </c>
      <c r="G215">
        <v>0.15130099999999999</v>
      </c>
      <c r="H215">
        <v>0.83705200000000002</v>
      </c>
      <c r="I215">
        <v>0</v>
      </c>
    </row>
    <row r="216" spans="1:25" x14ac:dyDescent="0.25">
      <c r="A216" t="s">
        <v>95</v>
      </c>
      <c r="B216">
        <v>799.19399999999996</v>
      </c>
      <c r="C216">
        <v>793.48199999999997</v>
      </c>
      <c r="D216">
        <v>771.19399999999996</v>
      </c>
      <c r="E216">
        <v>767.255</v>
      </c>
      <c r="F216">
        <v>88.536199999999994</v>
      </c>
      <c r="G216">
        <v>0.150838</v>
      </c>
      <c r="H216">
        <v>0.83677000000000001</v>
      </c>
      <c r="I216">
        <v>0</v>
      </c>
    </row>
    <row r="217" spans="1:25" x14ac:dyDescent="0.25">
      <c r="A217" t="s">
        <v>95</v>
      </c>
      <c r="B217">
        <v>768.44399999999996</v>
      </c>
      <c r="C217">
        <v>765.54200000000003</v>
      </c>
      <c r="D217">
        <v>741.45699999999999</v>
      </c>
      <c r="E217">
        <v>737.399</v>
      </c>
      <c r="F217">
        <v>88.550399999999996</v>
      </c>
      <c r="G217">
        <v>0.147732</v>
      </c>
      <c r="H217">
        <v>0.83621299999999998</v>
      </c>
      <c r="I217">
        <v>0</v>
      </c>
    </row>
    <row r="218" spans="1:25" x14ac:dyDescent="0.25">
      <c r="A218" t="s">
        <v>95</v>
      </c>
      <c r="B218">
        <v>772.33900000000006</v>
      </c>
      <c r="C218">
        <v>769.49599999999998</v>
      </c>
      <c r="D218">
        <v>745.58199999999999</v>
      </c>
      <c r="E218">
        <v>741.505</v>
      </c>
      <c r="F218">
        <v>88.580200000000005</v>
      </c>
      <c r="G218">
        <v>0.17846899999999999</v>
      </c>
      <c r="H218">
        <v>0.83704500000000004</v>
      </c>
      <c r="I218">
        <v>0</v>
      </c>
    </row>
    <row r="219" spans="1:25" x14ac:dyDescent="0.25">
      <c r="A219" t="s">
        <v>95</v>
      </c>
      <c r="B219">
        <v>764.89800000000002</v>
      </c>
      <c r="C219">
        <v>762.476</v>
      </c>
      <c r="D219">
        <v>741.87599999999998</v>
      </c>
      <c r="E219">
        <v>738.11199999999997</v>
      </c>
      <c r="F219">
        <v>88.091300000000004</v>
      </c>
      <c r="G219">
        <v>0.178505</v>
      </c>
      <c r="H219">
        <v>0.85250999999999999</v>
      </c>
      <c r="I219">
        <v>0</v>
      </c>
    </row>
    <row r="220" spans="1:25" x14ac:dyDescent="0.25">
      <c r="A220" t="s">
        <v>95</v>
      </c>
      <c r="B220">
        <v>768.303</v>
      </c>
      <c r="C220">
        <v>765.92100000000005</v>
      </c>
      <c r="D220">
        <v>745.26400000000001</v>
      </c>
      <c r="E220">
        <v>741.49099999999999</v>
      </c>
      <c r="F220">
        <v>88.481800000000007</v>
      </c>
      <c r="G220">
        <v>0.17541399999999999</v>
      </c>
      <c r="H220">
        <v>0.83681300000000003</v>
      </c>
      <c r="I220">
        <v>0</v>
      </c>
    </row>
    <row r="221" spans="1:25" x14ac:dyDescent="0.25">
      <c r="A221" t="s">
        <v>95</v>
      </c>
      <c r="B221">
        <v>764.79200000000003</v>
      </c>
      <c r="C221">
        <v>762.44299999999998</v>
      </c>
      <c r="D221">
        <v>741.89599999999996</v>
      </c>
      <c r="E221">
        <v>738.12900000000002</v>
      </c>
      <c r="F221">
        <v>88.104600000000005</v>
      </c>
      <c r="G221">
        <v>0.17846100000000001</v>
      </c>
      <c r="H221">
        <v>0.83696700000000002</v>
      </c>
      <c r="I221">
        <v>0</v>
      </c>
    </row>
    <row r="222" spans="1:25" x14ac:dyDescent="0.25">
      <c r="A222" t="s">
        <v>95</v>
      </c>
      <c r="B222">
        <v>768.05499999999995</v>
      </c>
      <c r="C222">
        <v>765.70399999999995</v>
      </c>
      <c r="D222">
        <v>745.11</v>
      </c>
      <c r="E222">
        <v>741.36900000000003</v>
      </c>
      <c r="F222">
        <v>88.459299999999999</v>
      </c>
      <c r="G222">
        <v>0.16980899999999999</v>
      </c>
      <c r="H222">
        <v>0.83704800000000001</v>
      </c>
      <c r="I222">
        <v>0</v>
      </c>
    </row>
    <row r="223" spans="1:25" x14ac:dyDescent="0.25">
      <c r="A223" t="s">
        <v>95</v>
      </c>
      <c r="B223">
        <v>764.88699999999994</v>
      </c>
      <c r="C223">
        <v>762.524</v>
      </c>
      <c r="D223">
        <v>741.90200000000004</v>
      </c>
      <c r="E223">
        <v>738.14200000000005</v>
      </c>
      <c r="F223">
        <v>88.107699999999994</v>
      </c>
      <c r="G223">
        <v>0.1474</v>
      </c>
      <c r="H223">
        <v>0.83704400000000001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768.24800000000005</v>
      </c>
      <c r="C224">
        <v>765.85900000000004</v>
      </c>
      <c r="D224">
        <v>745.19299999999998</v>
      </c>
      <c r="E224">
        <v>741.44500000000005</v>
      </c>
      <c r="F224">
        <v>88.441800000000001</v>
      </c>
      <c r="G224">
        <v>0.14734</v>
      </c>
      <c r="H224">
        <v>0.83667899999999995</v>
      </c>
      <c r="I224">
        <v>0</v>
      </c>
      <c r="R224">
        <f>AVERAGE(B175:B224)</f>
        <v>881.5297800000003</v>
      </c>
      <c r="S224">
        <f>AVERAGE(C175:C224)</f>
        <v>767.40775999999994</v>
      </c>
      <c r="U224">
        <f>_xlfn.VAR.P(B175:B224)</f>
        <v>108458.27768117104</v>
      </c>
      <c r="V224">
        <f>_xlfn.VAR.P(C175:C224)</f>
        <v>82.626445742399866</v>
      </c>
      <c r="X224">
        <f>1.96*SQRT(U224)/50</f>
        <v>12.909737712904731</v>
      </c>
      <c r="Y224">
        <f>1.96*SQRT(V224)/50</f>
        <v>0.35632443304606731</v>
      </c>
    </row>
    <row r="225" spans="1:9" x14ac:dyDescent="0.25">
      <c r="A225" t="s">
        <v>95</v>
      </c>
      <c r="B225">
        <v>44078.638901999999</v>
      </c>
      <c r="C225" t="s">
        <v>37</v>
      </c>
    </row>
    <row r="226" spans="1:9" x14ac:dyDescent="0.25">
      <c r="A226" t="s">
        <v>110</v>
      </c>
      <c r="B226">
        <v>965.94200000000001</v>
      </c>
      <c r="C226">
        <v>963.58699999999999</v>
      </c>
      <c r="D226">
        <v>942.976</v>
      </c>
      <c r="E226">
        <v>937.52200000000005</v>
      </c>
      <c r="F226">
        <v>287.56</v>
      </c>
      <c r="G226">
        <v>0.147954</v>
      </c>
      <c r="H226">
        <v>0.83705099999999999</v>
      </c>
      <c r="I226">
        <v>0</v>
      </c>
    </row>
    <row r="227" spans="1:9" x14ac:dyDescent="0.25">
      <c r="A227" t="s">
        <v>110</v>
      </c>
      <c r="B227">
        <v>2109.41</v>
      </c>
      <c r="C227">
        <v>967.33299999999997</v>
      </c>
      <c r="D227">
        <v>946.23599999999999</v>
      </c>
      <c r="E227">
        <v>940.83100000000002</v>
      </c>
      <c r="F227">
        <v>287.86200000000002</v>
      </c>
      <c r="G227">
        <v>0.17849899999999999</v>
      </c>
      <c r="H227">
        <v>0.83629799999999999</v>
      </c>
      <c r="I227">
        <v>0</v>
      </c>
    </row>
    <row r="228" spans="1:9" x14ac:dyDescent="0.25">
      <c r="A228" t="s">
        <v>110</v>
      </c>
      <c r="B228">
        <v>1283.33</v>
      </c>
      <c r="C228">
        <v>964.928</v>
      </c>
      <c r="D228">
        <v>942.83699999999999</v>
      </c>
      <c r="E228">
        <v>937.30799999999999</v>
      </c>
      <c r="F228">
        <v>287.589</v>
      </c>
      <c r="G228">
        <v>0.158965</v>
      </c>
      <c r="H228">
        <v>0.83671099999999998</v>
      </c>
      <c r="I228">
        <v>0</v>
      </c>
    </row>
    <row r="229" spans="1:9" x14ac:dyDescent="0.25">
      <c r="A229" t="s">
        <v>110</v>
      </c>
      <c r="B229">
        <v>994.95</v>
      </c>
      <c r="C229">
        <v>992.47</v>
      </c>
      <c r="D229">
        <v>971.52599999999995</v>
      </c>
      <c r="E229">
        <v>966.10799999999995</v>
      </c>
      <c r="F229">
        <v>287.39699999999999</v>
      </c>
      <c r="G229">
        <v>0.15398700000000001</v>
      </c>
      <c r="H229">
        <v>0.83686799999999995</v>
      </c>
      <c r="I229">
        <v>0</v>
      </c>
    </row>
    <row r="230" spans="1:9" x14ac:dyDescent="0.25">
      <c r="A230" t="s">
        <v>110</v>
      </c>
      <c r="B230">
        <v>964.98699999999997</v>
      </c>
      <c r="C230">
        <v>962.48599999999999</v>
      </c>
      <c r="D230">
        <v>941.52200000000005</v>
      </c>
      <c r="E230">
        <v>936.12800000000004</v>
      </c>
      <c r="F230">
        <v>287.55900000000003</v>
      </c>
      <c r="G230">
        <v>0.14755799999999999</v>
      </c>
      <c r="H230">
        <v>0.83702100000000002</v>
      </c>
      <c r="I230">
        <v>0</v>
      </c>
    </row>
    <row r="231" spans="1:9" x14ac:dyDescent="0.25">
      <c r="A231" t="s">
        <v>110</v>
      </c>
      <c r="B231">
        <v>969.44500000000005</v>
      </c>
      <c r="C231">
        <v>967.00900000000001</v>
      </c>
      <c r="D231">
        <v>946.24800000000005</v>
      </c>
      <c r="E231">
        <v>940.85599999999999</v>
      </c>
      <c r="F231">
        <v>287.899</v>
      </c>
      <c r="G231">
        <v>0.14710300000000001</v>
      </c>
      <c r="H231">
        <v>0.83684999999999998</v>
      </c>
      <c r="I231">
        <v>0</v>
      </c>
    </row>
    <row r="232" spans="1:9" x14ac:dyDescent="0.25">
      <c r="A232" t="s">
        <v>110</v>
      </c>
      <c r="B232">
        <v>965.80499999999995</v>
      </c>
      <c r="C232">
        <v>963.45500000000004</v>
      </c>
      <c r="D232">
        <v>942.851</v>
      </c>
      <c r="E232">
        <v>937.47299999999996</v>
      </c>
      <c r="F232">
        <v>287.58100000000002</v>
      </c>
      <c r="G232">
        <v>0.15091199999999999</v>
      </c>
      <c r="H232">
        <v>0.83654300000000004</v>
      </c>
      <c r="I232">
        <v>0</v>
      </c>
    </row>
    <row r="233" spans="1:9" x14ac:dyDescent="0.25">
      <c r="A233" t="s">
        <v>110</v>
      </c>
      <c r="B233">
        <v>969.04200000000003</v>
      </c>
      <c r="C233">
        <v>966.68299999999999</v>
      </c>
      <c r="D233">
        <v>946.08900000000006</v>
      </c>
      <c r="E233">
        <v>940.68</v>
      </c>
      <c r="F233">
        <v>287.76900000000001</v>
      </c>
      <c r="G233">
        <v>0.147727</v>
      </c>
      <c r="H233">
        <v>0.83700300000000005</v>
      </c>
      <c r="I233">
        <v>0</v>
      </c>
    </row>
    <row r="234" spans="1:9" x14ac:dyDescent="0.25">
      <c r="A234" t="s">
        <v>110</v>
      </c>
      <c r="B234">
        <v>965.90700000000004</v>
      </c>
      <c r="C234">
        <v>963.50300000000004</v>
      </c>
      <c r="D234">
        <v>942.96199999999999</v>
      </c>
      <c r="E234">
        <v>937.57899999999995</v>
      </c>
      <c r="F234">
        <v>287.66199999999998</v>
      </c>
      <c r="G234">
        <v>0.178457</v>
      </c>
      <c r="H234">
        <v>0.83680399999999999</v>
      </c>
      <c r="I234">
        <v>0</v>
      </c>
    </row>
    <row r="235" spans="1:9" x14ac:dyDescent="0.25">
      <c r="A235" t="s">
        <v>110</v>
      </c>
      <c r="B235">
        <v>968.96900000000005</v>
      </c>
      <c r="C235">
        <v>966.60299999999995</v>
      </c>
      <c r="D235">
        <v>945.94899999999996</v>
      </c>
      <c r="E235">
        <v>940.54</v>
      </c>
      <c r="F235">
        <v>287.57100000000003</v>
      </c>
      <c r="G235">
        <v>0.178644</v>
      </c>
      <c r="H235">
        <v>0.83682400000000001</v>
      </c>
      <c r="I235">
        <v>0</v>
      </c>
    </row>
    <row r="236" spans="1:9" x14ac:dyDescent="0.25">
      <c r="A236" t="s">
        <v>110</v>
      </c>
      <c r="B236">
        <v>1920.34</v>
      </c>
      <c r="C236">
        <v>964.17499999999995</v>
      </c>
      <c r="D236">
        <v>942.89599999999996</v>
      </c>
      <c r="E236">
        <v>937.50199999999995</v>
      </c>
      <c r="F236">
        <v>287.60000000000002</v>
      </c>
      <c r="G236">
        <v>0.15195500000000001</v>
      </c>
      <c r="H236">
        <v>0.83705300000000005</v>
      </c>
      <c r="I236">
        <v>0</v>
      </c>
    </row>
    <row r="237" spans="1:9" x14ac:dyDescent="0.25">
      <c r="A237" t="s">
        <v>110</v>
      </c>
      <c r="B237">
        <v>1240.25</v>
      </c>
      <c r="C237">
        <v>994.36800000000005</v>
      </c>
      <c r="D237">
        <v>972.04399999999998</v>
      </c>
      <c r="E237">
        <v>966.48900000000003</v>
      </c>
      <c r="F237">
        <v>287.755</v>
      </c>
      <c r="G237">
        <v>0.14727399999999999</v>
      </c>
      <c r="H237">
        <v>0.83687</v>
      </c>
      <c r="I237">
        <v>0</v>
      </c>
    </row>
    <row r="238" spans="1:9" x14ac:dyDescent="0.25">
      <c r="A238" t="s">
        <v>110</v>
      </c>
      <c r="B238">
        <v>972.65</v>
      </c>
      <c r="C238">
        <v>967.86</v>
      </c>
      <c r="D238">
        <v>942.16600000000005</v>
      </c>
      <c r="E238">
        <v>936.29700000000003</v>
      </c>
      <c r="F238">
        <v>287.78199999999998</v>
      </c>
      <c r="G238">
        <v>0.15068599999999999</v>
      </c>
      <c r="H238">
        <v>0.83704999999999996</v>
      </c>
      <c r="I238">
        <v>0</v>
      </c>
    </row>
    <row r="239" spans="1:9" x14ac:dyDescent="0.25">
      <c r="A239" t="s">
        <v>110</v>
      </c>
      <c r="B239">
        <v>969.14499999999998</v>
      </c>
      <c r="C239">
        <v>966.63</v>
      </c>
      <c r="D239">
        <v>945.92499999999995</v>
      </c>
      <c r="E239">
        <v>940.54399999999998</v>
      </c>
      <c r="F239">
        <v>287.61799999999999</v>
      </c>
      <c r="G239">
        <v>0.17846300000000001</v>
      </c>
      <c r="H239">
        <v>0.83704800000000001</v>
      </c>
      <c r="I239">
        <v>0</v>
      </c>
    </row>
    <row r="240" spans="1:9" x14ac:dyDescent="0.25">
      <c r="A240" t="s">
        <v>110</v>
      </c>
      <c r="B240">
        <v>966.03099999999995</v>
      </c>
      <c r="C240">
        <v>963.67700000000002</v>
      </c>
      <c r="D240">
        <v>943.01199999999994</v>
      </c>
      <c r="E240">
        <v>937.65499999999997</v>
      </c>
      <c r="F240">
        <v>287.79599999999999</v>
      </c>
      <c r="G240">
        <v>0.147394</v>
      </c>
      <c r="H240">
        <v>0.83705200000000002</v>
      </c>
      <c r="I240">
        <v>0</v>
      </c>
    </row>
    <row r="241" spans="1:9" x14ac:dyDescent="0.25">
      <c r="A241" t="s">
        <v>110</v>
      </c>
      <c r="B241">
        <v>969.05799999999999</v>
      </c>
      <c r="C241">
        <v>966.70100000000002</v>
      </c>
      <c r="D241">
        <v>945.98400000000004</v>
      </c>
      <c r="E241">
        <v>940.58900000000006</v>
      </c>
      <c r="F241">
        <v>287.63600000000002</v>
      </c>
      <c r="G241">
        <v>0.14768899999999999</v>
      </c>
      <c r="H241">
        <v>0.83437799999999995</v>
      </c>
      <c r="I241">
        <v>0</v>
      </c>
    </row>
    <row r="242" spans="1:9" x14ac:dyDescent="0.25">
      <c r="A242" t="s">
        <v>110</v>
      </c>
      <c r="B242">
        <v>965.85</v>
      </c>
      <c r="C242">
        <v>963.49599999999998</v>
      </c>
      <c r="D242">
        <v>942.84100000000001</v>
      </c>
      <c r="E242">
        <v>937.48400000000004</v>
      </c>
      <c r="F242">
        <v>287.548</v>
      </c>
      <c r="G242">
        <v>0.143708</v>
      </c>
      <c r="H242">
        <v>0.83176300000000003</v>
      </c>
      <c r="I242">
        <v>0</v>
      </c>
    </row>
    <row r="243" spans="1:9" x14ac:dyDescent="0.25">
      <c r="A243" t="s">
        <v>110</v>
      </c>
      <c r="B243">
        <v>969.10900000000004</v>
      </c>
      <c r="C243">
        <v>966.75900000000001</v>
      </c>
      <c r="D243">
        <v>946.12900000000002</v>
      </c>
      <c r="E243">
        <v>940.73</v>
      </c>
      <c r="F243">
        <v>287.86900000000003</v>
      </c>
      <c r="G243">
        <v>0.148785</v>
      </c>
      <c r="H243">
        <v>0.83682100000000004</v>
      </c>
      <c r="I243">
        <v>0</v>
      </c>
    </row>
    <row r="244" spans="1:9" x14ac:dyDescent="0.25">
      <c r="A244" t="s">
        <v>110</v>
      </c>
      <c r="B244">
        <v>966.02200000000005</v>
      </c>
      <c r="C244">
        <v>963.67200000000003</v>
      </c>
      <c r="D244">
        <v>943.09799999999996</v>
      </c>
      <c r="E244">
        <v>937.70500000000004</v>
      </c>
      <c r="F244">
        <v>287.80599999999998</v>
      </c>
      <c r="G244">
        <v>0.17045099999999999</v>
      </c>
      <c r="H244">
        <v>0.85698099999999999</v>
      </c>
      <c r="I244">
        <v>0</v>
      </c>
    </row>
    <row r="245" spans="1:9" x14ac:dyDescent="0.25">
      <c r="A245" t="s">
        <v>110</v>
      </c>
      <c r="B245">
        <v>1967.77</v>
      </c>
      <c r="C245">
        <v>967.35799999999995</v>
      </c>
      <c r="D245">
        <v>946.14800000000002</v>
      </c>
      <c r="E245">
        <v>940.73599999999999</v>
      </c>
      <c r="F245">
        <v>287.72399999999999</v>
      </c>
      <c r="G245">
        <v>0.15204599999999999</v>
      </c>
      <c r="H245">
        <v>0.83705300000000005</v>
      </c>
      <c r="I245">
        <v>0</v>
      </c>
    </row>
    <row r="246" spans="1:9" x14ac:dyDescent="0.25">
      <c r="A246" t="s">
        <v>110</v>
      </c>
      <c r="B246">
        <v>1341.06</v>
      </c>
      <c r="C246">
        <v>965.024</v>
      </c>
      <c r="D246">
        <v>942.947</v>
      </c>
      <c r="E246">
        <v>937.43100000000004</v>
      </c>
      <c r="F246">
        <v>287.69400000000002</v>
      </c>
      <c r="G246">
        <v>0.15402099999999999</v>
      </c>
      <c r="H246">
        <v>0.83691199999999999</v>
      </c>
      <c r="I246">
        <v>0</v>
      </c>
    </row>
    <row r="247" spans="1:9" x14ac:dyDescent="0.25">
      <c r="A247" t="s">
        <v>110</v>
      </c>
      <c r="B247">
        <v>996.63800000000003</v>
      </c>
      <c r="C247">
        <v>993.529</v>
      </c>
      <c r="D247">
        <v>972.06200000000001</v>
      </c>
      <c r="E247">
        <v>966.61099999999999</v>
      </c>
      <c r="F247">
        <v>287.74200000000002</v>
      </c>
      <c r="G247">
        <v>0.178455</v>
      </c>
      <c r="H247">
        <v>0.83642000000000005</v>
      </c>
      <c r="I247">
        <v>0</v>
      </c>
    </row>
    <row r="248" spans="1:9" x14ac:dyDescent="0.25">
      <c r="A248" t="s">
        <v>110</v>
      </c>
      <c r="B248">
        <v>964.79499999999996</v>
      </c>
      <c r="C248">
        <v>962.43200000000002</v>
      </c>
      <c r="D248">
        <v>941.62400000000002</v>
      </c>
      <c r="E248">
        <v>936.25199999999995</v>
      </c>
      <c r="F248">
        <v>287.60599999999999</v>
      </c>
      <c r="G248">
        <v>0.13014800000000001</v>
      </c>
      <c r="H248">
        <v>0.83705200000000002</v>
      </c>
      <c r="I248">
        <v>0</v>
      </c>
    </row>
    <row r="249" spans="1:9" x14ac:dyDescent="0.25">
      <c r="A249" t="s">
        <v>110</v>
      </c>
      <c r="B249">
        <v>968.92399999999998</v>
      </c>
      <c r="C249">
        <v>966.56</v>
      </c>
      <c r="D249">
        <v>945.95100000000002</v>
      </c>
      <c r="E249">
        <v>940.55799999999999</v>
      </c>
      <c r="F249">
        <v>287.685</v>
      </c>
      <c r="G249">
        <v>0.17237</v>
      </c>
      <c r="H249">
        <v>0.83692999999999995</v>
      </c>
      <c r="I249">
        <v>0</v>
      </c>
    </row>
    <row r="250" spans="1:9" x14ac:dyDescent="0.25">
      <c r="A250" t="s">
        <v>110</v>
      </c>
      <c r="B250">
        <v>965.89300000000003</v>
      </c>
      <c r="C250">
        <v>963.52800000000002</v>
      </c>
      <c r="D250">
        <v>942.87699999999995</v>
      </c>
      <c r="E250">
        <v>937.51700000000005</v>
      </c>
      <c r="F250">
        <v>287.67200000000003</v>
      </c>
      <c r="G250">
        <v>0.178455</v>
      </c>
      <c r="H250">
        <v>0.836337</v>
      </c>
      <c r="I250">
        <v>0</v>
      </c>
    </row>
    <row r="251" spans="1:9" x14ac:dyDescent="0.25">
      <c r="A251" t="s">
        <v>110</v>
      </c>
      <c r="B251">
        <v>968.93700000000001</v>
      </c>
      <c r="C251">
        <v>966.58</v>
      </c>
      <c r="D251">
        <v>945.94799999999998</v>
      </c>
      <c r="E251">
        <v>940.548</v>
      </c>
      <c r="F251">
        <v>287.67200000000003</v>
      </c>
      <c r="G251">
        <v>0.178454</v>
      </c>
      <c r="H251">
        <v>0.83705200000000002</v>
      </c>
      <c r="I251">
        <v>0</v>
      </c>
    </row>
    <row r="252" spans="1:9" x14ac:dyDescent="0.25">
      <c r="A252" t="s">
        <v>110</v>
      </c>
      <c r="B252">
        <v>966.13499999999999</v>
      </c>
      <c r="C252">
        <v>963.74599999999998</v>
      </c>
      <c r="D252">
        <v>943.05200000000002</v>
      </c>
      <c r="E252">
        <v>937.678</v>
      </c>
      <c r="F252">
        <v>287.78300000000002</v>
      </c>
      <c r="G252">
        <v>0.178456</v>
      </c>
      <c r="H252">
        <v>0.83704699999999999</v>
      </c>
      <c r="I252">
        <v>0</v>
      </c>
    </row>
    <row r="253" spans="1:9" x14ac:dyDescent="0.25">
      <c r="A253" t="s">
        <v>110</v>
      </c>
      <c r="B253">
        <v>968.63699999999994</v>
      </c>
      <c r="C253">
        <v>966.28200000000004</v>
      </c>
      <c r="D253">
        <v>945.67899999999997</v>
      </c>
      <c r="E253">
        <v>940.303</v>
      </c>
      <c r="F253">
        <v>287.37200000000001</v>
      </c>
      <c r="G253">
        <v>0.15868499999999999</v>
      </c>
      <c r="H253">
        <v>0.82841699999999996</v>
      </c>
      <c r="I253">
        <v>0</v>
      </c>
    </row>
    <row r="254" spans="1:9" x14ac:dyDescent="0.25">
      <c r="A254" t="s">
        <v>110</v>
      </c>
      <c r="B254">
        <v>1873.22</v>
      </c>
      <c r="C254">
        <v>964.17</v>
      </c>
      <c r="D254">
        <v>942.86500000000001</v>
      </c>
      <c r="E254">
        <v>937.48199999999997</v>
      </c>
      <c r="F254">
        <v>287.51799999999997</v>
      </c>
      <c r="G254">
        <v>0.16819000000000001</v>
      </c>
      <c r="H254">
        <v>0.836812</v>
      </c>
      <c r="I254">
        <v>0</v>
      </c>
    </row>
    <row r="255" spans="1:9" x14ac:dyDescent="0.25">
      <c r="A255" t="s">
        <v>110</v>
      </c>
      <c r="B255">
        <v>999.51900000000001</v>
      </c>
      <c r="C255">
        <v>994.02200000000005</v>
      </c>
      <c r="D255">
        <v>972.02700000000004</v>
      </c>
      <c r="E255">
        <v>966.46500000000003</v>
      </c>
      <c r="F255">
        <v>287.7</v>
      </c>
      <c r="G255">
        <v>0.14952499999999999</v>
      </c>
      <c r="H255">
        <v>0.836314</v>
      </c>
      <c r="I255">
        <v>0</v>
      </c>
    </row>
    <row r="256" spans="1:9" x14ac:dyDescent="0.25">
      <c r="A256" t="s">
        <v>110</v>
      </c>
      <c r="B256">
        <v>968.35199999999998</v>
      </c>
      <c r="C256">
        <v>965.58100000000002</v>
      </c>
      <c r="D256">
        <v>941.96600000000001</v>
      </c>
      <c r="E256">
        <v>936.33699999999999</v>
      </c>
      <c r="F256">
        <v>287.74799999999999</v>
      </c>
      <c r="G256">
        <v>0.14915700000000001</v>
      </c>
      <c r="H256">
        <v>0.83669300000000002</v>
      </c>
      <c r="I256">
        <v>0</v>
      </c>
    </row>
    <row r="257" spans="1:9" x14ac:dyDescent="0.25">
      <c r="A257" t="s">
        <v>110</v>
      </c>
      <c r="B257">
        <v>971.43499999999995</v>
      </c>
      <c r="C257">
        <v>968.66600000000005</v>
      </c>
      <c r="D257">
        <v>946.13199999999995</v>
      </c>
      <c r="E257">
        <v>940.6</v>
      </c>
      <c r="F257">
        <v>287.66699999999997</v>
      </c>
      <c r="G257">
        <v>0.14727999999999999</v>
      </c>
      <c r="H257">
        <v>0.83612299999999995</v>
      </c>
      <c r="I257">
        <v>0</v>
      </c>
    </row>
    <row r="258" spans="1:9" x14ac:dyDescent="0.25">
      <c r="A258" t="s">
        <v>110</v>
      </c>
      <c r="B258">
        <v>966.84699999999998</v>
      </c>
      <c r="C258">
        <v>964.27499999999998</v>
      </c>
      <c r="D258">
        <v>942.93499999999995</v>
      </c>
      <c r="E258">
        <v>937.55100000000004</v>
      </c>
      <c r="F258">
        <v>287.70600000000002</v>
      </c>
      <c r="G258">
        <v>0.14874699999999999</v>
      </c>
      <c r="H258">
        <v>0.83705200000000002</v>
      </c>
      <c r="I258">
        <v>0</v>
      </c>
    </row>
    <row r="259" spans="1:9" x14ac:dyDescent="0.25">
      <c r="A259" t="s">
        <v>110</v>
      </c>
      <c r="B259">
        <v>969.07600000000002</v>
      </c>
      <c r="C259">
        <v>966.65700000000004</v>
      </c>
      <c r="D259">
        <v>945.93600000000004</v>
      </c>
      <c r="E259">
        <v>940.53800000000001</v>
      </c>
      <c r="F259">
        <v>287.63499999999999</v>
      </c>
      <c r="G259">
        <v>0.147725</v>
      </c>
      <c r="H259">
        <v>0.83691599999999999</v>
      </c>
      <c r="I259">
        <v>0</v>
      </c>
    </row>
    <row r="260" spans="1:9" x14ac:dyDescent="0.25">
      <c r="A260" t="s">
        <v>110</v>
      </c>
      <c r="B260">
        <v>965.85599999999999</v>
      </c>
      <c r="C260">
        <v>963.44</v>
      </c>
      <c r="D260">
        <v>942.76400000000001</v>
      </c>
      <c r="E260">
        <v>937.39300000000003</v>
      </c>
      <c r="F260">
        <v>287.50400000000002</v>
      </c>
      <c r="G260">
        <v>0.17849999999999999</v>
      </c>
      <c r="H260">
        <v>0.83670100000000003</v>
      </c>
      <c r="I260">
        <v>0</v>
      </c>
    </row>
    <row r="261" spans="1:9" x14ac:dyDescent="0.25">
      <c r="A261" t="s">
        <v>110</v>
      </c>
      <c r="B261">
        <v>969.04100000000005</v>
      </c>
      <c r="C261">
        <v>966.68799999999999</v>
      </c>
      <c r="D261">
        <v>946.02200000000005</v>
      </c>
      <c r="E261">
        <v>940.65200000000004</v>
      </c>
      <c r="F261">
        <v>287.70400000000001</v>
      </c>
      <c r="G261">
        <v>0.15154999999999999</v>
      </c>
      <c r="H261">
        <v>0.837005</v>
      </c>
      <c r="I261">
        <v>0</v>
      </c>
    </row>
    <row r="262" spans="1:9" x14ac:dyDescent="0.25">
      <c r="A262" t="s">
        <v>110</v>
      </c>
      <c r="B262">
        <v>965.67700000000002</v>
      </c>
      <c r="C262">
        <v>963.31799999999998</v>
      </c>
      <c r="D262">
        <v>942.64400000000001</v>
      </c>
      <c r="E262">
        <v>937.29</v>
      </c>
      <c r="F262">
        <v>287.49200000000002</v>
      </c>
      <c r="G262">
        <v>0.17856</v>
      </c>
      <c r="H262">
        <v>0.83683099999999999</v>
      </c>
      <c r="I262">
        <v>0</v>
      </c>
    </row>
    <row r="263" spans="1:9" x14ac:dyDescent="0.25">
      <c r="A263" t="s">
        <v>110</v>
      </c>
      <c r="B263">
        <v>2221.91</v>
      </c>
      <c r="C263">
        <v>966.64599999999996</v>
      </c>
      <c r="D263">
        <v>945.78800000000001</v>
      </c>
      <c r="E263">
        <v>940.37900000000002</v>
      </c>
      <c r="F263">
        <v>287.54000000000002</v>
      </c>
      <c r="G263">
        <v>0.15129699999999999</v>
      </c>
      <c r="H263">
        <v>0.83699800000000002</v>
      </c>
      <c r="I263">
        <v>0</v>
      </c>
    </row>
    <row r="264" spans="1:9" x14ac:dyDescent="0.25">
      <c r="A264" t="s">
        <v>110</v>
      </c>
      <c r="B264">
        <v>1349.54</v>
      </c>
      <c r="C264">
        <v>965.04700000000003</v>
      </c>
      <c r="D264">
        <v>942.83399999999995</v>
      </c>
      <c r="E264">
        <v>937.33</v>
      </c>
      <c r="F264">
        <v>287.65699999999998</v>
      </c>
      <c r="G264">
        <v>0.14787500000000001</v>
      </c>
      <c r="H264">
        <v>0.83705200000000002</v>
      </c>
      <c r="I264">
        <v>0</v>
      </c>
    </row>
    <row r="265" spans="1:9" x14ac:dyDescent="0.25">
      <c r="A265" t="s">
        <v>110</v>
      </c>
      <c r="B265">
        <v>996.745</v>
      </c>
      <c r="C265">
        <v>993.26300000000003</v>
      </c>
      <c r="D265">
        <v>971.82100000000003</v>
      </c>
      <c r="E265">
        <v>966.35500000000002</v>
      </c>
      <c r="F265">
        <v>287.61399999999998</v>
      </c>
      <c r="G265">
        <v>0.115609</v>
      </c>
      <c r="H265">
        <v>0.862008</v>
      </c>
      <c r="I265">
        <v>0</v>
      </c>
    </row>
    <row r="266" spans="1:9" x14ac:dyDescent="0.25">
      <c r="A266" t="s">
        <v>110</v>
      </c>
      <c r="B266">
        <v>964.73800000000006</v>
      </c>
      <c r="C266">
        <v>962.36199999999997</v>
      </c>
      <c r="D266">
        <v>941.64400000000001</v>
      </c>
      <c r="E266">
        <v>936.27700000000004</v>
      </c>
      <c r="F266">
        <v>287.61200000000002</v>
      </c>
      <c r="G266">
        <v>0.17849000000000001</v>
      </c>
      <c r="H266">
        <v>0.83604699999999998</v>
      </c>
      <c r="I266">
        <v>0</v>
      </c>
    </row>
    <row r="267" spans="1:9" x14ac:dyDescent="0.25">
      <c r="A267" t="s">
        <v>110</v>
      </c>
      <c r="B267">
        <v>968.80799999999999</v>
      </c>
      <c r="C267">
        <v>966.44399999999996</v>
      </c>
      <c r="D267">
        <v>945.81799999999998</v>
      </c>
      <c r="E267">
        <v>940.42499999999995</v>
      </c>
      <c r="F267">
        <v>287.59100000000001</v>
      </c>
      <c r="G267">
        <v>0.178454</v>
      </c>
      <c r="H267">
        <v>0.83970199999999995</v>
      </c>
      <c r="I267">
        <v>0</v>
      </c>
    </row>
    <row r="268" spans="1:9" x14ac:dyDescent="0.25">
      <c r="A268" t="s">
        <v>110</v>
      </c>
      <c r="B268">
        <v>965.98299999999995</v>
      </c>
      <c r="C268">
        <v>963.52599999999995</v>
      </c>
      <c r="D268">
        <v>942.74199999999996</v>
      </c>
      <c r="E268">
        <v>937.35500000000002</v>
      </c>
      <c r="F268">
        <v>287.54399999999998</v>
      </c>
      <c r="G268">
        <v>0.178457</v>
      </c>
      <c r="H268">
        <v>0.835426</v>
      </c>
      <c r="I268">
        <v>0</v>
      </c>
    </row>
    <row r="269" spans="1:9" x14ac:dyDescent="0.25">
      <c r="A269" t="s">
        <v>110</v>
      </c>
      <c r="B269">
        <v>968.92700000000002</v>
      </c>
      <c r="C269">
        <v>966.54700000000003</v>
      </c>
      <c r="D269">
        <v>945.95</v>
      </c>
      <c r="E269">
        <v>940.57399999999996</v>
      </c>
      <c r="F269">
        <v>287.59300000000002</v>
      </c>
      <c r="G269">
        <v>0.15095500000000001</v>
      </c>
      <c r="H269">
        <v>0.83314299999999997</v>
      </c>
      <c r="I269">
        <v>0</v>
      </c>
    </row>
    <row r="270" spans="1:9" x14ac:dyDescent="0.25">
      <c r="A270" t="s">
        <v>110</v>
      </c>
      <c r="B270">
        <v>965.90499999999997</v>
      </c>
      <c r="C270">
        <v>963.55499999999995</v>
      </c>
      <c r="D270">
        <v>942.928</v>
      </c>
      <c r="E270">
        <v>937.57899999999995</v>
      </c>
      <c r="F270">
        <v>287.58699999999999</v>
      </c>
      <c r="G270">
        <v>0.14888499999999999</v>
      </c>
      <c r="H270">
        <v>0.83643699999999999</v>
      </c>
      <c r="I270">
        <v>0</v>
      </c>
    </row>
    <row r="271" spans="1:9" x14ac:dyDescent="0.25">
      <c r="A271" t="s">
        <v>110</v>
      </c>
      <c r="B271">
        <v>968.72900000000004</v>
      </c>
      <c r="C271">
        <v>966.33100000000002</v>
      </c>
      <c r="D271">
        <v>945.70299999999997</v>
      </c>
      <c r="E271">
        <v>940.30799999999999</v>
      </c>
      <c r="F271">
        <v>287.40199999999999</v>
      </c>
      <c r="G271">
        <v>0.149669</v>
      </c>
      <c r="H271">
        <v>0.83704800000000001</v>
      </c>
      <c r="I271">
        <v>0</v>
      </c>
    </row>
    <row r="272" spans="1:9" x14ac:dyDescent="0.25">
      <c r="A272" t="s">
        <v>110</v>
      </c>
      <c r="B272">
        <v>1833.67</v>
      </c>
      <c r="C272">
        <v>964.27800000000002</v>
      </c>
      <c r="D272">
        <v>943.06200000000001</v>
      </c>
      <c r="E272">
        <v>937.67899999999997</v>
      </c>
      <c r="F272">
        <v>287.73899999999998</v>
      </c>
      <c r="G272">
        <v>0.17849599999999999</v>
      </c>
      <c r="H272">
        <v>0.86416300000000001</v>
      </c>
      <c r="I272">
        <v>0</v>
      </c>
    </row>
    <row r="273" spans="1:25" x14ac:dyDescent="0.25">
      <c r="A273" t="s">
        <v>110</v>
      </c>
      <c r="B273">
        <v>1264.26</v>
      </c>
      <c r="C273">
        <v>994.87800000000004</v>
      </c>
      <c r="D273">
        <v>972.22799999999995</v>
      </c>
      <c r="E273">
        <v>966.59900000000005</v>
      </c>
      <c r="F273">
        <v>287.73399999999998</v>
      </c>
      <c r="G273">
        <v>0.178456</v>
      </c>
      <c r="H273">
        <v>0.83689400000000003</v>
      </c>
      <c r="I273">
        <v>0</v>
      </c>
    </row>
    <row r="274" spans="1:25" x14ac:dyDescent="0.25">
      <c r="A274" t="s">
        <v>110</v>
      </c>
      <c r="B274">
        <v>967.17700000000002</v>
      </c>
      <c r="C274">
        <v>963.25</v>
      </c>
      <c r="D274">
        <v>941.505</v>
      </c>
      <c r="E274">
        <v>936.08399999999995</v>
      </c>
      <c r="F274">
        <v>287.56299999999999</v>
      </c>
      <c r="G274">
        <v>0.17849699999999999</v>
      </c>
      <c r="H274">
        <v>0.83284199999999997</v>
      </c>
      <c r="I274">
        <v>0</v>
      </c>
    </row>
    <row r="275" spans="1:25" x14ac:dyDescent="0.25">
      <c r="A275" t="s">
        <v>110</v>
      </c>
      <c r="B275">
        <v>968.90800000000002</v>
      </c>
      <c r="C275">
        <v>966.50300000000004</v>
      </c>
      <c r="D275">
        <v>945.80100000000004</v>
      </c>
      <c r="E275">
        <v>940.40800000000002</v>
      </c>
      <c r="F275">
        <v>287.49900000000002</v>
      </c>
      <c r="G275">
        <v>0.17854800000000001</v>
      </c>
      <c r="H275">
        <v>0.83696499999999996</v>
      </c>
      <c r="I275">
        <v>0</v>
      </c>
    </row>
    <row r="276" spans="1:25" x14ac:dyDescent="0.25">
      <c r="A276" t="s">
        <v>110</v>
      </c>
      <c r="B276">
        <v>965.82799999999997</v>
      </c>
      <c r="C276">
        <v>963.47</v>
      </c>
      <c r="D276">
        <v>942.79700000000003</v>
      </c>
      <c r="E276">
        <v>937.42600000000004</v>
      </c>
      <c r="F276">
        <v>287.49299999999999</v>
      </c>
      <c r="G276">
        <v>0.149476</v>
      </c>
      <c r="H276">
        <v>0.83662999999999998</v>
      </c>
      <c r="I276">
        <v>0</v>
      </c>
    </row>
    <row r="277" spans="1:25" x14ac:dyDescent="0.25">
      <c r="A277" t="s">
        <v>110</v>
      </c>
      <c r="B277">
        <v>969.04899999999998</v>
      </c>
      <c r="C277">
        <v>966.69299999999998</v>
      </c>
      <c r="D277">
        <v>946.06500000000005</v>
      </c>
      <c r="E277">
        <v>940.69</v>
      </c>
      <c r="F277">
        <v>287.66699999999997</v>
      </c>
      <c r="G277">
        <v>0.17847299999999999</v>
      </c>
      <c r="H277">
        <v>0.83650800000000003</v>
      </c>
      <c r="I277">
        <v>0</v>
      </c>
    </row>
    <row r="278" spans="1:25" x14ac:dyDescent="0.25">
      <c r="A278" t="s">
        <v>110</v>
      </c>
      <c r="B278">
        <v>966.01099999999997</v>
      </c>
      <c r="C278">
        <v>963.66200000000003</v>
      </c>
      <c r="D278">
        <v>942.99599999999998</v>
      </c>
      <c r="E278">
        <v>937.60699999999997</v>
      </c>
      <c r="F278">
        <v>287.66300000000001</v>
      </c>
      <c r="G278">
        <v>0.178456</v>
      </c>
      <c r="H278">
        <v>0.83659499999999998</v>
      </c>
      <c r="I278">
        <v>0</v>
      </c>
    </row>
    <row r="279" spans="1:25" x14ac:dyDescent="0.25">
      <c r="A279" t="s">
        <v>110</v>
      </c>
      <c r="B279">
        <v>969.11500000000001</v>
      </c>
      <c r="C279">
        <v>966.76700000000005</v>
      </c>
      <c r="D279">
        <v>946.15499999999997</v>
      </c>
      <c r="E279">
        <v>940.76300000000003</v>
      </c>
      <c r="F279">
        <v>287.79199999999997</v>
      </c>
      <c r="G279">
        <v>0.147503</v>
      </c>
      <c r="H279">
        <v>0.83698499999999998</v>
      </c>
      <c r="I279">
        <v>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965.79499999999996</v>
      </c>
      <c r="C280">
        <v>963.42200000000003</v>
      </c>
      <c r="D280">
        <v>942.82500000000005</v>
      </c>
      <c r="E280">
        <v>937.46900000000005</v>
      </c>
      <c r="F280">
        <v>287.52999999999997</v>
      </c>
      <c r="G280">
        <v>0.178454</v>
      </c>
      <c r="H280">
        <v>0.83660699999999999</v>
      </c>
      <c r="I280">
        <v>0</v>
      </c>
      <c r="R280">
        <f>AVERAGE(B231:B280)</f>
        <v>1095.5306600000001</v>
      </c>
      <c r="S280">
        <f>AVERAGE(C231:C280)</f>
        <v>968.06181999999967</v>
      </c>
      <c r="U280">
        <f>_xlfn.VAR.P(B231:B280)</f>
        <v>93675.958755623811</v>
      </c>
      <c r="V280">
        <f>_xlfn.VAR.P(C231:C280)</f>
        <v>77.314254947600162</v>
      </c>
      <c r="X280">
        <f>1.96*SQRT(U280)/50</f>
        <v>11.997759176706364</v>
      </c>
      <c r="Y280">
        <f>1.96*SQRT(V280)/50</f>
        <v>0.34467981768980949</v>
      </c>
    </row>
    <row r="281" spans="1:25" x14ac:dyDescent="0.25">
      <c r="A281" t="s">
        <v>110</v>
      </c>
      <c r="B281">
        <v>54778.762942000001</v>
      </c>
      <c r="C281" t="s">
        <v>37</v>
      </c>
    </row>
    <row r="282" spans="1:25" x14ac:dyDescent="0.25">
      <c r="A282" t="s">
        <v>96</v>
      </c>
      <c r="B282">
        <v>1974.2</v>
      </c>
      <c r="C282">
        <v>508.19400000000002</v>
      </c>
      <c r="D282">
        <v>487.42399999999998</v>
      </c>
      <c r="E282">
        <v>483.64400000000001</v>
      </c>
      <c r="F282">
        <v>88.477599999999995</v>
      </c>
      <c r="G282">
        <v>0.15562899999999999</v>
      </c>
      <c r="H282">
        <v>0.83704699999999999</v>
      </c>
      <c r="I282">
        <v>0</v>
      </c>
    </row>
    <row r="283" spans="1:25" x14ac:dyDescent="0.25">
      <c r="A283" t="s">
        <v>96</v>
      </c>
      <c r="B283">
        <v>515.79999999999995</v>
      </c>
      <c r="C283">
        <v>509.89800000000002</v>
      </c>
      <c r="D283">
        <v>486.98599999999999</v>
      </c>
      <c r="E283">
        <v>483.02100000000002</v>
      </c>
      <c r="F283">
        <v>87.942800000000005</v>
      </c>
      <c r="G283">
        <v>0.15099799999999999</v>
      </c>
      <c r="H283">
        <v>0.83704800000000001</v>
      </c>
      <c r="I283">
        <v>0</v>
      </c>
    </row>
    <row r="284" spans="1:25" x14ac:dyDescent="0.25">
      <c r="A284" t="s">
        <v>96</v>
      </c>
      <c r="B284">
        <v>724.53099999999995</v>
      </c>
      <c r="C284">
        <v>508.40699999999998</v>
      </c>
      <c r="D284">
        <v>487.17</v>
      </c>
      <c r="E284">
        <v>483.38900000000001</v>
      </c>
      <c r="F284">
        <v>88.4285</v>
      </c>
      <c r="G284">
        <v>0.148955</v>
      </c>
      <c r="H284">
        <v>0.83668200000000004</v>
      </c>
      <c r="I284">
        <v>0</v>
      </c>
    </row>
    <row r="285" spans="1:25" x14ac:dyDescent="0.25">
      <c r="A285" t="s">
        <v>96</v>
      </c>
      <c r="B285">
        <v>512.67499999999995</v>
      </c>
      <c r="C285">
        <v>509.10500000000002</v>
      </c>
      <c r="D285">
        <v>487.048</v>
      </c>
      <c r="E285">
        <v>483.20499999999998</v>
      </c>
      <c r="F285">
        <v>88.037000000000006</v>
      </c>
      <c r="G285">
        <v>0.14732600000000001</v>
      </c>
      <c r="H285">
        <v>0.83639600000000003</v>
      </c>
      <c r="I285">
        <v>0</v>
      </c>
    </row>
    <row r="286" spans="1:25" x14ac:dyDescent="0.25">
      <c r="A286" t="s">
        <v>96</v>
      </c>
      <c r="B286">
        <v>510.459</v>
      </c>
      <c r="C286">
        <v>507.916</v>
      </c>
      <c r="D286">
        <v>487.28</v>
      </c>
      <c r="E286">
        <v>483.52300000000002</v>
      </c>
      <c r="F286">
        <v>88.489900000000006</v>
      </c>
      <c r="G286">
        <v>0.14796899999999999</v>
      </c>
      <c r="H286">
        <v>0.83704599999999996</v>
      </c>
      <c r="I286">
        <v>0</v>
      </c>
    </row>
    <row r="287" spans="1:25" x14ac:dyDescent="0.25">
      <c r="A287" t="s">
        <v>96</v>
      </c>
      <c r="B287">
        <v>510.08800000000002</v>
      </c>
      <c r="C287">
        <v>507.73599999999999</v>
      </c>
      <c r="D287">
        <v>487.15100000000001</v>
      </c>
      <c r="E287">
        <v>483.39600000000002</v>
      </c>
      <c r="F287">
        <v>88.102500000000006</v>
      </c>
      <c r="G287">
        <v>0.178484</v>
      </c>
      <c r="H287">
        <v>0.83699800000000002</v>
      </c>
      <c r="I287">
        <v>0</v>
      </c>
    </row>
    <row r="288" spans="1:25" x14ac:dyDescent="0.25">
      <c r="A288" t="s">
        <v>96</v>
      </c>
      <c r="B288">
        <v>510.20499999999998</v>
      </c>
      <c r="C288">
        <v>507.86500000000001</v>
      </c>
      <c r="D288">
        <v>487.29500000000002</v>
      </c>
      <c r="E288">
        <v>483.54899999999998</v>
      </c>
      <c r="F288">
        <v>88.510499999999993</v>
      </c>
      <c r="G288">
        <v>0.14830299999999999</v>
      </c>
      <c r="H288">
        <v>0.83653500000000003</v>
      </c>
      <c r="I288">
        <v>0</v>
      </c>
    </row>
    <row r="289" spans="1:9" x14ac:dyDescent="0.25">
      <c r="A289" t="s">
        <v>96</v>
      </c>
      <c r="B289">
        <v>510.16699999999997</v>
      </c>
      <c r="C289">
        <v>507.74200000000002</v>
      </c>
      <c r="D289">
        <v>487.18799999999999</v>
      </c>
      <c r="E289">
        <v>483.42200000000003</v>
      </c>
      <c r="F289">
        <v>88.1404</v>
      </c>
      <c r="G289">
        <v>0.14849599999999999</v>
      </c>
      <c r="H289">
        <v>0.83705300000000005</v>
      </c>
      <c r="I289">
        <v>0</v>
      </c>
    </row>
    <row r="290" spans="1:9" x14ac:dyDescent="0.25">
      <c r="A290" t="s">
        <v>96</v>
      </c>
      <c r="B290">
        <v>510.23899999999998</v>
      </c>
      <c r="C290">
        <v>507.88799999999998</v>
      </c>
      <c r="D290">
        <v>487.35199999999998</v>
      </c>
      <c r="E290">
        <v>483.57799999999997</v>
      </c>
      <c r="F290">
        <v>88.526799999999994</v>
      </c>
      <c r="G290">
        <v>0.17846699999999999</v>
      </c>
      <c r="H290">
        <v>0.86880400000000002</v>
      </c>
      <c r="I290">
        <v>0</v>
      </c>
    </row>
    <row r="291" spans="1:9" x14ac:dyDescent="0.25">
      <c r="A291" t="s">
        <v>96</v>
      </c>
      <c r="B291">
        <v>510.17099999999999</v>
      </c>
      <c r="C291">
        <v>507.69099999999997</v>
      </c>
      <c r="D291">
        <v>487.14100000000002</v>
      </c>
      <c r="E291">
        <v>483.40300000000002</v>
      </c>
      <c r="F291">
        <v>88.129199999999997</v>
      </c>
      <c r="G291">
        <v>0.14718000000000001</v>
      </c>
      <c r="H291">
        <v>0.83699900000000005</v>
      </c>
      <c r="I291">
        <v>0</v>
      </c>
    </row>
    <row r="292" spans="1:9" x14ac:dyDescent="0.25">
      <c r="A292" t="s">
        <v>96</v>
      </c>
      <c r="B292">
        <v>510.62900000000002</v>
      </c>
      <c r="C292">
        <v>507.95299999999997</v>
      </c>
      <c r="D292">
        <v>487.36500000000001</v>
      </c>
      <c r="E292">
        <v>483.61399999999998</v>
      </c>
      <c r="F292">
        <v>88.504199999999997</v>
      </c>
      <c r="G292">
        <v>0.15009600000000001</v>
      </c>
      <c r="H292">
        <v>0.84928099999999995</v>
      </c>
      <c r="I292">
        <v>0</v>
      </c>
    </row>
    <row r="293" spans="1:9" x14ac:dyDescent="0.25">
      <c r="A293" t="s">
        <v>96</v>
      </c>
      <c r="B293">
        <v>510.04599999999999</v>
      </c>
      <c r="C293">
        <v>507.68799999999999</v>
      </c>
      <c r="D293">
        <v>487.11500000000001</v>
      </c>
      <c r="E293">
        <v>483.375</v>
      </c>
      <c r="F293">
        <v>88.150700000000001</v>
      </c>
      <c r="G293">
        <v>0.17586599999999999</v>
      </c>
      <c r="H293">
        <v>0.86715900000000001</v>
      </c>
      <c r="I293">
        <v>0</v>
      </c>
    </row>
    <row r="294" spans="1:9" x14ac:dyDescent="0.25">
      <c r="A294" t="s">
        <v>96</v>
      </c>
      <c r="B294">
        <v>510.28399999999999</v>
      </c>
      <c r="C294">
        <v>507.93400000000003</v>
      </c>
      <c r="D294">
        <v>487.36200000000002</v>
      </c>
      <c r="E294">
        <v>483.60199999999998</v>
      </c>
      <c r="F294">
        <v>88.514499999999998</v>
      </c>
      <c r="G294">
        <v>0.14779400000000001</v>
      </c>
      <c r="H294">
        <v>0.83683399999999997</v>
      </c>
      <c r="I294">
        <v>0</v>
      </c>
    </row>
    <row r="295" spans="1:9" x14ac:dyDescent="0.25">
      <c r="A295" t="s">
        <v>96</v>
      </c>
      <c r="B295">
        <v>510.05500000000001</v>
      </c>
      <c r="C295">
        <v>507.69900000000001</v>
      </c>
      <c r="D295">
        <v>487.12299999999999</v>
      </c>
      <c r="E295">
        <v>483.38499999999999</v>
      </c>
      <c r="F295">
        <v>88.136300000000006</v>
      </c>
      <c r="G295">
        <v>0.167347</v>
      </c>
      <c r="H295">
        <v>0.83610700000000004</v>
      </c>
      <c r="I295">
        <v>0</v>
      </c>
    </row>
    <row r="296" spans="1:9" x14ac:dyDescent="0.25">
      <c r="A296" t="s">
        <v>96</v>
      </c>
      <c r="B296">
        <v>510.315</v>
      </c>
      <c r="C296">
        <v>507.935</v>
      </c>
      <c r="D296">
        <v>487.31099999999998</v>
      </c>
      <c r="E296">
        <v>483.57100000000003</v>
      </c>
      <c r="F296">
        <v>88.520700000000005</v>
      </c>
      <c r="G296">
        <v>0.17847199999999999</v>
      </c>
      <c r="H296">
        <v>0.83544700000000005</v>
      </c>
      <c r="I296">
        <v>0</v>
      </c>
    </row>
    <row r="297" spans="1:9" x14ac:dyDescent="0.25">
      <c r="A297" t="s">
        <v>96</v>
      </c>
      <c r="B297">
        <v>510.03800000000001</v>
      </c>
      <c r="C297">
        <v>507.69299999999998</v>
      </c>
      <c r="D297">
        <v>487.12</v>
      </c>
      <c r="E297">
        <v>483.38400000000001</v>
      </c>
      <c r="F297">
        <v>88.102500000000006</v>
      </c>
      <c r="G297">
        <v>0.147869</v>
      </c>
      <c r="H297">
        <v>0.83700799999999997</v>
      </c>
      <c r="I297">
        <v>0</v>
      </c>
    </row>
    <row r="298" spans="1:9" x14ac:dyDescent="0.25">
      <c r="A298" t="s">
        <v>96</v>
      </c>
      <c r="B298">
        <v>510.26499999999999</v>
      </c>
      <c r="C298">
        <v>507.92599999999999</v>
      </c>
      <c r="D298">
        <v>487.33300000000003</v>
      </c>
      <c r="E298">
        <v>483.56400000000002</v>
      </c>
      <c r="F298">
        <v>88.520700000000005</v>
      </c>
      <c r="G298">
        <v>0.178454</v>
      </c>
      <c r="H298">
        <v>0.83670699999999998</v>
      </c>
      <c r="I298">
        <v>0</v>
      </c>
    </row>
    <row r="299" spans="1:9" x14ac:dyDescent="0.25">
      <c r="A299" t="s">
        <v>96</v>
      </c>
      <c r="B299">
        <v>1612.41</v>
      </c>
      <c r="C299">
        <v>508.63099999999997</v>
      </c>
      <c r="D299">
        <v>487.209</v>
      </c>
      <c r="E299">
        <v>483.42200000000003</v>
      </c>
      <c r="F299">
        <v>88.144499999999994</v>
      </c>
      <c r="G299">
        <v>0.149925</v>
      </c>
      <c r="H299">
        <v>0.83681399999999995</v>
      </c>
      <c r="I299">
        <v>0</v>
      </c>
    </row>
    <row r="300" spans="1:9" x14ac:dyDescent="0.25">
      <c r="A300" t="s">
        <v>96</v>
      </c>
      <c r="B300">
        <v>532.63499999999999</v>
      </c>
      <c r="C300">
        <v>526.96900000000005</v>
      </c>
      <c r="D300">
        <v>504.005</v>
      </c>
      <c r="E300">
        <v>499.98700000000002</v>
      </c>
      <c r="F300">
        <v>88.482900000000001</v>
      </c>
      <c r="G300">
        <v>0.14777000000000001</v>
      </c>
      <c r="H300">
        <v>0.83683099999999999</v>
      </c>
      <c r="I300">
        <v>0</v>
      </c>
    </row>
    <row r="301" spans="1:9" x14ac:dyDescent="0.25">
      <c r="A301" t="s">
        <v>96</v>
      </c>
      <c r="B301">
        <v>779.37599999999998</v>
      </c>
      <c r="C301">
        <v>507.93400000000003</v>
      </c>
      <c r="D301">
        <v>486.755</v>
      </c>
      <c r="E301">
        <v>482.98500000000001</v>
      </c>
      <c r="F301">
        <v>88.517600000000002</v>
      </c>
      <c r="G301">
        <v>0.148038</v>
      </c>
      <c r="H301">
        <v>0.836893</v>
      </c>
      <c r="I301">
        <v>0</v>
      </c>
    </row>
    <row r="302" spans="1:9" x14ac:dyDescent="0.25">
      <c r="A302" t="s">
        <v>96</v>
      </c>
      <c r="B302">
        <v>528.88699999999994</v>
      </c>
      <c r="C302">
        <v>525.64499999999998</v>
      </c>
      <c r="D302">
        <v>503.81700000000001</v>
      </c>
      <c r="E302">
        <v>499.98399999999998</v>
      </c>
      <c r="F302">
        <v>88.486999999999995</v>
      </c>
      <c r="G302">
        <v>0.15736800000000001</v>
      </c>
      <c r="H302">
        <v>0.83702699999999997</v>
      </c>
      <c r="I302">
        <v>0</v>
      </c>
    </row>
    <row r="303" spans="1:9" x14ac:dyDescent="0.25">
      <c r="A303" t="s">
        <v>96</v>
      </c>
      <c r="B303">
        <v>509.93400000000003</v>
      </c>
      <c r="C303">
        <v>507.55799999999999</v>
      </c>
      <c r="D303">
        <v>486.81200000000001</v>
      </c>
      <c r="E303">
        <v>483.04399999999998</v>
      </c>
      <c r="F303">
        <v>88.526799999999994</v>
      </c>
      <c r="G303">
        <v>0.15379999999999999</v>
      </c>
      <c r="H303">
        <v>0.83559099999999997</v>
      </c>
      <c r="I303">
        <v>0</v>
      </c>
    </row>
    <row r="304" spans="1:9" x14ac:dyDescent="0.25">
      <c r="A304" t="s">
        <v>96</v>
      </c>
      <c r="B304">
        <v>510.37200000000001</v>
      </c>
      <c r="C304">
        <v>508.03199999999998</v>
      </c>
      <c r="D304">
        <v>487.44499999999999</v>
      </c>
      <c r="E304">
        <v>483.69799999999998</v>
      </c>
      <c r="F304">
        <v>88.575900000000004</v>
      </c>
      <c r="G304">
        <v>0.178454</v>
      </c>
      <c r="H304">
        <v>0.836592</v>
      </c>
      <c r="I304">
        <v>0</v>
      </c>
    </row>
    <row r="305" spans="1:9" x14ac:dyDescent="0.25">
      <c r="A305" t="s">
        <v>96</v>
      </c>
      <c r="B305">
        <v>510.03300000000002</v>
      </c>
      <c r="C305">
        <v>507.67700000000002</v>
      </c>
      <c r="D305">
        <v>487.101</v>
      </c>
      <c r="E305">
        <v>483.33199999999999</v>
      </c>
      <c r="F305">
        <v>88.101500000000001</v>
      </c>
      <c r="G305">
        <v>0.164824</v>
      </c>
      <c r="H305">
        <v>0.83703499999999997</v>
      </c>
      <c r="I305">
        <v>0</v>
      </c>
    </row>
    <row r="306" spans="1:9" x14ac:dyDescent="0.25">
      <c r="A306" t="s">
        <v>96</v>
      </c>
      <c r="B306">
        <v>510.28399999999999</v>
      </c>
      <c r="C306">
        <v>507.928</v>
      </c>
      <c r="D306">
        <v>487.37299999999999</v>
      </c>
      <c r="E306">
        <v>483.61799999999999</v>
      </c>
      <c r="F306">
        <v>88.511399999999995</v>
      </c>
      <c r="G306">
        <v>0.17846000000000001</v>
      </c>
      <c r="H306">
        <v>0.83703799999999995</v>
      </c>
      <c r="I306">
        <v>0</v>
      </c>
    </row>
    <row r="307" spans="1:9" x14ac:dyDescent="0.25">
      <c r="A307" t="s">
        <v>96</v>
      </c>
      <c r="B307">
        <v>510.02100000000002</v>
      </c>
      <c r="C307">
        <v>507.64400000000001</v>
      </c>
      <c r="D307">
        <v>487.10700000000003</v>
      </c>
      <c r="E307">
        <v>483.35500000000002</v>
      </c>
      <c r="F307">
        <v>88.100499999999997</v>
      </c>
      <c r="G307">
        <v>0.17845900000000001</v>
      </c>
      <c r="H307">
        <v>0.83617200000000003</v>
      </c>
      <c r="I307">
        <v>0</v>
      </c>
    </row>
    <row r="308" spans="1:9" x14ac:dyDescent="0.25">
      <c r="A308" t="s">
        <v>96</v>
      </c>
      <c r="B308">
        <v>510.34300000000002</v>
      </c>
      <c r="C308">
        <v>507.96300000000002</v>
      </c>
      <c r="D308">
        <v>487.34899999999999</v>
      </c>
      <c r="E308">
        <v>483.596</v>
      </c>
      <c r="F308">
        <v>88.488799999999998</v>
      </c>
      <c r="G308">
        <v>0.147476</v>
      </c>
      <c r="H308">
        <v>0.83703300000000003</v>
      </c>
      <c r="I308">
        <v>0</v>
      </c>
    </row>
    <row r="309" spans="1:9" x14ac:dyDescent="0.25">
      <c r="A309" t="s">
        <v>96</v>
      </c>
      <c r="B309">
        <v>510.09899999999999</v>
      </c>
      <c r="C309">
        <v>507.73899999999998</v>
      </c>
      <c r="D309">
        <v>487.18</v>
      </c>
      <c r="E309">
        <v>483.42</v>
      </c>
      <c r="F309">
        <v>88.123000000000005</v>
      </c>
      <c r="G309">
        <v>0.15731800000000001</v>
      </c>
      <c r="H309">
        <v>0.83605700000000005</v>
      </c>
      <c r="I309">
        <v>0</v>
      </c>
    </row>
    <row r="310" spans="1:9" x14ac:dyDescent="0.25">
      <c r="A310" t="s">
        <v>96</v>
      </c>
      <c r="B310">
        <v>510.25700000000001</v>
      </c>
      <c r="C310">
        <v>507.904</v>
      </c>
      <c r="D310">
        <v>487.31900000000002</v>
      </c>
      <c r="E310">
        <v>483.565</v>
      </c>
      <c r="F310">
        <v>88.479699999999994</v>
      </c>
      <c r="G310">
        <v>0.14774899999999999</v>
      </c>
      <c r="H310">
        <v>0.83704599999999996</v>
      </c>
      <c r="I310">
        <v>0</v>
      </c>
    </row>
    <row r="311" spans="1:9" x14ac:dyDescent="0.25">
      <c r="A311" t="s">
        <v>96</v>
      </c>
      <c r="B311">
        <v>510.09800000000001</v>
      </c>
      <c r="C311">
        <v>507.72500000000002</v>
      </c>
      <c r="D311">
        <v>487.12700000000001</v>
      </c>
      <c r="E311">
        <v>483.39</v>
      </c>
      <c r="F311">
        <v>88.111699999999999</v>
      </c>
      <c r="G311">
        <v>0.178454</v>
      </c>
      <c r="H311">
        <v>0.83562800000000004</v>
      </c>
      <c r="I311">
        <v>0</v>
      </c>
    </row>
    <row r="312" spans="1:9" x14ac:dyDescent="0.25">
      <c r="A312" t="s">
        <v>96</v>
      </c>
      <c r="B312">
        <v>510.25299999999999</v>
      </c>
      <c r="C312">
        <v>507.86500000000001</v>
      </c>
      <c r="D312">
        <v>487.32499999999999</v>
      </c>
      <c r="E312">
        <v>483.57</v>
      </c>
      <c r="F312">
        <v>88.524699999999996</v>
      </c>
      <c r="G312">
        <v>0.155751</v>
      </c>
      <c r="H312">
        <v>0.83687</v>
      </c>
      <c r="I312">
        <v>0</v>
      </c>
    </row>
    <row r="313" spans="1:9" x14ac:dyDescent="0.25">
      <c r="A313" t="s">
        <v>96</v>
      </c>
      <c r="B313">
        <v>510.00799999999998</v>
      </c>
      <c r="C313">
        <v>507.66300000000001</v>
      </c>
      <c r="D313">
        <v>487.12099999999998</v>
      </c>
      <c r="E313">
        <v>483.35300000000001</v>
      </c>
      <c r="F313">
        <v>88.116900000000001</v>
      </c>
      <c r="G313">
        <v>0.15138299999999999</v>
      </c>
      <c r="H313">
        <v>0.83704100000000004</v>
      </c>
      <c r="I313">
        <v>0</v>
      </c>
    </row>
    <row r="314" spans="1:9" x14ac:dyDescent="0.25">
      <c r="A314" t="s">
        <v>96</v>
      </c>
      <c r="B314">
        <v>510.274</v>
      </c>
      <c r="C314">
        <v>507.93599999999998</v>
      </c>
      <c r="D314">
        <v>487.37400000000002</v>
      </c>
      <c r="E314">
        <v>483.62200000000001</v>
      </c>
      <c r="F314">
        <v>88.504199999999997</v>
      </c>
      <c r="G314">
        <v>0.15209300000000001</v>
      </c>
      <c r="H314">
        <v>0.83697600000000005</v>
      </c>
      <c r="I314">
        <v>0</v>
      </c>
    </row>
    <row r="315" spans="1:9" x14ac:dyDescent="0.25">
      <c r="A315" t="s">
        <v>96</v>
      </c>
      <c r="B315">
        <v>2059.1</v>
      </c>
      <c r="C315">
        <v>507.77800000000002</v>
      </c>
      <c r="D315">
        <v>487.10199999999998</v>
      </c>
      <c r="E315">
        <v>483.35399999999998</v>
      </c>
      <c r="F315">
        <v>88.122</v>
      </c>
      <c r="G315">
        <v>0.14910899999999999</v>
      </c>
      <c r="H315">
        <v>0.83597399999999999</v>
      </c>
      <c r="I315">
        <v>0</v>
      </c>
    </row>
    <row r="316" spans="1:9" x14ac:dyDescent="0.25">
      <c r="A316" t="s">
        <v>96</v>
      </c>
      <c r="B316">
        <v>532.57399999999996</v>
      </c>
      <c r="C316">
        <v>526.79700000000003</v>
      </c>
      <c r="D316">
        <v>503.93099999999998</v>
      </c>
      <c r="E316">
        <v>499.97699999999998</v>
      </c>
      <c r="F316">
        <v>88.466499999999996</v>
      </c>
      <c r="G316">
        <v>0.14899999999999999</v>
      </c>
      <c r="H316">
        <v>0.83691700000000002</v>
      </c>
      <c r="I316">
        <v>0</v>
      </c>
    </row>
    <row r="317" spans="1:9" x14ac:dyDescent="0.25">
      <c r="A317" t="s">
        <v>96</v>
      </c>
      <c r="B317">
        <v>710.61199999999997</v>
      </c>
      <c r="C317">
        <v>510.17700000000002</v>
      </c>
      <c r="D317">
        <v>487.01799999999997</v>
      </c>
      <c r="E317">
        <v>483.036</v>
      </c>
      <c r="F317">
        <v>88.512500000000003</v>
      </c>
      <c r="G317">
        <v>0.17846100000000001</v>
      </c>
      <c r="H317">
        <v>0.836835</v>
      </c>
      <c r="I317">
        <v>0</v>
      </c>
    </row>
    <row r="318" spans="1:9" x14ac:dyDescent="0.25">
      <c r="A318" t="s">
        <v>96</v>
      </c>
      <c r="B318">
        <v>514.13800000000003</v>
      </c>
      <c r="C318">
        <v>511.32499999999999</v>
      </c>
      <c r="D318">
        <v>487.65300000000002</v>
      </c>
      <c r="E318">
        <v>483.709</v>
      </c>
      <c r="F318">
        <v>88.5822</v>
      </c>
      <c r="G318">
        <v>0.14715200000000001</v>
      </c>
      <c r="H318">
        <v>0.83705200000000002</v>
      </c>
      <c r="I318">
        <v>0</v>
      </c>
    </row>
    <row r="319" spans="1:9" x14ac:dyDescent="0.25">
      <c r="A319" t="s">
        <v>96</v>
      </c>
      <c r="B319">
        <v>510.47899999999998</v>
      </c>
      <c r="C319">
        <v>507.798</v>
      </c>
      <c r="D319">
        <v>487.06799999999998</v>
      </c>
      <c r="E319">
        <v>483.31200000000001</v>
      </c>
      <c r="F319">
        <v>88.097399999999993</v>
      </c>
      <c r="G319">
        <v>0.17846899999999999</v>
      </c>
      <c r="H319">
        <v>0.83692699999999998</v>
      </c>
      <c r="I319">
        <v>0</v>
      </c>
    </row>
    <row r="320" spans="1:9" x14ac:dyDescent="0.25">
      <c r="A320" t="s">
        <v>96</v>
      </c>
      <c r="B320">
        <v>510.36099999999999</v>
      </c>
      <c r="C320">
        <v>507.971</v>
      </c>
      <c r="D320">
        <v>487.399</v>
      </c>
      <c r="E320">
        <v>483.63499999999999</v>
      </c>
      <c r="F320">
        <v>88.517600000000002</v>
      </c>
      <c r="G320">
        <v>0.178454</v>
      </c>
      <c r="H320">
        <v>0.83568699999999996</v>
      </c>
      <c r="I320">
        <v>0</v>
      </c>
    </row>
    <row r="321" spans="1:25" x14ac:dyDescent="0.25">
      <c r="A321" t="s">
        <v>96</v>
      </c>
      <c r="B321">
        <v>510.108</v>
      </c>
      <c r="C321">
        <v>507.76299999999998</v>
      </c>
      <c r="D321">
        <v>487.16500000000002</v>
      </c>
      <c r="E321">
        <v>483.40899999999999</v>
      </c>
      <c r="F321">
        <v>88.115799999999993</v>
      </c>
      <c r="G321">
        <v>0.118974</v>
      </c>
      <c r="H321">
        <v>0.83670500000000003</v>
      </c>
      <c r="I321">
        <v>0</v>
      </c>
    </row>
    <row r="322" spans="1:25" x14ac:dyDescent="0.25">
      <c r="A322" t="s">
        <v>96</v>
      </c>
      <c r="B322">
        <v>510.31900000000002</v>
      </c>
      <c r="C322">
        <v>507.964</v>
      </c>
      <c r="D322">
        <v>487.375</v>
      </c>
      <c r="E322">
        <v>483.61</v>
      </c>
      <c r="F322">
        <v>88.494</v>
      </c>
      <c r="G322">
        <v>0.147144</v>
      </c>
      <c r="H322">
        <v>0.837001</v>
      </c>
      <c r="I322">
        <v>0</v>
      </c>
    </row>
    <row r="323" spans="1:25" x14ac:dyDescent="0.25">
      <c r="A323" t="s">
        <v>96</v>
      </c>
      <c r="B323">
        <v>510.00900000000001</v>
      </c>
      <c r="C323">
        <v>507.63600000000002</v>
      </c>
      <c r="D323">
        <v>487.036</v>
      </c>
      <c r="E323">
        <v>483.29199999999997</v>
      </c>
      <c r="F323">
        <v>88.119900000000001</v>
      </c>
      <c r="G323">
        <v>0.175034</v>
      </c>
      <c r="H323">
        <v>0.83635199999999998</v>
      </c>
      <c r="I323">
        <v>0</v>
      </c>
    </row>
    <row r="324" spans="1:25" x14ac:dyDescent="0.25">
      <c r="A324" t="s">
        <v>96</v>
      </c>
      <c r="B324">
        <v>510.19900000000001</v>
      </c>
      <c r="C324">
        <v>507.81900000000002</v>
      </c>
      <c r="D324">
        <v>487.32100000000003</v>
      </c>
      <c r="E324">
        <v>483.56799999999998</v>
      </c>
      <c r="F324">
        <v>88.499099999999999</v>
      </c>
      <c r="G324">
        <v>0.178454</v>
      </c>
      <c r="H324">
        <v>0.86873299999999998</v>
      </c>
      <c r="I324">
        <v>0</v>
      </c>
    </row>
    <row r="325" spans="1:25" x14ac:dyDescent="0.25">
      <c r="A325" t="s">
        <v>96</v>
      </c>
      <c r="B325">
        <v>509.99099999999999</v>
      </c>
      <c r="C325">
        <v>507.65699999999998</v>
      </c>
      <c r="D325">
        <v>487.10599999999999</v>
      </c>
      <c r="E325">
        <v>483.346</v>
      </c>
      <c r="F325">
        <v>88.118899999999996</v>
      </c>
      <c r="G325">
        <v>0.15739800000000001</v>
      </c>
      <c r="H325">
        <v>0.83665199999999995</v>
      </c>
      <c r="I325">
        <v>0</v>
      </c>
    </row>
    <row r="326" spans="1:25" x14ac:dyDescent="0.25">
      <c r="A326" t="s">
        <v>96</v>
      </c>
      <c r="B326">
        <v>510.30599999999998</v>
      </c>
      <c r="C326">
        <v>507.964</v>
      </c>
      <c r="D326">
        <v>487.39100000000002</v>
      </c>
      <c r="E326">
        <v>483.63600000000002</v>
      </c>
      <c r="F326">
        <v>88.500200000000007</v>
      </c>
      <c r="G326">
        <v>0.150029</v>
      </c>
      <c r="H326">
        <v>0.836399</v>
      </c>
      <c r="I326">
        <v>0</v>
      </c>
    </row>
    <row r="327" spans="1:25" x14ac:dyDescent="0.25">
      <c r="A327" t="s">
        <v>96</v>
      </c>
      <c r="B327">
        <v>510.12200000000001</v>
      </c>
      <c r="C327">
        <v>507.71699999999998</v>
      </c>
      <c r="D327">
        <v>487.17599999999999</v>
      </c>
      <c r="E327">
        <v>483.41399999999999</v>
      </c>
      <c r="F327">
        <v>88.134299999999996</v>
      </c>
      <c r="G327">
        <v>0.150895</v>
      </c>
      <c r="H327">
        <v>0.831229</v>
      </c>
      <c r="I327">
        <v>0</v>
      </c>
    </row>
    <row r="328" spans="1:25" x14ac:dyDescent="0.25">
      <c r="A328" t="s">
        <v>96</v>
      </c>
      <c r="B328">
        <v>510.166</v>
      </c>
      <c r="C328">
        <v>507.80900000000003</v>
      </c>
      <c r="D328">
        <v>487.28899999999999</v>
      </c>
      <c r="E328">
        <v>483.524</v>
      </c>
      <c r="F328">
        <v>88.501199999999997</v>
      </c>
      <c r="G328">
        <v>0.147233</v>
      </c>
      <c r="H328">
        <v>0.83695699999999995</v>
      </c>
      <c r="I328">
        <v>0</v>
      </c>
    </row>
    <row r="329" spans="1:25" x14ac:dyDescent="0.25">
      <c r="A329" t="s">
        <v>96</v>
      </c>
      <c r="B329">
        <v>510.113</v>
      </c>
      <c r="C329">
        <v>507.72</v>
      </c>
      <c r="D329">
        <v>487.14800000000002</v>
      </c>
      <c r="E329">
        <v>483.39299999999997</v>
      </c>
      <c r="F329">
        <v>88.130200000000002</v>
      </c>
      <c r="G329">
        <v>0.147756</v>
      </c>
      <c r="H329">
        <v>0.83519200000000005</v>
      </c>
      <c r="I329">
        <v>0</v>
      </c>
    </row>
    <row r="330" spans="1:25" x14ac:dyDescent="0.25">
      <c r="A330" t="s">
        <v>96</v>
      </c>
      <c r="B330">
        <v>510.40499999999997</v>
      </c>
      <c r="C330">
        <v>508.02199999999999</v>
      </c>
      <c r="D330">
        <v>487.37200000000001</v>
      </c>
      <c r="E330">
        <v>483.601</v>
      </c>
      <c r="F330">
        <v>88.501099999999994</v>
      </c>
      <c r="G330">
        <v>0.147287</v>
      </c>
      <c r="H330">
        <v>0.83691400000000005</v>
      </c>
      <c r="I330">
        <v>0</v>
      </c>
    </row>
    <row r="331" spans="1:25" x14ac:dyDescent="0.25">
      <c r="A331" t="s">
        <v>96</v>
      </c>
      <c r="B331">
        <v>510.17399999999998</v>
      </c>
      <c r="C331">
        <v>507.74099999999999</v>
      </c>
      <c r="D331">
        <v>487.16800000000001</v>
      </c>
      <c r="E331">
        <v>483.40199999999999</v>
      </c>
      <c r="F331">
        <v>88.131200000000007</v>
      </c>
      <c r="G331">
        <v>0.15068699999999999</v>
      </c>
      <c r="H331">
        <v>0.83690799999999999</v>
      </c>
      <c r="I331">
        <v>0</v>
      </c>
    </row>
    <row r="332" spans="1:25" x14ac:dyDescent="0.25">
      <c r="A332" t="s">
        <v>96</v>
      </c>
      <c r="B332">
        <v>1587.66</v>
      </c>
      <c r="C332">
        <v>508.87200000000001</v>
      </c>
      <c r="D332">
        <v>487.38200000000001</v>
      </c>
      <c r="E332">
        <v>483.58300000000003</v>
      </c>
      <c r="F332">
        <v>88.506299999999996</v>
      </c>
      <c r="G332">
        <v>0.17846300000000001</v>
      </c>
      <c r="H332">
        <v>0.83698099999999998</v>
      </c>
      <c r="I332">
        <v>0</v>
      </c>
    </row>
    <row r="333" spans="1:25" x14ac:dyDescent="0.25">
      <c r="A333" t="s">
        <v>96</v>
      </c>
      <c r="B333">
        <v>532.58600000000001</v>
      </c>
      <c r="C333">
        <v>527.11099999999999</v>
      </c>
      <c r="D333">
        <v>504.01</v>
      </c>
      <c r="E333">
        <v>500.012</v>
      </c>
      <c r="F333">
        <v>88.490099999999998</v>
      </c>
      <c r="G333">
        <v>0.14965500000000001</v>
      </c>
      <c r="H333">
        <v>0.83698600000000001</v>
      </c>
      <c r="I333">
        <v>0</v>
      </c>
    </row>
    <row r="334" spans="1:25" x14ac:dyDescent="0.25">
      <c r="A334" t="s">
        <v>96</v>
      </c>
      <c r="B334">
        <v>648.26</v>
      </c>
      <c r="C334">
        <v>508.267</v>
      </c>
      <c r="D334">
        <v>486.78500000000003</v>
      </c>
      <c r="E334">
        <v>482.99400000000003</v>
      </c>
      <c r="F334">
        <v>88.530900000000003</v>
      </c>
      <c r="G334">
        <v>0.15143200000000001</v>
      </c>
      <c r="H334">
        <v>0.83601999999999999</v>
      </c>
      <c r="I334">
        <v>0</v>
      </c>
    </row>
    <row r="335" spans="1:25" x14ac:dyDescent="0.25">
      <c r="A335" t="s">
        <v>96</v>
      </c>
      <c r="B335">
        <v>513.55700000000002</v>
      </c>
      <c r="C335">
        <v>510.09300000000002</v>
      </c>
      <c r="D335">
        <v>487.44099999999997</v>
      </c>
      <c r="E335">
        <v>483.63</v>
      </c>
      <c r="F335">
        <v>88.552599999999998</v>
      </c>
      <c r="G335">
        <v>0.17846899999999999</v>
      </c>
      <c r="H335">
        <v>0.83522600000000002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510.71</v>
      </c>
      <c r="C336">
        <v>508.07499999999999</v>
      </c>
      <c r="D336">
        <v>487.17200000000003</v>
      </c>
      <c r="E336">
        <v>483.387</v>
      </c>
      <c r="F336">
        <v>88.108699999999999</v>
      </c>
      <c r="G336">
        <v>0.178457</v>
      </c>
      <c r="H336">
        <v>0.83585900000000002</v>
      </c>
      <c r="I336">
        <v>0</v>
      </c>
      <c r="R336">
        <f>AVERAGE(B287:B336)</f>
        <v>598.79469999999992</v>
      </c>
      <c r="S336">
        <f>AVERAGE(C287:C336)</f>
        <v>509.53278000000012</v>
      </c>
      <c r="U336">
        <f>_xlfn.VAR.P(B287:B336)</f>
        <v>90319.809634010177</v>
      </c>
      <c r="V336">
        <f>_xlfn.VAR.P(C287:C336)</f>
        <v>25.913003331600034</v>
      </c>
      <c r="X336">
        <f>1.96*SQRT(U336)/50</f>
        <v>11.780875700728082</v>
      </c>
      <c r="Y336">
        <f>1.96*SQRT(V336)/50</f>
        <v>0.19954688030502979</v>
      </c>
    </row>
    <row r="337" spans="1:9" x14ac:dyDescent="0.25">
      <c r="A337" t="s">
        <v>96</v>
      </c>
      <c r="B337">
        <v>29942.286011</v>
      </c>
      <c r="C337" t="s">
        <v>37</v>
      </c>
    </row>
    <row r="338" spans="1:9" x14ac:dyDescent="0.25">
      <c r="A338" t="s">
        <v>111</v>
      </c>
      <c r="B338">
        <v>2754.11</v>
      </c>
      <c r="C338">
        <v>2751.56</v>
      </c>
      <c r="D338">
        <v>2731.66</v>
      </c>
      <c r="E338">
        <v>2708.86</v>
      </c>
      <c r="F338">
        <v>1825.51</v>
      </c>
      <c r="G338">
        <v>0.147782</v>
      </c>
      <c r="H338">
        <v>0.83649099999999998</v>
      </c>
      <c r="I338">
        <v>0</v>
      </c>
    </row>
    <row r="339" spans="1:9" x14ac:dyDescent="0.25">
      <c r="A339" t="s">
        <v>111</v>
      </c>
      <c r="B339">
        <v>2843.39</v>
      </c>
      <c r="C339">
        <v>2840.77</v>
      </c>
      <c r="D339">
        <v>2820.61</v>
      </c>
      <c r="E339">
        <v>2797.95</v>
      </c>
      <c r="F339">
        <v>1824.15</v>
      </c>
      <c r="G339">
        <v>0.147175</v>
      </c>
      <c r="H339">
        <v>0.83584800000000004</v>
      </c>
      <c r="I339">
        <v>0</v>
      </c>
    </row>
    <row r="340" spans="1:9" x14ac:dyDescent="0.25">
      <c r="A340" t="s">
        <v>111</v>
      </c>
      <c r="B340">
        <v>2914.51</v>
      </c>
      <c r="C340">
        <v>2911.77</v>
      </c>
      <c r="D340">
        <v>2891.03</v>
      </c>
      <c r="E340">
        <v>2867.42</v>
      </c>
      <c r="F340">
        <v>1880.32</v>
      </c>
      <c r="G340">
        <v>0.15321399999999999</v>
      </c>
      <c r="H340">
        <v>0.83623499999999995</v>
      </c>
      <c r="I340">
        <v>0</v>
      </c>
    </row>
    <row r="341" spans="1:9" x14ac:dyDescent="0.25">
      <c r="A341" t="s">
        <v>111</v>
      </c>
      <c r="B341">
        <v>2922.62</v>
      </c>
      <c r="C341">
        <v>2919.87</v>
      </c>
      <c r="D341">
        <v>2899.28</v>
      </c>
      <c r="E341">
        <v>2875.72</v>
      </c>
      <c r="F341">
        <v>1873.81</v>
      </c>
      <c r="G341">
        <v>0.15581400000000001</v>
      </c>
      <c r="H341">
        <v>0.83623899999999995</v>
      </c>
      <c r="I341">
        <v>0</v>
      </c>
    </row>
    <row r="342" spans="1:9" x14ac:dyDescent="0.25">
      <c r="A342" t="s">
        <v>111</v>
      </c>
      <c r="B342">
        <v>2865.28</v>
      </c>
      <c r="C342">
        <v>2862.64</v>
      </c>
      <c r="D342">
        <v>2842.43</v>
      </c>
      <c r="E342">
        <v>2819.77</v>
      </c>
      <c r="F342">
        <v>1824.59</v>
      </c>
      <c r="G342">
        <v>0.14710999999999999</v>
      </c>
      <c r="H342">
        <v>0.83684800000000004</v>
      </c>
      <c r="I342">
        <v>0</v>
      </c>
    </row>
    <row r="343" spans="1:9" x14ac:dyDescent="0.25">
      <c r="A343" t="s">
        <v>111</v>
      </c>
      <c r="B343">
        <v>3515.84</v>
      </c>
      <c r="C343">
        <v>2889.93</v>
      </c>
      <c r="D343">
        <v>2869.45</v>
      </c>
      <c r="E343">
        <v>2846.36</v>
      </c>
      <c r="F343">
        <v>1855.35</v>
      </c>
      <c r="G343">
        <v>0.17855199999999999</v>
      </c>
      <c r="H343">
        <v>0.836503</v>
      </c>
      <c r="I343">
        <v>0</v>
      </c>
    </row>
    <row r="344" spans="1:9" x14ac:dyDescent="0.25">
      <c r="A344" t="s">
        <v>111</v>
      </c>
      <c r="B344">
        <v>3197.34</v>
      </c>
      <c r="C344">
        <v>3191.67</v>
      </c>
      <c r="D344">
        <v>3170.03</v>
      </c>
      <c r="E344">
        <v>3143.25</v>
      </c>
      <c r="F344">
        <v>2098.73</v>
      </c>
      <c r="G344">
        <v>0.17847399999999999</v>
      </c>
      <c r="H344">
        <v>0.83648</v>
      </c>
      <c r="I344">
        <v>0</v>
      </c>
    </row>
    <row r="345" spans="1:9" x14ac:dyDescent="0.25">
      <c r="A345" t="s">
        <v>111</v>
      </c>
      <c r="B345">
        <v>2846.67</v>
      </c>
      <c r="C345">
        <v>2844.05</v>
      </c>
      <c r="D345">
        <v>2823.93</v>
      </c>
      <c r="E345">
        <v>2801.28</v>
      </c>
      <c r="F345">
        <v>1823.8</v>
      </c>
      <c r="G345">
        <v>0.178505</v>
      </c>
      <c r="H345">
        <v>0.85188200000000003</v>
      </c>
      <c r="I345">
        <v>0</v>
      </c>
    </row>
    <row r="346" spans="1:9" x14ac:dyDescent="0.25">
      <c r="A346" t="s">
        <v>111</v>
      </c>
      <c r="B346">
        <v>3950.07</v>
      </c>
      <c r="C346">
        <v>2938.68</v>
      </c>
      <c r="D346">
        <v>2918.09</v>
      </c>
      <c r="E346">
        <v>2894.3</v>
      </c>
      <c r="F346">
        <v>1911.98</v>
      </c>
      <c r="G346">
        <v>0.149149</v>
      </c>
      <c r="H346">
        <v>0.83705200000000002</v>
      </c>
      <c r="I346">
        <v>0</v>
      </c>
    </row>
    <row r="347" spans="1:9" x14ac:dyDescent="0.25">
      <c r="A347" t="s">
        <v>111</v>
      </c>
      <c r="B347">
        <v>3345.89</v>
      </c>
      <c r="C347">
        <v>3341.99</v>
      </c>
      <c r="D347">
        <v>3320.46</v>
      </c>
      <c r="E347">
        <v>3294.8</v>
      </c>
      <c r="F347">
        <v>2288.23</v>
      </c>
      <c r="G347">
        <v>0.16464999999999999</v>
      </c>
      <c r="H347">
        <v>0.83701999999999999</v>
      </c>
      <c r="I347">
        <v>0</v>
      </c>
    </row>
    <row r="348" spans="1:9" x14ac:dyDescent="0.25">
      <c r="A348" t="s">
        <v>111</v>
      </c>
      <c r="B348">
        <v>2858.61</v>
      </c>
      <c r="C348">
        <v>2855.97</v>
      </c>
      <c r="D348">
        <v>2835.8</v>
      </c>
      <c r="E348">
        <v>2813.18</v>
      </c>
      <c r="F348">
        <v>1825.36</v>
      </c>
      <c r="G348">
        <v>0.147369</v>
      </c>
      <c r="H348">
        <v>0.83672899999999995</v>
      </c>
      <c r="I348">
        <v>0</v>
      </c>
    </row>
    <row r="349" spans="1:9" x14ac:dyDescent="0.25">
      <c r="A349" t="s">
        <v>111</v>
      </c>
      <c r="B349">
        <v>3772.98</v>
      </c>
      <c r="C349">
        <v>2868.26</v>
      </c>
      <c r="D349">
        <v>2847.92</v>
      </c>
      <c r="E349">
        <v>2824.92</v>
      </c>
      <c r="F349">
        <v>1843.87</v>
      </c>
      <c r="G349">
        <v>0.14755699999999999</v>
      </c>
      <c r="H349">
        <v>0.83667100000000005</v>
      </c>
      <c r="I349">
        <v>0</v>
      </c>
    </row>
    <row r="350" spans="1:9" x14ac:dyDescent="0.25">
      <c r="A350" t="s">
        <v>111</v>
      </c>
      <c r="B350">
        <v>3197.32</v>
      </c>
      <c r="C350">
        <v>3191.65</v>
      </c>
      <c r="D350">
        <v>3170.18</v>
      </c>
      <c r="E350">
        <v>3143.35</v>
      </c>
      <c r="F350">
        <v>2096.6999999999998</v>
      </c>
      <c r="G350">
        <v>0.17849999999999999</v>
      </c>
      <c r="H350">
        <v>0.83682000000000001</v>
      </c>
      <c r="I350">
        <v>0</v>
      </c>
    </row>
    <row r="351" spans="1:9" x14ac:dyDescent="0.25">
      <c r="A351" t="s">
        <v>111</v>
      </c>
      <c r="B351">
        <v>2854.24</v>
      </c>
      <c r="C351">
        <v>2851.58</v>
      </c>
      <c r="D351">
        <v>2831.36</v>
      </c>
      <c r="E351">
        <v>2808.65</v>
      </c>
      <c r="F351">
        <v>1826.88</v>
      </c>
      <c r="G351">
        <v>0.157078</v>
      </c>
      <c r="H351">
        <v>0.83702600000000005</v>
      </c>
      <c r="I351">
        <v>0</v>
      </c>
    </row>
    <row r="352" spans="1:9" x14ac:dyDescent="0.25">
      <c r="A352" t="s">
        <v>111</v>
      </c>
      <c r="B352">
        <v>3960.69</v>
      </c>
      <c r="C352">
        <v>2866.28</v>
      </c>
      <c r="D352">
        <v>2846.05</v>
      </c>
      <c r="E352">
        <v>2823.03</v>
      </c>
      <c r="F352">
        <v>1842.19</v>
      </c>
      <c r="G352">
        <v>0.178457</v>
      </c>
      <c r="H352">
        <v>0.83704199999999995</v>
      </c>
      <c r="I352">
        <v>0</v>
      </c>
    </row>
    <row r="353" spans="1:9" x14ac:dyDescent="0.25">
      <c r="A353" t="s">
        <v>111</v>
      </c>
      <c r="B353">
        <v>3176.94</v>
      </c>
      <c r="C353">
        <v>3171.03</v>
      </c>
      <c r="D353">
        <v>3149.37</v>
      </c>
      <c r="E353">
        <v>3122.89</v>
      </c>
      <c r="F353">
        <v>2104.71</v>
      </c>
      <c r="G353">
        <v>0.17213400000000001</v>
      </c>
      <c r="H353">
        <v>0.83685699999999996</v>
      </c>
      <c r="I353">
        <v>0</v>
      </c>
    </row>
    <row r="354" spans="1:9" x14ac:dyDescent="0.25">
      <c r="A354" t="s">
        <v>111</v>
      </c>
      <c r="B354">
        <v>2854.51</v>
      </c>
      <c r="C354">
        <v>2851.87</v>
      </c>
      <c r="D354">
        <v>2831.75</v>
      </c>
      <c r="E354">
        <v>2809.16</v>
      </c>
      <c r="F354">
        <v>1824.28</v>
      </c>
      <c r="G354">
        <v>0.15606400000000001</v>
      </c>
      <c r="H354">
        <v>0.83536600000000005</v>
      </c>
      <c r="I354">
        <v>0</v>
      </c>
    </row>
    <row r="355" spans="1:9" x14ac:dyDescent="0.25">
      <c r="A355" t="s">
        <v>111</v>
      </c>
      <c r="B355">
        <v>3960.32</v>
      </c>
      <c r="C355">
        <v>2861.07</v>
      </c>
      <c r="D355">
        <v>2840.77</v>
      </c>
      <c r="E355">
        <v>2817.82</v>
      </c>
      <c r="F355">
        <v>1839.87</v>
      </c>
      <c r="G355">
        <v>0.17846400000000001</v>
      </c>
      <c r="H355">
        <v>0.83686899999999997</v>
      </c>
      <c r="I355">
        <v>0</v>
      </c>
    </row>
    <row r="356" spans="1:9" x14ac:dyDescent="0.25">
      <c r="A356" t="s">
        <v>111</v>
      </c>
      <c r="B356">
        <v>3192.31</v>
      </c>
      <c r="C356">
        <v>3186.73</v>
      </c>
      <c r="D356">
        <v>3165.17</v>
      </c>
      <c r="E356">
        <v>3138.51</v>
      </c>
      <c r="F356">
        <v>2094.11</v>
      </c>
      <c r="G356">
        <v>0.15001400000000001</v>
      </c>
      <c r="H356">
        <v>0.83704900000000004</v>
      </c>
      <c r="I356">
        <v>0</v>
      </c>
    </row>
    <row r="357" spans="1:9" x14ac:dyDescent="0.25">
      <c r="A357" t="s">
        <v>111</v>
      </c>
      <c r="B357">
        <v>2865.29</v>
      </c>
      <c r="C357">
        <v>2862.61</v>
      </c>
      <c r="D357">
        <v>2842.48</v>
      </c>
      <c r="E357">
        <v>2819.87</v>
      </c>
      <c r="F357">
        <v>1826.94</v>
      </c>
      <c r="G357">
        <v>0.14823500000000001</v>
      </c>
      <c r="H357">
        <v>0.83703000000000005</v>
      </c>
      <c r="I357">
        <v>0</v>
      </c>
    </row>
    <row r="358" spans="1:9" x14ac:dyDescent="0.25">
      <c r="A358" t="s">
        <v>111</v>
      </c>
      <c r="B358">
        <v>3949.41</v>
      </c>
      <c r="C358">
        <v>2868.89</v>
      </c>
      <c r="D358">
        <v>2848.62</v>
      </c>
      <c r="E358">
        <v>2825.72</v>
      </c>
      <c r="F358">
        <v>1837.34</v>
      </c>
      <c r="G358">
        <v>0.16430500000000001</v>
      </c>
      <c r="H358">
        <v>0.83691099999999996</v>
      </c>
      <c r="I358">
        <v>0</v>
      </c>
    </row>
    <row r="359" spans="1:9" x14ac:dyDescent="0.25">
      <c r="A359" t="s">
        <v>111</v>
      </c>
      <c r="B359">
        <v>3177.66</v>
      </c>
      <c r="C359">
        <v>3171.84</v>
      </c>
      <c r="D359">
        <v>3150.35</v>
      </c>
      <c r="E359">
        <v>3123.68</v>
      </c>
      <c r="F359">
        <v>2107.9699999999998</v>
      </c>
      <c r="G359">
        <v>0.178454</v>
      </c>
      <c r="H359">
        <v>0.83657899999999996</v>
      </c>
      <c r="I359">
        <v>0</v>
      </c>
    </row>
    <row r="360" spans="1:9" x14ac:dyDescent="0.25">
      <c r="A360" t="s">
        <v>111</v>
      </c>
      <c r="B360">
        <v>2855.52</v>
      </c>
      <c r="C360">
        <v>2852.88</v>
      </c>
      <c r="D360">
        <v>2832.68</v>
      </c>
      <c r="E360">
        <v>2810.03</v>
      </c>
      <c r="F360">
        <v>1823.93</v>
      </c>
      <c r="G360">
        <v>0.16145300000000001</v>
      </c>
      <c r="H360">
        <v>0.83704299999999998</v>
      </c>
      <c r="I360">
        <v>0</v>
      </c>
    </row>
    <row r="361" spans="1:9" x14ac:dyDescent="0.25">
      <c r="A361" t="s">
        <v>111</v>
      </c>
      <c r="B361">
        <v>3954.04</v>
      </c>
      <c r="C361">
        <v>2858.32</v>
      </c>
      <c r="D361">
        <v>2837.96</v>
      </c>
      <c r="E361">
        <v>2815.02</v>
      </c>
      <c r="F361">
        <v>1838.74</v>
      </c>
      <c r="G361">
        <v>0.15479100000000001</v>
      </c>
      <c r="H361">
        <v>0.83704100000000004</v>
      </c>
      <c r="I361">
        <v>0</v>
      </c>
    </row>
    <row r="362" spans="1:9" x14ac:dyDescent="0.25">
      <c r="A362" t="s">
        <v>111</v>
      </c>
      <c r="B362">
        <v>3221.37</v>
      </c>
      <c r="C362">
        <v>3215.53</v>
      </c>
      <c r="D362">
        <v>3193.76</v>
      </c>
      <c r="E362">
        <v>3166.58</v>
      </c>
      <c r="F362">
        <v>2145.08</v>
      </c>
      <c r="G362">
        <v>0.124691</v>
      </c>
      <c r="H362">
        <v>0.83703099999999997</v>
      </c>
      <c r="I362">
        <v>0</v>
      </c>
    </row>
    <row r="363" spans="1:9" x14ac:dyDescent="0.25">
      <c r="A363" t="s">
        <v>111</v>
      </c>
      <c r="B363">
        <v>2862.52</v>
      </c>
      <c r="C363">
        <v>2859.83</v>
      </c>
      <c r="D363">
        <v>2839.6</v>
      </c>
      <c r="E363">
        <v>2816.98</v>
      </c>
      <c r="F363">
        <v>1825.61</v>
      </c>
      <c r="G363">
        <v>0.15120700000000001</v>
      </c>
      <c r="H363">
        <v>0.83705200000000002</v>
      </c>
      <c r="I363">
        <v>0</v>
      </c>
    </row>
    <row r="364" spans="1:9" x14ac:dyDescent="0.25">
      <c r="A364" t="s">
        <v>111</v>
      </c>
      <c r="B364">
        <v>3922.9</v>
      </c>
      <c r="C364">
        <v>2864.8</v>
      </c>
      <c r="D364">
        <v>2844.45</v>
      </c>
      <c r="E364">
        <v>2821.54</v>
      </c>
      <c r="F364">
        <v>1842.06</v>
      </c>
      <c r="G364">
        <v>0.178455</v>
      </c>
      <c r="H364">
        <v>0.83701700000000001</v>
      </c>
      <c r="I364">
        <v>0</v>
      </c>
    </row>
    <row r="365" spans="1:9" x14ac:dyDescent="0.25">
      <c r="A365" t="s">
        <v>111</v>
      </c>
      <c r="B365">
        <v>2994.65</v>
      </c>
      <c r="C365">
        <v>2988.85</v>
      </c>
      <c r="D365">
        <v>2968.18</v>
      </c>
      <c r="E365">
        <v>2943.57</v>
      </c>
      <c r="F365">
        <v>1931.08</v>
      </c>
      <c r="G365">
        <v>0.14777000000000001</v>
      </c>
      <c r="H365">
        <v>0.83705300000000005</v>
      </c>
      <c r="I365">
        <v>0</v>
      </c>
    </row>
    <row r="366" spans="1:9" x14ac:dyDescent="0.25">
      <c r="A366" t="s">
        <v>111</v>
      </c>
      <c r="B366">
        <v>2854.75</v>
      </c>
      <c r="C366">
        <v>2852.14</v>
      </c>
      <c r="D366">
        <v>2831.96</v>
      </c>
      <c r="E366">
        <v>2809.33</v>
      </c>
      <c r="F366">
        <v>1823.49</v>
      </c>
      <c r="G366">
        <v>0.17846000000000001</v>
      </c>
      <c r="H366">
        <v>0.83701800000000004</v>
      </c>
      <c r="I366">
        <v>0</v>
      </c>
    </row>
    <row r="367" spans="1:9" x14ac:dyDescent="0.25">
      <c r="A367" t="s">
        <v>111</v>
      </c>
      <c r="B367">
        <v>4147.91</v>
      </c>
      <c r="C367">
        <v>2855.05</v>
      </c>
      <c r="D367">
        <v>2834.81</v>
      </c>
      <c r="E367">
        <v>2811.96</v>
      </c>
      <c r="F367">
        <v>1837.03</v>
      </c>
      <c r="G367">
        <v>0.148012</v>
      </c>
      <c r="H367">
        <v>0.83693099999999998</v>
      </c>
      <c r="I367">
        <v>0</v>
      </c>
    </row>
    <row r="368" spans="1:9" x14ac:dyDescent="0.25">
      <c r="A368" t="s">
        <v>111</v>
      </c>
      <c r="B368">
        <v>3198.66</v>
      </c>
      <c r="C368">
        <v>3192.78</v>
      </c>
      <c r="D368">
        <v>3170.99</v>
      </c>
      <c r="E368">
        <v>3144.05</v>
      </c>
      <c r="F368">
        <v>2120.52</v>
      </c>
      <c r="G368">
        <v>0.148558</v>
      </c>
      <c r="H368">
        <v>0.83445499999999995</v>
      </c>
      <c r="I368">
        <v>0</v>
      </c>
    </row>
    <row r="369" spans="1:9" x14ac:dyDescent="0.25">
      <c r="A369" t="s">
        <v>111</v>
      </c>
      <c r="B369">
        <v>2878.2</v>
      </c>
      <c r="C369">
        <v>2875.28</v>
      </c>
      <c r="D369">
        <v>2855.1</v>
      </c>
      <c r="E369">
        <v>2832.45</v>
      </c>
      <c r="F369">
        <v>1828.19</v>
      </c>
      <c r="G369">
        <v>0.147865</v>
      </c>
      <c r="H369">
        <v>0.83694000000000002</v>
      </c>
      <c r="I369">
        <v>0</v>
      </c>
    </row>
    <row r="370" spans="1:9" x14ac:dyDescent="0.25">
      <c r="A370" t="s">
        <v>111</v>
      </c>
      <c r="B370">
        <v>3924.86</v>
      </c>
      <c r="C370">
        <v>2867.28</v>
      </c>
      <c r="D370">
        <v>2846.96</v>
      </c>
      <c r="E370">
        <v>2824.03</v>
      </c>
      <c r="F370">
        <v>1840.59</v>
      </c>
      <c r="G370">
        <v>0.14761299999999999</v>
      </c>
      <c r="H370">
        <v>0.83650000000000002</v>
      </c>
      <c r="I370">
        <v>0</v>
      </c>
    </row>
    <row r="371" spans="1:9" x14ac:dyDescent="0.25">
      <c r="A371" t="s">
        <v>111</v>
      </c>
      <c r="B371">
        <v>3206.55</v>
      </c>
      <c r="C371">
        <v>3200.67</v>
      </c>
      <c r="D371">
        <v>3178.97</v>
      </c>
      <c r="E371">
        <v>3151.72</v>
      </c>
      <c r="F371">
        <v>2132.3000000000002</v>
      </c>
      <c r="G371">
        <v>0.14788399999999999</v>
      </c>
      <c r="H371">
        <v>0.83680699999999997</v>
      </c>
      <c r="I371">
        <v>0</v>
      </c>
    </row>
    <row r="372" spans="1:9" x14ac:dyDescent="0.25">
      <c r="A372" t="s">
        <v>111</v>
      </c>
      <c r="B372">
        <v>2867.08</v>
      </c>
      <c r="C372">
        <v>2864.43</v>
      </c>
      <c r="D372">
        <v>2844.34</v>
      </c>
      <c r="E372">
        <v>2821.73</v>
      </c>
      <c r="F372">
        <v>1823.55</v>
      </c>
      <c r="G372">
        <v>0.17846200000000001</v>
      </c>
      <c r="H372">
        <v>0.836924</v>
      </c>
      <c r="I372">
        <v>0</v>
      </c>
    </row>
    <row r="373" spans="1:9" x14ac:dyDescent="0.25">
      <c r="A373" t="s">
        <v>111</v>
      </c>
      <c r="B373">
        <v>3947.02</v>
      </c>
      <c r="C373">
        <v>2867.28</v>
      </c>
      <c r="D373">
        <v>2847</v>
      </c>
      <c r="E373">
        <v>2824.16</v>
      </c>
      <c r="F373">
        <v>1837.7</v>
      </c>
      <c r="G373">
        <v>0.178476</v>
      </c>
      <c r="H373">
        <v>0.83702200000000004</v>
      </c>
      <c r="I373">
        <v>0</v>
      </c>
    </row>
    <row r="374" spans="1:9" x14ac:dyDescent="0.25">
      <c r="A374" t="s">
        <v>111</v>
      </c>
      <c r="B374">
        <v>3178.65</v>
      </c>
      <c r="C374">
        <v>3172.75</v>
      </c>
      <c r="D374">
        <v>3151.15</v>
      </c>
      <c r="E374">
        <v>3124.34</v>
      </c>
      <c r="F374">
        <v>2096.81</v>
      </c>
      <c r="G374">
        <v>0.17845800000000001</v>
      </c>
      <c r="H374">
        <v>0.83669899999999997</v>
      </c>
      <c r="I374">
        <v>0</v>
      </c>
    </row>
    <row r="375" spans="1:9" x14ac:dyDescent="0.25">
      <c r="A375" t="s">
        <v>111</v>
      </c>
      <c r="B375">
        <v>2862.61</v>
      </c>
      <c r="C375">
        <v>2860.02</v>
      </c>
      <c r="D375">
        <v>2839.8</v>
      </c>
      <c r="E375">
        <v>2817.2</v>
      </c>
      <c r="F375">
        <v>1823.15</v>
      </c>
      <c r="G375">
        <v>0.147562</v>
      </c>
      <c r="H375">
        <v>0.83655999999999997</v>
      </c>
      <c r="I375">
        <v>0</v>
      </c>
    </row>
    <row r="376" spans="1:9" x14ac:dyDescent="0.25">
      <c r="A376" t="s">
        <v>111</v>
      </c>
      <c r="B376">
        <v>3963.7</v>
      </c>
      <c r="C376">
        <v>2859.48</v>
      </c>
      <c r="D376">
        <v>2839.2</v>
      </c>
      <c r="E376">
        <v>2816.3</v>
      </c>
      <c r="F376">
        <v>1837.66</v>
      </c>
      <c r="G376">
        <v>0.147866</v>
      </c>
      <c r="H376">
        <v>0.83598899999999998</v>
      </c>
      <c r="I376">
        <v>0</v>
      </c>
    </row>
    <row r="377" spans="1:9" x14ac:dyDescent="0.25">
      <c r="A377" t="s">
        <v>111</v>
      </c>
      <c r="B377">
        <v>3169.06</v>
      </c>
      <c r="C377">
        <v>3163.19</v>
      </c>
      <c r="D377">
        <v>3141.61</v>
      </c>
      <c r="E377">
        <v>3114.84</v>
      </c>
      <c r="F377">
        <v>2098.56</v>
      </c>
      <c r="G377">
        <v>0.15040100000000001</v>
      </c>
      <c r="H377">
        <v>0.83695200000000003</v>
      </c>
      <c r="I377">
        <v>0</v>
      </c>
    </row>
    <row r="378" spans="1:9" x14ac:dyDescent="0.25">
      <c r="A378" t="s">
        <v>111</v>
      </c>
      <c r="B378">
        <v>2853.98</v>
      </c>
      <c r="C378">
        <v>2851.35</v>
      </c>
      <c r="D378">
        <v>2831.18</v>
      </c>
      <c r="E378">
        <v>2808.51</v>
      </c>
      <c r="F378">
        <v>1824.48</v>
      </c>
      <c r="G378">
        <v>0.17846600000000001</v>
      </c>
      <c r="H378">
        <v>0.83703399999999994</v>
      </c>
      <c r="I378">
        <v>0</v>
      </c>
    </row>
    <row r="379" spans="1:9" x14ac:dyDescent="0.25">
      <c r="A379" t="s">
        <v>111</v>
      </c>
      <c r="B379">
        <v>3956.36</v>
      </c>
      <c r="C379">
        <v>2853.15</v>
      </c>
      <c r="D379">
        <v>2832.9</v>
      </c>
      <c r="E379">
        <v>2810.09</v>
      </c>
      <c r="F379">
        <v>1835.62</v>
      </c>
      <c r="G379">
        <v>0.157143</v>
      </c>
      <c r="H379">
        <v>0.83684700000000001</v>
      </c>
      <c r="I379">
        <v>0</v>
      </c>
    </row>
    <row r="380" spans="1:9" x14ac:dyDescent="0.25">
      <c r="A380" t="s">
        <v>111</v>
      </c>
      <c r="B380">
        <v>3184.55</v>
      </c>
      <c r="C380">
        <v>3178.74</v>
      </c>
      <c r="D380">
        <v>3157.14</v>
      </c>
      <c r="E380">
        <v>3130.76</v>
      </c>
      <c r="F380">
        <v>2108.5</v>
      </c>
      <c r="G380">
        <v>0.14715700000000001</v>
      </c>
      <c r="H380">
        <v>0.83701899999999996</v>
      </c>
      <c r="I380">
        <v>0</v>
      </c>
    </row>
    <row r="381" spans="1:9" x14ac:dyDescent="0.25">
      <c r="A381" t="s">
        <v>111</v>
      </c>
      <c r="B381">
        <v>2869.32</v>
      </c>
      <c r="C381">
        <v>2866.6</v>
      </c>
      <c r="D381">
        <v>2846.38</v>
      </c>
      <c r="E381">
        <v>2823.68</v>
      </c>
      <c r="F381">
        <v>1827.31</v>
      </c>
      <c r="G381">
        <v>0.14782500000000001</v>
      </c>
      <c r="H381">
        <v>0.837032</v>
      </c>
      <c r="I381">
        <v>0</v>
      </c>
    </row>
    <row r="382" spans="1:9" x14ac:dyDescent="0.25">
      <c r="A382" t="s">
        <v>111</v>
      </c>
      <c r="B382">
        <v>3938.26</v>
      </c>
      <c r="C382">
        <v>2872.9</v>
      </c>
      <c r="D382">
        <v>2852.63</v>
      </c>
      <c r="E382">
        <v>2829.65</v>
      </c>
      <c r="F382">
        <v>1839.72</v>
      </c>
      <c r="G382">
        <v>0.14879400000000001</v>
      </c>
      <c r="H382">
        <v>0.83704100000000004</v>
      </c>
      <c r="I382">
        <v>0</v>
      </c>
    </row>
    <row r="383" spans="1:9" x14ac:dyDescent="0.25">
      <c r="A383" t="s">
        <v>111</v>
      </c>
      <c r="B383">
        <v>3068.55</v>
      </c>
      <c r="C383">
        <v>3062.64</v>
      </c>
      <c r="D383">
        <v>3041.41</v>
      </c>
      <c r="E383">
        <v>3015.46</v>
      </c>
      <c r="F383">
        <v>1998.77</v>
      </c>
      <c r="G383">
        <v>0.178455</v>
      </c>
      <c r="H383">
        <v>0.837032</v>
      </c>
      <c r="I383">
        <v>0</v>
      </c>
    </row>
    <row r="384" spans="1:9" x14ac:dyDescent="0.25">
      <c r="A384" t="s">
        <v>111</v>
      </c>
      <c r="B384">
        <v>2864.19</v>
      </c>
      <c r="C384">
        <v>2861.56</v>
      </c>
      <c r="D384">
        <v>2841.36</v>
      </c>
      <c r="E384">
        <v>2818.75</v>
      </c>
      <c r="F384">
        <v>1824.38</v>
      </c>
      <c r="G384">
        <v>0.178456</v>
      </c>
      <c r="H384">
        <v>0.83630199999999999</v>
      </c>
      <c r="I384">
        <v>0</v>
      </c>
    </row>
    <row r="385" spans="1:25" x14ac:dyDescent="0.25">
      <c r="A385" t="s">
        <v>111</v>
      </c>
      <c r="B385">
        <v>4091.94</v>
      </c>
      <c r="C385">
        <v>2860.86</v>
      </c>
      <c r="D385">
        <v>2840.59</v>
      </c>
      <c r="E385">
        <v>2817.84</v>
      </c>
      <c r="F385">
        <v>1833.56</v>
      </c>
      <c r="G385">
        <v>0.14711099999999999</v>
      </c>
      <c r="H385">
        <v>0.83647199999999999</v>
      </c>
      <c r="I385">
        <v>0</v>
      </c>
    </row>
    <row r="386" spans="1:25" x14ac:dyDescent="0.25">
      <c r="A386" t="s">
        <v>111</v>
      </c>
      <c r="B386">
        <v>3269.29</v>
      </c>
      <c r="C386">
        <v>3263.69</v>
      </c>
      <c r="D386">
        <v>3241.98</v>
      </c>
      <c r="E386">
        <v>3214.56</v>
      </c>
      <c r="F386">
        <v>2164.16</v>
      </c>
      <c r="G386">
        <v>0.178456</v>
      </c>
      <c r="H386">
        <v>0.83665299999999998</v>
      </c>
      <c r="I386">
        <v>0</v>
      </c>
    </row>
    <row r="387" spans="1:25" x14ac:dyDescent="0.25">
      <c r="A387" t="s">
        <v>111</v>
      </c>
      <c r="B387">
        <v>2864.28</v>
      </c>
      <c r="C387">
        <v>2861.58</v>
      </c>
      <c r="D387">
        <v>2841.42</v>
      </c>
      <c r="E387">
        <v>2818.73</v>
      </c>
      <c r="F387">
        <v>1826.58</v>
      </c>
      <c r="G387">
        <v>0.14710599999999999</v>
      </c>
      <c r="H387">
        <v>0.83687500000000004</v>
      </c>
      <c r="I387">
        <v>0</v>
      </c>
    </row>
    <row r="388" spans="1:25" x14ac:dyDescent="0.25">
      <c r="A388" t="s">
        <v>111</v>
      </c>
      <c r="B388">
        <v>3848.56</v>
      </c>
      <c r="C388">
        <v>2872.99</v>
      </c>
      <c r="D388">
        <v>2852.65</v>
      </c>
      <c r="E388">
        <v>2829.77</v>
      </c>
      <c r="F388">
        <v>1841.04</v>
      </c>
      <c r="G388">
        <v>0.14754</v>
      </c>
      <c r="H388">
        <v>0.83705300000000005</v>
      </c>
      <c r="I388">
        <v>0</v>
      </c>
    </row>
    <row r="389" spans="1:25" x14ac:dyDescent="0.25">
      <c r="A389" t="s">
        <v>111</v>
      </c>
      <c r="B389">
        <v>3200.84</v>
      </c>
      <c r="C389">
        <v>3194.97</v>
      </c>
      <c r="D389">
        <v>3173.38</v>
      </c>
      <c r="E389">
        <v>3146.52</v>
      </c>
      <c r="F389">
        <v>2121.89</v>
      </c>
      <c r="G389">
        <v>0.152841</v>
      </c>
      <c r="H389">
        <v>0.83705099999999999</v>
      </c>
      <c r="I389">
        <v>0</v>
      </c>
    </row>
    <row r="390" spans="1:25" x14ac:dyDescent="0.25">
      <c r="A390" t="s">
        <v>111</v>
      </c>
      <c r="B390">
        <v>2862.93</v>
      </c>
      <c r="C390">
        <v>2860.26</v>
      </c>
      <c r="D390">
        <v>2840.12</v>
      </c>
      <c r="E390">
        <v>2817.5</v>
      </c>
      <c r="F390">
        <v>1826.32</v>
      </c>
      <c r="G390">
        <v>0.17847199999999999</v>
      </c>
      <c r="H390">
        <v>0.836283</v>
      </c>
      <c r="I390">
        <v>0</v>
      </c>
    </row>
    <row r="391" spans="1:25" x14ac:dyDescent="0.25">
      <c r="A391" t="s">
        <v>111</v>
      </c>
      <c r="B391">
        <v>3938.72</v>
      </c>
      <c r="C391">
        <v>2862.75</v>
      </c>
      <c r="D391">
        <v>2842.39</v>
      </c>
      <c r="E391">
        <v>2819.53</v>
      </c>
      <c r="F391">
        <v>1839.12</v>
      </c>
      <c r="G391">
        <v>0.17846400000000001</v>
      </c>
      <c r="H391">
        <v>0.83557300000000001</v>
      </c>
      <c r="I391">
        <v>0</v>
      </c>
      <c r="R391" t="s">
        <v>68</v>
      </c>
      <c r="U391" t="s">
        <v>67</v>
      </c>
      <c r="X391" t="s">
        <v>65</v>
      </c>
    </row>
    <row r="392" spans="1:25" x14ac:dyDescent="0.25">
      <c r="A392" t="s">
        <v>111</v>
      </c>
      <c r="B392">
        <v>3266.69</v>
      </c>
      <c r="C392">
        <v>3261.09</v>
      </c>
      <c r="D392">
        <v>3239.21</v>
      </c>
      <c r="E392">
        <v>3211.37</v>
      </c>
      <c r="F392">
        <v>2159.36</v>
      </c>
      <c r="G392">
        <v>0.148475</v>
      </c>
      <c r="H392">
        <v>0.83299100000000004</v>
      </c>
      <c r="I392">
        <v>0</v>
      </c>
      <c r="R392">
        <f>AVERAGE(B343:B392)</f>
        <v>3335.2919999999999</v>
      </c>
      <c r="S392">
        <f>AVERAGE(C343:C392)</f>
        <v>2973.3958000000002</v>
      </c>
      <c r="U392">
        <f>_xlfn.VAR.P(B343:B392)</f>
        <v>205258.78286799623</v>
      </c>
      <c r="V392">
        <f>_xlfn.VAR.P(C343:C392)</f>
        <v>25141.655044360006</v>
      </c>
      <c r="X392">
        <f>1.96*SQRT(U392)/50</f>
        <v>17.759753830114811</v>
      </c>
      <c r="Y392">
        <f>1.96*SQRT(V392)/50</f>
        <v>6.2155991511169191</v>
      </c>
    </row>
    <row r="393" spans="1:25" x14ac:dyDescent="0.25">
      <c r="A393" t="s">
        <v>111</v>
      </c>
      <c r="B393">
        <v>166768.21296500001</v>
      </c>
      <c r="C393" t="s">
        <v>37</v>
      </c>
    </row>
    <row r="394" spans="1:25" x14ac:dyDescent="0.25">
      <c r="A394" t="s">
        <v>112</v>
      </c>
      <c r="B394">
        <v>2841.87</v>
      </c>
      <c r="C394">
        <v>0</v>
      </c>
      <c r="D394">
        <v>0</v>
      </c>
      <c r="E394">
        <v>0</v>
      </c>
      <c r="F394">
        <v>0</v>
      </c>
      <c r="G394">
        <v>0.168237</v>
      </c>
      <c r="H394">
        <v>0.83705300000000005</v>
      </c>
      <c r="I394">
        <v>0</v>
      </c>
    </row>
    <row r="395" spans="1:25" x14ac:dyDescent="0.25">
      <c r="A395" t="s">
        <v>112</v>
      </c>
      <c r="B395">
        <v>3893.23</v>
      </c>
      <c r="C395">
        <v>0</v>
      </c>
      <c r="D395">
        <v>0</v>
      </c>
      <c r="E395">
        <v>0</v>
      </c>
      <c r="F395">
        <v>0</v>
      </c>
      <c r="G395">
        <v>0.14996100000000001</v>
      </c>
      <c r="H395">
        <v>0.83636500000000003</v>
      </c>
      <c r="I395">
        <v>0</v>
      </c>
    </row>
    <row r="396" spans="1:25" x14ac:dyDescent="0.25">
      <c r="A396" t="s">
        <v>112</v>
      </c>
      <c r="B396">
        <v>3277.48</v>
      </c>
      <c r="C396">
        <v>0</v>
      </c>
      <c r="D396">
        <v>0</v>
      </c>
      <c r="E396">
        <v>0</v>
      </c>
      <c r="F396">
        <v>0</v>
      </c>
      <c r="G396">
        <v>0.178479</v>
      </c>
      <c r="H396">
        <v>0.83697500000000002</v>
      </c>
      <c r="I396">
        <v>0</v>
      </c>
    </row>
    <row r="397" spans="1:25" x14ac:dyDescent="0.25">
      <c r="A397" t="s">
        <v>112</v>
      </c>
      <c r="B397">
        <v>2843.75</v>
      </c>
      <c r="C397">
        <v>0</v>
      </c>
      <c r="D397">
        <v>0</v>
      </c>
      <c r="E397">
        <v>0</v>
      </c>
      <c r="F397">
        <v>0</v>
      </c>
      <c r="G397">
        <v>0.14768400000000001</v>
      </c>
      <c r="H397">
        <v>0.83700200000000002</v>
      </c>
      <c r="I397">
        <v>0</v>
      </c>
    </row>
    <row r="398" spans="1:25" x14ac:dyDescent="0.25">
      <c r="A398" t="s">
        <v>112</v>
      </c>
      <c r="B398">
        <v>3887.91</v>
      </c>
      <c r="C398">
        <v>0</v>
      </c>
      <c r="D398">
        <v>0</v>
      </c>
      <c r="E398">
        <v>0</v>
      </c>
      <c r="F398">
        <v>0</v>
      </c>
      <c r="G398">
        <v>0.148143</v>
      </c>
      <c r="H398">
        <v>0.85805900000000002</v>
      </c>
      <c r="I398">
        <v>0</v>
      </c>
    </row>
    <row r="399" spans="1:25" x14ac:dyDescent="0.25">
      <c r="A399" t="s">
        <v>112</v>
      </c>
      <c r="B399">
        <v>3160.96</v>
      </c>
      <c r="C399">
        <v>0</v>
      </c>
      <c r="D399">
        <v>0</v>
      </c>
      <c r="E399">
        <v>0</v>
      </c>
      <c r="F399">
        <v>0</v>
      </c>
      <c r="G399">
        <v>0.16789999999999999</v>
      </c>
      <c r="H399">
        <v>0.83701700000000001</v>
      </c>
      <c r="I399">
        <v>0</v>
      </c>
    </row>
    <row r="400" spans="1:25" x14ac:dyDescent="0.25">
      <c r="A400" t="s">
        <v>112</v>
      </c>
      <c r="B400">
        <v>2853.78</v>
      </c>
      <c r="C400">
        <v>0</v>
      </c>
      <c r="D400">
        <v>0</v>
      </c>
      <c r="E400">
        <v>0</v>
      </c>
      <c r="F400">
        <v>0</v>
      </c>
      <c r="G400">
        <v>0.17865800000000001</v>
      </c>
      <c r="H400">
        <v>0.83521100000000004</v>
      </c>
      <c r="I400">
        <v>0</v>
      </c>
    </row>
    <row r="401" spans="1:9" x14ac:dyDescent="0.25">
      <c r="A401" t="s">
        <v>112</v>
      </c>
      <c r="B401">
        <v>3970.34</v>
      </c>
      <c r="C401">
        <v>0</v>
      </c>
      <c r="D401">
        <v>0</v>
      </c>
      <c r="E401">
        <v>0</v>
      </c>
      <c r="F401">
        <v>0</v>
      </c>
      <c r="G401">
        <v>0.17847099999999999</v>
      </c>
      <c r="H401">
        <v>0.85780699999999999</v>
      </c>
      <c r="I401">
        <v>0</v>
      </c>
    </row>
    <row r="402" spans="1:9" x14ac:dyDescent="0.25">
      <c r="A402" t="s">
        <v>112</v>
      </c>
      <c r="B402">
        <v>3166.45</v>
      </c>
      <c r="C402">
        <v>0</v>
      </c>
      <c r="D402">
        <v>0</v>
      </c>
      <c r="E402">
        <v>0</v>
      </c>
      <c r="F402">
        <v>0</v>
      </c>
      <c r="G402">
        <v>0.15101300000000001</v>
      </c>
      <c r="H402">
        <v>0.85007500000000003</v>
      </c>
      <c r="I402">
        <v>0</v>
      </c>
    </row>
    <row r="403" spans="1:9" x14ac:dyDescent="0.25">
      <c r="A403" t="s">
        <v>112</v>
      </c>
      <c r="B403">
        <v>2844.83</v>
      </c>
      <c r="C403">
        <v>0</v>
      </c>
      <c r="D403">
        <v>0</v>
      </c>
      <c r="E403">
        <v>0</v>
      </c>
      <c r="F403">
        <v>0</v>
      </c>
      <c r="G403">
        <v>0.16059200000000001</v>
      </c>
      <c r="H403">
        <v>0.82382599999999995</v>
      </c>
      <c r="I403">
        <v>0</v>
      </c>
    </row>
    <row r="404" spans="1:9" x14ac:dyDescent="0.25">
      <c r="A404" t="s">
        <v>112</v>
      </c>
      <c r="B404">
        <v>3977.76</v>
      </c>
      <c r="C404">
        <v>0</v>
      </c>
      <c r="D404">
        <v>0</v>
      </c>
      <c r="E404">
        <v>0</v>
      </c>
      <c r="F404">
        <v>0</v>
      </c>
      <c r="G404">
        <v>0.17493500000000001</v>
      </c>
      <c r="H404">
        <v>0.83698399999999995</v>
      </c>
      <c r="I404">
        <v>0</v>
      </c>
    </row>
    <row r="405" spans="1:9" x14ac:dyDescent="0.25">
      <c r="A405" t="s">
        <v>112</v>
      </c>
      <c r="B405">
        <v>3177.3</v>
      </c>
      <c r="C405">
        <v>0</v>
      </c>
      <c r="D405">
        <v>0</v>
      </c>
      <c r="E405">
        <v>0</v>
      </c>
      <c r="F405">
        <v>0</v>
      </c>
      <c r="G405">
        <v>0.15070800000000001</v>
      </c>
      <c r="H405">
        <v>0.83702799999999999</v>
      </c>
      <c r="I405">
        <v>0</v>
      </c>
    </row>
    <row r="406" spans="1:9" x14ac:dyDescent="0.25">
      <c r="A406" t="s">
        <v>112</v>
      </c>
      <c r="B406">
        <v>2827.26</v>
      </c>
      <c r="C406">
        <v>0</v>
      </c>
      <c r="D406">
        <v>0</v>
      </c>
      <c r="E406">
        <v>0</v>
      </c>
      <c r="F406">
        <v>0</v>
      </c>
      <c r="G406">
        <v>0.147117</v>
      </c>
      <c r="H406">
        <v>0.83705200000000002</v>
      </c>
      <c r="I406">
        <v>0</v>
      </c>
    </row>
    <row r="407" spans="1:9" x14ac:dyDescent="0.25">
      <c r="A407" t="s">
        <v>112</v>
      </c>
      <c r="B407">
        <v>3997.73</v>
      </c>
      <c r="C407">
        <v>0</v>
      </c>
      <c r="D407">
        <v>0</v>
      </c>
      <c r="E407">
        <v>0</v>
      </c>
      <c r="F407">
        <v>0</v>
      </c>
      <c r="G407">
        <v>0.153673</v>
      </c>
      <c r="H407">
        <v>0.83704000000000001</v>
      </c>
      <c r="I407">
        <v>0</v>
      </c>
    </row>
    <row r="408" spans="1:9" x14ac:dyDescent="0.25">
      <c r="A408" t="s">
        <v>112</v>
      </c>
      <c r="B408">
        <v>3200.81</v>
      </c>
      <c r="C408">
        <v>0</v>
      </c>
      <c r="D408">
        <v>0</v>
      </c>
      <c r="E408">
        <v>0</v>
      </c>
      <c r="F408">
        <v>0</v>
      </c>
      <c r="G408">
        <v>0.178454</v>
      </c>
      <c r="H408">
        <v>0.83642499999999997</v>
      </c>
      <c r="I408">
        <v>0</v>
      </c>
    </row>
    <row r="409" spans="1:9" x14ac:dyDescent="0.25">
      <c r="A409" t="s">
        <v>112</v>
      </c>
      <c r="B409">
        <v>2848.56</v>
      </c>
      <c r="C409">
        <v>0</v>
      </c>
      <c r="D409">
        <v>0</v>
      </c>
      <c r="E409">
        <v>0</v>
      </c>
      <c r="F409">
        <v>0</v>
      </c>
      <c r="G409">
        <v>0.14760300000000001</v>
      </c>
      <c r="H409">
        <v>0.83694800000000003</v>
      </c>
      <c r="I409">
        <v>0</v>
      </c>
    </row>
    <row r="410" spans="1:9" x14ac:dyDescent="0.25">
      <c r="A410" t="s">
        <v>112</v>
      </c>
      <c r="B410">
        <v>3964.99</v>
      </c>
      <c r="C410">
        <v>0</v>
      </c>
      <c r="D410">
        <v>0</v>
      </c>
      <c r="E410">
        <v>0</v>
      </c>
      <c r="F410">
        <v>0</v>
      </c>
      <c r="G410">
        <v>0.147177</v>
      </c>
      <c r="H410">
        <v>0.83693700000000004</v>
      </c>
      <c r="I410">
        <v>0</v>
      </c>
    </row>
    <row r="411" spans="1:9" x14ac:dyDescent="0.25">
      <c r="A411" t="s">
        <v>112</v>
      </c>
      <c r="B411">
        <v>3258.66</v>
      </c>
      <c r="C411">
        <v>0</v>
      </c>
      <c r="D411">
        <v>0</v>
      </c>
      <c r="E411">
        <v>0</v>
      </c>
      <c r="F411">
        <v>0</v>
      </c>
      <c r="G411">
        <v>0.147534</v>
      </c>
      <c r="H411">
        <v>0.83642799999999995</v>
      </c>
      <c r="I411">
        <v>0</v>
      </c>
    </row>
    <row r="412" spans="1:9" x14ac:dyDescent="0.25">
      <c r="A412" t="s">
        <v>112</v>
      </c>
      <c r="B412">
        <v>2825.74</v>
      </c>
      <c r="C412">
        <v>0</v>
      </c>
      <c r="D412">
        <v>0</v>
      </c>
      <c r="E412">
        <v>0</v>
      </c>
      <c r="F412">
        <v>0</v>
      </c>
      <c r="G412">
        <v>0.14979400000000001</v>
      </c>
      <c r="H412">
        <v>0.83701499999999995</v>
      </c>
      <c r="I412">
        <v>0</v>
      </c>
    </row>
    <row r="413" spans="1:9" x14ac:dyDescent="0.25">
      <c r="A413" t="s">
        <v>112</v>
      </c>
      <c r="B413">
        <v>3921.48</v>
      </c>
      <c r="C413">
        <v>0</v>
      </c>
      <c r="D413">
        <v>0</v>
      </c>
      <c r="E413">
        <v>0</v>
      </c>
      <c r="F413">
        <v>0</v>
      </c>
      <c r="G413">
        <v>0.157779</v>
      </c>
      <c r="H413">
        <v>0.83705200000000002</v>
      </c>
      <c r="I413">
        <v>0</v>
      </c>
    </row>
    <row r="414" spans="1:9" x14ac:dyDescent="0.25">
      <c r="A414" t="s">
        <v>112</v>
      </c>
      <c r="B414">
        <v>3153.49</v>
      </c>
      <c r="C414">
        <v>0</v>
      </c>
      <c r="D414">
        <v>0</v>
      </c>
      <c r="E414">
        <v>0</v>
      </c>
      <c r="F414">
        <v>0</v>
      </c>
      <c r="G414">
        <v>0.147257</v>
      </c>
      <c r="H414">
        <v>0.83682900000000005</v>
      </c>
      <c r="I414">
        <v>0</v>
      </c>
    </row>
    <row r="415" spans="1:9" x14ac:dyDescent="0.25">
      <c r="A415" t="s">
        <v>112</v>
      </c>
      <c r="B415">
        <v>2849.82</v>
      </c>
      <c r="C415">
        <v>0</v>
      </c>
      <c r="D415">
        <v>0</v>
      </c>
      <c r="E415">
        <v>0</v>
      </c>
      <c r="F415">
        <v>0</v>
      </c>
      <c r="G415">
        <v>0.160825</v>
      </c>
      <c r="H415">
        <v>0.83703099999999997</v>
      </c>
      <c r="I415">
        <v>0</v>
      </c>
    </row>
    <row r="416" spans="1:9" x14ac:dyDescent="0.25">
      <c r="A416" t="s">
        <v>112</v>
      </c>
      <c r="B416">
        <v>3966.44</v>
      </c>
      <c r="C416">
        <v>0</v>
      </c>
      <c r="D416">
        <v>0</v>
      </c>
      <c r="E416">
        <v>0</v>
      </c>
      <c r="F416">
        <v>0</v>
      </c>
      <c r="G416">
        <v>0.176369</v>
      </c>
      <c r="H416">
        <v>0.83686499999999997</v>
      </c>
      <c r="I416">
        <v>0</v>
      </c>
    </row>
    <row r="417" spans="1:9" x14ac:dyDescent="0.25">
      <c r="A417" t="s">
        <v>112</v>
      </c>
      <c r="B417">
        <v>3221.54</v>
      </c>
      <c r="C417">
        <v>0</v>
      </c>
      <c r="D417">
        <v>0</v>
      </c>
      <c r="E417">
        <v>0</v>
      </c>
      <c r="F417">
        <v>0</v>
      </c>
      <c r="G417">
        <v>0.157752</v>
      </c>
      <c r="H417">
        <v>0.83699900000000005</v>
      </c>
      <c r="I417">
        <v>0</v>
      </c>
    </row>
    <row r="418" spans="1:9" x14ac:dyDescent="0.25">
      <c r="A418" t="s">
        <v>112</v>
      </c>
      <c r="B418">
        <v>2861.54</v>
      </c>
      <c r="C418">
        <v>0</v>
      </c>
      <c r="D418">
        <v>0</v>
      </c>
      <c r="E418">
        <v>0</v>
      </c>
      <c r="F418">
        <v>0</v>
      </c>
      <c r="G418">
        <v>0.147565</v>
      </c>
      <c r="H418">
        <v>0.83690600000000004</v>
      </c>
      <c r="I418">
        <v>0</v>
      </c>
    </row>
    <row r="419" spans="1:9" x14ac:dyDescent="0.25">
      <c r="A419" t="s">
        <v>112</v>
      </c>
      <c r="B419">
        <v>3951.4</v>
      </c>
      <c r="C419">
        <v>0</v>
      </c>
      <c r="D419">
        <v>0</v>
      </c>
      <c r="E419">
        <v>0</v>
      </c>
      <c r="F419">
        <v>0</v>
      </c>
      <c r="G419">
        <v>0.148478</v>
      </c>
      <c r="H419">
        <v>0.83705200000000002</v>
      </c>
      <c r="I419">
        <v>0</v>
      </c>
    </row>
    <row r="420" spans="1:9" x14ac:dyDescent="0.25">
      <c r="A420" t="s">
        <v>112</v>
      </c>
      <c r="B420">
        <v>3190.36</v>
      </c>
      <c r="C420">
        <v>0</v>
      </c>
      <c r="D420">
        <v>0</v>
      </c>
      <c r="E420">
        <v>0</v>
      </c>
      <c r="F420">
        <v>0</v>
      </c>
      <c r="G420">
        <v>0.170657</v>
      </c>
      <c r="H420">
        <v>0.83448199999999995</v>
      </c>
      <c r="I420">
        <v>0</v>
      </c>
    </row>
    <row r="421" spans="1:9" x14ac:dyDescent="0.25">
      <c r="A421" t="s">
        <v>112</v>
      </c>
      <c r="B421">
        <v>2826.21</v>
      </c>
      <c r="C421">
        <v>0</v>
      </c>
      <c r="D421">
        <v>0</v>
      </c>
      <c r="E421">
        <v>0</v>
      </c>
      <c r="F421">
        <v>0</v>
      </c>
      <c r="G421">
        <v>0.178454</v>
      </c>
      <c r="H421">
        <v>0.83681899999999998</v>
      </c>
      <c r="I421">
        <v>0</v>
      </c>
    </row>
    <row r="422" spans="1:9" x14ac:dyDescent="0.25">
      <c r="A422" t="s">
        <v>112</v>
      </c>
      <c r="B422">
        <v>3966.69</v>
      </c>
      <c r="C422">
        <v>0</v>
      </c>
      <c r="D422">
        <v>0</v>
      </c>
      <c r="E422">
        <v>0</v>
      </c>
      <c r="F422">
        <v>0</v>
      </c>
      <c r="G422">
        <v>0.14837900000000001</v>
      </c>
      <c r="H422">
        <v>0.836557</v>
      </c>
      <c r="I422">
        <v>0</v>
      </c>
    </row>
    <row r="423" spans="1:9" x14ac:dyDescent="0.25">
      <c r="A423" t="s">
        <v>112</v>
      </c>
      <c r="B423">
        <v>3247.63</v>
      </c>
      <c r="C423">
        <v>0</v>
      </c>
      <c r="D423">
        <v>0</v>
      </c>
      <c r="E423">
        <v>0</v>
      </c>
      <c r="F423">
        <v>0</v>
      </c>
      <c r="G423">
        <v>0.14713200000000001</v>
      </c>
      <c r="H423">
        <v>0.83678200000000003</v>
      </c>
      <c r="I423">
        <v>0</v>
      </c>
    </row>
    <row r="424" spans="1:9" x14ac:dyDescent="0.25">
      <c r="A424" t="s">
        <v>112</v>
      </c>
      <c r="B424">
        <v>2834.78</v>
      </c>
      <c r="C424">
        <v>0</v>
      </c>
      <c r="D424">
        <v>0</v>
      </c>
      <c r="E424">
        <v>0</v>
      </c>
      <c r="F424">
        <v>0</v>
      </c>
      <c r="G424">
        <v>0.1573</v>
      </c>
      <c r="H424">
        <v>0.83705200000000002</v>
      </c>
      <c r="I424">
        <v>0</v>
      </c>
    </row>
    <row r="425" spans="1:9" x14ac:dyDescent="0.25">
      <c r="A425" t="s">
        <v>112</v>
      </c>
      <c r="B425">
        <v>3984.96</v>
      </c>
      <c r="C425">
        <v>0</v>
      </c>
      <c r="D425">
        <v>0</v>
      </c>
      <c r="E425">
        <v>0</v>
      </c>
      <c r="F425">
        <v>0</v>
      </c>
      <c r="G425">
        <v>0.17846100000000001</v>
      </c>
      <c r="H425">
        <v>0.83502299999999996</v>
      </c>
      <c r="I425">
        <v>0</v>
      </c>
    </row>
    <row r="426" spans="1:9" x14ac:dyDescent="0.25">
      <c r="A426" t="s">
        <v>112</v>
      </c>
      <c r="B426">
        <v>3185.74</v>
      </c>
      <c r="C426">
        <v>0</v>
      </c>
      <c r="D426">
        <v>0</v>
      </c>
      <c r="E426">
        <v>0</v>
      </c>
      <c r="F426">
        <v>0</v>
      </c>
      <c r="G426">
        <v>0.158688</v>
      </c>
      <c r="H426">
        <v>0.83308700000000002</v>
      </c>
      <c r="I426">
        <v>0</v>
      </c>
    </row>
    <row r="427" spans="1:9" x14ac:dyDescent="0.25">
      <c r="A427" t="s">
        <v>112</v>
      </c>
      <c r="B427">
        <v>2856.11</v>
      </c>
      <c r="C427">
        <v>0</v>
      </c>
      <c r="D427">
        <v>0</v>
      </c>
      <c r="E427">
        <v>0</v>
      </c>
      <c r="F427">
        <v>0</v>
      </c>
      <c r="G427">
        <v>0.15037300000000001</v>
      </c>
      <c r="H427">
        <v>0.84637300000000004</v>
      </c>
      <c r="I427">
        <v>0</v>
      </c>
    </row>
    <row r="428" spans="1:9" x14ac:dyDescent="0.25">
      <c r="A428" t="s">
        <v>112</v>
      </c>
      <c r="B428">
        <v>3884.05</v>
      </c>
      <c r="C428">
        <v>0</v>
      </c>
      <c r="D428">
        <v>0</v>
      </c>
      <c r="E428">
        <v>0</v>
      </c>
      <c r="F428">
        <v>0</v>
      </c>
      <c r="G428">
        <v>0.178454</v>
      </c>
      <c r="H428">
        <v>0.83703099999999997</v>
      </c>
      <c r="I428">
        <v>0</v>
      </c>
    </row>
    <row r="429" spans="1:9" x14ac:dyDescent="0.25">
      <c r="A429" t="s">
        <v>112</v>
      </c>
      <c r="B429">
        <v>3154.29</v>
      </c>
      <c r="C429">
        <v>0</v>
      </c>
      <c r="D429">
        <v>0</v>
      </c>
      <c r="E429">
        <v>0</v>
      </c>
      <c r="F429">
        <v>0</v>
      </c>
      <c r="G429">
        <v>0.17815900000000001</v>
      </c>
      <c r="H429">
        <v>0.83684199999999997</v>
      </c>
      <c r="I429">
        <v>0</v>
      </c>
    </row>
    <row r="430" spans="1:9" x14ac:dyDescent="0.25">
      <c r="A430" t="s">
        <v>112</v>
      </c>
      <c r="B430">
        <v>2847.55</v>
      </c>
      <c r="C430">
        <v>0</v>
      </c>
      <c r="D430">
        <v>0</v>
      </c>
      <c r="E430">
        <v>0</v>
      </c>
      <c r="F430">
        <v>0</v>
      </c>
      <c r="G430">
        <v>0.158775</v>
      </c>
      <c r="H430">
        <v>0.83680900000000003</v>
      </c>
      <c r="I430">
        <v>0</v>
      </c>
    </row>
    <row r="431" spans="1:9" x14ac:dyDescent="0.25">
      <c r="A431" t="s">
        <v>112</v>
      </c>
      <c r="B431">
        <v>4084.87</v>
      </c>
      <c r="C431">
        <v>0</v>
      </c>
      <c r="D431">
        <v>0</v>
      </c>
      <c r="E431">
        <v>0</v>
      </c>
      <c r="F431">
        <v>0</v>
      </c>
      <c r="G431">
        <v>0.17845900000000001</v>
      </c>
      <c r="H431">
        <v>0.83400099999999999</v>
      </c>
      <c r="I431">
        <v>0</v>
      </c>
    </row>
    <row r="432" spans="1:9" x14ac:dyDescent="0.25">
      <c r="A432" t="s">
        <v>112</v>
      </c>
      <c r="B432">
        <v>3241.54</v>
      </c>
      <c r="C432">
        <v>0</v>
      </c>
      <c r="D432">
        <v>0</v>
      </c>
      <c r="E432">
        <v>0</v>
      </c>
      <c r="F432">
        <v>0</v>
      </c>
      <c r="G432">
        <v>0.148259</v>
      </c>
      <c r="H432">
        <v>0.83659600000000001</v>
      </c>
      <c r="I432">
        <v>0</v>
      </c>
    </row>
    <row r="433" spans="1:25" x14ac:dyDescent="0.25">
      <c r="A433" t="s">
        <v>112</v>
      </c>
      <c r="B433">
        <v>2830.63</v>
      </c>
      <c r="C433">
        <v>0</v>
      </c>
      <c r="D433">
        <v>0</v>
      </c>
      <c r="E433">
        <v>0</v>
      </c>
      <c r="F433">
        <v>0</v>
      </c>
      <c r="G433">
        <v>0.147262</v>
      </c>
      <c r="H433">
        <v>0.83697100000000002</v>
      </c>
      <c r="I433">
        <v>0</v>
      </c>
    </row>
    <row r="434" spans="1:25" x14ac:dyDescent="0.25">
      <c r="A434" t="s">
        <v>112</v>
      </c>
      <c r="B434">
        <v>3839.56</v>
      </c>
      <c r="C434">
        <v>0</v>
      </c>
      <c r="D434">
        <v>0</v>
      </c>
      <c r="E434">
        <v>0</v>
      </c>
      <c r="F434">
        <v>0</v>
      </c>
      <c r="G434">
        <v>0.178507</v>
      </c>
      <c r="H434">
        <v>0.83565599999999995</v>
      </c>
      <c r="I434">
        <v>0</v>
      </c>
    </row>
    <row r="435" spans="1:25" x14ac:dyDescent="0.25">
      <c r="A435" t="s">
        <v>112</v>
      </c>
      <c r="B435">
        <v>3247.31</v>
      </c>
      <c r="C435">
        <v>0</v>
      </c>
      <c r="D435">
        <v>0</v>
      </c>
      <c r="E435">
        <v>0</v>
      </c>
      <c r="F435">
        <v>0</v>
      </c>
      <c r="G435">
        <v>0.156107</v>
      </c>
      <c r="H435">
        <v>0.83691700000000002</v>
      </c>
      <c r="I435">
        <v>0</v>
      </c>
    </row>
    <row r="436" spans="1:25" x14ac:dyDescent="0.25">
      <c r="A436" t="s">
        <v>112</v>
      </c>
      <c r="B436">
        <v>2833.96</v>
      </c>
      <c r="C436">
        <v>0</v>
      </c>
      <c r="D436">
        <v>0</v>
      </c>
      <c r="E436">
        <v>0</v>
      </c>
      <c r="F436">
        <v>0</v>
      </c>
      <c r="G436">
        <v>0.153172</v>
      </c>
      <c r="H436">
        <v>0.83692599999999995</v>
      </c>
      <c r="I436">
        <v>0</v>
      </c>
    </row>
    <row r="437" spans="1:25" x14ac:dyDescent="0.25">
      <c r="A437" t="s">
        <v>112</v>
      </c>
      <c r="B437">
        <v>3934.16</v>
      </c>
      <c r="C437">
        <v>0</v>
      </c>
      <c r="D437">
        <v>0</v>
      </c>
      <c r="E437">
        <v>0</v>
      </c>
      <c r="F437">
        <v>0</v>
      </c>
      <c r="G437">
        <v>0.14931800000000001</v>
      </c>
      <c r="H437">
        <v>0.83701499999999995</v>
      </c>
      <c r="I437">
        <v>0</v>
      </c>
    </row>
    <row r="438" spans="1:25" x14ac:dyDescent="0.25">
      <c r="A438" t="s">
        <v>112</v>
      </c>
      <c r="B438">
        <v>3251.64</v>
      </c>
      <c r="C438">
        <v>0</v>
      </c>
      <c r="D438">
        <v>0</v>
      </c>
      <c r="E438">
        <v>0</v>
      </c>
      <c r="F438">
        <v>0</v>
      </c>
      <c r="G438">
        <v>0.14752000000000001</v>
      </c>
      <c r="H438">
        <v>0.837032</v>
      </c>
      <c r="I438">
        <v>0</v>
      </c>
    </row>
    <row r="439" spans="1:25" x14ac:dyDescent="0.25">
      <c r="A439" t="s">
        <v>112</v>
      </c>
      <c r="B439">
        <v>2856.47</v>
      </c>
      <c r="C439">
        <v>0</v>
      </c>
      <c r="D439">
        <v>0</v>
      </c>
      <c r="E439">
        <v>0</v>
      </c>
      <c r="F439">
        <v>0</v>
      </c>
      <c r="G439">
        <v>0.14774100000000001</v>
      </c>
      <c r="H439">
        <v>0.83656699999999995</v>
      </c>
      <c r="I439">
        <v>0</v>
      </c>
    </row>
    <row r="440" spans="1:25" x14ac:dyDescent="0.25">
      <c r="A440" t="s">
        <v>112</v>
      </c>
      <c r="B440">
        <v>3893.72</v>
      </c>
      <c r="C440">
        <v>0</v>
      </c>
      <c r="D440">
        <v>0</v>
      </c>
      <c r="E440">
        <v>0</v>
      </c>
      <c r="F440">
        <v>0</v>
      </c>
      <c r="G440">
        <v>0.148922</v>
      </c>
      <c r="H440">
        <v>0.83937200000000001</v>
      </c>
      <c r="I440">
        <v>0</v>
      </c>
    </row>
    <row r="441" spans="1:25" x14ac:dyDescent="0.25">
      <c r="A441" t="s">
        <v>112</v>
      </c>
      <c r="B441">
        <v>3192.6</v>
      </c>
      <c r="C441">
        <v>0</v>
      </c>
      <c r="D441">
        <v>0</v>
      </c>
      <c r="E441">
        <v>0</v>
      </c>
      <c r="F441">
        <v>0</v>
      </c>
      <c r="G441">
        <v>0.148336</v>
      </c>
      <c r="H441">
        <v>0.83703700000000003</v>
      </c>
      <c r="I441">
        <v>0</v>
      </c>
    </row>
    <row r="442" spans="1:25" x14ac:dyDescent="0.25">
      <c r="A442" t="s">
        <v>112</v>
      </c>
      <c r="B442">
        <v>2837.77</v>
      </c>
      <c r="C442">
        <v>0</v>
      </c>
      <c r="D442">
        <v>0</v>
      </c>
      <c r="E442">
        <v>0</v>
      </c>
      <c r="F442">
        <v>0</v>
      </c>
      <c r="G442">
        <v>0.166239</v>
      </c>
      <c r="H442">
        <v>0.83567899999999995</v>
      </c>
      <c r="I442">
        <v>0</v>
      </c>
    </row>
    <row r="443" spans="1:25" x14ac:dyDescent="0.25">
      <c r="A443" t="s">
        <v>112</v>
      </c>
      <c r="B443">
        <v>3956.54</v>
      </c>
      <c r="C443">
        <v>0</v>
      </c>
      <c r="D443">
        <v>0</v>
      </c>
      <c r="E443">
        <v>0</v>
      </c>
      <c r="F443">
        <v>0</v>
      </c>
      <c r="G443">
        <v>0.14735000000000001</v>
      </c>
      <c r="H443">
        <v>0.83705099999999999</v>
      </c>
      <c r="I443">
        <v>0</v>
      </c>
    </row>
    <row r="444" spans="1:25" x14ac:dyDescent="0.25">
      <c r="A444" t="s">
        <v>112</v>
      </c>
      <c r="B444">
        <v>3204.97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0.83553299999999997</v>
      </c>
      <c r="I444">
        <v>0</v>
      </c>
    </row>
    <row r="445" spans="1:25" x14ac:dyDescent="0.25">
      <c r="A445" t="s">
        <v>112</v>
      </c>
      <c r="B445">
        <v>2848.41</v>
      </c>
      <c r="C445">
        <v>0</v>
      </c>
      <c r="D445">
        <v>0</v>
      </c>
      <c r="E445">
        <v>0</v>
      </c>
      <c r="F445">
        <v>0</v>
      </c>
      <c r="G445">
        <v>0.17846000000000001</v>
      </c>
      <c r="H445">
        <v>0.86791399999999996</v>
      </c>
      <c r="I445">
        <v>0</v>
      </c>
    </row>
    <row r="446" spans="1:25" x14ac:dyDescent="0.25">
      <c r="A446" t="s">
        <v>112</v>
      </c>
      <c r="B446">
        <v>3947.74</v>
      </c>
      <c r="C446">
        <v>0</v>
      </c>
      <c r="D446">
        <v>0</v>
      </c>
      <c r="E446">
        <v>0</v>
      </c>
      <c r="F446">
        <v>0</v>
      </c>
      <c r="G446">
        <v>0.17593600000000001</v>
      </c>
      <c r="H446">
        <v>0.83689000000000002</v>
      </c>
      <c r="I446">
        <v>0</v>
      </c>
    </row>
    <row r="447" spans="1:25" x14ac:dyDescent="0.25">
      <c r="A447" t="s">
        <v>112</v>
      </c>
      <c r="B447">
        <v>3101.02</v>
      </c>
      <c r="C447">
        <v>0</v>
      </c>
      <c r="D447">
        <v>0</v>
      </c>
      <c r="E447">
        <v>0</v>
      </c>
      <c r="F447">
        <v>0</v>
      </c>
      <c r="G447">
        <v>0.14893400000000001</v>
      </c>
      <c r="H447">
        <v>0.83700300000000005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2862.13</v>
      </c>
      <c r="C448">
        <v>0</v>
      </c>
      <c r="D448">
        <v>0</v>
      </c>
      <c r="E448">
        <v>0</v>
      </c>
      <c r="F448">
        <v>0</v>
      </c>
      <c r="G448">
        <v>0.178454</v>
      </c>
      <c r="H448">
        <v>0.83653299999999997</v>
      </c>
      <c r="I448">
        <v>0</v>
      </c>
      <c r="R448">
        <f>AVERAGE(B399:B448)</f>
        <v>3318.8858</v>
      </c>
      <c r="S448">
        <f>AVERAGE(C399:C448)</f>
        <v>0</v>
      </c>
      <c r="U448">
        <f>_xlfn.VAR.P(B399:B448)</f>
        <v>211810.72041636048</v>
      </c>
      <c r="V448">
        <f>_xlfn.VAR.P(C399:C448)</f>
        <v>0</v>
      </c>
      <c r="X448">
        <f>1.96*SQRT(U448)/50</f>
        <v>18.040976287900722</v>
      </c>
      <c r="Y448">
        <f>1.96*SQRT(V448)/50</f>
        <v>0</v>
      </c>
    </row>
    <row r="449" spans="1:9" x14ac:dyDescent="0.25">
      <c r="A449" t="s">
        <v>112</v>
      </c>
      <c r="B449">
        <v>165947.557971</v>
      </c>
      <c r="C449" t="s">
        <v>37</v>
      </c>
    </row>
    <row r="450" spans="1:9" x14ac:dyDescent="0.25">
      <c r="A450" t="s">
        <v>113</v>
      </c>
      <c r="B450">
        <v>4039.22</v>
      </c>
      <c r="C450">
        <v>2556.58</v>
      </c>
      <c r="D450">
        <v>2536.4</v>
      </c>
      <c r="E450">
        <v>2513.4899999999998</v>
      </c>
      <c r="F450">
        <v>1834.32</v>
      </c>
      <c r="G450">
        <v>0.148447</v>
      </c>
      <c r="H450">
        <v>0.836893</v>
      </c>
      <c r="I450">
        <v>0</v>
      </c>
    </row>
    <row r="451" spans="1:9" x14ac:dyDescent="0.25">
      <c r="A451" t="s">
        <v>113</v>
      </c>
      <c r="B451">
        <v>3014.28</v>
      </c>
      <c r="C451">
        <v>3008.39</v>
      </c>
      <c r="D451">
        <v>2986.44</v>
      </c>
      <c r="E451">
        <v>2956.17</v>
      </c>
      <c r="F451">
        <v>2231.4</v>
      </c>
      <c r="G451">
        <v>0.167106</v>
      </c>
      <c r="H451">
        <v>0.83677500000000005</v>
      </c>
      <c r="I451">
        <v>0</v>
      </c>
    </row>
    <row r="452" spans="1:9" x14ac:dyDescent="0.25">
      <c r="A452" t="s">
        <v>113</v>
      </c>
      <c r="B452">
        <v>2560.56</v>
      </c>
      <c r="C452">
        <v>2557.91</v>
      </c>
      <c r="D452">
        <v>2537.94</v>
      </c>
      <c r="E452">
        <v>2515.06</v>
      </c>
      <c r="F452">
        <v>1828.75</v>
      </c>
      <c r="G452">
        <v>0.16499</v>
      </c>
      <c r="H452">
        <v>0.83637700000000004</v>
      </c>
      <c r="I452">
        <v>0</v>
      </c>
    </row>
    <row r="453" spans="1:9" x14ac:dyDescent="0.25">
      <c r="A453" t="s">
        <v>113</v>
      </c>
      <c r="B453">
        <v>2530.11</v>
      </c>
      <c r="C453">
        <v>2527.5700000000002</v>
      </c>
      <c r="D453">
        <v>2507.81</v>
      </c>
      <c r="E453">
        <v>2485.0700000000002</v>
      </c>
      <c r="F453">
        <v>1818.26</v>
      </c>
      <c r="G453">
        <v>0.14740300000000001</v>
      </c>
      <c r="H453">
        <v>0.83627899999999999</v>
      </c>
      <c r="I453">
        <v>0</v>
      </c>
    </row>
    <row r="454" spans="1:9" x14ac:dyDescent="0.25">
      <c r="A454" t="s">
        <v>113</v>
      </c>
      <c r="B454">
        <v>3238.59</v>
      </c>
      <c r="C454">
        <v>2880.88</v>
      </c>
      <c r="D454">
        <v>2859.28</v>
      </c>
      <c r="E454">
        <v>2833.26</v>
      </c>
      <c r="F454">
        <v>2129.4699999999998</v>
      </c>
      <c r="G454">
        <v>0.15354599999999999</v>
      </c>
      <c r="H454">
        <v>0.83704000000000001</v>
      </c>
      <c r="I454">
        <v>0</v>
      </c>
    </row>
    <row r="455" spans="1:9" x14ac:dyDescent="0.25">
      <c r="A455" t="s">
        <v>113</v>
      </c>
      <c r="B455">
        <v>2768.45</v>
      </c>
      <c r="C455">
        <v>2763.7</v>
      </c>
      <c r="D455">
        <v>2742.63</v>
      </c>
      <c r="E455">
        <v>2716.81</v>
      </c>
      <c r="F455">
        <v>1987.68</v>
      </c>
      <c r="G455">
        <v>0.17269599999999999</v>
      </c>
      <c r="H455">
        <v>0.836422</v>
      </c>
      <c r="I455">
        <v>0</v>
      </c>
    </row>
    <row r="456" spans="1:9" x14ac:dyDescent="0.25">
      <c r="A456" t="s">
        <v>113</v>
      </c>
      <c r="B456">
        <v>2566.7600000000002</v>
      </c>
      <c r="C456">
        <v>2564.13</v>
      </c>
      <c r="D456">
        <v>2543.98</v>
      </c>
      <c r="E456">
        <v>2521.11</v>
      </c>
      <c r="F456">
        <v>1833.09</v>
      </c>
      <c r="G456">
        <v>0.147199</v>
      </c>
      <c r="H456">
        <v>0.83703399999999994</v>
      </c>
      <c r="I456">
        <v>0</v>
      </c>
    </row>
    <row r="457" spans="1:9" x14ac:dyDescent="0.25">
      <c r="A457" t="s">
        <v>113</v>
      </c>
      <c r="B457">
        <v>3342.14</v>
      </c>
      <c r="C457">
        <v>2584.29</v>
      </c>
      <c r="D457">
        <v>2563.9299999999998</v>
      </c>
      <c r="E457">
        <v>2540.75</v>
      </c>
      <c r="F457">
        <v>1854.96</v>
      </c>
      <c r="G457">
        <v>0.178455</v>
      </c>
      <c r="H457">
        <v>0.83542700000000003</v>
      </c>
      <c r="I457">
        <v>0</v>
      </c>
    </row>
    <row r="458" spans="1:9" x14ac:dyDescent="0.25">
      <c r="A458" t="s">
        <v>113</v>
      </c>
      <c r="B458">
        <v>3020.79</v>
      </c>
      <c r="C458">
        <v>3014.71</v>
      </c>
      <c r="D458">
        <v>2992.44</v>
      </c>
      <c r="E458">
        <v>2963.28</v>
      </c>
      <c r="F458">
        <v>2240.2199999999998</v>
      </c>
      <c r="G458">
        <v>0.14738599999999999</v>
      </c>
      <c r="H458">
        <v>0.83694100000000005</v>
      </c>
      <c r="I458">
        <v>0</v>
      </c>
    </row>
    <row r="459" spans="1:9" x14ac:dyDescent="0.25">
      <c r="A459" t="s">
        <v>113</v>
      </c>
      <c r="B459">
        <v>2569.4699999999998</v>
      </c>
      <c r="C459">
        <v>2566.8000000000002</v>
      </c>
      <c r="D459">
        <v>2546.6</v>
      </c>
      <c r="E459">
        <v>2523.88</v>
      </c>
      <c r="F459">
        <v>1832.67</v>
      </c>
      <c r="G459">
        <v>0.17846100000000001</v>
      </c>
      <c r="H459">
        <v>0.83037300000000003</v>
      </c>
      <c r="I459">
        <v>0</v>
      </c>
    </row>
    <row r="460" spans="1:9" x14ac:dyDescent="0.25">
      <c r="A460" t="s">
        <v>113</v>
      </c>
      <c r="B460">
        <v>2555.0100000000002</v>
      </c>
      <c r="C460">
        <v>2552.4299999999998</v>
      </c>
      <c r="D460">
        <v>2532.34</v>
      </c>
      <c r="E460">
        <v>2509.5</v>
      </c>
      <c r="F460">
        <v>1830.61</v>
      </c>
      <c r="G460">
        <v>0.15077199999999999</v>
      </c>
      <c r="H460">
        <v>0.83646799999999999</v>
      </c>
      <c r="I460">
        <v>0</v>
      </c>
    </row>
    <row r="461" spans="1:9" x14ac:dyDescent="0.25">
      <c r="A461" t="s">
        <v>113</v>
      </c>
      <c r="B461">
        <v>2955.95</v>
      </c>
      <c r="C461">
        <v>2879.91</v>
      </c>
      <c r="D461">
        <v>2858.3</v>
      </c>
      <c r="E461">
        <v>2833.52</v>
      </c>
      <c r="F461">
        <v>2122.54</v>
      </c>
      <c r="G461">
        <v>0.14790300000000001</v>
      </c>
      <c r="H461">
        <v>0.83699999999999997</v>
      </c>
      <c r="I461">
        <v>0</v>
      </c>
    </row>
    <row r="462" spans="1:9" x14ac:dyDescent="0.25">
      <c r="A462" t="s">
        <v>113</v>
      </c>
      <c r="B462">
        <v>3084.99</v>
      </c>
      <c r="C462">
        <v>3081.84</v>
      </c>
      <c r="D462">
        <v>3060.48</v>
      </c>
      <c r="E462">
        <v>3034.31</v>
      </c>
      <c r="F462">
        <v>2362.6799999999998</v>
      </c>
      <c r="G462">
        <v>0.14777499999999999</v>
      </c>
      <c r="H462">
        <v>0.84903700000000004</v>
      </c>
      <c r="I462">
        <v>0</v>
      </c>
    </row>
    <row r="463" spans="1:9" x14ac:dyDescent="0.25">
      <c r="A463" t="s">
        <v>113</v>
      </c>
      <c r="B463">
        <v>2576.09</v>
      </c>
      <c r="C463">
        <v>2573.34</v>
      </c>
      <c r="D463">
        <v>2553.08</v>
      </c>
      <c r="E463">
        <v>2530.36</v>
      </c>
      <c r="F463">
        <v>1832.52</v>
      </c>
      <c r="G463">
        <v>0.178454</v>
      </c>
      <c r="H463">
        <v>0.83622300000000005</v>
      </c>
      <c r="I463">
        <v>0</v>
      </c>
    </row>
    <row r="464" spans="1:9" x14ac:dyDescent="0.25">
      <c r="A464" t="s">
        <v>113</v>
      </c>
      <c r="B464">
        <v>3208.59</v>
      </c>
      <c r="C464">
        <v>2587.9299999999998</v>
      </c>
      <c r="D464">
        <v>2567.34</v>
      </c>
      <c r="E464">
        <v>2543.94</v>
      </c>
      <c r="F464">
        <v>1864.48</v>
      </c>
      <c r="G464">
        <v>0.178456</v>
      </c>
      <c r="H464">
        <v>0.84757700000000002</v>
      </c>
      <c r="I464">
        <v>0</v>
      </c>
    </row>
    <row r="465" spans="1:9" x14ac:dyDescent="0.25">
      <c r="A465" t="s">
        <v>113</v>
      </c>
      <c r="B465">
        <v>2999.53</v>
      </c>
      <c r="C465">
        <v>2993.86</v>
      </c>
      <c r="D465">
        <v>2971.81</v>
      </c>
      <c r="E465">
        <v>2944.1</v>
      </c>
      <c r="F465">
        <v>2199.33</v>
      </c>
      <c r="G465">
        <v>0.178456</v>
      </c>
      <c r="H465">
        <v>0.83704900000000004</v>
      </c>
      <c r="I465">
        <v>0</v>
      </c>
    </row>
    <row r="466" spans="1:9" x14ac:dyDescent="0.25">
      <c r="A466" t="s">
        <v>113</v>
      </c>
      <c r="B466">
        <v>2558.64</v>
      </c>
      <c r="C466">
        <v>2555.9899999999998</v>
      </c>
      <c r="D466">
        <v>2535.9299999999998</v>
      </c>
      <c r="E466">
        <v>2513.17</v>
      </c>
      <c r="F466">
        <v>1831.52</v>
      </c>
      <c r="G466">
        <v>0.14738399999999999</v>
      </c>
      <c r="H466">
        <v>0.83704299999999998</v>
      </c>
      <c r="I466">
        <v>0</v>
      </c>
    </row>
    <row r="467" spans="1:9" x14ac:dyDescent="0.25">
      <c r="A467" t="s">
        <v>113</v>
      </c>
      <c r="B467">
        <v>2544.58</v>
      </c>
      <c r="C467">
        <v>2541.98</v>
      </c>
      <c r="D467">
        <v>2521.9</v>
      </c>
      <c r="E467">
        <v>2499.19</v>
      </c>
      <c r="F467">
        <v>1826.12</v>
      </c>
      <c r="G467">
        <v>0.17846300000000001</v>
      </c>
      <c r="H467">
        <v>0.83672899999999995</v>
      </c>
      <c r="I467">
        <v>0</v>
      </c>
    </row>
    <row r="468" spans="1:9" x14ac:dyDescent="0.25">
      <c r="A468" t="s">
        <v>113</v>
      </c>
      <c r="B468">
        <v>2739.44</v>
      </c>
      <c r="C468">
        <v>2736.13</v>
      </c>
      <c r="D468">
        <v>2715.04</v>
      </c>
      <c r="E468">
        <v>2689.93</v>
      </c>
      <c r="F468">
        <v>1986.25</v>
      </c>
      <c r="G468">
        <v>0.178454</v>
      </c>
      <c r="H468">
        <v>0.83697900000000003</v>
      </c>
      <c r="I468">
        <v>0</v>
      </c>
    </row>
    <row r="469" spans="1:9" x14ac:dyDescent="0.25">
      <c r="A469" t="s">
        <v>113</v>
      </c>
      <c r="B469">
        <v>2974.43</v>
      </c>
      <c r="C469">
        <v>2971.06</v>
      </c>
      <c r="D469">
        <v>2949.53</v>
      </c>
      <c r="E469">
        <v>2924.13</v>
      </c>
      <c r="F469">
        <v>2228</v>
      </c>
      <c r="G469">
        <v>0.15282399999999999</v>
      </c>
      <c r="H469">
        <v>0.83648500000000003</v>
      </c>
      <c r="I469">
        <v>0</v>
      </c>
    </row>
    <row r="470" spans="1:9" x14ac:dyDescent="0.25">
      <c r="A470" t="s">
        <v>113</v>
      </c>
      <c r="B470">
        <v>2583.42</v>
      </c>
      <c r="C470">
        <v>2580.7199999999998</v>
      </c>
      <c r="D470">
        <v>2560.56</v>
      </c>
      <c r="E470">
        <v>2537.56</v>
      </c>
      <c r="F470">
        <v>1841.43</v>
      </c>
      <c r="G470">
        <v>0.16891400000000001</v>
      </c>
      <c r="H470">
        <v>0.83701800000000004</v>
      </c>
      <c r="I470">
        <v>0</v>
      </c>
    </row>
    <row r="471" spans="1:9" x14ac:dyDescent="0.25">
      <c r="A471" t="s">
        <v>113</v>
      </c>
      <c r="B471">
        <v>3627.82</v>
      </c>
      <c r="C471">
        <v>2572.66</v>
      </c>
      <c r="D471">
        <v>2552.36</v>
      </c>
      <c r="E471">
        <v>2529.41</v>
      </c>
      <c r="F471">
        <v>1844.49</v>
      </c>
      <c r="G471">
        <v>0.154747</v>
      </c>
      <c r="H471">
        <v>0.86680400000000002</v>
      </c>
      <c r="I471">
        <v>0</v>
      </c>
    </row>
    <row r="472" spans="1:9" x14ac:dyDescent="0.25">
      <c r="A472" t="s">
        <v>113</v>
      </c>
      <c r="B472">
        <v>3023.27</v>
      </c>
      <c r="C472">
        <v>3017.32</v>
      </c>
      <c r="D472">
        <v>2994.93</v>
      </c>
      <c r="E472">
        <v>2965.55</v>
      </c>
      <c r="F472">
        <v>2250.7800000000002</v>
      </c>
      <c r="G472">
        <v>0.15757099999999999</v>
      </c>
      <c r="H472">
        <v>0.83701700000000001</v>
      </c>
      <c r="I472">
        <v>0</v>
      </c>
    </row>
    <row r="473" spans="1:9" x14ac:dyDescent="0.25">
      <c r="A473" t="s">
        <v>113</v>
      </c>
      <c r="B473">
        <v>2562.15</v>
      </c>
      <c r="C473">
        <v>2559.37</v>
      </c>
      <c r="D473">
        <v>2539.21</v>
      </c>
      <c r="E473">
        <v>2516.36</v>
      </c>
      <c r="F473">
        <v>1833.01</v>
      </c>
      <c r="G473">
        <v>0.16464500000000001</v>
      </c>
      <c r="H473">
        <v>0.837036</v>
      </c>
      <c r="I473">
        <v>0</v>
      </c>
    </row>
    <row r="474" spans="1:9" x14ac:dyDescent="0.25">
      <c r="A474" t="s">
        <v>113</v>
      </c>
      <c r="B474">
        <v>2539.77</v>
      </c>
      <c r="C474">
        <v>2537.1999999999998</v>
      </c>
      <c r="D474">
        <v>2517.16</v>
      </c>
      <c r="E474">
        <v>2494.4699999999998</v>
      </c>
      <c r="F474">
        <v>1823.26</v>
      </c>
      <c r="G474">
        <v>0.178454</v>
      </c>
      <c r="H474">
        <v>0.83681099999999997</v>
      </c>
      <c r="I474">
        <v>0</v>
      </c>
    </row>
    <row r="475" spans="1:9" x14ac:dyDescent="0.25">
      <c r="A475" t="s">
        <v>113</v>
      </c>
      <c r="B475">
        <v>3071.81</v>
      </c>
      <c r="C475">
        <v>2865.29</v>
      </c>
      <c r="D475">
        <v>2843.73</v>
      </c>
      <c r="E475">
        <v>2819.1</v>
      </c>
      <c r="F475">
        <v>2110.9899999999998</v>
      </c>
      <c r="G475">
        <v>0.16277800000000001</v>
      </c>
      <c r="H475">
        <v>0.83685100000000001</v>
      </c>
      <c r="I475">
        <v>0</v>
      </c>
    </row>
    <row r="476" spans="1:9" x14ac:dyDescent="0.25">
      <c r="A476" t="s">
        <v>113</v>
      </c>
      <c r="B476">
        <v>3002.85</v>
      </c>
      <c r="C476">
        <v>3000.11</v>
      </c>
      <c r="D476">
        <v>2979.15</v>
      </c>
      <c r="E476">
        <v>2954.47</v>
      </c>
      <c r="F476">
        <v>2282.1799999999998</v>
      </c>
      <c r="G476">
        <v>0.147428</v>
      </c>
      <c r="H476">
        <v>0.83698600000000001</v>
      </c>
      <c r="I476">
        <v>0</v>
      </c>
    </row>
    <row r="477" spans="1:9" x14ac:dyDescent="0.25">
      <c r="A477" t="s">
        <v>113</v>
      </c>
      <c r="B477">
        <v>2560.77</v>
      </c>
      <c r="C477">
        <v>2558.14</v>
      </c>
      <c r="D477">
        <v>2538.0100000000002</v>
      </c>
      <c r="E477">
        <v>2515.1799999999998</v>
      </c>
      <c r="F477">
        <v>1831.96</v>
      </c>
      <c r="G477">
        <v>0.15396599999999999</v>
      </c>
      <c r="H477">
        <v>0.83675999999999995</v>
      </c>
      <c r="I477">
        <v>0</v>
      </c>
    </row>
    <row r="478" spans="1:9" x14ac:dyDescent="0.25">
      <c r="A478" t="s">
        <v>113</v>
      </c>
      <c r="B478">
        <v>3238.93</v>
      </c>
      <c r="C478">
        <v>2583.23</v>
      </c>
      <c r="D478">
        <v>2562.81</v>
      </c>
      <c r="E478">
        <v>2539.56</v>
      </c>
      <c r="F478">
        <v>1858.19</v>
      </c>
      <c r="G478">
        <v>0.153757</v>
      </c>
      <c r="H478">
        <v>0.83288600000000002</v>
      </c>
      <c r="I478">
        <v>0</v>
      </c>
    </row>
    <row r="479" spans="1:9" x14ac:dyDescent="0.25">
      <c r="A479" t="s">
        <v>113</v>
      </c>
      <c r="B479">
        <v>2897.38</v>
      </c>
      <c r="C479">
        <v>2891.52</v>
      </c>
      <c r="D479">
        <v>2869.87</v>
      </c>
      <c r="E479">
        <v>2842.29</v>
      </c>
      <c r="F479">
        <v>2120.63</v>
      </c>
      <c r="G479">
        <v>0.158467</v>
      </c>
      <c r="H479">
        <v>0.83700200000000002</v>
      </c>
      <c r="I479">
        <v>0</v>
      </c>
    </row>
    <row r="480" spans="1:9" x14ac:dyDescent="0.25">
      <c r="A480" t="s">
        <v>113</v>
      </c>
      <c r="B480">
        <v>2570.58</v>
      </c>
      <c r="C480">
        <v>2567.9</v>
      </c>
      <c r="D480">
        <v>2547.7600000000002</v>
      </c>
      <c r="E480">
        <v>2525.14</v>
      </c>
      <c r="F480">
        <v>1825.97</v>
      </c>
      <c r="G480">
        <v>0.178455</v>
      </c>
      <c r="H480">
        <v>0.83692800000000001</v>
      </c>
      <c r="I480">
        <v>0</v>
      </c>
    </row>
    <row r="481" spans="1:9" x14ac:dyDescent="0.25">
      <c r="A481" t="s">
        <v>113</v>
      </c>
      <c r="B481">
        <v>2551.11</v>
      </c>
      <c r="C481">
        <v>2548.5300000000002</v>
      </c>
      <c r="D481">
        <v>2528.4499999999998</v>
      </c>
      <c r="E481">
        <v>2505.7600000000002</v>
      </c>
      <c r="F481">
        <v>1824.21</v>
      </c>
      <c r="G481">
        <v>0.15005199999999999</v>
      </c>
      <c r="H481">
        <v>0.83503099999999997</v>
      </c>
      <c r="I481">
        <v>0</v>
      </c>
    </row>
    <row r="482" spans="1:9" x14ac:dyDescent="0.25">
      <c r="A482" t="s">
        <v>113</v>
      </c>
      <c r="B482">
        <v>3223.54</v>
      </c>
      <c r="C482">
        <v>2871.75</v>
      </c>
      <c r="D482">
        <v>2850.19</v>
      </c>
      <c r="E482">
        <v>2824.85</v>
      </c>
      <c r="F482">
        <v>2113.9499999999998</v>
      </c>
      <c r="G482">
        <v>0.178454</v>
      </c>
      <c r="H482">
        <v>0.83703000000000005</v>
      </c>
      <c r="I482">
        <v>0</v>
      </c>
    </row>
    <row r="483" spans="1:9" x14ac:dyDescent="0.25">
      <c r="A483" t="s">
        <v>113</v>
      </c>
      <c r="B483">
        <v>3018.28</v>
      </c>
      <c r="C483">
        <v>3015.62</v>
      </c>
      <c r="D483">
        <v>2994.69</v>
      </c>
      <c r="E483">
        <v>2969.85</v>
      </c>
      <c r="F483">
        <v>2279.73</v>
      </c>
      <c r="G483">
        <v>0.178508</v>
      </c>
      <c r="H483">
        <v>0.83700799999999997</v>
      </c>
      <c r="I483">
        <v>0</v>
      </c>
    </row>
    <row r="484" spans="1:9" x14ac:dyDescent="0.25">
      <c r="A484" t="s">
        <v>113</v>
      </c>
      <c r="B484">
        <v>2551.36</v>
      </c>
      <c r="C484">
        <v>2548.6999999999998</v>
      </c>
      <c r="D484">
        <v>2528.61</v>
      </c>
      <c r="E484">
        <v>2505.89</v>
      </c>
      <c r="F484">
        <v>1823.71</v>
      </c>
      <c r="G484">
        <v>0.14752599999999999</v>
      </c>
      <c r="H484">
        <v>0.83702200000000004</v>
      </c>
      <c r="I484">
        <v>0</v>
      </c>
    </row>
    <row r="485" spans="1:9" x14ac:dyDescent="0.25">
      <c r="A485" t="s">
        <v>113</v>
      </c>
      <c r="B485">
        <v>3196.69</v>
      </c>
      <c r="C485">
        <v>2588.71</v>
      </c>
      <c r="D485">
        <v>2568.29</v>
      </c>
      <c r="E485">
        <v>2544.9299999999998</v>
      </c>
      <c r="F485">
        <v>1865.55</v>
      </c>
      <c r="G485">
        <v>0.14743200000000001</v>
      </c>
      <c r="H485">
        <v>0.86258100000000004</v>
      </c>
      <c r="I485">
        <v>0</v>
      </c>
    </row>
    <row r="486" spans="1:9" x14ac:dyDescent="0.25">
      <c r="A486" t="s">
        <v>113</v>
      </c>
      <c r="B486">
        <v>2754.84</v>
      </c>
      <c r="C486">
        <v>2749.46</v>
      </c>
      <c r="D486">
        <v>2728.53</v>
      </c>
      <c r="E486">
        <v>2703.13</v>
      </c>
      <c r="F486">
        <v>1970.89</v>
      </c>
      <c r="G486">
        <v>0.178455</v>
      </c>
      <c r="H486">
        <v>0.86119299999999999</v>
      </c>
      <c r="I486">
        <v>0</v>
      </c>
    </row>
    <row r="487" spans="1:9" x14ac:dyDescent="0.25">
      <c r="A487" t="s">
        <v>113</v>
      </c>
      <c r="B487">
        <v>2571.2399999999998</v>
      </c>
      <c r="C487">
        <v>2568.6</v>
      </c>
      <c r="D487">
        <v>2548.44</v>
      </c>
      <c r="E487">
        <v>2525.46</v>
      </c>
      <c r="F487">
        <v>1844.45</v>
      </c>
      <c r="G487">
        <v>0.178454</v>
      </c>
      <c r="H487">
        <v>0.83637899999999998</v>
      </c>
      <c r="I487">
        <v>0</v>
      </c>
    </row>
    <row r="488" spans="1:9" x14ac:dyDescent="0.25">
      <c r="A488" t="s">
        <v>113</v>
      </c>
      <c r="B488">
        <v>2540.16</v>
      </c>
      <c r="C488">
        <v>2537.59</v>
      </c>
      <c r="D488">
        <v>2517.54</v>
      </c>
      <c r="E488">
        <v>2494.88</v>
      </c>
      <c r="F488">
        <v>1823.97</v>
      </c>
      <c r="G488">
        <v>0.14710400000000001</v>
      </c>
      <c r="H488">
        <v>0.83679099999999995</v>
      </c>
      <c r="I488">
        <v>0</v>
      </c>
    </row>
    <row r="489" spans="1:9" x14ac:dyDescent="0.25">
      <c r="A489" t="s">
        <v>113</v>
      </c>
      <c r="B489">
        <v>2824.01</v>
      </c>
      <c r="C489">
        <v>2820.99</v>
      </c>
      <c r="D489">
        <v>2799.48</v>
      </c>
      <c r="E489">
        <v>2774.54</v>
      </c>
      <c r="F489">
        <v>2071.23</v>
      </c>
      <c r="G489">
        <v>0.14718400000000001</v>
      </c>
      <c r="H489">
        <v>0.836781</v>
      </c>
      <c r="I489">
        <v>0</v>
      </c>
    </row>
    <row r="490" spans="1:9" x14ac:dyDescent="0.25">
      <c r="A490" t="s">
        <v>113</v>
      </c>
      <c r="B490">
        <v>2919.87</v>
      </c>
      <c r="C490">
        <v>2916.49</v>
      </c>
      <c r="D490">
        <v>2895.29</v>
      </c>
      <c r="E490">
        <v>2870.86</v>
      </c>
      <c r="F490">
        <v>2176.7800000000002</v>
      </c>
      <c r="G490">
        <v>0.17846799999999999</v>
      </c>
      <c r="H490">
        <v>0.835314</v>
      </c>
      <c r="I490">
        <v>0</v>
      </c>
    </row>
    <row r="491" spans="1:9" x14ac:dyDescent="0.25">
      <c r="A491" t="s">
        <v>113</v>
      </c>
      <c r="B491">
        <v>2571.96</v>
      </c>
      <c r="C491">
        <v>2569.29</v>
      </c>
      <c r="D491">
        <v>2549.2199999999998</v>
      </c>
      <c r="E491">
        <v>2526.62</v>
      </c>
      <c r="F491">
        <v>1826.25</v>
      </c>
      <c r="G491">
        <v>0.164968</v>
      </c>
      <c r="H491">
        <v>0.83693200000000001</v>
      </c>
      <c r="I491">
        <v>0</v>
      </c>
    </row>
    <row r="492" spans="1:9" x14ac:dyDescent="0.25">
      <c r="A492" t="s">
        <v>113</v>
      </c>
      <c r="B492">
        <v>3813.79</v>
      </c>
      <c r="C492">
        <v>2562.87</v>
      </c>
      <c r="D492">
        <v>2542.65</v>
      </c>
      <c r="E492">
        <v>2519.81</v>
      </c>
      <c r="F492">
        <v>1836.53</v>
      </c>
      <c r="G492">
        <v>0.17464499999999999</v>
      </c>
      <c r="H492">
        <v>0.86508099999999999</v>
      </c>
      <c r="I492">
        <v>0</v>
      </c>
    </row>
    <row r="493" spans="1:9" x14ac:dyDescent="0.25">
      <c r="A493" t="s">
        <v>113</v>
      </c>
      <c r="B493">
        <v>2945.04</v>
      </c>
      <c r="C493">
        <v>2939.29</v>
      </c>
      <c r="D493">
        <v>2917.48</v>
      </c>
      <c r="E493">
        <v>2889.76</v>
      </c>
      <c r="F493">
        <v>2157.11</v>
      </c>
      <c r="G493">
        <v>0.17847299999999999</v>
      </c>
      <c r="H493">
        <v>0.83645199999999997</v>
      </c>
      <c r="I493">
        <v>0</v>
      </c>
    </row>
    <row r="494" spans="1:9" x14ac:dyDescent="0.25">
      <c r="A494" t="s">
        <v>113</v>
      </c>
      <c r="B494">
        <v>2576.85</v>
      </c>
      <c r="C494">
        <v>2574.0500000000002</v>
      </c>
      <c r="D494">
        <v>2553.83</v>
      </c>
      <c r="E494">
        <v>2530.85</v>
      </c>
      <c r="F494">
        <v>1842.08</v>
      </c>
      <c r="G494">
        <v>0.15934799999999999</v>
      </c>
      <c r="H494">
        <v>0.86509800000000003</v>
      </c>
      <c r="I494">
        <v>0</v>
      </c>
    </row>
    <row r="495" spans="1:9" x14ac:dyDescent="0.25">
      <c r="A495" t="s">
        <v>113</v>
      </c>
      <c r="B495">
        <v>2547.5700000000002</v>
      </c>
      <c r="C495">
        <v>2544.96</v>
      </c>
      <c r="D495">
        <v>2524.89</v>
      </c>
      <c r="E495">
        <v>2502.23</v>
      </c>
      <c r="F495">
        <v>1824.2</v>
      </c>
      <c r="G495">
        <v>0.17848800000000001</v>
      </c>
      <c r="H495">
        <v>0.83704500000000004</v>
      </c>
      <c r="I495">
        <v>0</v>
      </c>
    </row>
    <row r="496" spans="1:9" x14ac:dyDescent="0.25">
      <c r="A496" t="s">
        <v>113</v>
      </c>
      <c r="B496">
        <v>3247.62</v>
      </c>
      <c r="C496">
        <v>2840.04</v>
      </c>
      <c r="D496">
        <v>2818.5</v>
      </c>
      <c r="E496">
        <v>2792.1</v>
      </c>
      <c r="F496">
        <v>2089.9</v>
      </c>
      <c r="G496">
        <v>0.178455</v>
      </c>
      <c r="H496">
        <v>0.86693399999999998</v>
      </c>
      <c r="I496">
        <v>0</v>
      </c>
    </row>
    <row r="497" spans="1:25" x14ac:dyDescent="0.25">
      <c r="A497" t="s">
        <v>113</v>
      </c>
      <c r="B497">
        <v>2658.82</v>
      </c>
      <c r="C497">
        <v>2654.05</v>
      </c>
      <c r="D497">
        <v>2633.65</v>
      </c>
      <c r="E497">
        <v>2609.7399999999998</v>
      </c>
      <c r="F497">
        <v>1888.34</v>
      </c>
      <c r="G497">
        <v>0.149114</v>
      </c>
      <c r="H497">
        <v>0.83615399999999995</v>
      </c>
      <c r="I497">
        <v>0</v>
      </c>
    </row>
    <row r="498" spans="1:25" x14ac:dyDescent="0.25">
      <c r="A498" t="s">
        <v>113</v>
      </c>
      <c r="B498">
        <v>2560.2199999999998</v>
      </c>
      <c r="C498">
        <v>2557.5300000000002</v>
      </c>
      <c r="D498">
        <v>2537.5100000000002</v>
      </c>
      <c r="E498">
        <v>2514.8000000000002</v>
      </c>
      <c r="F498">
        <v>1824.66</v>
      </c>
      <c r="G498">
        <v>0.16878899999999999</v>
      </c>
      <c r="H498">
        <v>0.86306300000000002</v>
      </c>
      <c r="I498">
        <v>0</v>
      </c>
    </row>
    <row r="499" spans="1:25" x14ac:dyDescent="0.25">
      <c r="A499" t="s">
        <v>113</v>
      </c>
      <c r="B499">
        <v>3467.98</v>
      </c>
      <c r="C499">
        <v>2582.4299999999998</v>
      </c>
      <c r="D499">
        <v>2562.06</v>
      </c>
      <c r="E499">
        <v>2538.81</v>
      </c>
      <c r="F499">
        <v>1854.18</v>
      </c>
      <c r="G499">
        <v>0.15917100000000001</v>
      </c>
      <c r="H499">
        <v>0.83687</v>
      </c>
      <c r="I499">
        <v>0</v>
      </c>
    </row>
    <row r="500" spans="1:25" x14ac:dyDescent="0.25">
      <c r="A500" t="s">
        <v>113</v>
      </c>
      <c r="B500">
        <v>2764.45</v>
      </c>
      <c r="C500">
        <v>2758.8</v>
      </c>
      <c r="D500">
        <v>2737.68</v>
      </c>
      <c r="E500">
        <v>2711.91</v>
      </c>
      <c r="F500">
        <v>1986.39</v>
      </c>
      <c r="G500">
        <v>0.14779800000000001</v>
      </c>
      <c r="H500">
        <v>0.83703399999999994</v>
      </c>
      <c r="I500">
        <v>0</v>
      </c>
    </row>
    <row r="501" spans="1:25" x14ac:dyDescent="0.25">
      <c r="A501" t="s">
        <v>113</v>
      </c>
      <c r="B501">
        <v>2569.61</v>
      </c>
      <c r="C501">
        <v>2566.8000000000002</v>
      </c>
      <c r="D501">
        <v>2546.62</v>
      </c>
      <c r="E501">
        <v>2523.62</v>
      </c>
      <c r="F501">
        <v>1839.75</v>
      </c>
      <c r="G501">
        <v>0.14923700000000001</v>
      </c>
      <c r="H501">
        <v>0.836974</v>
      </c>
      <c r="I501">
        <v>0</v>
      </c>
    </row>
    <row r="502" spans="1:25" x14ac:dyDescent="0.25">
      <c r="A502" t="s">
        <v>113</v>
      </c>
      <c r="B502">
        <v>2550.23</v>
      </c>
      <c r="C502">
        <v>2547.61</v>
      </c>
      <c r="D502">
        <v>2527.52</v>
      </c>
      <c r="E502">
        <v>2504.84</v>
      </c>
      <c r="F502">
        <v>1823.47</v>
      </c>
      <c r="G502">
        <v>0.15707299999999999</v>
      </c>
      <c r="H502">
        <v>0.83689499999999994</v>
      </c>
      <c r="I502">
        <v>0</v>
      </c>
    </row>
    <row r="503" spans="1:25" x14ac:dyDescent="0.25">
      <c r="A503" t="s">
        <v>113</v>
      </c>
      <c r="B503">
        <v>2857.83</v>
      </c>
      <c r="C503">
        <v>2854.9</v>
      </c>
      <c r="D503">
        <v>2833.33</v>
      </c>
      <c r="E503">
        <v>2808.35</v>
      </c>
      <c r="F503">
        <v>2099.46</v>
      </c>
      <c r="G503">
        <v>0.14713300000000001</v>
      </c>
      <c r="H503">
        <v>0.837036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2956.5</v>
      </c>
      <c r="C504">
        <v>2953.69</v>
      </c>
      <c r="D504">
        <v>2932.14</v>
      </c>
      <c r="E504">
        <v>2906.97</v>
      </c>
      <c r="F504">
        <v>2208.5</v>
      </c>
      <c r="G504">
        <v>0.178485</v>
      </c>
      <c r="H504">
        <v>0.83696599999999999</v>
      </c>
      <c r="I504">
        <v>0</v>
      </c>
      <c r="R504">
        <f>AVERAGE(B455:B504)</f>
        <v>2847.6635999999994</v>
      </c>
      <c r="S504">
        <f>AVERAGE(C455:C504)</f>
        <v>2707.4861999999998</v>
      </c>
      <c r="U504">
        <f>_xlfn.VAR.P(B455:B504)</f>
        <v>99577.973307044987</v>
      </c>
      <c r="V504">
        <f>_xlfn.VAR.P(C455:C504)</f>
        <v>31691.419535560017</v>
      </c>
      <c r="X504">
        <f>1.96*SQRT(U504)/50</f>
        <v>12.369943286148793</v>
      </c>
      <c r="Y504">
        <f>1.96*SQRT(V504)/50</f>
        <v>6.9784169347440788</v>
      </c>
    </row>
    <row r="505" spans="1:25" x14ac:dyDescent="0.25">
      <c r="A505" t="s">
        <v>113</v>
      </c>
      <c r="B505">
        <v>142386.01152900001</v>
      </c>
      <c r="C505" t="s">
        <v>37</v>
      </c>
    </row>
    <row r="506" spans="1:25" x14ac:dyDescent="0.25">
      <c r="A506" t="s">
        <v>114</v>
      </c>
      <c r="B506">
        <v>26688</v>
      </c>
      <c r="C506">
        <v>26584.2</v>
      </c>
      <c r="D506">
        <v>26576.1</v>
      </c>
      <c r="E506">
        <v>26569.9</v>
      </c>
      <c r="F506">
        <v>337.49099999999999</v>
      </c>
      <c r="G506">
        <v>0.178454</v>
      </c>
      <c r="H506">
        <v>0.836974</v>
      </c>
      <c r="I506">
        <v>0</v>
      </c>
    </row>
    <row r="507" spans="1:25" x14ac:dyDescent="0.25">
      <c r="A507" t="s">
        <v>114</v>
      </c>
      <c r="B507">
        <v>26937</v>
      </c>
      <c r="C507">
        <v>26754.400000000001</v>
      </c>
      <c r="D507">
        <v>26744.799999999999</v>
      </c>
      <c r="E507">
        <v>26738.6</v>
      </c>
      <c r="F507">
        <v>338.02199999999999</v>
      </c>
      <c r="G507">
        <v>0.15112800000000001</v>
      </c>
      <c r="H507">
        <v>0.83276099999999997</v>
      </c>
      <c r="I507">
        <v>0</v>
      </c>
    </row>
    <row r="508" spans="1:25" x14ac:dyDescent="0.25">
      <c r="A508" t="s">
        <v>114</v>
      </c>
      <c r="B508">
        <v>27225.599999999999</v>
      </c>
      <c r="C508">
        <v>27123</v>
      </c>
      <c r="D508">
        <v>27114.799999999999</v>
      </c>
      <c r="E508">
        <v>27108.5</v>
      </c>
      <c r="F508">
        <v>337.68799999999999</v>
      </c>
      <c r="G508">
        <v>0.16806599999999999</v>
      </c>
      <c r="H508">
        <v>0.83656200000000003</v>
      </c>
      <c r="I508">
        <v>0</v>
      </c>
    </row>
    <row r="509" spans="1:25" x14ac:dyDescent="0.25">
      <c r="A509" t="s">
        <v>114</v>
      </c>
      <c r="B509">
        <v>27071.3</v>
      </c>
      <c r="C509">
        <v>26969.599999999999</v>
      </c>
      <c r="D509">
        <v>26961.5</v>
      </c>
      <c r="E509">
        <v>26955.200000000001</v>
      </c>
      <c r="F509">
        <v>337.56200000000001</v>
      </c>
      <c r="G509">
        <v>0.178457</v>
      </c>
      <c r="H509">
        <v>0.835615</v>
      </c>
      <c r="I509">
        <v>0</v>
      </c>
    </row>
    <row r="510" spans="1:25" x14ac:dyDescent="0.25">
      <c r="A510" t="s">
        <v>114</v>
      </c>
      <c r="B510">
        <v>26749</v>
      </c>
      <c r="C510">
        <v>26642.799999999999</v>
      </c>
      <c r="D510">
        <v>26634.6</v>
      </c>
      <c r="E510">
        <v>26628.400000000001</v>
      </c>
      <c r="F510">
        <v>337.548</v>
      </c>
      <c r="G510">
        <v>0.178455</v>
      </c>
      <c r="H510">
        <v>0.83666799999999997</v>
      </c>
      <c r="I510">
        <v>0</v>
      </c>
    </row>
    <row r="511" spans="1:25" x14ac:dyDescent="0.25">
      <c r="A511" t="s">
        <v>114</v>
      </c>
      <c r="B511">
        <v>28531.8</v>
      </c>
      <c r="C511">
        <v>26941.9</v>
      </c>
      <c r="D511">
        <v>26932.9</v>
      </c>
      <c r="E511">
        <v>26926.7</v>
      </c>
      <c r="F511">
        <v>337.96199999999999</v>
      </c>
      <c r="G511">
        <v>0.14821100000000001</v>
      </c>
      <c r="H511">
        <v>0.83684999999999998</v>
      </c>
      <c r="I511">
        <v>0</v>
      </c>
    </row>
    <row r="512" spans="1:25" x14ac:dyDescent="0.25">
      <c r="A512" t="s">
        <v>114</v>
      </c>
      <c r="B512">
        <v>27321.599999999999</v>
      </c>
      <c r="C512">
        <v>27220.1</v>
      </c>
      <c r="D512">
        <v>27211.9</v>
      </c>
      <c r="E512">
        <v>27205.599999999999</v>
      </c>
      <c r="F512">
        <v>359.01499999999999</v>
      </c>
      <c r="G512">
        <v>0.14726700000000001</v>
      </c>
      <c r="H512">
        <v>0.83505300000000005</v>
      </c>
      <c r="I512">
        <v>0</v>
      </c>
    </row>
    <row r="513" spans="1:9" x14ac:dyDescent="0.25">
      <c r="A513" t="s">
        <v>114</v>
      </c>
      <c r="B513">
        <v>27345.599999999999</v>
      </c>
      <c r="C513">
        <v>26880.5</v>
      </c>
      <c r="D513">
        <v>26872.3</v>
      </c>
      <c r="E513">
        <v>26866.1</v>
      </c>
      <c r="F513">
        <v>337.91199999999998</v>
      </c>
      <c r="G513">
        <v>0.178455</v>
      </c>
      <c r="H513">
        <v>0.83676399999999995</v>
      </c>
      <c r="I513">
        <v>0</v>
      </c>
    </row>
    <row r="514" spans="1:9" x14ac:dyDescent="0.25">
      <c r="A514" t="s">
        <v>114</v>
      </c>
      <c r="B514">
        <v>26485.9</v>
      </c>
      <c r="C514">
        <v>26352.400000000001</v>
      </c>
      <c r="D514">
        <v>26344.3</v>
      </c>
      <c r="E514">
        <v>26338.1</v>
      </c>
      <c r="F514">
        <v>337.762</v>
      </c>
      <c r="G514">
        <v>0.177458</v>
      </c>
      <c r="H514">
        <v>0.83704800000000001</v>
      </c>
      <c r="I514">
        <v>7</v>
      </c>
    </row>
    <row r="515" spans="1:9" x14ac:dyDescent="0.25">
      <c r="A515" t="s">
        <v>114</v>
      </c>
      <c r="B515">
        <v>27041</v>
      </c>
      <c r="C515">
        <v>26939.3</v>
      </c>
      <c r="D515">
        <v>26931</v>
      </c>
      <c r="E515">
        <v>26924.7</v>
      </c>
      <c r="F515">
        <v>337.68900000000002</v>
      </c>
      <c r="G515">
        <v>0.178454</v>
      </c>
      <c r="H515">
        <v>0.83705099999999999</v>
      </c>
      <c r="I515">
        <v>0</v>
      </c>
    </row>
    <row r="516" spans="1:9" x14ac:dyDescent="0.25">
      <c r="A516" t="s">
        <v>114</v>
      </c>
      <c r="B516">
        <v>26729.4</v>
      </c>
      <c r="C516">
        <v>26627.7</v>
      </c>
      <c r="D516">
        <v>26609.4</v>
      </c>
      <c r="E516">
        <v>26603.200000000001</v>
      </c>
      <c r="F516">
        <v>337.99099999999999</v>
      </c>
      <c r="G516">
        <v>0.14741499999999999</v>
      </c>
      <c r="H516">
        <v>0.83649700000000005</v>
      </c>
      <c r="I516">
        <v>0</v>
      </c>
    </row>
    <row r="517" spans="1:9" x14ac:dyDescent="0.25">
      <c r="A517" t="s">
        <v>114</v>
      </c>
      <c r="B517">
        <v>28161.5</v>
      </c>
      <c r="C517">
        <v>27022.799999999999</v>
      </c>
      <c r="D517">
        <v>27009.9</v>
      </c>
      <c r="E517">
        <v>27003.7</v>
      </c>
      <c r="F517">
        <v>337.78500000000003</v>
      </c>
      <c r="G517">
        <v>0.17846000000000001</v>
      </c>
      <c r="H517">
        <v>0.83700200000000002</v>
      </c>
      <c r="I517">
        <v>0</v>
      </c>
    </row>
    <row r="518" spans="1:9" x14ac:dyDescent="0.25">
      <c r="A518" t="s">
        <v>114</v>
      </c>
      <c r="B518">
        <v>27172.3</v>
      </c>
      <c r="C518">
        <v>26990.799999999999</v>
      </c>
      <c r="D518">
        <v>26976.5</v>
      </c>
      <c r="E518">
        <v>26970.2</v>
      </c>
      <c r="F518">
        <v>337.89499999999998</v>
      </c>
      <c r="G518">
        <v>0.14737800000000001</v>
      </c>
      <c r="H518">
        <v>0.83560199999999996</v>
      </c>
      <c r="I518">
        <v>0</v>
      </c>
    </row>
    <row r="519" spans="1:9" x14ac:dyDescent="0.25">
      <c r="A519" t="s">
        <v>114</v>
      </c>
      <c r="B519">
        <v>27201.7</v>
      </c>
      <c r="C519">
        <v>27099.9</v>
      </c>
      <c r="D519">
        <v>27091.7</v>
      </c>
      <c r="E519">
        <v>27085.4</v>
      </c>
      <c r="F519">
        <v>337.84300000000002</v>
      </c>
      <c r="G519">
        <v>0.14865700000000001</v>
      </c>
      <c r="H519">
        <v>0.83705200000000002</v>
      </c>
      <c r="I519">
        <v>0</v>
      </c>
    </row>
    <row r="520" spans="1:9" x14ac:dyDescent="0.25">
      <c r="A520" t="s">
        <v>114</v>
      </c>
      <c r="B520">
        <v>27627.8</v>
      </c>
      <c r="C520">
        <v>27525.9</v>
      </c>
      <c r="D520">
        <v>27517.200000000001</v>
      </c>
      <c r="E520">
        <v>27510.9</v>
      </c>
      <c r="F520">
        <v>337.834</v>
      </c>
      <c r="G520">
        <v>0.178454</v>
      </c>
      <c r="H520">
        <v>0.83687100000000003</v>
      </c>
      <c r="I520">
        <v>0</v>
      </c>
    </row>
    <row r="521" spans="1:9" x14ac:dyDescent="0.25">
      <c r="A521" t="s">
        <v>114</v>
      </c>
      <c r="B521">
        <v>27387.4</v>
      </c>
      <c r="C521">
        <v>26821.8</v>
      </c>
      <c r="D521">
        <v>26813.599999999999</v>
      </c>
      <c r="E521">
        <v>26807.4</v>
      </c>
      <c r="F521">
        <v>337.75900000000001</v>
      </c>
      <c r="G521">
        <v>0.15138499999999999</v>
      </c>
      <c r="H521">
        <v>0.83705200000000002</v>
      </c>
      <c r="I521">
        <v>0</v>
      </c>
    </row>
    <row r="522" spans="1:9" x14ac:dyDescent="0.25">
      <c r="A522" t="s">
        <v>114</v>
      </c>
      <c r="B522">
        <v>27531.7</v>
      </c>
      <c r="C522">
        <v>26931.3</v>
      </c>
      <c r="D522">
        <v>26923.1</v>
      </c>
      <c r="E522">
        <v>26916.9</v>
      </c>
      <c r="F522">
        <v>337.77600000000001</v>
      </c>
      <c r="G522">
        <v>0.147368</v>
      </c>
      <c r="H522">
        <v>0.83700799999999997</v>
      </c>
      <c r="I522">
        <v>0</v>
      </c>
    </row>
    <row r="523" spans="1:9" x14ac:dyDescent="0.25">
      <c r="A523" t="s">
        <v>114</v>
      </c>
      <c r="B523">
        <v>27431.3</v>
      </c>
      <c r="C523">
        <v>27329.7</v>
      </c>
      <c r="D523">
        <v>27320.9</v>
      </c>
      <c r="E523">
        <v>27314.6</v>
      </c>
      <c r="F523">
        <v>337.94499999999999</v>
      </c>
      <c r="G523">
        <v>0.17845800000000001</v>
      </c>
      <c r="H523">
        <v>0.83689400000000003</v>
      </c>
      <c r="I523">
        <v>0</v>
      </c>
    </row>
    <row r="524" spans="1:9" x14ac:dyDescent="0.25">
      <c r="A524" t="s">
        <v>114</v>
      </c>
      <c r="B524">
        <v>27243.599999999999</v>
      </c>
      <c r="C524">
        <v>27141.5</v>
      </c>
      <c r="D524">
        <v>27133.3</v>
      </c>
      <c r="E524">
        <v>27127</v>
      </c>
      <c r="F524">
        <v>338.02199999999999</v>
      </c>
      <c r="G524">
        <v>0.178456</v>
      </c>
      <c r="H524">
        <v>0.86326099999999995</v>
      </c>
      <c r="I524">
        <v>0</v>
      </c>
    </row>
    <row r="525" spans="1:9" x14ac:dyDescent="0.25">
      <c r="A525" t="s">
        <v>114</v>
      </c>
      <c r="B525">
        <v>27880.400000000001</v>
      </c>
      <c r="C525">
        <v>27604.6</v>
      </c>
      <c r="D525">
        <v>27586.400000000001</v>
      </c>
      <c r="E525">
        <v>27580.1</v>
      </c>
      <c r="F525">
        <v>338.02600000000001</v>
      </c>
      <c r="G525">
        <v>0.17876600000000001</v>
      </c>
      <c r="H525">
        <v>0.83701599999999998</v>
      </c>
      <c r="I525">
        <v>0</v>
      </c>
    </row>
    <row r="526" spans="1:9" x14ac:dyDescent="0.25">
      <c r="A526" t="s">
        <v>114</v>
      </c>
      <c r="B526">
        <v>27611.599999999999</v>
      </c>
      <c r="C526">
        <v>27011.7</v>
      </c>
      <c r="D526">
        <v>27003.5</v>
      </c>
      <c r="E526">
        <v>26997.3</v>
      </c>
      <c r="F526">
        <v>337.79300000000001</v>
      </c>
      <c r="G526">
        <v>0.178476</v>
      </c>
      <c r="H526">
        <v>0.83705200000000002</v>
      </c>
      <c r="I526">
        <v>0</v>
      </c>
    </row>
    <row r="527" spans="1:9" x14ac:dyDescent="0.25">
      <c r="A527" t="s">
        <v>114</v>
      </c>
      <c r="B527">
        <v>26663.200000000001</v>
      </c>
      <c r="C527">
        <v>26562.2</v>
      </c>
      <c r="D527">
        <v>26554</v>
      </c>
      <c r="E527">
        <v>26547.4</v>
      </c>
      <c r="F527">
        <v>337.733</v>
      </c>
      <c r="G527">
        <v>0.14746000000000001</v>
      </c>
      <c r="H527">
        <v>0.83703899999999998</v>
      </c>
      <c r="I527">
        <v>0</v>
      </c>
    </row>
    <row r="528" spans="1:9" x14ac:dyDescent="0.25">
      <c r="A528" t="s">
        <v>114</v>
      </c>
      <c r="B528">
        <v>27417.5</v>
      </c>
      <c r="C528">
        <v>27315.3</v>
      </c>
      <c r="D528">
        <v>27307.1</v>
      </c>
      <c r="E528">
        <v>27300.799999999999</v>
      </c>
      <c r="F528">
        <v>337.92899999999997</v>
      </c>
      <c r="G528">
        <v>0.178455</v>
      </c>
      <c r="H528">
        <v>0.83699599999999996</v>
      </c>
      <c r="I528">
        <v>0</v>
      </c>
    </row>
    <row r="529" spans="1:9" x14ac:dyDescent="0.25">
      <c r="A529" t="s">
        <v>114</v>
      </c>
      <c r="B529">
        <v>28274.3</v>
      </c>
      <c r="C529">
        <v>27384.3</v>
      </c>
      <c r="D529">
        <v>27369.1</v>
      </c>
      <c r="E529">
        <v>27362.799999999999</v>
      </c>
      <c r="F529">
        <v>338.12900000000002</v>
      </c>
      <c r="G529">
        <v>0.178456</v>
      </c>
      <c r="H529">
        <v>0.83705300000000005</v>
      </c>
      <c r="I529">
        <v>0</v>
      </c>
    </row>
    <row r="530" spans="1:9" x14ac:dyDescent="0.25">
      <c r="A530" t="s">
        <v>114</v>
      </c>
      <c r="B530">
        <v>27509</v>
      </c>
      <c r="C530">
        <v>26911.1</v>
      </c>
      <c r="D530">
        <v>26903</v>
      </c>
      <c r="E530">
        <v>26896.7</v>
      </c>
      <c r="F530">
        <v>338.13499999999999</v>
      </c>
      <c r="G530">
        <v>0.17847099999999999</v>
      </c>
      <c r="H530">
        <v>0.83669400000000005</v>
      </c>
      <c r="I530">
        <v>0</v>
      </c>
    </row>
    <row r="531" spans="1:9" x14ac:dyDescent="0.25">
      <c r="A531" t="s">
        <v>114</v>
      </c>
      <c r="B531">
        <v>27418.400000000001</v>
      </c>
      <c r="C531">
        <v>27316.6</v>
      </c>
      <c r="D531">
        <v>27308.3</v>
      </c>
      <c r="E531">
        <v>27302</v>
      </c>
      <c r="F531">
        <v>337.92</v>
      </c>
      <c r="G531">
        <v>0.14715400000000001</v>
      </c>
      <c r="H531">
        <v>0.83692800000000001</v>
      </c>
      <c r="I531">
        <v>0</v>
      </c>
    </row>
    <row r="532" spans="1:9" x14ac:dyDescent="0.25">
      <c r="A532" t="s">
        <v>114</v>
      </c>
      <c r="B532">
        <v>27065.5</v>
      </c>
      <c r="C532">
        <v>26848.400000000001</v>
      </c>
      <c r="D532">
        <v>26840.3</v>
      </c>
      <c r="E532">
        <v>26834.1</v>
      </c>
      <c r="F532">
        <v>337.70100000000002</v>
      </c>
      <c r="G532">
        <v>0.16042899999999999</v>
      </c>
      <c r="H532">
        <v>0.83700399999999997</v>
      </c>
      <c r="I532">
        <v>0</v>
      </c>
    </row>
    <row r="533" spans="1:9" x14ac:dyDescent="0.25">
      <c r="A533" t="s">
        <v>114</v>
      </c>
      <c r="B533">
        <v>28549.3</v>
      </c>
      <c r="C533">
        <v>27247.3</v>
      </c>
      <c r="D533">
        <v>27232.1</v>
      </c>
      <c r="E533">
        <v>27225.8</v>
      </c>
      <c r="F533">
        <v>338.435</v>
      </c>
      <c r="G533">
        <v>0.14810599999999999</v>
      </c>
      <c r="H533">
        <v>0.836839</v>
      </c>
      <c r="I533">
        <v>0</v>
      </c>
    </row>
    <row r="534" spans="1:9" x14ac:dyDescent="0.25">
      <c r="A534" t="s">
        <v>114</v>
      </c>
      <c r="B534">
        <v>26853.8</v>
      </c>
      <c r="C534">
        <v>26678.400000000001</v>
      </c>
      <c r="D534">
        <v>26663.5</v>
      </c>
      <c r="E534">
        <v>26657.200000000001</v>
      </c>
      <c r="F534">
        <v>337.71699999999998</v>
      </c>
      <c r="G534">
        <v>0.178455</v>
      </c>
      <c r="H534">
        <v>0.83671099999999998</v>
      </c>
      <c r="I534">
        <v>0</v>
      </c>
    </row>
    <row r="535" spans="1:9" x14ac:dyDescent="0.25">
      <c r="A535" t="s">
        <v>114</v>
      </c>
      <c r="B535">
        <v>27232.6</v>
      </c>
      <c r="C535">
        <v>27131.3</v>
      </c>
      <c r="D535">
        <v>27123.1</v>
      </c>
      <c r="E535">
        <v>27116.799999999999</v>
      </c>
      <c r="F535">
        <v>337.85</v>
      </c>
      <c r="G535">
        <v>0.15203700000000001</v>
      </c>
      <c r="H535">
        <v>0.83690200000000003</v>
      </c>
      <c r="I535">
        <v>0</v>
      </c>
    </row>
    <row r="536" spans="1:9" x14ac:dyDescent="0.25">
      <c r="A536" t="s">
        <v>114</v>
      </c>
      <c r="B536">
        <v>27266.7</v>
      </c>
      <c r="C536">
        <v>27165.5</v>
      </c>
      <c r="D536">
        <v>27157.200000000001</v>
      </c>
      <c r="E536">
        <v>27150.9</v>
      </c>
      <c r="F536">
        <v>337.815</v>
      </c>
      <c r="G536">
        <v>0.14457700000000001</v>
      </c>
      <c r="H536">
        <v>0.83660100000000004</v>
      </c>
      <c r="I536">
        <v>0</v>
      </c>
    </row>
    <row r="537" spans="1:9" x14ac:dyDescent="0.25">
      <c r="A537" t="s">
        <v>114</v>
      </c>
      <c r="B537">
        <v>26858.7</v>
      </c>
      <c r="C537">
        <v>26741.9</v>
      </c>
      <c r="D537">
        <v>26733.599999999999</v>
      </c>
      <c r="E537">
        <v>26727.4</v>
      </c>
      <c r="F537">
        <v>337.51</v>
      </c>
      <c r="G537">
        <v>0.15242800000000001</v>
      </c>
      <c r="H537">
        <v>0.83651799999999998</v>
      </c>
      <c r="I537">
        <v>5</v>
      </c>
    </row>
    <row r="538" spans="1:9" x14ac:dyDescent="0.25">
      <c r="A538" t="s">
        <v>114</v>
      </c>
      <c r="B538">
        <v>27313.7</v>
      </c>
      <c r="C538">
        <v>27211.8</v>
      </c>
      <c r="D538">
        <v>27197.1</v>
      </c>
      <c r="E538">
        <v>27190.9</v>
      </c>
      <c r="F538">
        <v>338.04500000000002</v>
      </c>
      <c r="G538">
        <v>0.17846100000000001</v>
      </c>
      <c r="H538">
        <v>0.83501700000000001</v>
      </c>
      <c r="I538">
        <v>0</v>
      </c>
    </row>
    <row r="539" spans="1:9" x14ac:dyDescent="0.25">
      <c r="A539" t="s">
        <v>114</v>
      </c>
      <c r="B539">
        <v>26918.6</v>
      </c>
      <c r="C539">
        <v>26816.7</v>
      </c>
      <c r="D539">
        <v>26808.6</v>
      </c>
      <c r="E539">
        <v>26802.3</v>
      </c>
      <c r="F539">
        <v>337.62599999999998</v>
      </c>
      <c r="G539">
        <v>0.14865900000000001</v>
      </c>
      <c r="H539">
        <v>0.837005</v>
      </c>
      <c r="I539">
        <v>0</v>
      </c>
    </row>
    <row r="540" spans="1:9" x14ac:dyDescent="0.25">
      <c r="A540" t="s">
        <v>114</v>
      </c>
      <c r="B540">
        <v>27461.8</v>
      </c>
      <c r="C540">
        <v>27004.9</v>
      </c>
      <c r="D540">
        <v>26996.7</v>
      </c>
      <c r="E540">
        <v>26990.5</v>
      </c>
      <c r="F540">
        <v>337.86700000000002</v>
      </c>
      <c r="G540">
        <v>0.148123</v>
      </c>
      <c r="H540">
        <v>0.84926299999999999</v>
      </c>
      <c r="I540">
        <v>0</v>
      </c>
    </row>
    <row r="541" spans="1:9" x14ac:dyDescent="0.25">
      <c r="A541" t="s">
        <v>114</v>
      </c>
      <c r="B541">
        <v>27342.400000000001</v>
      </c>
      <c r="C541">
        <v>27200</v>
      </c>
      <c r="D541">
        <v>27191.7</v>
      </c>
      <c r="E541">
        <v>27185.5</v>
      </c>
      <c r="F541">
        <v>337.76</v>
      </c>
      <c r="G541">
        <v>0.178455</v>
      </c>
      <c r="H541">
        <v>0.83627300000000004</v>
      </c>
      <c r="I541">
        <v>0</v>
      </c>
    </row>
    <row r="542" spans="1:9" x14ac:dyDescent="0.25">
      <c r="A542" t="s">
        <v>114</v>
      </c>
      <c r="B542">
        <v>27034.6</v>
      </c>
      <c r="C542">
        <v>26932</v>
      </c>
      <c r="D542">
        <v>26923.9</v>
      </c>
      <c r="E542">
        <v>26917.599999999999</v>
      </c>
      <c r="F542">
        <v>337.84800000000001</v>
      </c>
      <c r="G542">
        <v>0.151087</v>
      </c>
      <c r="H542">
        <v>0.83603300000000003</v>
      </c>
      <c r="I542">
        <v>0</v>
      </c>
    </row>
    <row r="543" spans="1:9" x14ac:dyDescent="0.25">
      <c r="A543" t="s">
        <v>114</v>
      </c>
      <c r="B543">
        <v>27302.799999999999</v>
      </c>
      <c r="C543">
        <v>26966.5</v>
      </c>
      <c r="D543">
        <v>26958.3</v>
      </c>
      <c r="E543">
        <v>26952</v>
      </c>
      <c r="F543">
        <v>337.83699999999999</v>
      </c>
      <c r="G543">
        <v>0.14734800000000001</v>
      </c>
      <c r="H543">
        <v>0.83702500000000002</v>
      </c>
      <c r="I543">
        <v>0</v>
      </c>
    </row>
    <row r="544" spans="1:9" x14ac:dyDescent="0.25">
      <c r="A544" t="s">
        <v>114</v>
      </c>
      <c r="B544">
        <v>28428.400000000001</v>
      </c>
      <c r="C544">
        <v>26988.799999999999</v>
      </c>
      <c r="D544">
        <v>26980.6</v>
      </c>
      <c r="E544">
        <v>26974.3</v>
      </c>
      <c r="F544">
        <v>337.89</v>
      </c>
      <c r="G544">
        <v>0.148814</v>
      </c>
      <c r="H544">
        <v>0.83701099999999995</v>
      </c>
      <c r="I544">
        <v>0</v>
      </c>
    </row>
    <row r="545" spans="1:25" x14ac:dyDescent="0.25">
      <c r="A545" t="s">
        <v>114</v>
      </c>
      <c r="B545">
        <v>27250.5</v>
      </c>
      <c r="C545">
        <v>27077.8</v>
      </c>
      <c r="D545">
        <v>27069.7</v>
      </c>
      <c r="E545">
        <v>27063.4</v>
      </c>
      <c r="F545">
        <v>337.76</v>
      </c>
      <c r="G545">
        <v>0.17860500000000001</v>
      </c>
      <c r="H545">
        <v>0.83574000000000004</v>
      </c>
      <c r="I545">
        <v>0</v>
      </c>
    </row>
    <row r="546" spans="1:25" x14ac:dyDescent="0.25">
      <c r="A546" t="s">
        <v>114</v>
      </c>
      <c r="B546">
        <v>26533.4</v>
      </c>
      <c r="C546">
        <v>26432.1</v>
      </c>
      <c r="D546">
        <v>26423.7</v>
      </c>
      <c r="E546">
        <v>26417.4</v>
      </c>
      <c r="F546">
        <v>337.661</v>
      </c>
      <c r="G546">
        <v>0.178454</v>
      </c>
      <c r="H546">
        <v>0.83577400000000002</v>
      </c>
      <c r="I546">
        <v>0</v>
      </c>
    </row>
    <row r="547" spans="1:25" x14ac:dyDescent="0.25">
      <c r="A547" t="s">
        <v>114</v>
      </c>
      <c r="B547">
        <v>26986.1</v>
      </c>
      <c r="C547">
        <v>26884.400000000001</v>
      </c>
      <c r="D547">
        <v>26876.3</v>
      </c>
      <c r="E547">
        <v>26870</v>
      </c>
      <c r="F547">
        <v>337.44499999999999</v>
      </c>
      <c r="G547">
        <v>0.17845900000000001</v>
      </c>
      <c r="H547">
        <v>0.83248299999999997</v>
      </c>
      <c r="I547">
        <v>0</v>
      </c>
    </row>
    <row r="548" spans="1:25" x14ac:dyDescent="0.25">
      <c r="A548" t="s">
        <v>114</v>
      </c>
      <c r="B548">
        <v>27325.7</v>
      </c>
      <c r="C548">
        <v>26842.799999999999</v>
      </c>
      <c r="D548">
        <v>26834.7</v>
      </c>
      <c r="E548">
        <v>26828.400000000001</v>
      </c>
      <c r="F548">
        <v>337.79</v>
      </c>
      <c r="G548">
        <v>0.17014599999999999</v>
      </c>
      <c r="H548">
        <v>0.83705200000000002</v>
      </c>
      <c r="I548">
        <v>0</v>
      </c>
    </row>
    <row r="549" spans="1:25" x14ac:dyDescent="0.25">
      <c r="A549" t="s">
        <v>114</v>
      </c>
      <c r="B549">
        <v>27601.3</v>
      </c>
      <c r="C549">
        <v>27499.4</v>
      </c>
      <c r="D549">
        <v>27491.1</v>
      </c>
      <c r="E549">
        <v>27484.799999999999</v>
      </c>
      <c r="F549">
        <v>337.91500000000002</v>
      </c>
      <c r="G549">
        <v>0.16050300000000001</v>
      </c>
      <c r="H549">
        <v>0.83705200000000002</v>
      </c>
      <c r="I549">
        <v>0</v>
      </c>
    </row>
    <row r="550" spans="1:25" x14ac:dyDescent="0.25">
      <c r="A550" t="s">
        <v>114</v>
      </c>
      <c r="B550">
        <v>27271.200000000001</v>
      </c>
      <c r="C550">
        <v>27169.599999999999</v>
      </c>
      <c r="D550">
        <v>27161.4</v>
      </c>
      <c r="E550">
        <v>27155.1</v>
      </c>
      <c r="F550">
        <v>337.71899999999999</v>
      </c>
      <c r="G550">
        <v>0.14929799999999999</v>
      </c>
      <c r="H550">
        <v>0.83702799999999999</v>
      </c>
      <c r="I550">
        <v>0</v>
      </c>
    </row>
    <row r="551" spans="1:25" x14ac:dyDescent="0.25">
      <c r="A551" t="s">
        <v>114</v>
      </c>
      <c r="B551">
        <v>27057.3</v>
      </c>
      <c r="C551">
        <v>26921.9</v>
      </c>
      <c r="D551">
        <v>26913.8</v>
      </c>
      <c r="E551">
        <v>26907.5</v>
      </c>
      <c r="F551">
        <v>337.71300000000002</v>
      </c>
      <c r="G551">
        <v>0.16664599999999999</v>
      </c>
      <c r="H551">
        <v>0.83703000000000005</v>
      </c>
      <c r="I551">
        <v>0</v>
      </c>
    </row>
    <row r="552" spans="1:25" x14ac:dyDescent="0.25">
      <c r="A552" t="s">
        <v>114</v>
      </c>
      <c r="B552">
        <v>27191.3</v>
      </c>
      <c r="C552">
        <v>27070.5</v>
      </c>
      <c r="D552">
        <v>27059.7</v>
      </c>
      <c r="E552">
        <v>27053.4</v>
      </c>
      <c r="F552">
        <v>338.08699999999999</v>
      </c>
      <c r="G552">
        <v>0.147981</v>
      </c>
      <c r="H552">
        <v>0.83671700000000004</v>
      </c>
      <c r="I552">
        <v>0</v>
      </c>
    </row>
    <row r="553" spans="1:25" x14ac:dyDescent="0.25">
      <c r="A553" t="s">
        <v>114</v>
      </c>
      <c r="B553">
        <v>27127.1</v>
      </c>
      <c r="C553">
        <v>27025.1</v>
      </c>
      <c r="D553">
        <v>27017</v>
      </c>
      <c r="E553">
        <v>27010.7</v>
      </c>
      <c r="F553">
        <v>337.86</v>
      </c>
      <c r="G553">
        <v>0.147257</v>
      </c>
      <c r="H553">
        <v>0.83647099999999996</v>
      </c>
      <c r="I553">
        <v>0</v>
      </c>
    </row>
    <row r="554" spans="1:25" x14ac:dyDescent="0.25">
      <c r="A554" t="s">
        <v>114</v>
      </c>
      <c r="B554">
        <v>27070.400000000001</v>
      </c>
      <c r="C554">
        <v>26968.5</v>
      </c>
      <c r="D554">
        <v>26960.3</v>
      </c>
      <c r="E554">
        <v>26954</v>
      </c>
      <c r="F554">
        <v>337.80700000000002</v>
      </c>
      <c r="G554">
        <v>0.178454</v>
      </c>
      <c r="H554">
        <v>0.83654499999999998</v>
      </c>
      <c r="I554">
        <v>117</v>
      </c>
    </row>
    <row r="555" spans="1:25" x14ac:dyDescent="0.25">
      <c r="A555" t="s">
        <v>114</v>
      </c>
      <c r="B555">
        <v>28615.8</v>
      </c>
      <c r="C555">
        <v>26896</v>
      </c>
      <c r="D555">
        <v>26880.5</v>
      </c>
      <c r="E555">
        <v>26874.2</v>
      </c>
      <c r="F555">
        <v>338.03800000000001</v>
      </c>
      <c r="G555">
        <v>0.14951300000000001</v>
      </c>
      <c r="H555">
        <v>0.83696400000000004</v>
      </c>
      <c r="I555">
        <v>0</v>
      </c>
    </row>
    <row r="556" spans="1:25" x14ac:dyDescent="0.25">
      <c r="A556" t="s">
        <v>114</v>
      </c>
      <c r="B556">
        <v>27695.1</v>
      </c>
      <c r="C556">
        <v>27518.3</v>
      </c>
      <c r="D556">
        <v>27503</v>
      </c>
      <c r="E556">
        <v>27496.7</v>
      </c>
      <c r="F556">
        <v>337.80799999999999</v>
      </c>
      <c r="G556">
        <v>0.178456</v>
      </c>
      <c r="H556">
        <v>0.83677900000000005</v>
      </c>
      <c r="I556">
        <v>0</v>
      </c>
    </row>
    <row r="557" spans="1:25" x14ac:dyDescent="0.25">
      <c r="A557" t="s">
        <v>114</v>
      </c>
      <c r="B557">
        <v>27800.7</v>
      </c>
      <c r="C557">
        <v>27693.4</v>
      </c>
      <c r="D557">
        <v>27685.1</v>
      </c>
      <c r="E557">
        <v>27678.799999999999</v>
      </c>
      <c r="F557">
        <v>337.97500000000002</v>
      </c>
      <c r="G557">
        <v>0.147146</v>
      </c>
      <c r="H557">
        <v>0.83702100000000002</v>
      </c>
      <c r="I557">
        <v>0</v>
      </c>
    </row>
    <row r="558" spans="1:25" x14ac:dyDescent="0.25">
      <c r="A558" t="s">
        <v>114</v>
      </c>
      <c r="B558">
        <v>27786.3</v>
      </c>
      <c r="C558">
        <v>27684.2</v>
      </c>
      <c r="D558">
        <v>27675.599999999999</v>
      </c>
      <c r="E558">
        <v>27669.3</v>
      </c>
      <c r="F558">
        <v>338.38200000000001</v>
      </c>
      <c r="G558">
        <v>0.17849699999999999</v>
      </c>
      <c r="H558">
        <v>0.83704699999999999</v>
      </c>
      <c r="I558">
        <v>129</v>
      </c>
    </row>
    <row r="559" spans="1:25" x14ac:dyDescent="0.25">
      <c r="A559" t="s">
        <v>114</v>
      </c>
      <c r="B559">
        <v>27577.8</v>
      </c>
      <c r="C559">
        <v>27416.2</v>
      </c>
      <c r="D559">
        <v>27408</v>
      </c>
      <c r="E559">
        <v>27401.7</v>
      </c>
      <c r="F559">
        <v>338.06200000000001</v>
      </c>
      <c r="G559">
        <v>0.17855499999999999</v>
      </c>
      <c r="H559">
        <v>0.83696999999999999</v>
      </c>
      <c r="I559">
        <v>0</v>
      </c>
      <c r="R559" t="s">
        <v>68</v>
      </c>
      <c r="U559" t="s">
        <v>67</v>
      </c>
      <c r="X559" t="s">
        <v>65</v>
      </c>
    </row>
    <row r="560" spans="1:25" x14ac:dyDescent="0.25">
      <c r="A560" t="s">
        <v>114</v>
      </c>
      <c r="B560">
        <v>27350.799999999999</v>
      </c>
      <c r="C560">
        <v>27065.7</v>
      </c>
      <c r="D560">
        <v>27057.5</v>
      </c>
      <c r="E560">
        <v>27051.200000000001</v>
      </c>
      <c r="F560">
        <v>337.96499999999997</v>
      </c>
      <c r="G560">
        <v>0.15783700000000001</v>
      </c>
      <c r="H560">
        <v>0.83570699999999998</v>
      </c>
      <c r="I560">
        <v>0</v>
      </c>
      <c r="R560">
        <f>AVERAGE(B511:B560)</f>
        <v>27397.134000000005</v>
      </c>
      <c r="S560">
        <f>AVERAGE(C511:C560)</f>
        <v>27060.616000000002</v>
      </c>
      <c r="U560">
        <f>_xlfn.VAR.P(B511:B560)</f>
        <v>236847.39384399989</v>
      </c>
      <c r="V560">
        <f>_xlfn.VAR.P(C511:C560)</f>
        <v>85911.742943999954</v>
      </c>
      <c r="X560">
        <f>1.96*SQRT(U560)/50</f>
        <v>19.077452117000426</v>
      </c>
      <c r="Y560">
        <f>1.96*SQRT(V560)/50</f>
        <v>11.489796372323926</v>
      </c>
    </row>
    <row r="561" spans="1:9" x14ac:dyDescent="0.25">
      <c r="A561" t="s">
        <v>115</v>
      </c>
      <c r="B561">
        <v>1369852.80061</v>
      </c>
      <c r="C561" t="s">
        <v>37</v>
      </c>
    </row>
    <row r="562" spans="1:9" x14ac:dyDescent="0.25">
      <c r="A562" t="s">
        <v>39</v>
      </c>
      <c r="B562">
        <v>1785.19</v>
      </c>
      <c r="C562">
        <v>0</v>
      </c>
      <c r="D562">
        <v>0</v>
      </c>
      <c r="E562">
        <v>0</v>
      </c>
      <c r="F562">
        <v>0</v>
      </c>
      <c r="G562">
        <v>0.26567299999999999</v>
      </c>
      <c r="H562">
        <v>1</v>
      </c>
      <c r="I562">
        <v>0</v>
      </c>
    </row>
    <row r="563" spans="1:9" x14ac:dyDescent="0.25">
      <c r="A563" t="s">
        <v>39</v>
      </c>
      <c r="B563">
        <v>1507.01</v>
      </c>
      <c r="C563">
        <v>0</v>
      </c>
      <c r="D563">
        <v>0</v>
      </c>
      <c r="E563">
        <v>0</v>
      </c>
      <c r="F563">
        <v>0</v>
      </c>
      <c r="G563">
        <v>0.26671400000000001</v>
      </c>
      <c r="H563">
        <v>1</v>
      </c>
      <c r="I563">
        <v>0</v>
      </c>
    </row>
    <row r="564" spans="1:9" x14ac:dyDescent="0.25">
      <c r="A564" t="s">
        <v>39</v>
      </c>
      <c r="B564">
        <v>1495.57</v>
      </c>
      <c r="C564">
        <v>0</v>
      </c>
      <c r="D564">
        <v>0</v>
      </c>
      <c r="E564">
        <v>0</v>
      </c>
      <c r="F564">
        <v>0</v>
      </c>
      <c r="G564">
        <v>0.28427400000000003</v>
      </c>
      <c r="H564">
        <v>1</v>
      </c>
      <c r="I564">
        <v>0</v>
      </c>
    </row>
    <row r="565" spans="1:9" x14ac:dyDescent="0.25">
      <c r="A565" t="s">
        <v>39</v>
      </c>
      <c r="B565">
        <v>1497.5</v>
      </c>
      <c r="C565">
        <v>0</v>
      </c>
      <c r="D565">
        <v>0</v>
      </c>
      <c r="E565">
        <v>0</v>
      </c>
      <c r="F565">
        <v>0</v>
      </c>
      <c r="G565">
        <v>0.28427799999999998</v>
      </c>
      <c r="H565">
        <v>1</v>
      </c>
      <c r="I565">
        <v>0</v>
      </c>
    </row>
    <row r="566" spans="1:9" x14ac:dyDescent="0.25">
      <c r="A566" t="s">
        <v>39</v>
      </c>
      <c r="B566">
        <v>1491.02</v>
      </c>
      <c r="C566">
        <v>0</v>
      </c>
      <c r="D566">
        <v>0</v>
      </c>
      <c r="E566">
        <v>0</v>
      </c>
      <c r="F566">
        <v>0</v>
      </c>
      <c r="G566">
        <v>0.28427200000000002</v>
      </c>
      <c r="H566">
        <v>1</v>
      </c>
      <c r="I566">
        <v>0</v>
      </c>
    </row>
    <row r="567" spans="1:9" x14ac:dyDescent="0.25">
      <c r="A567" t="s">
        <v>39</v>
      </c>
      <c r="B567">
        <v>1497.73</v>
      </c>
      <c r="C567">
        <v>0</v>
      </c>
      <c r="D567">
        <v>0</v>
      </c>
      <c r="E567">
        <v>0</v>
      </c>
      <c r="F567">
        <v>0</v>
      </c>
      <c r="G567">
        <v>0.28427200000000002</v>
      </c>
      <c r="H567">
        <v>1</v>
      </c>
      <c r="I567">
        <v>0</v>
      </c>
    </row>
    <row r="568" spans="1:9" x14ac:dyDescent="0.25">
      <c r="A568" t="s">
        <v>39</v>
      </c>
      <c r="B568">
        <v>2511.58</v>
      </c>
      <c r="C568">
        <v>0</v>
      </c>
      <c r="D568">
        <v>0</v>
      </c>
      <c r="E568">
        <v>0</v>
      </c>
      <c r="F568">
        <v>0</v>
      </c>
      <c r="G568">
        <v>0.235597</v>
      </c>
      <c r="H568">
        <v>1</v>
      </c>
      <c r="I568">
        <v>0</v>
      </c>
    </row>
    <row r="569" spans="1:9" x14ac:dyDescent="0.25">
      <c r="A569" t="s">
        <v>39</v>
      </c>
      <c r="B569">
        <v>1633.57</v>
      </c>
      <c r="C569">
        <v>0</v>
      </c>
      <c r="D569">
        <v>0</v>
      </c>
      <c r="E569">
        <v>0</v>
      </c>
      <c r="F569">
        <v>0</v>
      </c>
      <c r="G569">
        <v>0.235592</v>
      </c>
      <c r="H569">
        <v>1</v>
      </c>
      <c r="I569">
        <v>0</v>
      </c>
    </row>
    <row r="570" spans="1:9" x14ac:dyDescent="0.25">
      <c r="A570" t="s">
        <v>39</v>
      </c>
      <c r="B570">
        <v>1493.23</v>
      </c>
      <c r="C570">
        <v>0</v>
      </c>
      <c r="D570">
        <v>0</v>
      </c>
      <c r="E570">
        <v>0</v>
      </c>
      <c r="F570">
        <v>0</v>
      </c>
      <c r="G570">
        <v>0.27753499999999998</v>
      </c>
      <c r="H570">
        <v>1</v>
      </c>
      <c r="I570">
        <v>0</v>
      </c>
    </row>
    <row r="571" spans="1:9" x14ac:dyDescent="0.25">
      <c r="A571" t="s">
        <v>39</v>
      </c>
      <c r="B571">
        <v>1494.53</v>
      </c>
      <c r="C571">
        <v>0</v>
      </c>
      <c r="D571">
        <v>0</v>
      </c>
      <c r="E571">
        <v>0</v>
      </c>
      <c r="F571">
        <v>0</v>
      </c>
      <c r="G571">
        <v>0.27753499999999998</v>
      </c>
      <c r="H571">
        <v>1</v>
      </c>
      <c r="I571">
        <v>0</v>
      </c>
    </row>
    <row r="572" spans="1:9" x14ac:dyDescent="0.25">
      <c r="A572" t="s">
        <v>39</v>
      </c>
      <c r="B572">
        <v>1497.72</v>
      </c>
      <c r="C572">
        <v>0</v>
      </c>
      <c r="D572">
        <v>0</v>
      </c>
      <c r="E572">
        <v>0</v>
      </c>
      <c r="F572">
        <v>0</v>
      </c>
      <c r="G572">
        <v>0.25625399999999998</v>
      </c>
      <c r="H572">
        <v>1</v>
      </c>
      <c r="I572">
        <v>0</v>
      </c>
    </row>
    <row r="573" spans="1:9" x14ac:dyDescent="0.25">
      <c r="A573" t="s">
        <v>39</v>
      </c>
      <c r="B573">
        <v>1498.73</v>
      </c>
      <c r="C573">
        <v>0</v>
      </c>
      <c r="D573">
        <v>0</v>
      </c>
      <c r="E573">
        <v>0</v>
      </c>
      <c r="F573">
        <v>0</v>
      </c>
      <c r="G573">
        <v>0.26955400000000002</v>
      </c>
      <c r="H573">
        <v>1</v>
      </c>
      <c r="I573">
        <v>0</v>
      </c>
    </row>
    <row r="574" spans="1:9" x14ac:dyDescent="0.25">
      <c r="A574" t="s">
        <v>39</v>
      </c>
      <c r="B574">
        <v>2437.09</v>
      </c>
      <c r="C574">
        <v>0</v>
      </c>
      <c r="D574">
        <v>0</v>
      </c>
      <c r="E574">
        <v>0</v>
      </c>
      <c r="F574">
        <v>0</v>
      </c>
      <c r="G574">
        <v>0.26951599999999998</v>
      </c>
      <c r="H574">
        <v>1</v>
      </c>
      <c r="I574">
        <v>0</v>
      </c>
    </row>
    <row r="575" spans="1:9" x14ac:dyDescent="0.25">
      <c r="A575" t="s">
        <v>39</v>
      </c>
      <c r="B575">
        <v>1499.35</v>
      </c>
      <c r="C575">
        <v>0</v>
      </c>
      <c r="D575">
        <v>0</v>
      </c>
      <c r="E575">
        <v>0</v>
      </c>
      <c r="F575">
        <v>0</v>
      </c>
      <c r="G575">
        <v>0.24111399999999999</v>
      </c>
      <c r="H575">
        <v>1</v>
      </c>
      <c r="I575">
        <v>0</v>
      </c>
    </row>
    <row r="576" spans="1:9" x14ac:dyDescent="0.25">
      <c r="A576" t="s">
        <v>39</v>
      </c>
      <c r="B576">
        <v>1501.1</v>
      </c>
      <c r="C576">
        <v>0</v>
      </c>
      <c r="D576">
        <v>0</v>
      </c>
      <c r="E576">
        <v>0</v>
      </c>
      <c r="F576">
        <v>0</v>
      </c>
      <c r="G576">
        <v>0.24121300000000001</v>
      </c>
      <c r="H576">
        <v>1</v>
      </c>
      <c r="I576">
        <v>0</v>
      </c>
    </row>
    <row r="577" spans="1:9" x14ac:dyDescent="0.25">
      <c r="A577" t="s">
        <v>39</v>
      </c>
      <c r="B577">
        <v>1489.61</v>
      </c>
      <c r="C577">
        <v>0</v>
      </c>
      <c r="D577">
        <v>0</v>
      </c>
      <c r="E577">
        <v>0</v>
      </c>
      <c r="F577">
        <v>0</v>
      </c>
      <c r="G577">
        <v>0.25713799999999998</v>
      </c>
      <c r="H577">
        <v>1</v>
      </c>
      <c r="I577">
        <v>0</v>
      </c>
    </row>
    <row r="578" spans="1:9" x14ac:dyDescent="0.25">
      <c r="A578" t="s">
        <v>39</v>
      </c>
      <c r="B578">
        <v>1495.72</v>
      </c>
      <c r="C578">
        <v>0</v>
      </c>
      <c r="D578">
        <v>0</v>
      </c>
      <c r="E578">
        <v>0</v>
      </c>
      <c r="F578">
        <v>0</v>
      </c>
      <c r="G578">
        <v>0.25647999999999999</v>
      </c>
      <c r="H578">
        <v>1</v>
      </c>
      <c r="I578">
        <v>0</v>
      </c>
    </row>
    <row r="579" spans="1:9" x14ac:dyDescent="0.25">
      <c r="A579" t="s">
        <v>39</v>
      </c>
      <c r="B579">
        <v>1489.69</v>
      </c>
      <c r="C579">
        <v>0</v>
      </c>
      <c r="D579">
        <v>0</v>
      </c>
      <c r="E579">
        <v>0</v>
      </c>
      <c r="F579">
        <v>0</v>
      </c>
      <c r="G579">
        <v>0.25424200000000002</v>
      </c>
      <c r="H579">
        <v>1</v>
      </c>
      <c r="I579">
        <v>0</v>
      </c>
    </row>
    <row r="580" spans="1:9" x14ac:dyDescent="0.25">
      <c r="A580" t="s">
        <v>39</v>
      </c>
      <c r="B580">
        <v>2564.89</v>
      </c>
      <c r="C580">
        <v>0</v>
      </c>
      <c r="D580">
        <v>0</v>
      </c>
      <c r="E580">
        <v>0</v>
      </c>
      <c r="F580">
        <v>0</v>
      </c>
      <c r="G580">
        <v>0.254243</v>
      </c>
      <c r="H580">
        <v>1</v>
      </c>
      <c r="I580">
        <v>0</v>
      </c>
    </row>
    <row r="581" spans="1:9" x14ac:dyDescent="0.25">
      <c r="A581" t="s">
        <v>39</v>
      </c>
      <c r="B581">
        <v>1503.69</v>
      </c>
      <c r="C581">
        <v>0</v>
      </c>
      <c r="D581">
        <v>0</v>
      </c>
      <c r="E581">
        <v>0</v>
      </c>
      <c r="F581">
        <v>0</v>
      </c>
      <c r="G581">
        <v>0.25639200000000001</v>
      </c>
      <c r="H581">
        <v>1</v>
      </c>
      <c r="I581">
        <v>0</v>
      </c>
    </row>
    <row r="582" spans="1:9" x14ac:dyDescent="0.25">
      <c r="A582" t="s">
        <v>39</v>
      </c>
      <c r="B582">
        <v>1499.5</v>
      </c>
      <c r="C582">
        <v>0</v>
      </c>
      <c r="D582">
        <v>0</v>
      </c>
      <c r="E582">
        <v>0</v>
      </c>
      <c r="F582">
        <v>0</v>
      </c>
      <c r="G582">
        <v>0.25639200000000001</v>
      </c>
      <c r="H582">
        <v>1</v>
      </c>
      <c r="I582">
        <v>0</v>
      </c>
    </row>
    <row r="583" spans="1:9" x14ac:dyDescent="0.25">
      <c r="A583" t="s">
        <v>39</v>
      </c>
      <c r="B583">
        <v>1488.28</v>
      </c>
      <c r="C583">
        <v>0</v>
      </c>
      <c r="D583">
        <v>0</v>
      </c>
      <c r="E583">
        <v>0</v>
      </c>
      <c r="F583">
        <v>0</v>
      </c>
      <c r="G583">
        <v>0.25639200000000001</v>
      </c>
      <c r="H583">
        <v>1</v>
      </c>
      <c r="I583">
        <v>0</v>
      </c>
    </row>
    <row r="584" spans="1:9" x14ac:dyDescent="0.25">
      <c r="A584" t="s">
        <v>39</v>
      </c>
      <c r="B584">
        <v>1489.98</v>
      </c>
      <c r="C584">
        <v>0</v>
      </c>
      <c r="D584">
        <v>0</v>
      </c>
      <c r="E584">
        <v>0</v>
      </c>
      <c r="F584">
        <v>0</v>
      </c>
      <c r="G584">
        <v>0.25518600000000002</v>
      </c>
      <c r="H584">
        <v>1</v>
      </c>
      <c r="I584">
        <v>0</v>
      </c>
    </row>
    <row r="585" spans="1:9" x14ac:dyDescent="0.25">
      <c r="A585" t="s">
        <v>39</v>
      </c>
      <c r="B585">
        <v>1496.43</v>
      </c>
      <c r="C585">
        <v>0</v>
      </c>
      <c r="D585">
        <v>0</v>
      </c>
      <c r="E585">
        <v>0</v>
      </c>
      <c r="F585">
        <v>0</v>
      </c>
      <c r="G585">
        <v>0.24012</v>
      </c>
      <c r="H585">
        <v>1</v>
      </c>
      <c r="I585">
        <v>0</v>
      </c>
    </row>
    <row r="586" spans="1:9" x14ac:dyDescent="0.25">
      <c r="A586" t="s">
        <v>39</v>
      </c>
      <c r="B586">
        <v>2434.5500000000002</v>
      </c>
      <c r="C586">
        <v>0</v>
      </c>
      <c r="D586">
        <v>0</v>
      </c>
      <c r="E586">
        <v>0</v>
      </c>
      <c r="F586">
        <v>0</v>
      </c>
      <c r="G586">
        <v>0.24012</v>
      </c>
      <c r="H586">
        <v>1</v>
      </c>
      <c r="I586">
        <v>0</v>
      </c>
    </row>
    <row r="587" spans="1:9" x14ac:dyDescent="0.25">
      <c r="A587" t="s">
        <v>39</v>
      </c>
      <c r="B587">
        <v>1510.97</v>
      </c>
      <c r="C587">
        <v>0</v>
      </c>
      <c r="D587">
        <v>0</v>
      </c>
      <c r="E587">
        <v>0</v>
      </c>
      <c r="F587">
        <v>0</v>
      </c>
      <c r="G587">
        <v>0.24012</v>
      </c>
      <c r="H587">
        <v>1</v>
      </c>
      <c r="I587">
        <v>0</v>
      </c>
    </row>
    <row r="588" spans="1:9" x14ac:dyDescent="0.25">
      <c r="A588" t="s">
        <v>39</v>
      </c>
      <c r="B588">
        <v>1499.08</v>
      </c>
      <c r="C588">
        <v>0</v>
      </c>
      <c r="D588">
        <v>0</v>
      </c>
      <c r="E588">
        <v>0</v>
      </c>
      <c r="F588">
        <v>0</v>
      </c>
      <c r="G588">
        <v>0.24012</v>
      </c>
      <c r="H588">
        <v>1</v>
      </c>
      <c r="I588">
        <v>0</v>
      </c>
    </row>
    <row r="589" spans="1:9" x14ac:dyDescent="0.25">
      <c r="A589" t="s">
        <v>39</v>
      </c>
      <c r="B589">
        <v>1496.65</v>
      </c>
      <c r="C589">
        <v>0</v>
      </c>
      <c r="D589">
        <v>0</v>
      </c>
      <c r="E589">
        <v>0</v>
      </c>
      <c r="F589">
        <v>0</v>
      </c>
      <c r="G589">
        <v>0.24048600000000001</v>
      </c>
      <c r="H589">
        <v>1</v>
      </c>
      <c r="I589">
        <v>0</v>
      </c>
    </row>
    <row r="590" spans="1:9" x14ac:dyDescent="0.25">
      <c r="A590" t="s">
        <v>39</v>
      </c>
      <c r="B590">
        <v>1491.09</v>
      </c>
      <c r="C590">
        <v>0</v>
      </c>
      <c r="D590">
        <v>0</v>
      </c>
      <c r="E590">
        <v>0</v>
      </c>
      <c r="F590">
        <v>0</v>
      </c>
      <c r="G590">
        <v>0.24048600000000001</v>
      </c>
      <c r="H590">
        <v>1</v>
      </c>
      <c r="I590">
        <v>0</v>
      </c>
    </row>
    <row r="591" spans="1:9" x14ac:dyDescent="0.25">
      <c r="A591" t="s">
        <v>39</v>
      </c>
      <c r="B591">
        <v>1496.09</v>
      </c>
      <c r="C591">
        <v>0</v>
      </c>
      <c r="D591">
        <v>0</v>
      </c>
      <c r="E591">
        <v>0</v>
      </c>
      <c r="F591">
        <v>0</v>
      </c>
      <c r="G591">
        <v>0.236012</v>
      </c>
      <c r="H591">
        <v>1</v>
      </c>
      <c r="I591">
        <v>0</v>
      </c>
    </row>
    <row r="592" spans="1:9" x14ac:dyDescent="0.25">
      <c r="A592" t="s">
        <v>39</v>
      </c>
      <c r="B592">
        <v>2488.4</v>
      </c>
      <c r="C592">
        <v>0</v>
      </c>
      <c r="D592">
        <v>0</v>
      </c>
      <c r="E592">
        <v>0</v>
      </c>
      <c r="F592">
        <v>0</v>
      </c>
      <c r="G592">
        <v>0.23602200000000001</v>
      </c>
      <c r="H592">
        <v>1</v>
      </c>
      <c r="I592">
        <v>0</v>
      </c>
    </row>
    <row r="593" spans="1:9" x14ac:dyDescent="0.25">
      <c r="A593" t="s">
        <v>39</v>
      </c>
      <c r="B593">
        <v>1554.2</v>
      </c>
      <c r="C593">
        <v>0</v>
      </c>
      <c r="D593">
        <v>0</v>
      </c>
      <c r="E593">
        <v>0</v>
      </c>
      <c r="F593">
        <v>0</v>
      </c>
      <c r="G593">
        <v>0.236013</v>
      </c>
      <c r="H593">
        <v>1</v>
      </c>
      <c r="I593">
        <v>0</v>
      </c>
    </row>
    <row r="594" spans="1:9" x14ac:dyDescent="0.25">
      <c r="A594" t="s">
        <v>39</v>
      </c>
      <c r="B594">
        <v>1502.73</v>
      </c>
      <c r="C594">
        <v>0</v>
      </c>
      <c r="D594">
        <v>0</v>
      </c>
      <c r="E594">
        <v>0</v>
      </c>
      <c r="F594">
        <v>0</v>
      </c>
      <c r="G594">
        <v>0.23600599999999999</v>
      </c>
      <c r="H594">
        <v>1</v>
      </c>
      <c r="I594">
        <v>0</v>
      </c>
    </row>
    <row r="595" spans="1:9" x14ac:dyDescent="0.25">
      <c r="A595" t="s">
        <v>39</v>
      </c>
      <c r="B595">
        <v>1494.88</v>
      </c>
      <c r="C595">
        <v>0</v>
      </c>
      <c r="D595">
        <v>0</v>
      </c>
      <c r="E595">
        <v>0</v>
      </c>
      <c r="F595">
        <v>0</v>
      </c>
      <c r="G595">
        <v>0.23604700000000001</v>
      </c>
      <c r="H595">
        <v>1</v>
      </c>
      <c r="I595">
        <v>0</v>
      </c>
    </row>
    <row r="596" spans="1:9" x14ac:dyDescent="0.25">
      <c r="A596" t="s">
        <v>39</v>
      </c>
      <c r="B596">
        <v>1490.72</v>
      </c>
      <c r="C596">
        <v>0</v>
      </c>
      <c r="D596">
        <v>0</v>
      </c>
      <c r="E596">
        <v>0</v>
      </c>
      <c r="F596">
        <v>0</v>
      </c>
      <c r="G596">
        <v>0.23605400000000001</v>
      </c>
      <c r="H596">
        <v>1</v>
      </c>
      <c r="I596">
        <v>0</v>
      </c>
    </row>
    <row r="597" spans="1:9" x14ac:dyDescent="0.25">
      <c r="A597" t="s">
        <v>39</v>
      </c>
      <c r="B597">
        <v>1489.38</v>
      </c>
      <c r="C597">
        <v>0</v>
      </c>
      <c r="D597">
        <v>0</v>
      </c>
      <c r="E597">
        <v>0</v>
      </c>
      <c r="F597">
        <v>0</v>
      </c>
      <c r="G597">
        <v>0.24513299999999999</v>
      </c>
      <c r="H597">
        <v>1</v>
      </c>
      <c r="I597">
        <v>0</v>
      </c>
    </row>
    <row r="598" spans="1:9" x14ac:dyDescent="0.25">
      <c r="A598" t="s">
        <v>39</v>
      </c>
      <c r="B598">
        <v>2439.2800000000002</v>
      </c>
      <c r="C598">
        <v>0</v>
      </c>
      <c r="D598">
        <v>0</v>
      </c>
      <c r="E598">
        <v>0</v>
      </c>
      <c r="F598">
        <v>0</v>
      </c>
      <c r="G598">
        <v>0.24513199999999999</v>
      </c>
      <c r="H598">
        <v>1</v>
      </c>
      <c r="I598">
        <v>0</v>
      </c>
    </row>
    <row r="599" spans="1:9" x14ac:dyDescent="0.25">
      <c r="A599" t="s">
        <v>39</v>
      </c>
      <c r="B599">
        <v>1505.02</v>
      </c>
      <c r="C599">
        <v>0</v>
      </c>
      <c r="D599">
        <v>0</v>
      </c>
      <c r="E599">
        <v>0</v>
      </c>
      <c r="F599">
        <v>0</v>
      </c>
      <c r="G599">
        <v>0.24504999999999999</v>
      </c>
      <c r="H599">
        <v>1</v>
      </c>
      <c r="I599">
        <v>0</v>
      </c>
    </row>
    <row r="600" spans="1:9" x14ac:dyDescent="0.25">
      <c r="A600" t="s">
        <v>39</v>
      </c>
      <c r="B600">
        <v>1501.2</v>
      </c>
      <c r="C600">
        <v>0</v>
      </c>
      <c r="D600">
        <v>0</v>
      </c>
      <c r="E600">
        <v>0</v>
      </c>
      <c r="F600">
        <v>0</v>
      </c>
      <c r="G600">
        <v>0.24505399999999999</v>
      </c>
      <c r="H600">
        <v>1</v>
      </c>
      <c r="I600">
        <v>0</v>
      </c>
    </row>
    <row r="601" spans="1:9" x14ac:dyDescent="0.25">
      <c r="A601" t="s">
        <v>39</v>
      </c>
      <c r="B601">
        <v>1488.34</v>
      </c>
      <c r="C601">
        <v>0</v>
      </c>
      <c r="D601">
        <v>0</v>
      </c>
      <c r="E601">
        <v>0</v>
      </c>
      <c r="F601">
        <v>0</v>
      </c>
      <c r="G601">
        <v>0.24532100000000001</v>
      </c>
      <c r="H601">
        <v>1</v>
      </c>
      <c r="I601">
        <v>0</v>
      </c>
    </row>
    <row r="602" spans="1:9" x14ac:dyDescent="0.25">
      <c r="A602" t="s">
        <v>39</v>
      </c>
      <c r="B602">
        <v>1495.33</v>
      </c>
      <c r="C602">
        <v>0</v>
      </c>
      <c r="D602">
        <v>0</v>
      </c>
      <c r="E602">
        <v>0</v>
      </c>
      <c r="F602">
        <v>0</v>
      </c>
      <c r="G602">
        <v>0.24532100000000001</v>
      </c>
      <c r="H602">
        <v>1</v>
      </c>
      <c r="I602">
        <v>0</v>
      </c>
    </row>
    <row r="603" spans="1:9" x14ac:dyDescent="0.25">
      <c r="A603" t="s">
        <v>39</v>
      </c>
      <c r="B603">
        <v>1489.14</v>
      </c>
      <c r="C603">
        <v>0</v>
      </c>
      <c r="D603">
        <v>0</v>
      </c>
      <c r="E603">
        <v>0</v>
      </c>
      <c r="F603">
        <v>0</v>
      </c>
      <c r="G603">
        <v>0.240703</v>
      </c>
      <c r="H603">
        <v>1</v>
      </c>
      <c r="I603">
        <v>0</v>
      </c>
    </row>
    <row r="604" spans="1:9" x14ac:dyDescent="0.25">
      <c r="A604" t="s">
        <v>39</v>
      </c>
      <c r="B604">
        <v>2530.4699999999998</v>
      </c>
      <c r="C604">
        <v>0</v>
      </c>
      <c r="D604">
        <v>0</v>
      </c>
      <c r="E604">
        <v>0</v>
      </c>
      <c r="F604">
        <v>0</v>
      </c>
      <c r="G604">
        <v>0.24009900000000001</v>
      </c>
      <c r="H604">
        <v>1</v>
      </c>
      <c r="I604">
        <v>0</v>
      </c>
    </row>
    <row r="605" spans="1:9" x14ac:dyDescent="0.25">
      <c r="A605" t="s">
        <v>39</v>
      </c>
      <c r="B605">
        <v>1509.94</v>
      </c>
      <c r="C605">
        <v>0</v>
      </c>
      <c r="D605">
        <v>0</v>
      </c>
      <c r="E605">
        <v>0</v>
      </c>
      <c r="F605">
        <v>0</v>
      </c>
      <c r="G605">
        <v>0.24009900000000001</v>
      </c>
      <c r="H605">
        <v>1</v>
      </c>
      <c r="I605">
        <v>0</v>
      </c>
    </row>
    <row r="606" spans="1:9" x14ac:dyDescent="0.25">
      <c r="A606" t="s">
        <v>39</v>
      </c>
      <c r="B606">
        <v>1491.77</v>
      </c>
      <c r="C606">
        <v>0</v>
      </c>
      <c r="D606">
        <v>0</v>
      </c>
      <c r="E606">
        <v>0</v>
      </c>
      <c r="F606">
        <v>0</v>
      </c>
      <c r="G606">
        <v>0.25012299999999998</v>
      </c>
      <c r="H606">
        <v>1</v>
      </c>
      <c r="I606">
        <v>0</v>
      </c>
    </row>
    <row r="607" spans="1:9" x14ac:dyDescent="0.25">
      <c r="A607" t="s">
        <v>39</v>
      </c>
      <c r="B607">
        <v>1494.99</v>
      </c>
      <c r="C607">
        <v>0</v>
      </c>
      <c r="D607">
        <v>0</v>
      </c>
      <c r="E607">
        <v>0</v>
      </c>
      <c r="F607">
        <v>0</v>
      </c>
      <c r="G607">
        <v>0.25012299999999998</v>
      </c>
      <c r="H607">
        <v>1</v>
      </c>
      <c r="I607">
        <v>0</v>
      </c>
    </row>
    <row r="608" spans="1:9" x14ac:dyDescent="0.25">
      <c r="A608" t="s">
        <v>39</v>
      </c>
      <c r="B608">
        <v>1499.09</v>
      </c>
      <c r="C608">
        <v>0</v>
      </c>
      <c r="D608">
        <v>0</v>
      </c>
      <c r="E608">
        <v>0</v>
      </c>
      <c r="F608">
        <v>0</v>
      </c>
      <c r="G608">
        <v>0.25016899999999997</v>
      </c>
      <c r="H608">
        <v>1</v>
      </c>
      <c r="I608">
        <v>0</v>
      </c>
    </row>
    <row r="609" spans="1:25" x14ac:dyDescent="0.25">
      <c r="A609" t="s">
        <v>39</v>
      </c>
      <c r="B609">
        <v>1489.46</v>
      </c>
      <c r="C609">
        <v>0</v>
      </c>
      <c r="D609">
        <v>0</v>
      </c>
      <c r="E609">
        <v>0</v>
      </c>
      <c r="F609">
        <v>0</v>
      </c>
      <c r="G609">
        <v>0.25022899999999998</v>
      </c>
      <c r="H609">
        <v>1</v>
      </c>
      <c r="I609">
        <v>0</v>
      </c>
    </row>
    <row r="610" spans="1:25" x14ac:dyDescent="0.25">
      <c r="A610" t="s">
        <v>39</v>
      </c>
      <c r="B610">
        <v>2533.2399999999998</v>
      </c>
      <c r="C610">
        <v>0</v>
      </c>
      <c r="D610">
        <v>0</v>
      </c>
      <c r="E610">
        <v>0</v>
      </c>
      <c r="F610">
        <v>0</v>
      </c>
      <c r="G610">
        <v>0.25034099999999998</v>
      </c>
      <c r="H610">
        <v>1</v>
      </c>
      <c r="I610">
        <v>0</v>
      </c>
    </row>
    <row r="611" spans="1:25" x14ac:dyDescent="0.25">
      <c r="A611" t="s">
        <v>39</v>
      </c>
      <c r="B611">
        <v>1499.25</v>
      </c>
      <c r="C611">
        <v>0</v>
      </c>
      <c r="D611">
        <v>0</v>
      </c>
      <c r="E611">
        <v>0</v>
      </c>
      <c r="F611">
        <v>0</v>
      </c>
      <c r="G611">
        <v>0.25034099999999998</v>
      </c>
      <c r="H611">
        <v>1</v>
      </c>
      <c r="I611">
        <v>0</v>
      </c>
    </row>
    <row r="612" spans="1:25" x14ac:dyDescent="0.25">
      <c r="A612" t="s">
        <v>39</v>
      </c>
      <c r="B612">
        <v>1501.43</v>
      </c>
      <c r="C612">
        <v>0</v>
      </c>
      <c r="D612">
        <v>0</v>
      </c>
      <c r="E612">
        <v>0</v>
      </c>
      <c r="F612">
        <v>0</v>
      </c>
      <c r="G612">
        <v>0.23743900000000001</v>
      </c>
      <c r="H612">
        <v>1</v>
      </c>
      <c r="I612">
        <v>0</v>
      </c>
    </row>
    <row r="613" spans="1:25" x14ac:dyDescent="0.25">
      <c r="A613" t="s">
        <v>39</v>
      </c>
      <c r="B613">
        <v>1496.82</v>
      </c>
      <c r="C613">
        <v>0</v>
      </c>
      <c r="D613">
        <v>0</v>
      </c>
      <c r="E613">
        <v>0</v>
      </c>
      <c r="F613">
        <v>0</v>
      </c>
      <c r="G613">
        <v>0.23749799999999999</v>
      </c>
      <c r="H613">
        <v>1</v>
      </c>
      <c r="I613">
        <v>0</v>
      </c>
    </row>
    <row r="614" spans="1:25" x14ac:dyDescent="0.25">
      <c r="A614" t="s">
        <v>39</v>
      </c>
      <c r="B614">
        <v>1496.37</v>
      </c>
      <c r="C614">
        <v>0</v>
      </c>
      <c r="D614">
        <v>0</v>
      </c>
      <c r="E614">
        <v>0</v>
      </c>
      <c r="F614">
        <v>0</v>
      </c>
      <c r="G614">
        <v>0.24932299999999999</v>
      </c>
      <c r="H614">
        <v>1</v>
      </c>
      <c r="I614">
        <v>0</v>
      </c>
    </row>
    <row r="615" spans="1:25" x14ac:dyDescent="0.25">
      <c r="A615" t="s">
        <v>39</v>
      </c>
      <c r="B615">
        <v>1490.53</v>
      </c>
      <c r="C615">
        <v>0</v>
      </c>
      <c r="D615">
        <v>0</v>
      </c>
      <c r="E615">
        <v>0</v>
      </c>
      <c r="F615">
        <v>0</v>
      </c>
      <c r="G615">
        <v>0.24932299999999999</v>
      </c>
      <c r="H615">
        <v>1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2589.44</v>
      </c>
      <c r="C616">
        <v>0</v>
      </c>
      <c r="D616">
        <v>0</v>
      </c>
      <c r="E616">
        <v>0</v>
      </c>
      <c r="F616">
        <v>0</v>
      </c>
      <c r="G616">
        <v>0.249331</v>
      </c>
      <c r="H616">
        <v>1</v>
      </c>
      <c r="I616">
        <v>0</v>
      </c>
      <c r="R616">
        <f>AVERAGE(B567:B616)</f>
        <v>1681.4454000000001</v>
      </c>
      <c r="S616">
        <f>AVERAGE(C567:C616)</f>
        <v>0</v>
      </c>
      <c r="U616">
        <f>_xlfn.VAR.P(B567:B616)</f>
        <v>149214.89673683929</v>
      </c>
      <c r="V616">
        <f>_xlfn.VAR.P(C567:C616)</f>
        <v>0</v>
      </c>
      <c r="X616">
        <f>1.96*SQRT(U616)/50</f>
        <v>15.142310884462011</v>
      </c>
      <c r="Y616">
        <f>1.96*SQRT(V616)/50</f>
        <v>0</v>
      </c>
    </row>
    <row r="617" spans="1:25" x14ac:dyDescent="0.25">
      <c r="A617" t="s">
        <v>39</v>
      </c>
      <c r="B617">
        <v>84075.084010000006</v>
      </c>
      <c r="C617" t="s">
        <v>37</v>
      </c>
    </row>
    <row r="618" spans="1:25" x14ac:dyDescent="0.25">
      <c r="A618" t="s">
        <v>40</v>
      </c>
      <c r="B618">
        <v>1513.7</v>
      </c>
      <c r="C618">
        <v>1501.97</v>
      </c>
      <c r="D618">
        <v>1472.02</v>
      </c>
      <c r="E618">
        <v>1256.6400000000001</v>
      </c>
      <c r="F618">
        <v>0</v>
      </c>
      <c r="G618">
        <v>0.249336</v>
      </c>
      <c r="H618">
        <v>1</v>
      </c>
      <c r="I618">
        <v>0</v>
      </c>
    </row>
    <row r="619" spans="1:25" x14ac:dyDescent="0.25">
      <c r="A619" t="s">
        <v>40</v>
      </c>
      <c r="B619">
        <v>1506.34</v>
      </c>
      <c r="C619">
        <v>1501.57</v>
      </c>
      <c r="D619">
        <v>1471.48</v>
      </c>
      <c r="E619">
        <v>1257.02</v>
      </c>
      <c r="F619">
        <v>0</v>
      </c>
      <c r="G619">
        <v>0.23744199999999999</v>
      </c>
      <c r="H619">
        <v>1</v>
      </c>
      <c r="I619">
        <v>0</v>
      </c>
    </row>
    <row r="620" spans="1:25" x14ac:dyDescent="0.25">
      <c r="A620" t="s">
        <v>40</v>
      </c>
      <c r="B620">
        <v>1500.36</v>
      </c>
      <c r="C620">
        <v>1495.47</v>
      </c>
      <c r="D620">
        <v>1470.56</v>
      </c>
      <c r="E620">
        <v>1255.79</v>
      </c>
      <c r="F620">
        <v>0</v>
      </c>
      <c r="G620">
        <v>0.23721400000000001</v>
      </c>
      <c r="H620">
        <v>1</v>
      </c>
      <c r="I620">
        <v>0</v>
      </c>
    </row>
    <row r="621" spans="1:25" x14ac:dyDescent="0.25">
      <c r="A621" t="s">
        <v>40</v>
      </c>
      <c r="B621">
        <v>1498.15</v>
      </c>
      <c r="C621">
        <v>1493.29</v>
      </c>
      <c r="D621">
        <v>1473.29</v>
      </c>
      <c r="E621">
        <v>1257.04</v>
      </c>
      <c r="F621">
        <v>0</v>
      </c>
      <c r="G621">
        <v>0.23721400000000001</v>
      </c>
      <c r="H621">
        <v>1</v>
      </c>
      <c r="I621">
        <v>0</v>
      </c>
    </row>
    <row r="622" spans="1:25" x14ac:dyDescent="0.25">
      <c r="A622" t="s">
        <v>40</v>
      </c>
      <c r="B622">
        <v>1504.63</v>
      </c>
      <c r="C622">
        <v>1499.76</v>
      </c>
      <c r="D622">
        <v>1472.56</v>
      </c>
      <c r="E622">
        <v>1257.7</v>
      </c>
      <c r="F622">
        <v>0</v>
      </c>
      <c r="G622">
        <v>0.23744199999999999</v>
      </c>
      <c r="H622">
        <v>1</v>
      </c>
      <c r="I622">
        <v>0</v>
      </c>
    </row>
    <row r="623" spans="1:25" x14ac:dyDescent="0.25">
      <c r="A623" t="s">
        <v>40</v>
      </c>
      <c r="B623">
        <v>2389.81</v>
      </c>
      <c r="C623">
        <v>1493.38</v>
      </c>
      <c r="D623">
        <v>1473.05</v>
      </c>
      <c r="E623">
        <v>1257.1199999999999</v>
      </c>
      <c r="F623">
        <v>0</v>
      </c>
      <c r="G623">
        <v>0.23744199999999999</v>
      </c>
      <c r="H623">
        <v>1</v>
      </c>
      <c r="I623">
        <v>0</v>
      </c>
    </row>
    <row r="624" spans="1:25" x14ac:dyDescent="0.25">
      <c r="A624" t="s">
        <v>40</v>
      </c>
      <c r="B624">
        <v>1521.34</v>
      </c>
      <c r="C624">
        <v>1509.87</v>
      </c>
      <c r="D624">
        <v>1480.92</v>
      </c>
      <c r="E624">
        <v>1257.03</v>
      </c>
      <c r="F624">
        <v>0</v>
      </c>
      <c r="G624">
        <v>0.23744199999999999</v>
      </c>
      <c r="H624">
        <v>1</v>
      </c>
      <c r="I624">
        <v>0</v>
      </c>
    </row>
    <row r="625" spans="1:9" x14ac:dyDescent="0.25">
      <c r="A625" t="s">
        <v>40</v>
      </c>
      <c r="B625">
        <v>1503.36</v>
      </c>
      <c r="C625">
        <v>1498.52</v>
      </c>
      <c r="D625">
        <v>1472.77</v>
      </c>
      <c r="E625">
        <v>1258.83</v>
      </c>
      <c r="F625">
        <v>0</v>
      </c>
      <c r="G625">
        <v>0.23744199999999999</v>
      </c>
      <c r="H625">
        <v>1</v>
      </c>
      <c r="I625">
        <v>0</v>
      </c>
    </row>
    <row r="626" spans="1:9" x14ac:dyDescent="0.25">
      <c r="A626" t="s">
        <v>40</v>
      </c>
      <c r="B626">
        <v>1521.18</v>
      </c>
      <c r="C626">
        <v>1516.2</v>
      </c>
      <c r="D626">
        <v>1471.88</v>
      </c>
      <c r="E626">
        <v>1255.7</v>
      </c>
      <c r="F626">
        <v>0</v>
      </c>
      <c r="G626">
        <v>0.23746900000000001</v>
      </c>
      <c r="H626">
        <v>1</v>
      </c>
      <c r="I626">
        <v>0</v>
      </c>
    </row>
    <row r="627" spans="1:9" x14ac:dyDescent="0.25">
      <c r="A627" t="s">
        <v>40</v>
      </c>
      <c r="B627">
        <v>1514.43</v>
      </c>
      <c r="C627">
        <v>1509.48</v>
      </c>
      <c r="D627">
        <v>1472.97</v>
      </c>
      <c r="E627">
        <v>1257.57</v>
      </c>
      <c r="F627">
        <v>0</v>
      </c>
      <c r="G627">
        <v>0.242952</v>
      </c>
      <c r="H627">
        <v>1</v>
      </c>
      <c r="I627">
        <v>0</v>
      </c>
    </row>
    <row r="628" spans="1:9" x14ac:dyDescent="0.25">
      <c r="A628" t="s">
        <v>40</v>
      </c>
      <c r="B628">
        <v>1514.64</v>
      </c>
      <c r="C628">
        <v>1509.77</v>
      </c>
      <c r="D628">
        <v>1472.16</v>
      </c>
      <c r="E628">
        <v>1257.28</v>
      </c>
      <c r="F628">
        <v>0</v>
      </c>
      <c r="G628">
        <v>0.242952</v>
      </c>
      <c r="H628">
        <v>1</v>
      </c>
      <c r="I628">
        <v>0</v>
      </c>
    </row>
    <row r="629" spans="1:9" x14ac:dyDescent="0.25">
      <c r="A629" t="s">
        <v>40</v>
      </c>
      <c r="B629">
        <v>2415.0500000000002</v>
      </c>
      <c r="C629">
        <v>1506.68</v>
      </c>
      <c r="D629">
        <v>1472.71</v>
      </c>
      <c r="E629">
        <v>1257.5</v>
      </c>
      <c r="F629">
        <v>0</v>
      </c>
      <c r="G629">
        <v>0.242952</v>
      </c>
      <c r="H629">
        <v>1</v>
      </c>
      <c r="I629">
        <v>0</v>
      </c>
    </row>
    <row r="630" spans="1:9" x14ac:dyDescent="0.25">
      <c r="A630" t="s">
        <v>40</v>
      </c>
      <c r="B630">
        <v>1505.87</v>
      </c>
      <c r="C630">
        <v>1497.97</v>
      </c>
      <c r="D630">
        <v>1471.84</v>
      </c>
      <c r="E630">
        <v>1256.6199999999999</v>
      </c>
      <c r="F630">
        <v>0</v>
      </c>
      <c r="G630">
        <v>0.242952</v>
      </c>
      <c r="H630">
        <v>1</v>
      </c>
      <c r="I630">
        <v>0</v>
      </c>
    </row>
    <row r="631" spans="1:9" x14ac:dyDescent="0.25">
      <c r="A631" t="s">
        <v>40</v>
      </c>
      <c r="B631">
        <v>1512.32</v>
      </c>
      <c r="C631">
        <v>1506.78</v>
      </c>
      <c r="D631">
        <v>1472.16</v>
      </c>
      <c r="E631">
        <v>1256.3599999999999</v>
      </c>
      <c r="F631">
        <v>0</v>
      </c>
      <c r="G631">
        <v>0.24293999999999999</v>
      </c>
      <c r="H631">
        <v>1</v>
      </c>
      <c r="I631">
        <v>0</v>
      </c>
    </row>
    <row r="632" spans="1:9" x14ac:dyDescent="0.25">
      <c r="A632" t="s">
        <v>40</v>
      </c>
      <c r="B632">
        <v>1504.19</v>
      </c>
      <c r="C632">
        <v>1499.39</v>
      </c>
      <c r="D632">
        <v>1471.99</v>
      </c>
      <c r="E632">
        <v>1256.0999999999999</v>
      </c>
      <c r="F632">
        <v>0</v>
      </c>
      <c r="G632">
        <v>0.24293999999999999</v>
      </c>
      <c r="H632">
        <v>1</v>
      </c>
      <c r="I632">
        <v>0</v>
      </c>
    </row>
    <row r="633" spans="1:9" x14ac:dyDescent="0.25">
      <c r="A633" t="s">
        <v>40</v>
      </c>
      <c r="B633">
        <v>1503.9</v>
      </c>
      <c r="C633">
        <v>1498.99</v>
      </c>
      <c r="D633">
        <v>1471.89</v>
      </c>
      <c r="E633">
        <v>1256.54</v>
      </c>
      <c r="F633">
        <v>0</v>
      </c>
      <c r="G633">
        <v>0.23708000000000001</v>
      </c>
      <c r="H633">
        <v>1</v>
      </c>
      <c r="I633">
        <v>0</v>
      </c>
    </row>
    <row r="634" spans="1:9" x14ac:dyDescent="0.25">
      <c r="A634" t="s">
        <v>40</v>
      </c>
      <c r="B634">
        <v>1506.26</v>
      </c>
      <c r="C634">
        <v>1501.31</v>
      </c>
      <c r="D634">
        <v>1473.04</v>
      </c>
      <c r="E634">
        <v>1257.55</v>
      </c>
      <c r="F634">
        <v>0</v>
      </c>
      <c r="G634">
        <v>0.23710800000000001</v>
      </c>
      <c r="H634">
        <v>1</v>
      </c>
      <c r="I634">
        <v>0</v>
      </c>
    </row>
    <row r="635" spans="1:9" x14ac:dyDescent="0.25">
      <c r="A635" t="s">
        <v>40</v>
      </c>
      <c r="B635">
        <v>2510.56</v>
      </c>
      <c r="C635">
        <v>1501.21</v>
      </c>
      <c r="D635">
        <v>1474.05</v>
      </c>
      <c r="E635">
        <v>1258.29</v>
      </c>
      <c r="F635">
        <v>0</v>
      </c>
      <c r="G635">
        <v>0.24923400000000001</v>
      </c>
      <c r="H635">
        <v>1</v>
      </c>
      <c r="I635">
        <v>0</v>
      </c>
    </row>
    <row r="636" spans="1:9" x14ac:dyDescent="0.25">
      <c r="A636" t="s">
        <v>40</v>
      </c>
      <c r="B636">
        <v>1510.18</v>
      </c>
      <c r="C636">
        <v>1501.16</v>
      </c>
      <c r="D636">
        <v>1473.3</v>
      </c>
      <c r="E636">
        <v>1257.17</v>
      </c>
      <c r="F636">
        <v>0</v>
      </c>
      <c r="G636">
        <v>0.249218</v>
      </c>
      <c r="H636">
        <v>1</v>
      </c>
      <c r="I636">
        <v>0</v>
      </c>
    </row>
    <row r="637" spans="1:9" x14ac:dyDescent="0.25">
      <c r="A637" t="s">
        <v>40</v>
      </c>
      <c r="B637">
        <v>1503.71</v>
      </c>
      <c r="C637">
        <v>1496.1</v>
      </c>
      <c r="D637">
        <v>1473.29</v>
      </c>
      <c r="E637">
        <v>1257.45</v>
      </c>
      <c r="F637">
        <v>0</v>
      </c>
      <c r="G637">
        <v>0.249218</v>
      </c>
      <c r="H637">
        <v>1</v>
      </c>
      <c r="I637">
        <v>0</v>
      </c>
    </row>
    <row r="638" spans="1:9" x14ac:dyDescent="0.25">
      <c r="A638" t="s">
        <v>40</v>
      </c>
      <c r="B638">
        <v>1502.47</v>
      </c>
      <c r="C638">
        <v>1497.51</v>
      </c>
      <c r="D638">
        <v>1471.51</v>
      </c>
      <c r="E638">
        <v>1256.5899999999999</v>
      </c>
      <c r="F638">
        <v>0</v>
      </c>
      <c r="G638">
        <v>0.249218</v>
      </c>
      <c r="H638">
        <v>1</v>
      </c>
      <c r="I638">
        <v>0</v>
      </c>
    </row>
    <row r="639" spans="1:9" x14ac:dyDescent="0.25">
      <c r="A639" t="s">
        <v>40</v>
      </c>
      <c r="B639">
        <v>1498.17</v>
      </c>
      <c r="C639">
        <v>1493.34</v>
      </c>
      <c r="D639">
        <v>1473.34</v>
      </c>
      <c r="E639">
        <v>1258.28</v>
      </c>
      <c r="F639">
        <v>0</v>
      </c>
      <c r="G639">
        <v>0.249218</v>
      </c>
      <c r="H639">
        <v>1</v>
      </c>
      <c r="I639">
        <v>0</v>
      </c>
    </row>
    <row r="640" spans="1:9" x14ac:dyDescent="0.25">
      <c r="A640" t="s">
        <v>40</v>
      </c>
      <c r="B640">
        <v>1502.3</v>
      </c>
      <c r="C640">
        <v>1497.43</v>
      </c>
      <c r="D640">
        <v>1471.33</v>
      </c>
      <c r="E640">
        <v>1256.6099999999999</v>
      </c>
      <c r="F640">
        <v>0</v>
      </c>
      <c r="G640">
        <v>0.23557800000000001</v>
      </c>
      <c r="H640">
        <v>1</v>
      </c>
      <c r="I640">
        <v>0</v>
      </c>
    </row>
    <row r="641" spans="1:9" x14ac:dyDescent="0.25">
      <c r="A641" t="s">
        <v>40</v>
      </c>
      <c r="B641">
        <v>2442.87</v>
      </c>
      <c r="C641">
        <v>1498.78</v>
      </c>
      <c r="D641">
        <v>1472.92</v>
      </c>
      <c r="E641">
        <v>1257.44</v>
      </c>
      <c r="F641">
        <v>0</v>
      </c>
      <c r="G641">
        <v>0.23557800000000001</v>
      </c>
      <c r="H641">
        <v>1</v>
      </c>
      <c r="I641">
        <v>0</v>
      </c>
    </row>
    <row r="642" spans="1:9" x14ac:dyDescent="0.25">
      <c r="A642" t="s">
        <v>40</v>
      </c>
      <c r="B642">
        <v>1512.68</v>
      </c>
      <c r="C642">
        <v>1501.11</v>
      </c>
      <c r="D642">
        <v>1472.23</v>
      </c>
      <c r="E642">
        <v>1256.1500000000001</v>
      </c>
      <c r="F642">
        <v>0</v>
      </c>
      <c r="G642">
        <v>0.23557800000000001</v>
      </c>
      <c r="H642">
        <v>1</v>
      </c>
      <c r="I642">
        <v>0</v>
      </c>
    </row>
    <row r="643" spans="1:9" x14ac:dyDescent="0.25">
      <c r="A643" t="s">
        <v>40</v>
      </c>
      <c r="B643">
        <v>1499.07</v>
      </c>
      <c r="C643">
        <v>1493.73</v>
      </c>
      <c r="D643">
        <v>1472.14</v>
      </c>
      <c r="E643">
        <v>1257.42</v>
      </c>
      <c r="F643">
        <v>0</v>
      </c>
      <c r="G643">
        <v>0.235571</v>
      </c>
      <c r="H643">
        <v>1</v>
      </c>
      <c r="I643">
        <v>0</v>
      </c>
    </row>
    <row r="644" spans="1:9" x14ac:dyDescent="0.25">
      <c r="A644" t="s">
        <v>40</v>
      </c>
      <c r="B644">
        <v>1496.32</v>
      </c>
      <c r="C644">
        <v>1491.47</v>
      </c>
      <c r="D644">
        <v>1471.44</v>
      </c>
      <c r="E644">
        <v>1256.25</v>
      </c>
      <c r="F644">
        <v>0</v>
      </c>
      <c r="G644">
        <v>0.235571</v>
      </c>
      <c r="H644">
        <v>1</v>
      </c>
      <c r="I644">
        <v>0</v>
      </c>
    </row>
    <row r="645" spans="1:9" x14ac:dyDescent="0.25">
      <c r="A645" t="s">
        <v>40</v>
      </c>
      <c r="B645">
        <v>1505.04</v>
      </c>
      <c r="C645">
        <v>1500.1</v>
      </c>
      <c r="D645">
        <v>1471.45</v>
      </c>
      <c r="E645">
        <v>1256.6500000000001</v>
      </c>
      <c r="F645">
        <v>0</v>
      </c>
      <c r="G645">
        <v>0.23558100000000001</v>
      </c>
      <c r="H645">
        <v>1</v>
      </c>
      <c r="I645">
        <v>0</v>
      </c>
    </row>
    <row r="646" spans="1:9" x14ac:dyDescent="0.25">
      <c r="A646" t="s">
        <v>40</v>
      </c>
      <c r="B646">
        <v>1502.92</v>
      </c>
      <c r="C646">
        <v>1498.06</v>
      </c>
      <c r="D646">
        <v>1471.3</v>
      </c>
      <c r="E646">
        <v>1256.3</v>
      </c>
      <c r="F646">
        <v>0</v>
      </c>
      <c r="G646">
        <v>0.23558299999999999</v>
      </c>
      <c r="H646">
        <v>1</v>
      </c>
      <c r="I646">
        <v>0</v>
      </c>
    </row>
    <row r="647" spans="1:9" x14ac:dyDescent="0.25">
      <c r="A647" t="s">
        <v>40</v>
      </c>
      <c r="B647">
        <v>2522.4699999999998</v>
      </c>
      <c r="C647">
        <v>1500.49</v>
      </c>
      <c r="D647">
        <v>1473.14</v>
      </c>
      <c r="E647">
        <v>1257.69</v>
      </c>
      <c r="F647">
        <v>0</v>
      </c>
      <c r="G647">
        <v>0.23558299999999999</v>
      </c>
      <c r="H647">
        <v>1</v>
      </c>
      <c r="I647">
        <v>0</v>
      </c>
    </row>
    <row r="648" spans="1:9" x14ac:dyDescent="0.25">
      <c r="A648" t="s">
        <v>40</v>
      </c>
      <c r="B648">
        <v>1511.38</v>
      </c>
      <c r="C648">
        <v>1500</v>
      </c>
      <c r="D648">
        <v>1473.06</v>
      </c>
      <c r="E648">
        <v>1257.5899999999999</v>
      </c>
      <c r="F648">
        <v>0</v>
      </c>
      <c r="G648">
        <v>0.23558299999999999</v>
      </c>
      <c r="H648">
        <v>1</v>
      </c>
      <c r="I648">
        <v>0</v>
      </c>
    </row>
    <row r="649" spans="1:9" x14ac:dyDescent="0.25">
      <c r="A649" t="s">
        <v>40</v>
      </c>
      <c r="B649">
        <v>1499.78</v>
      </c>
      <c r="C649">
        <v>1494.59</v>
      </c>
      <c r="D649">
        <v>1473.31</v>
      </c>
      <c r="E649">
        <v>1257.6600000000001</v>
      </c>
      <c r="F649">
        <v>0</v>
      </c>
      <c r="G649">
        <v>0.24362200000000001</v>
      </c>
      <c r="H649">
        <v>1</v>
      </c>
      <c r="I649">
        <v>0</v>
      </c>
    </row>
    <row r="650" spans="1:9" x14ac:dyDescent="0.25">
      <c r="A650" t="s">
        <v>40</v>
      </c>
      <c r="B650">
        <v>1495.68</v>
      </c>
      <c r="C650">
        <v>1490.8</v>
      </c>
      <c r="D650">
        <v>1470.69</v>
      </c>
      <c r="E650">
        <v>1254.9000000000001</v>
      </c>
      <c r="F650">
        <v>0</v>
      </c>
      <c r="G650">
        <v>0.24362800000000001</v>
      </c>
      <c r="H650">
        <v>1</v>
      </c>
      <c r="I650">
        <v>0</v>
      </c>
    </row>
    <row r="651" spans="1:9" x14ac:dyDescent="0.25">
      <c r="A651" t="s">
        <v>40</v>
      </c>
      <c r="B651">
        <v>1505.09</v>
      </c>
      <c r="C651">
        <v>1500.11</v>
      </c>
      <c r="D651">
        <v>1473.09</v>
      </c>
      <c r="E651">
        <v>1257.5999999999999</v>
      </c>
      <c r="F651">
        <v>0</v>
      </c>
      <c r="G651">
        <v>0.24362800000000001</v>
      </c>
      <c r="H651">
        <v>1</v>
      </c>
      <c r="I651">
        <v>0</v>
      </c>
    </row>
    <row r="652" spans="1:9" x14ac:dyDescent="0.25">
      <c r="A652" t="s">
        <v>40</v>
      </c>
      <c r="B652">
        <v>1502.79</v>
      </c>
      <c r="C652">
        <v>1497.95</v>
      </c>
      <c r="D652">
        <v>1471.43</v>
      </c>
      <c r="E652">
        <v>1256.53</v>
      </c>
      <c r="F652">
        <v>0</v>
      </c>
      <c r="G652">
        <v>0.23599200000000001</v>
      </c>
      <c r="H652">
        <v>1</v>
      </c>
      <c r="I652">
        <v>0</v>
      </c>
    </row>
    <row r="653" spans="1:9" x14ac:dyDescent="0.25">
      <c r="A653" t="s">
        <v>40</v>
      </c>
      <c r="B653">
        <v>2467.0100000000002</v>
      </c>
      <c r="C653">
        <v>1499.95</v>
      </c>
      <c r="D653">
        <v>1472.1</v>
      </c>
      <c r="E653">
        <v>1256.5899999999999</v>
      </c>
      <c r="F653">
        <v>0</v>
      </c>
      <c r="G653">
        <v>0.23599200000000001</v>
      </c>
      <c r="H653">
        <v>1</v>
      </c>
      <c r="I653">
        <v>0</v>
      </c>
    </row>
    <row r="654" spans="1:9" x14ac:dyDescent="0.25">
      <c r="A654" t="s">
        <v>40</v>
      </c>
      <c r="B654">
        <v>1506.97</v>
      </c>
      <c r="C654">
        <v>1495.58</v>
      </c>
      <c r="D654">
        <v>1472.79</v>
      </c>
      <c r="E654">
        <v>1257.18</v>
      </c>
      <c r="F654">
        <v>0</v>
      </c>
      <c r="G654">
        <v>0.23633599999999999</v>
      </c>
      <c r="H654">
        <v>1</v>
      </c>
      <c r="I654">
        <v>0</v>
      </c>
    </row>
    <row r="655" spans="1:9" x14ac:dyDescent="0.25">
      <c r="A655" t="s">
        <v>40</v>
      </c>
      <c r="B655">
        <v>1505.88</v>
      </c>
      <c r="C655">
        <v>1501.11</v>
      </c>
      <c r="D655">
        <v>1472.34</v>
      </c>
      <c r="E655">
        <v>1258.02</v>
      </c>
      <c r="F655">
        <v>0</v>
      </c>
      <c r="G655">
        <v>0.23744299999999999</v>
      </c>
      <c r="H655">
        <v>1</v>
      </c>
      <c r="I655">
        <v>0</v>
      </c>
    </row>
    <row r="656" spans="1:9" x14ac:dyDescent="0.25">
      <c r="A656" t="s">
        <v>40</v>
      </c>
      <c r="B656">
        <v>1496.66</v>
      </c>
      <c r="C656">
        <v>1491.79</v>
      </c>
      <c r="D656">
        <v>1471.74</v>
      </c>
      <c r="E656">
        <v>1256.3900000000001</v>
      </c>
      <c r="F656">
        <v>0</v>
      </c>
      <c r="G656">
        <v>0.23744499999999999</v>
      </c>
      <c r="H656">
        <v>1</v>
      </c>
      <c r="I656">
        <v>0</v>
      </c>
    </row>
    <row r="657" spans="1:25" x14ac:dyDescent="0.25">
      <c r="A657" t="s">
        <v>40</v>
      </c>
      <c r="B657">
        <v>1503.66</v>
      </c>
      <c r="C657">
        <v>1498.71</v>
      </c>
      <c r="D657">
        <v>1472.35</v>
      </c>
      <c r="E657">
        <v>1257.04</v>
      </c>
      <c r="F657">
        <v>0</v>
      </c>
      <c r="G657">
        <v>0.23744499999999999</v>
      </c>
      <c r="H657">
        <v>1</v>
      </c>
      <c r="I657">
        <v>0</v>
      </c>
    </row>
    <row r="658" spans="1:25" x14ac:dyDescent="0.25">
      <c r="A658" t="s">
        <v>40</v>
      </c>
      <c r="B658">
        <v>1505.11</v>
      </c>
      <c r="C658">
        <v>1500.27</v>
      </c>
      <c r="D658">
        <v>1472.95</v>
      </c>
      <c r="E658">
        <v>1257.43</v>
      </c>
      <c r="F658">
        <v>0</v>
      </c>
      <c r="G658">
        <v>0.23744299999999999</v>
      </c>
      <c r="H658">
        <v>1</v>
      </c>
      <c r="I658">
        <v>0</v>
      </c>
    </row>
    <row r="659" spans="1:25" x14ac:dyDescent="0.25">
      <c r="A659" t="s">
        <v>40</v>
      </c>
      <c r="B659">
        <v>2461.85</v>
      </c>
      <c r="C659">
        <v>1494.81</v>
      </c>
      <c r="D659">
        <v>1474.49</v>
      </c>
      <c r="E659">
        <v>1258.55</v>
      </c>
      <c r="F659">
        <v>0</v>
      </c>
      <c r="G659">
        <v>0.23744299999999999</v>
      </c>
      <c r="H659">
        <v>1</v>
      </c>
      <c r="I659">
        <v>0</v>
      </c>
    </row>
    <row r="660" spans="1:25" x14ac:dyDescent="0.25">
      <c r="A660" t="s">
        <v>40</v>
      </c>
      <c r="B660">
        <v>1513.27</v>
      </c>
      <c r="C660">
        <v>1501.6</v>
      </c>
      <c r="D660">
        <v>1472.87</v>
      </c>
      <c r="E660">
        <v>1256.57</v>
      </c>
      <c r="F660">
        <v>0</v>
      </c>
      <c r="G660">
        <v>0.23744299999999999</v>
      </c>
      <c r="H660">
        <v>1</v>
      </c>
      <c r="I660">
        <v>0</v>
      </c>
    </row>
    <row r="661" spans="1:25" x14ac:dyDescent="0.25">
      <c r="A661" t="s">
        <v>40</v>
      </c>
      <c r="B661">
        <v>1508.76</v>
      </c>
      <c r="C661">
        <v>1503.93</v>
      </c>
      <c r="D661">
        <v>1473.02</v>
      </c>
      <c r="E661">
        <v>1257.72</v>
      </c>
      <c r="F661">
        <v>0</v>
      </c>
      <c r="G661">
        <v>0.23744299999999999</v>
      </c>
      <c r="H661">
        <v>1</v>
      </c>
      <c r="I661">
        <v>0</v>
      </c>
    </row>
    <row r="662" spans="1:25" x14ac:dyDescent="0.25">
      <c r="A662" t="s">
        <v>40</v>
      </c>
      <c r="B662">
        <v>1497.04</v>
      </c>
      <c r="C662">
        <v>1492.16</v>
      </c>
      <c r="D662">
        <v>1472.04</v>
      </c>
      <c r="E662">
        <v>1255.8599999999999</v>
      </c>
      <c r="F662">
        <v>0</v>
      </c>
      <c r="G662">
        <v>0.23744299999999999</v>
      </c>
      <c r="H662">
        <v>1</v>
      </c>
      <c r="I662">
        <v>0</v>
      </c>
    </row>
    <row r="663" spans="1:25" x14ac:dyDescent="0.25">
      <c r="A663" t="s">
        <v>40</v>
      </c>
      <c r="B663">
        <v>1496.35</v>
      </c>
      <c r="C663">
        <v>1491.49</v>
      </c>
      <c r="D663">
        <v>1471.39</v>
      </c>
      <c r="E663">
        <v>1256.78</v>
      </c>
      <c r="F663">
        <v>0</v>
      </c>
      <c r="G663">
        <v>0.23744299999999999</v>
      </c>
      <c r="H663">
        <v>1</v>
      </c>
      <c r="I663">
        <v>0</v>
      </c>
    </row>
    <row r="664" spans="1:25" x14ac:dyDescent="0.25">
      <c r="A664" t="s">
        <v>40</v>
      </c>
      <c r="B664">
        <v>1505.32</v>
      </c>
      <c r="C664">
        <v>1500.37</v>
      </c>
      <c r="D664">
        <v>1472.19</v>
      </c>
      <c r="E664">
        <v>1257.1400000000001</v>
      </c>
      <c r="F664">
        <v>0</v>
      </c>
      <c r="G664">
        <v>0.23789099999999999</v>
      </c>
      <c r="H664">
        <v>1</v>
      </c>
      <c r="I664">
        <v>0</v>
      </c>
    </row>
    <row r="665" spans="1:25" x14ac:dyDescent="0.25">
      <c r="A665" t="s">
        <v>40</v>
      </c>
      <c r="B665">
        <v>2495.77</v>
      </c>
      <c r="C665">
        <v>1499.77</v>
      </c>
      <c r="D665">
        <v>1473.57</v>
      </c>
      <c r="E665">
        <v>1257.78</v>
      </c>
      <c r="F665">
        <v>0</v>
      </c>
      <c r="G665">
        <v>0.23789099999999999</v>
      </c>
      <c r="H665">
        <v>1</v>
      </c>
      <c r="I665">
        <v>0</v>
      </c>
    </row>
    <row r="666" spans="1:25" x14ac:dyDescent="0.25">
      <c r="A666" t="s">
        <v>40</v>
      </c>
      <c r="B666">
        <v>1516.36</v>
      </c>
      <c r="C666">
        <v>1504.85</v>
      </c>
      <c r="D666">
        <v>1473.97</v>
      </c>
      <c r="E666">
        <v>1257.44</v>
      </c>
      <c r="F666">
        <v>0</v>
      </c>
      <c r="G666">
        <v>0.23555000000000001</v>
      </c>
      <c r="H666">
        <v>1</v>
      </c>
      <c r="I666">
        <v>0</v>
      </c>
    </row>
    <row r="667" spans="1:25" x14ac:dyDescent="0.25">
      <c r="A667" t="s">
        <v>40</v>
      </c>
      <c r="B667">
        <v>1498.75</v>
      </c>
      <c r="C667">
        <v>1493.89</v>
      </c>
      <c r="D667">
        <v>1472.59</v>
      </c>
      <c r="E667">
        <v>1257.6099999999999</v>
      </c>
      <c r="F667">
        <v>0</v>
      </c>
      <c r="G667">
        <v>0.23554800000000001</v>
      </c>
      <c r="H667">
        <v>1</v>
      </c>
      <c r="I667">
        <v>0</v>
      </c>
    </row>
    <row r="668" spans="1:25" x14ac:dyDescent="0.25">
      <c r="A668" t="s">
        <v>40</v>
      </c>
      <c r="B668">
        <v>1502.8</v>
      </c>
      <c r="C668">
        <v>1497.88</v>
      </c>
      <c r="D668">
        <v>1472.52</v>
      </c>
      <c r="E668">
        <v>1257.0999999999999</v>
      </c>
      <c r="F668">
        <v>0</v>
      </c>
      <c r="G668">
        <v>0.235544</v>
      </c>
      <c r="H668">
        <v>1</v>
      </c>
      <c r="I668">
        <v>0</v>
      </c>
    </row>
    <row r="669" spans="1:25" x14ac:dyDescent="0.25">
      <c r="A669" t="s">
        <v>40</v>
      </c>
      <c r="B669">
        <v>1497.26</v>
      </c>
      <c r="C669">
        <v>1492.38</v>
      </c>
      <c r="D669">
        <v>1472.31</v>
      </c>
      <c r="E669">
        <v>1256.9000000000001</v>
      </c>
      <c r="F669">
        <v>0</v>
      </c>
      <c r="G669">
        <v>0.23555100000000001</v>
      </c>
      <c r="H669">
        <v>1</v>
      </c>
      <c r="I669">
        <v>0</v>
      </c>
    </row>
    <row r="670" spans="1:25" x14ac:dyDescent="0.25">
      <c r="A670" t="s">
        <v>40</v>
      </c>
      <c r="B670">
        <v>1503.86</v>
      </c>
      <c r="C670">
        <v>1498.94</v>
      </c>
      <c r="D670">
        <v>1473.41</v>
      </c>
      <c r="E670">
        <v>1257.42</v>
      </c>
      <c r="F670">
        <v>0</v>
      </c>
      <c r="G670">
        <v>0.23555100000000001</v>
      </c>
      <c r="H670">
        <v>1</v>
      </c>
      <c r="I670">
        <v>0</v>
      </c>
    </row>
    <row r="671" spans="1:25" x14ac:dyDescent="0.25">
      <c r="A671" t="s">
        <v>40</v>
      </c>
      <c r="B671">
        <v>2469.2800000000002</v>
      </c>
      <c r="C671">
        <v>1497.92</v>
      </c>
      <c r="D671">
        <v>1472.55</v>
      </c>
      <c r="E671">
        <v>1257.1600000000001</v>
      </c>
      <c r="F671">
        <v>0</v>
      </c>
      <c r="G671">
        <v>0.236319</v>
      </c>
      <c r="H671">
        <v>1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1508.26</v>
      </c>
      <c r="C672">
        <v>1496.45</v>
      </c>
      <c r="D672">
        <v>1473.58</v>
      </c>
      <c r="E672">
        <v>1257.79</v>
      </c>
      <c r="F672">
        <v>0</v>
      </c>
      <c r="G672">
        <v>0.236319</v>
      </c>
      <c r="H672">
        <v>1</v>
      </c>
      <c r="I672">
        <v>0</v>
      </c>
      <c r="R672">
        <f>AVERAGE(B623:B672)</f>
        <v>1677.921</v>
      </c>
      <c r="S672">
        <f>AVERAGE(C623:C672)</f>
        <v>1499.1225999999997</v>
      </c>
      <c r="U672">
        <f>_xlfn.VAR.P(B623:B672)</f>
        <v>135924.27521699981</v>
      </c>
      <c r="V672">
        <f>_xlfn.VAR.P(C623:C672)</f>
        <v>27.460579239999912</v>
      </c>
      <c r="X672">
        <f>1.96*SQRT(U672)/50</f>
        <v>14.452220530750649</v>
      </c>
      <c r="Y672">
        <f>1.96*SQRT(V672)/50</f>
        <v>0.20541914341987083</v>
      </c>
    </row>
    <row r="673" spans="1:9" x14ac:dyDescent="0.25">
      <c r="A673" t="s">
        <v>39</v>
      </c>
      <c r="B673">
        <v>83899.111902000004</v>
      </c>
      <c r="C673" t="s">
        <v>37</v>
      </c>
    </row>
    <row r="674" spans="1:9" x14ac:dyDescent="0.25">
      <c r="A674" t="s">
        <v>41</v>
      </c>
      <c r="B674">
        <v>1415.57</v>
      </c>
      <c r="C674">
        <v>1410.83</v>
      </c>
      <c r="D674">
        <v>1379.32</v>
      </c>
      <c r="E674">
        <v>1164.44</v>
      </c>
      <c r="F674">
        <v>0</v>
      </c>
      <c r="G674">
        <v>0.236319</v>
      </c>
      <c r="H674">
        <v>1</v>
      </c>
      <c r="I674">
        <v>0</v>
      </c>
    </row>
    <row r="675" spans="1:9" x14ac:dyDescent="0.25">
      <c r="A675" t="s">
        <v>41</v>
      </c>
      <c r="B675">
        <v>1408.91</v>
      </c>
      <c r="C675">
        <v>1404.34</v>
      </c>
      <c r="D675">
        <v>1377.97</v>
      </c>
      <c r="E675">
        <v>1163.04</v>
      </c>
      <c r="F675">
        <v>0</v>
      </c>
      <c r="G675">
        <v>0.236319</v>
      </c>
      <c r="H675">
        <v>1</v>
      </c>
      <c r="I675">
        <v>0</v>
      </c>
    </row>
    <row r="676" spans="1:9" x14ac:dyDescent="0.25">
      <c r="A676" t="s">
        <v>41</v>
      </c>
      <c r="B676">
        <v>1402.27</v>
      </c>
      <c r="C676">
        <v>1398.47</v>
      </c>
      <c r="D676">
        <v>1378.19</v>
      </c>
      <c r="E676">
        <v>1163.04</v>
      </c>
      <c r="F676">
        <v>0</v>
      </c>
      <c r="G676">
        <v>0.236319</v>
      </c>
      <c r="H676">
        <v>1</v>
      </c>
      <c r="I676">
        <v>0</v>
      </c>
    </row>
    <row r="677" spans="1:9" x14ac:dyDescent="0.25">
      <c r="A677" t="s">
        <v>41</v>
      </c>
      <c r="B677">
        <v>1402.13</v>
      </c>
      <c r="C677">
        <v>1398.42</v>
      </c>
      <c r="D677">
        <v>1378.15</v>
      </c>
      <c r="E677">
        <v>1163.19</v>
      </c>
      <c r="F677">
        <v>0</v>
      </c>
      <c r="G677">
        <v>0.236317</v>
      </c>
      <c r="H677">
        <v>1</v>
      </c>
      <c r="I677">
        <v>0</v>
      </c>
    </row>
    <row r="678" spans="1:9" x14ac:dyDescent="0.25">
      <c r="A678" t="s">
        <v>41</v>
      </c>
      <c r="B678">
        <v>2856.49</v>
      </c>
      <c r="C678">
        <v>1405.59</v>
      </c>
      <c r="D678">
        <v>1378.24</v>
      </c>
      <c r="E678">
        <v>1163.21</v>
      </c>
      <c r="F678">
        <v>0</v>
      </c>
      <c r="G678">
        <v>0.236317</v>
      </c>
      <c r="H678">
        <v>1</v>
      </c>
      <c r="I678">
        <v>0</v>
      </c>
    </row>
    <row r="679" spans="1:9" x14ac:dyDescent="0.25">
      <c r="A679" t="s">
        <v>41</v>
      </c>
      <c r="B679">
        <v>1424.88</v>
      </c>
      <c r="C679">
        <v>1408.16</v>
      </c>
      <c r="D679">
        <v>1378.12</v>
      </c>
      <c r="E679">
        <v>1162.8900000000001</v>
      </c>
      <c r="F679">
        <v>0</v>
      </c>
      <c r="G679">
        <v>0.236317</v>
      </c>
      <c r="H679">
        <v>1</v>
      </c>
      <c r="I679">
        <v>0</v>
      </c>
    </row>
    <row r="680" spans="1:9" x14ac:dyDescent="0.25">
      <c r="A680" t="s">
        <v>41</v>
      </c>
      <c r="B680">
        <v>1415.28</v>
      </c>
      <c r="C680">
        <v>1410.6</v>
      </c>
      <c r="D680">
        <v>1378.08</v>
      </c>
      <c r="E680">
        <v>1162.46</v>
      </c>
      <c r="F680">
        <v>0</v>
      </c>
      <c r="G680">
        <v>0.236317</v>
      </c>
      <c r="H680">
        <v>1</v>
      </c>
      <c r="I680">
        <v>0</v>
      </c>
    </row>
    <row r="681" spans="1:9" x14ac:dyDescent="0.25">
      <c r="A681" t="s">
        <v>41</v>
      </c>
      <c r="B681">
        <v>1403.33</v>
      </c>
      <c r="C681">
        <v>1399.2</v>
      </c>
      <c r="D681">
        <v>1378.96</v>
      </c>
      <c r="E681">
        <v>1163.27</v>
      </c>
      <c r="F681">
        <v>0</v>
      </c>
      <c r="G681">
        <v>0.236315</v>
      </c>
      <c r="H681">
        <v>1</v>
      </c>
      <c r="I681">
        <v>0</v>
      </c>
    </row>
    <row r="682" spans="1:9" x14ac:dyDescent="0.25">
      <c r="A682" t="s">
        <v>41</v>
      </c>
      <c r="B682">
        <v>1407.1</v>
      </c>
      <c r="C682">
        <v>1403.4</v>
      </c>
      <c r="D682">
        <v>1377.44</v>
      </c>
      <c r="E682">
        <v>1162.52</v>
      </c>
      <c r="F682">
        <v>0</v>
      </c>
      <c r="G682">
        <v>0.236315</v>
      </c>
      <c r="H682">
        <v>1</v>
      </c>
      <c r="I682">
        <v>0</v>
      </c>
    </row>
    <row r="683" spans="1:9" x14ac:dyDescent="0.25">
      <c r="A683" t="s">
        <v>41</v>
      </c>
      <c r="B683">
        <v>1402.55</v>
      </c>
      <c r="C683">
        <v>1398.83</v>
      </c>
      <c r="D683">
        <v>1378.53</v>
      </c>
      <c r="E683">
        <v>1162.8699999999999</v>
      </c>
      <c r="F683">
        <v>0</v>
      </c>
      <c r="G683">
        <v>0.236315</v>
      </c>
      <c r="H683">
        <v>1</v>
      </c>
      <c r="I683">
        <v>0</v>
      </c>
    </row>
    <row r="684" spans="1:9" x14ac:dyDescent="0.25">
      <c r="A684" t="s">
        <v>41</v>
      </c>
      <c r="B684">
        <v>2965.84</v>
      </c>
      <c r="C684">
        <v>1405.34</v>
      </c>
      <c r="D684">
        <v>1378.66</v>
      </c>
      <c r="E684">
        <v>1163.46</v>
      </c>
      <c r="F684">
        <v>0</v>
      </c>
      <c r="G684">
        <v>0.236315</v>
      </c>
      <c r="H684">
        <v>1</v>
      </c>
      <c r="I684">
        <v>0</v>
      </c>
    </row>
    <row r="685" spans="1:9" x14ac:dyDescent="0.25">
      <c r="A685" t="s">
        <v>41</v>
      </c>
      <c r="B685">
        <v>1412.35</v>
      </c>
      <c r="C685">
        <v>1401.55</v>
      </c>
      <c r="D685">
        <v>1378.25</v>
      </c>
      <c r="E685">
        <v>1162.9100000000001</v>
      </c>
      <c r="F685">
        <v>0</v>
      </c>
      <c r="G685">
        <v>0.236315</v>
      </c>
      <c r="H685">
        <v>1</v>
      </c>
      <c r="I685">
        <v>0</v>
      </c>
    </row>
    <row r="686" spans="1:9" x14ac:dyDescent="0.25">
      <c r="A686" t="s">
        <v>41</v>
      </c>
      <c r="B686">
        <v>1410.68</v>
      </c>
      <c r="C686">
        <v>1405.78</v>
      </c>
      <c r="D686">
        <v>1378.09</v>
      </c>
      <c r="E686">
        <v>1162.57</v>
      </c>
      <c r="F686">
        <v>0</v>
      </c>
      <c r="G686">
        <v>0.236315</v>
      </c>
      <c r="H686">
        <v>1</v>
      </c>
      <c r="I686">
        <v>0</v>
      </c>
    </row>
    <row r="687" spans="1:9" x14ac:dyDescent="0.25">
      <c r="A687" t="s">
        <v>41</v>
      </c>
      <c r="B687">
        <v>1410.03</v>
      </c>
      <c r="C687">
        <v>1405.87</v>
      </c>
      <c r="D687">
        <v>1379.08</v>
      </c>
      <c r="E687">
        <v>1163.52</v>
      </c>
      <c r="F687">
        <v>0</v>
      </c>
      <c r="G687">
        <v>0.236315</v>
      </c>
      <c r="H687">
        <v>1</v>
      </c>
      <c r="I687">
        <v>0</v>
      </c>
    </row>
    <row r="688" spans="1:9" x14ac:dyDescent="0.25">
      <c r="A688" t="s">
        <v>41</v>
      </c>
      <c r="B688">
        <v>1402.89</v>
      </c>
      <c r="C688">
        <v>1399.21</v>
      </c>
      <c r="D688">
        <v>1378.95</v>
      </c>
      <c r="E688">
        <v>1163.8499999999999</v>
      </c>
      <c r="F688">
        <v>0</v>
      </c>
      <c r="G688">
        <v>0.236315</v>
      </c>
      <c r="H688">
        <v>1</v>
      </c>
      <c r="I688">
        <v>0</v>
      </c>
    </row>
    <row r="689" spans="1:9" x14ac:dyDescent="0.25">
      <c r="A689" t="s">
        <v>41</v>
      </c>
      <c r="B689">
        <v>1406.19</v>
      </c>
      <c r="C689">
        <v>1402.55</v>
      </c>
      <c r="D689">
        <v>1376.96</v>
      </c>
      <c r="E689">
        <v>1162.45</v>
      </c>
      <c r="F689">
        <v>0</v>
      </c>
      <c r="G689">
        <v>0.236315</v>
      </c>
      <c r="H689">
        <v>1</v>
      </c>
      <c r="I689">
        <v>0</v>
      </c>
    </row>
    <row r="690" spans="1:9" x14ac:dyDescent="0.25">
      <c r="A690" t="s">
        <v>41</v>
      </c>
      <c r="B690">
        <v>2952.79</v>
      </c>
      <c r="C690">
        <v>1397.02</v>
      </c>
      <c r="D690">
        <v>1376.68</v>
      </c>
      <c r="E690">
        <v>1161.97</v>
      </c>
      <c r="F690">
        <v>0</v>
      </c>
      <c r="G690">
        <v>0.236315</v>
      </c>
      <c r="H690">
        <v>1</v>
      </c>
      <c r="I690">
        <v>0</v>
      </c>
    </row>
    <row r="691" spans="1:9" x14ac:dyDescent="0.25">
      <c r="A691" t="s">
        <v>41</v>
      </c>
      <c r="B691">
        <v>1575.49</v>
      </c>
      <c r="C691">
        <v>1405.48</v>
      </c>
      <c r="D691">
        <v>1378.2</v>
      </c>
      <c r="E691">
        <v>1162.9100000000001</v>
      </c>
      <c r="F691">
        <v>0</v>
      </c>
      <c r="G691">
        <v>0.236315</v>
      </c>
      <c r="H691">
        <v>1</v>
      </c>
      <c r="I691">
        <v>0</v>
      </c>
    </row>
    <row r="692" spans="1:9" x14ac:dyDescent="0.25">
      <c r="A692" t="s">
        <v>41</v>
      </c>
      <c r="B692">
        <v>1407.92</v>
      </c>
      <c r="C692">
        <v>1403.65</v>
      </c>
      <c r="D692">
        <v>1375.92</v>
      </c>
      <c r="E692">
        <v>1161.25</v>
      </c>
      <c r="F692">
        <v>0</v>
      </c>
      <c r="G692">
        <v>0.236315</v>
      </c>
      <c r="H692">
        <v>1</v>
      </c>
      <c r="I692">
        <v>0</v>
      </c>
    </row>
    <row r="693" spans="1:9" x14ac:dyDescent="0.25">
      <c r="A693" t="s">
        <v>41</v>
      </c>
      <c r="B693">
        <v>1402.63</v>
      </c>
      <c r="C693">
        <v>1398.69</v>
      </c>
      <c r="D693">
        <v>1378.27</v>
      </c>
      <c r="E693">
        <v>1163.3499999999999</v>
      </c>
      <c r="F693">
        <v>0</v>
      </c>
      <c r="G693">
        <v>0.236315</v>
      </c>
      <c r="H693">
        <v>1</v>
      </c>
      <c r="I693">
        <v>0</v>
      </c>
    </row>
    <row r="694" spans="1:9" x14ac:dyDescent="0.25">
      <c r="A694" t="s">
        <v>41</v>
      </c>
      <c r="B694">
        <v>1406.05</v>
      </c>
      <c r="C694">
        <v>1402.34</v>
      </c>
      <c r="D694">
        <v>1377</v>
      </c>
      <c r="E694">
        <v>1161.68</v>
      </c>
      <c r="F694">
        <v>0</v>
      </c>
      <c r="G694">
        <v>0.236315</v>
      </c>
      <c r="H694">
        <v>1</v>
      </c>
      <c r="I694">
        <v>0</v>
      </c>
    </row>
    <row r="695" spans="1:9" x14ac:dyDescent="0.25">
      <c r="A695" t="s">
        <v>41</v>
      </c>
      <c r="B695">
        <v>1406.63</v>
      </c>
      <c r="C695">
        <v>1402.96</v>
      </c>
      <c r="D695">
        <v>1377.04</v>
      </c>
      <c r="E695">
        <v>1161.9000000000001</v>
      </c>
      <c r="F695">
        <v>0</v>
      </c>
      <c r="G695">
        <v>0.236315</v>
      </c>
      <c r="H695">
        <v>1</v>
      </c>
      <c r="I695">
        <v>0</v>
      </c>
    </row>
    <row r="696" spans="1:9" x14ac:dyDescent="0.25">
      <c r="A696" t="s">
        <v>41</v>
      </c>
      <c r="B696">
        <v>2812.69</v>
      </c>
      <c r="C696">
        <v>1399.85</v>
      </c>
      <c r="D696">
        <v>1379.58</v>
      </c>
      <c r="E696">
        <v>1164.0899999999999</v>
      </c>
      <c r="F696">
        <v>0</v>
      </c>
      <c r="G696">
        <v>0.236315</v>
      </c>
      <c r="H696">
        <v>1</v>
      </c>
      <c r="I696">
        <v>0</v>
      </c>
    </row>
    <row r="697" spans="1:9" x14ac:dyDescent="0.25">
      <c r="A697" t="s">
        <v>41</v>
      </c>
      <c r="B697">
        <v>1423.01</v>
      </c>
      <c r="C697">
        <v>1412.13</v>
      </c>
      <c r="D697">
        <v>1379.02</v>
      </c>
      <c r="E697">
        <v>1163.76</v>
      </c>
      <c r="F697">
        <v>0</v>
      </c>
      <c r="G697">
        <v>0.236315</v>
      </c>
      <c r="H697">
        <v>1</v>
      </c>
      <c r="I697">
        <v>0</v>
      </c>
    </row>
    <row r="698" spans="1:9" x14ac:dyDescent="0.25">
      <c r="A698" t="s">
        <v>41</v>
      </c>
      <c r="B698">
        <v>1404.87</v>
      </c>
      <c r="C698">
        <v>1399.96</v>
      </c>
      <c r="D698">
        <v>1378.38</v>
      </c>
      <c r="E698">
        <v>1162.46</v>
      </c>
      <c r="F698">
        <v>0</v>
      </c>
      <c r="G698">
        <v>0.236315</v>
      </c>
      <c r="H698">
        <v>1</v>
      </c>
      <c r="I698">
        <v>0</v>
      </c>
    </row>
    <row r="699" spans="1:9" x14ac:dyDescent="0.25">
      <c r="A699" t="s">
        <v>41</v>
      </c>
      <c r="B699">
        <v>1408.53</v>
      </c>
      <c r="C699">
        <v>1404.31</v>
      </c>
      <c r="D699">
        <v>1378.92</v>
      </c>
      <c r="E699">
        <v>1163.31</v>
      </c>
      <c r="F699">
        <v>0</v>
      </c>
      <c r="G699">
        <v>0.236315</v>
      </c>
      <c r="H699">
        <v>1</v>
      </c>
      <c r="I699">
        <v>0</v>
      </c>
    </row>
    <row r="700" spans="1:9" x14ac:dyDescent="0.25">
      <c r="A700" t="s">
        <v>41</v>
      </c>
      <c r="B700">
        <v>1406.61</v>
      </c>
      <c r="C700">
        <v>1402.93</v>
      </c>
      <c r="D700">
        <v>1376.13</v>
      </c>
      <c r="E700">
        <v>1161.47</v>
      </c>
      <c r="F700">
        <v>0</v>
      </c>
      <c r="G700">
        <v>0.236319</v>
      </c>
      <c r="H700">
        <v>1</v>
      </c>
      <c r="I700">
        <v>0</v>
      </c>
    </row>
    <row r="701" spans="1:9" x14ac:dyDescent="0.25">
      <c r="A701" t="s">
        <v>41</v>
      </c>
      <c r="B701">
        <v>1402.05</v>
      </c>
      <c r="C701">
        <v>1398.42</v>
      </c>
      <c r="D701">
        <v>1378.15</v>
      </c>
      <c r="E701">
        <v>1163.06</v>
      </c>
      <c r="F701">
        <v>0</v>
      </c>
      <c r="G701">
        <v>0.236319</v>
      </c>
      <c r="H701">
        <v>1</v>
      </c>
      <c r="I701">
        <v>0</v>
      </c>
    </row>
    <row r="702" spans="1:9" x14ac:dyDescent="0.25">
      <c r="A702" t="s">
        <v>41</v>
      </c>
      <c r="B702">
        <v>2915.38</v>
      </c>
      <c r="C702">
        <v>1406.11</v>
      </c>
      <c r="D702">
        <v>1378.36</v>
      </c>
      <c r="E702">
        <v>1162.5999999999999</v>
      </c>
      <c r="F702">
        <v>0</v>
      </c>
      <c r="G702">
        <v>0.239177</v>
      </c>
      <c r="H702">
        <v>1</v>
      </c>
      <c r="I702">
        <v>0</v>
      </c>
    </row>
    <row r="703" spans="1:9" x14ac:dyDescent="0.25">
      <c r="A703" t="s">
        <v>41</v>
      </c>
      <c r="B703">
        <v>1418.35</v>
      </c>
      <c r="C703">
        <v>1401.54</v>
      </c>
      <c r="D703">
        <v>1378.22</v>
      </c>
      <c r="E703">
        <v>1163.1199999999999</v>
      </c>
      <c r="F703">
        <v>0</v>
      </c>
      <c r="G703">
        <v>0.239177</v>
      </c>
      <c r="H703">
        <v>1</v>
      </c>
      <c r="I703">
        <v>0</v>
      </c>
    </row>
    <row r="704" spans="1:9" x14ac:dyDescent="0.25">
      <c r="A704" t="s">
        <v>41</v>
      </c>
      <c r="B704">
        <v>1405.04</v>
      </c>
      <c r="C704">
        <v>1400.17</v>
      </c>
      <c r="D704">
        <v>1377.42</v>
      </c>
      <c r="E704">
        <v>1161.95</v>
      </c>
      <c r="F704">
        <v>0</v>
      </c>
      <c r="G704">
        <v>0.23674000000000001</v>
      </c>
      <c r="H704">
        <v>1</v>
      </c>
      <c r="I704">
        <v>0</v>
      </c>
    </row>
    <row r="705" spans="1:9" x14ac:dyDescent="0.25">
      <c r="A705" t="s">
        <v>41</v>
      </c>
      <c r="B705">
        <v>1413.57</v>
      </c>
      <c r="C705">
        <v>1409.27</v>
      </c>
      <c r="D705">
        <v>1376.66</v>
      </c>
      <c r="E705">
        <v>1161.24</v>
      </c>
      <c r="F705">
        <v>0</v>
      </c>
      <c r="G705">
        <v>0.25026500000000002</v>
      </c>
      <c r="H705">
        <v>1</v>
      </c>
      <c r="I705">
        <v>0</v>
      </c>
    </row>
    <row r="706" spans="1:9" x14ac:dyDescent="0.25">
      <c r="A706" t="s">
        <v>41</v>
      </c>
      <c r="B706">
        <v>1408.83</v>
      </c>
      <c r="C706">
        <v>1405.11</v>
      </c>
      <c r="D706">
        <v>1378.44</v>
      </c>
      <c r="E706">
        <v>1162.97</v>
      </c>
      <c r="F706">
        <v>0</v>
      </c>
      <c r="G706">
        <v>0.25026500000000002</v>
      </c>
      <c r="H706">
        <v>1</v>
      </c>
      <c r="I706">
        <v>0</v>
      </c>
    </row>
    <row r="707" spans="1:9" x14ac:dyDescent="0.25">
      <c r="A707" t="s">
        <v>41</v>
      </c>
      <c r="B707">
        <v>1406.35</v>
      </c>
      <c r="C707">
        <v>1402.69</v>
      </c>
      <c r="D707">
        <v>1376.47</v>
      </c>
      <c r="E707">
        <v>1161.57</v>
      </c>
      <c r="F707">
        <v>0</v>
      </c>
      <c r="G707">
        <v>0.25026500000000002</v>
      </c>
      <c r="H707">
        <v>1</v>
      </c>
      <c r="I707">
        <v>0</v>
      </c>
    </row>
    <row r="708" spans="1:9" x14ac:dyDescent="0.25">
      <c r="A708" t="s">
        <v>41</v>
      </c>
      <c r="B708">
        <v>2945.65</v>
      </c>
      <c r="C708">
        <v>1397.69</v>
      </c>
      <c r="D708">
        <v>1377.44</v>
      </c>
      <c r="E708">
        <v>1162.08</v>
      </c>
      <c r="F708">
        <v>0</v>
      </c>
      <c r="G708">
        <v>0.236708</v>
      </c>
      <c r="H708">
        <v>1</v>
      </c>
      <c r="I708">
        <v>0</v>
      </c>
    </row>
    <row r="709" spans="1:9" x14ac:dyDescent="0.25">
      <c r="A709" t="s">
        <v>41</v>
      </c>
      <c r="B709">
        <v>1535.63</v>
      </c>
      <c r="C709">
        <v>1401.93</v>
      </c>
      <c r="D709">
        <v>1379.68</v>
      </c>
      <c r="E709">
        <v>1163.74</v>
      </c>
      <c r="F709">
        <v>0</v>
      </c>
      <c r="G709">
        <v>0.25026500000000002</v>
      </c>
      <c r="H709">
        <v>1</v>
      </c>
      <c r="I709">
        <v>0</v>
      </c>
    </row>
    <row r="710" spans="1:9" x14ac:dyDescent="0.25">
      <c r="A710" t="s">
        <v>41</v>
      </c>
      <c r="B710">
        <v>1428.74</v>
      </c>
      <c r="C710">
        <v>1423.84</v>
      </c>
      <c r="D710">
        <v>1376.98</v>
      </c>
      <c r="E710">
        <v>1162.44</v>
      </c>
      <c r="F710">
        <v>0</v>
      </c>
      <c r="G710">
        <v>0.25026500000000002</v>
      </c>
      <c r="H710">
        <v>1</v>
      </c>
      <c r="I710">
        <v>0</v>
      </c>
    </row>
    <row r="711" spans="1:9" x14ac:dyDescent="0.25">
      <c r="A711" t="s">
        <v>41</v>
      </c>
      <c r="B711">
        <v>1414.67</v>
      </c>
      <c r="C711">
        <v>1410.29</v>
      </c>
      <c r="D711">
        <v>1378.3</v>
      </c>
      <c r="E711">
        <v>1162.8599999999999</v>
      </c>
      <c r="F711">
        <v>0</v>
      </c>
      <c r="G711">
        <v>0.25026500000000002</v>
      </c>
      <c r="H711">
        <v>1</v>
      </c>
      <c r="I711">
        <v>0</v>
      </c>
    </row>
    <row r="712" spans="1:9" x14ac:dyDescent="0.25">
      <c r="A712" t="s">
        <v>41</v>
      </c>
      <c r="B712">
        <v>1414.09</v>
      </c>
      <c r="C712">
        <v>1410.33</v>
      </c>
      <c r="D712">
        <v>1377.15</v>
      </c>
      <c r="E712">
        <v>1161.73</v>
      </c>
      <c r="F712">
        <v>0</v>
      </c>
      <c r="G712">
        <v>0.250249</v>
      </c>
      <c r="H712">
        <v>1</v>
      </c>
      <c r="I712">
        <v>0</v>
      </c>
    </row>
    <row r="713" spans="1:9" x14ac:dyDescent="0.25">
      <c r="A713" t="s">
        <v>41</v>
      </c>
      <c r="B713">
        <v>1412.3</v>
      </c>
      <c r="C713">
        <v>1408.46</v>
      </c>
      <c r="D713">
        <v>1377.5</v>
      </c>
      <c r="E713">
        <v>1162.1600000000001</v>
      </c>
      <c r="F713">
        <v>0</v>
      </c>
      <c r="G713">
        <v>0.250249</v>
      </c>
      <c r="H713">
        <v>1</v>
      </c>
      <c r="I713">
        <v>0</v>
      </c>
    </row>
    <row r="714" spans="1:9" x14ac:dyDescent="0.25">
      <c r="A714" t="s">
        <v>41</v>
      </c>
      <c r="B714">
        <v>2816.44</v>
      </c>
      <c r="C714">
        <v>1411.36</v>
      </c>
      <c r="D714">
        <v>1377.84</v>
      </c>
      <c r="E714">
        <v>1162.83</v>
      </c>
      <c r="F714">
        <v>0</v>
      </c>
      <c r="G714">
        <v>0.250249</v>
      </c>
      <c r="H714">
        <v>1</v>
      </c>
      <c r="I714">
        <v>0</v>
      </c>
    </row>
    <row r="715" spans="1:9" x14ac:dyDescent="0.25">
      <c r="A715" t="s">
        <v>41</v>
      </c>
      <c r="B715">
        <v>1639.7</v>
      </c>
      <c r="C715">
        <v>1622.36</v>
      </c>
      <c r="D715">
        <v>1378.59</v>
      </c>
      <c r="E715">
        <v>1162.83</v>
      </c>
      <c r="F715">
        <v>0</v>
      </c>
      <c r="G715">
        <v>0.23686399999999999</v>
      </c>
      <c r="H715">
        <v>1</v>
      </c>
      <c r="I715">
        <v>0</v>
      </c>
    </row>
    <row r="716" spans="1:9" x14ac:dyDescent="0.25">
      <c r="A716" t="s">
        <v>41</v>
      </c>
      <c r="B716">
        <v>1427.6</v>
      </c>
      <c r="C716">
        <v>1418.42</v>
      </c>
      <c r="D716">
        <v>1377.65</v>
      </c>
      <c r="E716">
        <v>1162.9000000000001</v>
      </c>
      <c r="F716">
        <v>0</v>
      </c>
      <c r="G716">
        <v>0.23686399999999999</v>
      </c>
      <c r="H716">
        <v>1</v>
      </c>
      <c r="I716">
        <v>0</v>
      </c>
    </row>
    <row r="717" spans="1:9" x14ac:dyDescent="0.25">
      <c r="A717" t="s">
        <v>41</v>
      </c>
      <c r="B717">
        <v>1422</v>
      </c>
      <c r="C717">
        <v>1418.08</v>
      </c>
      <c r="D717">
        <v>1377.74</v>
      </c>
      <c r="E717">
        <v>1162.05</v>
      </c>
      <c r="F717">
        <v>0</v>
      </c>
      <c r="G717">
        <v>0.23686399999999999</v>
      </c>
      <c r="H717">
        <v>1</v>
      </c>
      <c r="I717">
        <v>0</v>
      </c>
    </row>
    <row r="718" spans="1:9" x14ac:dyDescent="0.25">
      <c r="A718" t="s">
        <v>41</v>
      </c>
      <c r="B718">
        <v>1420.43</v>
      </c>
      <c r="C718">
        <v>1416.56</v>
      </c>
      <c r="D718">
        <v>1378.52</v>
      </c>
      <c r="E718">
        <v>1163.46</v>
      </c>
      <c r="F718">
        <v>0</v>
      </c>
      <c r="G718">
        <v>0.23686399999999999</v>
      </c>
      <c r="H718">
        <v>1</v>
      </c>
      <c r="I718">
        <v>0</v>
      </c>
    </row>
    <row r="719" spans="1:9" x14ac:dyDescent="0.25">
      <c r="A719" t="s">
        <v>41</v>
      </c>
      <c r="B719">
        <v>1413.45</v>
      </c>
      <c r="C719">
        <v>1409.61</v>
      </c>
      <c r="D719">
        <v>1377.49</v>
      </c>
      <c r="E719">
        <v>1162.46</v>
      </c>
      <c r="F719">
        <v>0</v>
      </c>
      <c r="G719">
        <v>0.250249</v>
      </c>
      <c r="H719">
        <v>1</v>
      </c>
      <c r="I719">
        <v>0</v>
      </c>
    </row>
    <row r="720" spans="1:9" x14ac:dyDescent="0.25">
      <c r="A720" t="s">
        <v>41</v>
      </c>
      <c r="B720">
        <v>2665.94</v>
      </c>
      <c r="C720">
        <v>1411.05</v>
      </c>
      <c r="D720">
        <v>1377.28</v>
      </c>
      <c r="E720">
        <v>1162.48</v>
      </c>
      <c r="F720">
        <v>0</v>
      </c>
      <c r="G720">
        <v>0.250249</v>
      </c>
      <c r="H720">
        <v>1</v>
      </c>
      <c r="I720">
        <v>0</v>
      </c>
    </row>
    <row r="721" spans="1:25" x14ac:dyDescent="0.25">
      <c r="A721" t="s">
        <v>41</v>
      </c>
      <c r="B721">
        <v>1536.4</v>
      </c>
      <c r="C721">
        <v>1407.03</v>
      </c>
      <c r="D721">
        <v>1378.25</v>
      </c>
      <c r="E721">
        <v>1163.25</v>
      </c>
      <c r="F721">
        <v>0</v>
      </c>
      <c r="G721">
        <v>0.250249</v>
      </c>
      <c r="H721">
        <v>1</v>
      </c>
      <c r="I721">
        <v>0</v>
      </c>
    </row>
    <row r="722" spans="1:25" x14ac:dyDescent="0.25">
      <c r="A722" t="s">
        <v>41</v>
      </c>
      <c r="B722">
        <v>1428.69</v>
      </c>
      <c r="C722">
        <v>1419.32</v>
      </c>
      <c r="D722">
        <v>1377.66</v>
      </c>
      <c r="E722">
        <v>1162.83</v>
      </c>
      <c r="F722">
        <v>0</v>
      </c>
      <c r="G722">
        <v>0.23686399999999999</v>
      </c>
      <c r="H722">
        <v>1</v>
      </c>
      <c r="I722">
        <v>0</v>
      </c>
    </row>
    <row r="723" spans="1:25" x14ac:dyDescent="0.25">
      <c r="A723" t="s">
        <v>41</v>
      </c>
      <c r="B723">
        <v>1429.42</v>
      </c>
      <c r="C723">
        <v>1425.32</v>
      </c>
      <c r="D723">
        <v>1378.16</v>
      </c>
      <c r="E723">
        <v>1163.32</v>
      </c>
      <c r="F723">
        <v>0</v>
      </c>
      <c r="G723">
        <v>0.250249</v>
      </c>
      <c r="H723">
        <v>1</v>
      </c>
      <c r="I723">
        <v>0</v>
      </c>
    </row>
    <row r="724" spans="1:25" x14ac:dyDescent="0.25">
      <c r="A724" t="s">
        <v>41</v>
      </c>
      <c r="B724">
        <v>1419.61</v>
      </c>
      <c r="C724">
        <v>1415.6</v>
      </c>
      <c r="D724">
        <v>1376.78</v>
      </c>
      <c r="E724">
        <v>1162.55</v>
      </c>
      <c r="F724">
        <v>0</v>
      </c>
      <c r="G724">
        <v>0.23601900000000001</v>
      </c>
      <c r="H724">
        <v>1</v>
      </c>
      <c r="I724">
        <v>0</v>
      </c>
    </row>
    <row r="725" spans="1:25" x14ac:dyDescent="0.25">
      <c r="A725" t="s">
        <v>41</v>
      </c>
      <c r="B725">
        <v>1416.08</v>
      </c>
      <c r="C725">
        <v>1412.21</v>
      </c>
      <c r="D725">
        <v>1376.76</v>
      </c>
      <c r="E725">
        <v>1161.94</v>
      </c>
      <c r="F725">
        <v>0</v>
      </c>
      <c r="G725">
        <v>0.23599000000000001</v>
      </c>
      <c r="H725">
        <v>1</v>
      </c>
      <c r="I725">
        <v>0</v>
      </c>
    </row>
    <row r="726" spans="1:25" x14ac:dyDescent="0.25">
      <c r="A726" t="s">
        <v>41</v>
      </c>
      <c r="B726">
        <v>2768.95</v>
      </c>
      <c r="C726">
        <v>1410.92</v>
      </c>
      <c r="D726">
        <v>1377.6</v>
      </c>
      <c r="E726">
        <v>1162.9000000000001</v>
      </c>
      <c r="F726">
        <v>0</v>
      </c>
      <c r="G726">
        <v>0.23599000000000001</v>
      </c>
      <c r="H726">
        <v>1</v>
      </c>
      <c r="I726">
        <v>0</v>
      </c>
    </row>
    <row r="727" spans="1:25" x14ac:dyDescent="0.25">
      <c r="A727" t="s">
        <v>41</v>
      </c>
      <c r="B727">
        <v>1493.48</v>
      </c>
      <c r="C727">
        <v>1485.88</v>
      </c>
      <c r="D727">
        <v>1376.28</v>
      </c>
      <c r="E727">
        <v>1161.06</v>
      </c>
      <c r="F727">
        <v>0</v>
      </c>
      <c r="G727">
        <v>0.23599000000000001</v>
      </c>
      <c r="H727">
        <v>1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1422.14</v>
      </c>
      <c r="C728">
        <v>1417.44</v>
      </c>
      <c r="D728">
        <v>1376.6</v>
      </c>
      <c r="E728">
        <v>1161.7</v>
      </c>
      <c r="F728">
        <v>0</v>
      </c>
      <c r="G728">
        <v>0.23599000000000001</v>
      </c>
      <c r="H728">
        <v>1</v>
      </c>
      <c r="I728">
        <v>0</v>
      </c>
      <c r="R728">
        <f>AVERAGE(B679:B728)</f>
        <v>1658.1863999999996</v>
      </c>
      <c r="S728">
        <f>AVERAGE(C679:C728)</f>
        <v>1412.9364</v>
      </c>
      <c r="U728">
        <f>_xlfn.VAR.P(B679:B728)</f>
        <v>276738.13097904128</v>
      </c>
      <c r="V728">
        <f>_xlfn.VAR.P(C679:C728)</f>
        <v>1063.5877310399994</v>
      </c>
      <c r="X728">
        <f>1.96*SQRT(U728)/50</f>
        <v>20.621515016788507</v>
      </c>
      <c r="Y728">
        <f>1.96*SQRT(V728)/50</f>
        <v>1.2784175573830738</v>
      </c>
    </row>
    <row r="729" spans="1:25" x14ac:dyDescent="0.25">
      <c r="A729" t="s">
        <v>41</v>
      </c>
      <c r="B729">
        <v>82912.510720000006</v>
      </c>
      <c r="C729" t="s">
        <v>37</v>
      </c>
      <c r="U729" t="s">
        <v>81</v>
      </c>
    </row>
    <row r="730" spans="1:25" x14ac:dyDescent="0.25">
      <c r="A730" t="s">
        <v>97</v>
      </c>
      <c r="B730">
        <v>805.37300000000005</v>
      </c>
      <c r="C730">
        <v>801.04499999999996</v>
      </c>
      <c r="D730">
        <v>768.19</v>
      </c>
      <c r="E730">
        <v>678.173</v>
      </c>
      <c r="F730">
        <v>0</v>
      </c>
      <c r="G730">
        <v>0.23552000000000001</v>
      </c>
      <c r="H730">
        <v>0.77776800000000001</v>
      </c>
      <c r="I730">
        <v>0</v>
      </c>
      <c r="U730">
        <f>_xlfn.STDEV.P(B679:B728)</f>
        <v>526.05905655072729</v>
      </c>
      <c r="V730">
        <f>_xlfn.STDEV.P(C679:C728)</f>
        <v>32.612692790384536</v>
      </c>
    </row>
    <row r="731" spans="1:25" x14ac:dyDescent="0.25">
      <c r="A731" t="s">
        <v>97</v>
      </c>
      <c r="B731">
        <v>777.75</v>
      </c>
      <c r="C731">
        <v>772.76700000000005</v>
      </c>
      <c r="D731">
        <v>745.57299999999998</v>
      </c>
      <c r="E731">
        <v>655.74900000000002</v>
      </c>
      <c r="F731">
        <v>0</v>
      </c>
      <c r="G731">
        <v>0.23552200000000001</v>
      </c>
      <c r="H731">
        <v>0.77789900000000001</v>
      </c>
      <c r="I731">
        <v>0</v>
      </c>
    </row>
    <row r="732" spans="1:25" x14ac:dyDescent="0.25">
      <c r="A732" t="s">
        <v>97</v>
      </c>
      <c r="B732">
        <v>773.29600000000005</v>
      </c>
      <c r="C732">
        <v>768.42</v>
      </c>
      <c r="D732">
        <v>741.60900000000004</v>
      </c>
      <c r="E732">
        <v>651.74800000000005</v>
      </c>
      <c r="F732">
        <v>0</v>
      </c>
      <c r="G732">
        <v>0.21532299999999999</v>
      </c>
      <c r="H732">
        <v>0.77765499999999999</v>
      </c>
      <c r="I732">
        <v>0</v>
      </c>
    </row>
    <row r="733" spans="1:25" x14ac:dyDescent="0.25">
      <c r="A733" t="s">
        <v>97</v>
      </c>
      <c r="B733">
        <v>777.09900000000005</v>
      </c>
      <c r="C733">
        <v>772.21500000000003</v>
      </c>
      <c r="D733">
        <v>738.43</v>
      </c>
      <c r="E733">
        <v>649.04399999999998</v>
      </c>
      <c r="F733">
        <v>0</v>
      </c>
      <c r="G733">
        <v>0.23552500000000001</v>
      </c>
      <c r="H733">
        <v>0.77748300000000004</v>
      </c>
      <c r="I733">
        <v>0</v>
      </c>
    </row>
    <row r="734" spans="1:25" x14ac:dyDescent="0.25">
      <c r="A734" t="s">
        <v>97</v>
      </c>
      <c r="B734">
        <v>766.25599999999997</v>
      </c>
      <c r="C734">
        <v>761.38099999999997</v>
      </c>
      <c r="D734">
        <v>741.57</v>
      </c>
      <c r="E734">
        <v>651.80200000000002</v>
      </c>
      <c r="F734">
        <v>0</v>
      </c>
      <c r="G734">
        <v>0.21679100000000001</v>
      </c>
      <c r="H734">
        <v>0.77777200000000002</v>
      </c>
      <c r="I734">
        <v>0</v>
      </c>
    </row>
    <row r="735" spans="1:25" x14ac:dyDescent="0.25">
      <c r="A735" t="s">
        <v>97</v>
      </c>
      <c r="B735">
        <v>778.33600000000001</v>
      </c>
      <c r="C735">
        <v>773.38300000000004</v>
      </c>
      <c r="D735">
        <v>738.28200000000004</v>
      </c>
      <c r="E735">
        <v>648.90200000000004</v>
      </c>
      <c r="F735">
        <v>0</v>
      </c>
      <c r="G735">
        <v>0.2135</v>
      </c>
      <c r="H735">
        <v>0.77785400000000005</v>
      </c>
      <c r="I735">
        <v>0</v>
      </c>
    </row>
    <row r="736" spans="1:25" x14ac:dyDescent="0.25">
      <c r="A736" t="s">
        <v>97</v>
      </c>
      <c r="B736">
        <v>773.26</v>
      </c>
      <c r="C736">
        <v>768.4</v>
      </c>
      <c r="D736">
        <v>741.50599999999997</v>
      </c>
      <c r="E736">
        <v>651.73500000000001</v>
      </c>
      <c r="F736">
        <v>0</v>
      </c>
      <c r="G736">
        <v>0.23552799999999999</v>
      </c>
      <c r="H736">
        <v>0.77769999999999995</v>
      </c>
      <c r="I736">
        <v>0</v>
      </c>
    </row>
    <row r="737" spans="1:9" x14ac:dyDescent="0.25">
      <c r="A737" t="s">
        <v>97</v>
      </c>
      <c r="B737">
        <v>1595.63</v>
      </c>
      <c r="C737">
        <v>765.601</v>
      </c>
      <c r="D737">
        <v>738.32399999999996</v>
      </c>
      <c r="E737">
        <v>648.92999999999995</v>
      </c>
      <c r="F737">
        <v>0</v>
      </c>
      <c r="G737">
        <v>0.20876600000000001</v>
      </c>
      <c r="H737">
        <v>0.79657</v>
      </c>
      <c r="I737">
        <v>0</v>
      </c>
    </row>
    <row r="738" spans="1:9" x14ac:dyDescent="0.25">
      <c r="A738" t="s">
        <v>97</v>
      </c>
      <c r="B738">
        <v>1226.8499999999999</v>
      </c>
      <c r="C738">
        <v>798.01099999999997</v>
      </c>
      <c r="D738">
        <v>768.06200000000001</v>
      </c>
      <c r="E738">
        <v>678.02</v>
      </c>
      <c r="F738">
        <v>0</v>
      </c>
      <c r="G738">
        <v>0.21271300000000001</v>
      </c>
      <c r="H738">
        <v>0.77785199999999999</v>
      </c>
      <c r="I738">
        <v>0</v>
      </c>
    </row>
    <row r="739" spans="1:9" x14ac:dyDescent="0.25">
      <c r="A739" t="s">
        <v>97</v>
      </c>
      <c r="B739">
        <v>804.77</v>
      </c>
      <c r="C739">
        <v>796.19600000000003</v>
      </c>
      <c r="D739">
        <v>768.11300000000006</v>
      </c>
      <c r="E739">
        <v>678.15</v>
      </c>
      <c r="F739">
        <v>0</v>
      </c>
      <c r="G739">
        <v>0.21679499999999999</v>
      </c>
      <c r="H739">
        <v>0.77764599999999995</v>
      </c>
      <c r="I739">
        <v>0</v>
      </c>
    </row>
    <row r="740" spans="1:9" x14ac:dyDescent="0.25">
      <c r="A740" t="s">
        <v>97</v>
      </c>
      <c r="B740">
        <v>762.26800000000003</v>
      </c>
      <c r="C740">
        <v>757.39800000000002</v>
      </c>
      <c r="D740">
        <v>737.43600000000004</v>
      </c>
      <c r="E740">
        <v>647.59799999999996</v>
      </c>
      <c r="F740">
        <v>0</v>
      </c>
      <c r="G740">
        <v>0.209394</v>
      </c>
      <c r="H740">
        <v>0.77784500000000001</v>
      </c>
      <c r="I740">
        <v>0</v>
      </c>
    </row>
    <row r="741" spans="1:9" x14ac:dyDescent="0.25">
      <c r="A741" t="s">
        <v>97</v>
      </c>
      <c r="B741">
        <v>773.56500000000005</v>
      </c>
      <c r="C741">
        <v>761.44</v>
      </c>
      <c r="D741">
        <v>741.54700000000003</v>
      </c>
      <c r="E741">
        <v>651.678</v>
      </c>
      <c r="F741">
        <v>0</v>
      </c>
      <c r="G741">
        <v>0.20910400000000001</v>
      </c>
      <c r="H741">
        <v>0.777891</v>
      </c>
      <c r="I741">
        <v>0</v>
      </c>
    </row>
    <row r="742" spans="1:9" x14ac:dyDescent="0.25">
      <c r="A742" t="s">
        <v>97</v>
      </c>
      <c r="B742">
        <v>770.23800000000006</v>
      </c>
      <c r="C742">
        <v>765.34799999999996</v>
      </c>
      <c r="D742">
        <v>738.23500000000001</v>
      </c>
      <c r="E742">
        <v>648.83100000000002</v>
      </c>
      <c r="F742">
        <v>0</v>
      </c>
      <c r="G742">
        <v>0.208511</v>
      </c>
      <c r="H742">
        <v>0.80254700000000001</v>
      </c>
      <c r="I742">
        <v>0</v>
      </c>
    </row>
    <row r="743" spans="1:9" x14ac:dyDescent="0.25">
      <c r="A743" t="s">
        <v>97</v>
      </c>
      <c r="B743">
        <v>766.43799999999999</v>
      </c>
      <c r="C743">
        <v>761.54600000000005</v>
      </c>
      <c r="D743">
        <v>741.649</v>
      </c>
      <c r="E743">
        <v>651.86300000000006</v>
      </c>
      <c r="F743">
        <v>0</v>
      </c>
      <c r="G743">
        <v>0.217393</v>
      </c>
      <c r="H743">
        <v>0.77696100000000001</v>
      </c>
      <c r="I743">
        <v>0</v>
      </c>
    </row>
    <row r="744" spans="1:9" x14ac:dyDescent="0.25">
      <c r="A744" t="s">
        <v>97</v>
      </c>
      <c r="B744">
        <v>771.51099999999997</v>
      </c>
      <c r="C744">
        <v>766.55100000000004</v>
      </c>
      <c r="D744">
        <v>738.31</v>
      </c>
      <c r="E744">
        <v>648.90599999999995</v>
      </c>
      <c r="F744">
        <v>0</v>
      </c>
      <c r="G744">
        <v>0.215387</v>
      </c>
      <c r="H744">
        <v>0.77788599999999997</v>
      </c>
      <c r="I744">
        <v>0</v>
      </c>
    </row>
    <row r="745" spans="1:9" x14ac:dyDescent="0.25">
      <c r="A745" t="s">
        <v>97</v>
      </c>
      <c r="B745">
        <v>766.048</v>
      </c>
      <c r="C745">
        <v>761.19200000000001</v>
      </c>
      <c r="D745">
        <v>741.35799999999995</v>
      </c>
      <c r="E745">
        <v>651.61300000000006</v>
      </c>
      <c r="F745">
        <v>0</v>
      </c>
      <c r="G745">
        <v>0.23551900000000001</v>
      </c>
      <c r="H745">
        <v>0.77752399999999999</v>
      </c>
      <c r="I745">
        <v>0</v>
      </c>
    </row>
    <row r="746" spans="1:9" x14ac:dyDescent="0.25">
      <c r="A746" t="s">
        <v>97</v>
      </c>
      <c r="B746">
        <v>769.49699999999996</v>
      </c>
      <c r="C746">
        <v>764.61</v>
      </c>
      <c r="D746">
        <v>738.33</v>
      </c>
      <c r="E746">
        <v>648.928</v>
      </c>
      <c r="F746">
        <v>0</v>
      </c>
      <c r="G746">
        <v>0.20901</v>
      </c>
      <c r="H746">
        <v>0.77782899999999999</v>
      </c>
      <c r="I746">
        <v>0</v>
      </c>
    </row>
    <row r="747" spans="1:9" x14ac:dyDescent="0.25">
      <c r="A747" t="s">
        <v>97</v>
      </c>
      <c r="B747">
        <v>766.16499999999996</v>
      </c>
      <c r="C747">
        <v>761.26400000000001</v>
      </c>
      <c r="D747">
        <v>741.39700000000005</v>
      </c>
      <c r="E747">
        <v>651.63699999999994</v>
      </c>
      <c r="F747">
        <v>0</v>
      </c>
      <c r="G747">
        <v>0.23552300000000001</v>
      </c>
      <c r="H747">
        <v>0.77789200000000003</v>
      </c>
      <c r="I747">
        <v>0</v>
      </c>
    </row>
    <row r="748" spans="1:9" x14ac:dyDescent="0.25">
      <c r="A748" t="s">
        <v>97</v>
      </c>
      <c r="B748">
        <v>1903.45</v>
      </c>
      <c r="C748">
        <v>765.90599999999995</v>
      </c>
      <c r="D748">
        <v>738.41899999999998</v>
      </c>
      <c r="E748">
        <v>648.97699999999998</v>
      </c>
      <c r="F748">
        <v>0</v>
      </c>
      <c r="G748">
        <v>0.20838400000000001</v>
      </c>
      <c r="H748">
        <v>0.77788500000000005</v>
      </c>
      <c r="I748">
        <v>0</v>
      </c>
    </row>
    <row r="749" spans="1:9" x14ac:dyDescent="0.25">
      <c r="A749" t="s">
        <v>97</v>
      </c>
      <c r="B749">
        <v>1247.42</v>
      </c>
      <c r="C749">
        <v>797.69399999999996</v>
      </c>
      <c r="D749">
        <v>768.197</v>
      </c>
      <c r="E749">
        <v>678.17399999999998</v>
      </c>
      <c r="F749">
        <v>0</v>
      </c>
      <c r="G749">
        <v>0.22254199999999999</v>
      </c>
      <c r="H749">
        <v>0.77787499999999998</v>
      </c>
      <c r="I749">
        <v>0</v>
      </c>
    </row>
    <row r="750" spans="1:9" x14ac:dyDescent="0.25">
      <c r="A750" t="s">
        <v>97</v>
      </c>
      <c r="B750">
        <v>793.40099999999995</v>
      </c>
      <c r="C750">
        <v>788.35400000000004</v>
      </c>
      <c r="D750">
        <v>768.00300000000004</v>
      </c>
      <c r="E750">
        <v>678.07299999999998</v>
      </c>
      <c r="F750">
        <v>0</v>
      </c>
      <c r="G750">
        <v>0.20958099999999999</v>
      </c>
      <c r="H750">
        <v>0.77789900000000001</v>
      </c>
      <c r="I750">
        <v>0</v>
      </c>
    </row>
    <row r="751" spans="1:9" x14ac:dyDescent="0.25">
      <c r="A751" t="s">
        <v>97</v>
      </c>
      <c r="B751">
        <v>762.42100000000005</v>
      </c>
      <c r="C751">
        <v>757.577</v>
      </c>
      <c r="D751">
        <v>737.55899999999997</v>
      </c>
      <c r="E751">
        <v>647.70100000000002</v>
      </c>
      <c r="F751">
        <v>0</v>
      </c>
      <c r="G751">
        <v>0.23552200000000001</v>
      </c>
      <c r="H751">
        <v>0.77789900000000001</v>
      </c>
      <c r="I751">
        <v>0</v>
      </c>
    </row>
    <row r="752" spans="1:9" x14ac:dyDescent="0.25">
      <c r="A752" t="s">
        <v>97</v>
      </c>
      <c r="B752">
        <v>774.71500000000003</v>
      </c>
      <c r="C752">
        <v>769.71</v>
      </c>
      <c r="D752">
        <v>741.94899999999996</v>
      </c>
      <c r="E752">
        <v>652.02099999999996</v>
      </c>
      <c r="F752">
        <v>0</v>
      </c>
      <c r="G752">
        <v>0.233795</v>
      </c>
      <c r="H752">
        <v>0.77789900000000001</v>
      </c>
      <c r="I752">
        <v>0</v>
      </c>
    </row>
    <row r="753" spans="1:9" x14ac:dyDescent="0.25">
      <c r="A753" t="s">
        <v>97</v>
      </c>
      <c r="B753">
        <v>763.05600000000004</v>
      </c>
      <c r="C753">
        <v>758.21400000000006</v>
      </c>
      <c r="D753">
        <v>738.33100000000002</v>
      </c>
      <c r="E753">
        <v>648.91499999999996</v>
      </c>
      <c r="F753">
        <v>0</v>
      </c>
      <c r="G753">
        <v>0.20809900000000001</v>
      </c>
      <c r="H753">
        <v>0.77783199999999997</v>
      </c>
      <c r="I753">
        <v>0</v>
      </c>
    </row>
    <row r="754" spans="1:9" x14ac:dyDescent="0.25">
      <c r="A754" t="s">
        <v>97</v>
      </c>
      <c r="B754">
        <v>766.4</v>
      </c>
      <c r="C754">
        <v>761.52</v>
      </c>
      <c r="D754">
        <v>741.67200000000003</v>
      </c>
      <c r="E754">
        <v>651.87099999999998</v>
      </c>
      <c r="F754">
        <v>0</v>
      </c>
      <c r="G754">
        <v>0.208094</v>
      </c>
      <c r="H754">
        <v>0.77789600000000003</v>
      </c>
      <c r="I754">
        <v>0</v>
      </c>
    </row>
    <row r="755" spans="1:9" x14ac:dyDescent="0.25">
      <c r="A755" t="s">
        <v>97</v>
      </c>
      <c r="B755">
        <v>770.09500000000003</v>
      </c>
      <c r="C755">
        <v>765.21400000000006</v>
      </c>
      <c r="D755">
        <v>738.29600000000005</v>
      </c>
      <c r="E755">
        <v>648.88800000000003</v>
      </c>
      <c r="F755">
        <v>0</v>
      </c>
      <c r="G755">
        <v>0.208677</v>
      </c>
      <c r="H755">
        <v>0.77610400000000002</v>
      </c>
      <c r="I755">
        <v>0</v>
      </c>
    </row>
    <row r="756" spans="1:9" x14ac:dyDescent="0.25">
      <c r="A756" t="s">
        <v>97</v>
      </c>
      <c r="B756">
        <v>766.33699999999999</v>
      </c>
      <c r="C756">
        <v>761.46199999999999</v>
      </c>
      <c r="D756">
        <v>741.68499999999995</v>
      </c>
      <c r="E756">
        <v>651.88300000000004</v>
      </c>
      <c r="F756">
        <v>0</v>
      </c>
      <c r="G756">
        <v>0.212946</v>
      </c>
      <c r="H756">
        <v>0.77738600000000002</v>
      </c>
      <c r="I756">
        <v>0</v>
      </c>
    </row>
    <row r="757" spans="1:9" x14ac:dyDescent="0.25">
      <c r="A757" t="s">
        <v>97</v>
      </c>
      <c r="B757">
        <v>769.87199999999996</v>
      </c>
      <c r="C757">
        <v>764.98800000000006</v>
      </c>
      <c r="D757">
        <v>738.39099999999996</v>
      </c>
      <c r="E757">
        <v>648.97900000000004</v>
      </c>
      <c r="F757">
        <v>0</v>
      </c>
      <c r="G757">
        <v>0.20830499999999999</v>
      </c>
      <c r="H757">
        <v>0.777397</v>
      </c>
      <c r="I757">
        <v>0</v>
      </c>
    </row>
    <row r="758" spans="1:9" x14ac:dyDescent="0.25">
      <c r="A758" t="s">
        <v>97</v>
      </c>
      <c r="B758">
        <v>766.28599999999994</v>
      </c>
      <c r="C758">
        <v>761.4</v>
      </c>
      <c r="D758">
        <v>741.61400000000003</v>
      </c>
      <c r="E758">
        <v>651.80999999999995</v>
      </c>
      <c r="F758">
        <v>0</v>
      </c>
      <c r="G758">
        <v>0.208592</v>
      </c>
      <c r="H758">
        <v>0.77787600000000001</v>
      </c>
      <c r="I758">
        <v>0</v>
      </c>
    </row>
    <row r="759" spans="1:9" x14ac:dyDescent="0.25">
      <c r="A759" t="s">
        <v>97</v>
      </c>
      <c r="B759">
        <v>1771.17</v>
      </c>
      <c r="C759">
        <v>759.06899999999996</v>
      </c>
      <c r="D759">
        <v>738.40499999999997</v>
      </c>
      <c r="E759">
        <v>648.98599999999999</v>
      </c>
      <c r="F759">
        <v>0</v>
      </c>
      <c r="G759">
        <v>0.20855199999999999</v>
      </c>
      <c r="H759">
        <v>0.77670700000000004</v>
      </c>
      <c r="I759">
        <v>0</v>
      </c>
    </row>
    <row r="760" spans="1:9" x14ac:dyDescent="0.25">
      <c r="A760" t="s">
        <v>97</v>
      </c>
      <c r="B760">
        <v>1215.77</v>
      </c>
      <c r="C760">
        <v>792.53</v>
      </c>
      <c r="D760">
        <v>768.67499999999995</v>
      </c>
      <c r="E760">
        <v>678.19299999999998</v>
      </c>
      <c r="F760">
        <v>0</v>
      </c>
      <c r="G760">
        <v>0.23551900000000001</v>
      </c>
      <c r="H760">
        <v>0.77788999999999997</v>
      </c>
      <c r="I760">
        <v>0</v>
      </c>
    </row>
    <row r="761" spans="1:9" x14ac:dyDescent="0.25">
      <c r="A761" t="s">
        <v>97</v>
      </c>
      <c r="B761">
        <v>793.33900000000006</v>
      </c>
      <c r="C761">
        <v>788.46600000000001</v>
      </c>
      <c r="D761">
        <v>768.11300000000006</v>
      </c>
      <c r="E761">
        <v>678.173</v>
      </c>
      <c r="F761">
        <v>0</v>
      </c>
      <c r="G761">
        <v>0.23551900000000001</v>
      </c>
      <c r="H761">
        <v>0.77664299999999997</v>
      </c>
      <c r="I761">
        <v>0</v>
      </c>
    </row>
    <row r="762" spans="1:9" x14ac:dyDescent="0.25">
      <c r="A762" t="s">
        <v>97</v>
      </c>
      <c r="B762">
        <v>762.25199999999995</v>
      </c>
      <c r="C762">
        <v>757.36800000000005</v>
      </c>
      <c r="D762">
        <v>737.43700000000001</v>
      </c>
      <c r="E762">
        <v>647.57000000000005</v>
      </c>
      <c r="F762">
        <v>0</v>
      </c>
      <c r="G762">
        <v>0.23552300000000001</v>
      </c>
      <c r="H762">
        <v>0.77789299999999995</v>
      </c>
      <c r="I762">
        <v>0</v>
      </c>
    </row>
    <row r="763" spans="1:9" x14ac:dyDescent="0.25">
      <c r="A763" t="s">
        <v>97</v>
      </c>
      <c r="B763">
        <v>766.24400000000003</v>
      </c>
      <c r="C763">
        <v>761.38499999999999</v>
      </c>
      <c r="D763">
        <v>741.57</v>
      </c>
      <c r="E763">
        <v>651.67200000000003</v>
      </c>
      <c r="F763">
        <v>0</v>
      </c>
      <c r="G763">
        <v>0.21992800000000001</v>
      </c>
      <c r="H763">
        <v>0.77753899999999998</v>
      </c>
      <c r="I763">
        <v>0</v>
      </c>
    </row>
    <row r="764" spans="1:9" x14ac:dyDescent="0.25">
      <c r="A764" t="s">
        <v>97</v>
      </c>
      <c r="B764">
        <v>771.18600000000004</v>
      </c>
      <c r="C764">
        <v>766.22699999999998</v>
      </c>
      <c r="D764">
        <v>738.404</v>
      </c>
      <c r="E764">
        <v>648.95000000000005</v>
      </c>
      <c r="F764">
        <v>0</v>
      </c>
      <c r="G764">
        <v>0.21676200000000001</v>
      </c>
      <c r="H764">
        <v>0.77768999999999999</v>
      </c>
      <c r="I764">
        <v>0</v>
      </c>
    </row>
    <row r="765" spans="1:9" x14ac:dyDescent="0.25">
      <c r="A765" t="s">
        <v>97</v>
      </c>
      <c r="B765">
        <v>766.28800000000001</v>
      </c>
      <c r="C765">
        <v>761.43799999999999</v>
      </c>
      <c r="D765">
        <v>741.65599999999995</v>
      </c>
      <c r="E765">
        <v>651.85199999999998</v>
      </c>
      <c r="F765">
        <v>0</v>
      </c>
      <c r="G765">
        <v>0.21496000000000001</v>
      </c>
      <c r="H765">
        <v>0.77768300000000001</v>
      </c>
      <c r="I765">
        <v>0</v>
      </c>
    </row>
    <row r="766" spans="1:9" x14ac:dyDescent="0.25">
      <c r="A766" t="s">
        <v>97</v>
      </c>
      <c r="B766">
        <v>762.952</v>
      </c>
      <c r="C766">
        <v>758.07500000000005</v>
      </c>
      <c r="D766">
        <v>738.32600000000002</v>
      </c>
      <c r="E766">
        <v>648.88400000000001</v>
      </c>
      <c r="F766">
        <v>0</v>
      </c>
      <c r="G766">
        <v>0.211171</v>
      </c>
      <c r="H766">
        <v>0.77785599999999999</v>
      </c>
      <c r="I766">
        <v>0</v>
      </c>
    </row>
    <row r="767" spans="1:9" x14ac:dyDescent="0.25">
      <c r="A767" t="s">
        <v>97</v>
      </c>
      <c r="B767">
        <v>772.58199999999999</v>
      </c>
      <c r="C767">
        <v>767.70100000000002</v>
      </c>
      <c r="D767">
        <v>741.54399999999998</v>
      </c>
      <c r="E767">
        <v>651.78</v>
      </c>
      <c r="F767">
        <v>0</v>
      </c>
      <c r="G767">
        <v>0.23552000000000001</v>
      </c>
      <c r="H767">
        <v>0.80257999999999996</v>
      </c>
      <c r="I767">
        <v>0</v>
      </c>
    </row>
    <row r="768" spans="1:9" x14ac:dyDescent="0.25">
      <c r="A768" t="s">
        <v>97</v>
      </c>
      <c r="B768">
        <v>763.14499999999998</v>
      </c>
      <c r="C768">
        <v>758.274</v>
      </c>
      <c r="D768">
        <v>738.452</v>
      </c>
      <c r="E768">
        <v>649.03499999999997</v>
      </c>
      <c r="F768">
        <v>0</v>
      </c>
      <c r="G768">
        <v>0.23552000000000001</v>
      </c>
      <c r="H768">
        <v>0.77788400000000002</v>
      </c>
      <c r="I768">
        <v>0</v>
      </c>
    </row>
    <row r="769" spans="1:25" x14ac:dyDescent="0.25">
      <c r="A769" t="s">
        <v>97</v>
      </c>
      <c r="B769">
        <v>773.62099999999998</v>
      </c>
      <c r="C769">
        <v>768.73900000000003</v>
      </c>
      <c r="D769">
        <v>741.63900000000001</v>
      </c>
      <c r="E769">
        <v>651.82899999999995</v>
      </c>
      <c r="F769">
        <v>0</v>
      </c>
      <c r="G769">
        <v>0.21244199999999999</v>
      </c>
      <c r="H769">
        <v>0.77760300000000004</v>
      </c>
      <c r="I769">
        <v>0</v>
      </c>
    </row>
    <row r="770" spans="1:25" x14ac:dyDescent="0.25">
      <c r="A770" t="s">
        <v>97</v>
      </c>
      <c r="B770">
        <v>1823.09</v>
      </c>
      <c r="C770">
        <v>758.72299999999996</v>
      </c>
      <c r="D770">
        <v>738.32799999999997</v>
      </c>
      <c r="E770">
        <v>648.88400000000001</v>
      </c>
      <c r="F770">
        <v>0</v>
      </c>
      <c r="G770">
        <v>0.23551900000000001</v>
      </c>
      <c r="H770">
        <v>0.77787799999999996</v>
      </c>
      <c r="I770">
        <v>0</v>
      </c>
    </row>
    <row r="771" spans="1:25" x14ac:dyDescent="0.25">
      <c r="A771" t="s">
        <v>97</v>
      </c>
      <c r="B771">
        <v>807.75900000000001</v>
      </c>
      <c r="C771">
        <v>796.19299999999998</v>
      </c>
      <c r="D771">
        <v>768.452</v>
      </c>
      <c r="E771">
        <v>678.39400000000001</v>
      </c>
      <c r="F771">
        <v>0</v>
      </c>
      <c r="G771">
        <v>0.227052</v>
      </c>
      <c r="H771">
        <v>0.77753899999999998</v>
      </c>
      <c r="I771">
        <v>0</v>
      </c>
    </row>
    <row r="772" spans="1:25" x14ac:dyDescent="0.25">
      <c r="A772" t="s">
        <v>97</v>
      </c>
      <c r="B772">
        <v>767.99599999999998</v>
      </c>
      <c r="C772">
        <v>762.59199999999998</v>
      </c>
      <c r="D772">
        <v>738.24</v>
      </c>
      <c r="E772">
        <v>647.74400000000003</v>
      </c>
      <c r="F772">
        <v>0</v>
      </c>
      <c r="G772">
        <v>0.20854900000000001</v>
      </c>
      <c r="H772">
        <v>0.77771800000000002</v>
      </c>
      <c r="I772">
        <v>0</v>
      </c>
    </row>
    <row r="773" spans="1:25" x14ac:dyDescent="0.25">
      <c r="A773" t="s">
        <v>97</v>
      </c>
      <c r="B773">
        <v>769.20799999999997</v>
      </c>
      <c r="C773">
        <v>764.31200000000001</v>
      </c>
      <c r="D773">
        <v>742.12699999999995</v>
      </c>
      <c r="E773">
        <v>651.96600000000001</v>
      </c>
      <c r="F773">
        <v>0</v>
      </c>
      <c r="G773">
        <v>0.208093</v>
      </c>
      <c r="H773">
        <v>0.77788900000000005</v>
      </c>
      <c r="I773">
        <v>0</v>
      </c>
    </row>
    <row r="774" spans="1:25" x14ac:dyDescent="0.25">
      <c r="A774" t="s">
        <v>97</v>
      </c>
      <c r="B774">
        <v>763.31</v>
      </c>
      <c r="C774">
        <v>758.423</v>
      </c>
      <c r="D774">
        <v>738.45500000000004</v>
      </c>
      <c r="E774">
        <v>649.00099999999998</v>
      </c>
      <c r="F774">
        <v>0</v>
      </c>
      <c r="G774">
        <v>0.23552000000000001</v>
      </c>
      <c r="H774">
        <v>0.77786599999999995</v>
      </c>
      <c r="I774">
        <v>0</v>
      </c>
    </row>
    <row r="775" spans="1:25" x14ac:dyDescent="0.25">
      <c r="A775" t="s">
        <v>97</v>
      </c>
      <c r="B775">
        <v>766.28399999999999</v>
      </c>
      <c r="C775">
        <v>761.50599999999997</v>
      </c>
      <c r="D775">
        <v>741.61400000000003</v>
      </c>
      <c r="E775">
        <v>651.84299999999996</v>
      </c>
      <c r="F775">
        <v>0</v>
      </c>
      <c r="G775">
        <v>0.217361</v>
      </c>
      <c r="H775">
        <v>0.77786999999999995</v>
      </c>
      <c r="I775">
        <v>0</v>
      </c>
    </row>
    <row r="776" spans="1:25" x14ac:dyDescent="0.25">
      <c r="A776" t="s">
        <v>97</v>
      </c>
      <c r="B776">
        <v>770.46199999999999</v>
      </c>
      <c r="C776">
        <v>765.48099999999999</v>
      </c>
      <c r="D776">
        <v>738.34699999999998</v>
      </c>
      <c r="E776">
        <v>648.90700000000004</v>
      </c>
      <c r="F776">
        <v>0</v>
      </c>
      <c r="G776">
        <v>0.21462300000000001</v>
      </c>
      <c r="H776">
        <v>0.79245699999999997</v>
      </c>
      <c r="I776">
        <v>0</v>
      </c>
    </row>
    <row r="777" spans="1:25" x14ac:dyDescent="0.25">
      <c r="A777" t="s">
        <v>97</v>
      </c>
      <c r="B777">
        <v>766.22299999999996</v>
      </c>
      <c r="C777">
        <v>761.37199999999996</v>
      </c>
      <c r="D777">
        <v>741.61199999999997</v>
      </c>
      <c r="E777">
        <v>651.83900000000006</v>
      </c>
      <c r="F777">
        <v>0</v>
      </c>
      <c r="G777">
        <v>0.20866499999999999</v>
      </c>
      <c r="H777">
        <v>0.77789900000000001</v>
      </c>
      <c r="I777">
        <v>0</v>
      </c>
    </row>
    <row r="778" spans="1:25" x14ac:dyDescent="0.25">
      <c r="A778" t="s">
        <v>97</v>
      </c>
      <c r="B778">
        <v>763.10900000000004</v>
      </c>
      <c r="C778">
        <v>758.226</v>
      </c>
      <c r="D778">
        <v>738.46100000000001</v>
      </c>
      <c r="E778">
        <v>649.02300000000002</v>
      </c>
      <c r="F778">
        <v>0</v>
      </c>
      <c r="G778">
        <v>0.22408500000000001</v>
      </c>
      <c r="H778">
        <v>0.777891</v>
      </c>
      <c r="I778">
        <v>0</v>
      </c>
    </row>
    <row r="779" spans="1:25" x14ac:dyDescent="0.25">
      <c r="A779" t="s">
        <v>97</v>
      </c>
      <c r="B779">
        <v>773.85199999999998</v>
      </c>
      <c r="C779">
        <v>768.995</v>
      </c>
      <c r="D779">
        <v>741.61099999999999</v>
      </c>
      <c r="E779">
        <v>651.81799999999998</v>
      </c>
      <c r="F779">
        <v>0</v>
      </c>
      <c r="G779">
        <v>0.20810999999999999</v>
      </c>
      <c r="H779">
        <v>0.77789900000000001</v>
      </c>
      <c r="I779">
        <v>0</v>
      </c>
    </row>
    <row r="780" spans="1:25" x14ac:dyDescent="0.25">
      <c r="A780" t="s">
        <v>97</v>
      </c>
      <c r="B780">
        <v>763.16600000000005</v>
      </c>
      <c r="C780">
        <v>758.28499999999997</v>
      </c>
      <c r="D780">
        <v>738.53700000000003</v>
      </c>
      <c r="E780">
        <v>649.11699999999996</v>
      </c>
      <c r="F780">
        <v>0</v>
      </c>
      <c r="G780">
        <v>0.219691</v>
      </c>
      <c r="H780">
        <v>0.777729</v>
      </c>
      <c r="I780">
        <v>0</v>
      </c>
    </row>
    <row r="781" spans="1:25" x14ac:dyDescent="0.25">
      <c r="A781" t="s">
        <v>97</v>
      </c>
      <c r="B781">
        <v>2318.62</v>
      </c>
      <c r="C781">
        <v>767.62</v>
      </c>
      <c r="D781">
        <v>741.57100000000003</v>
      </c>
      <c r="E781">
        <v>651.80799999999999</v>
      </c>
      <c r="F781">
        <v>0</v>
      </c>
      <c r="G781">
        <v>0.224887</v>
      </c>
      <c r="H781">
        <v>0.77789900000000001</v>
      </c>
      <c r="I781">
        <v>0</v>
      </c>
    </row>
    <row r="782" spans="1:25" x14ac:dyDescent="0.25">
      <c r="A782" t="s">
        <v>97</v>
      </c>
      <c r="B782">
        <v>1234.29</v>
      </c>
      <c r="C782">
        <v>758.38400000000001</v>
      </c>
      <c r="D782">
        <v>736.91399999999999</v>
      </c>
      <c r="E782">
        <v>647.19899999999996</v>
      </c>
      <c r="F782">
        <v>0</v>
      </c>
      <c r="G782">
        <v>0.21471000000000001</v>
      </c>
      <c r="H782">
        <v>0.77782700000000005</v>
      </c>
      <c r="I782">
        <v>0</v>
      </c>
    </row>
    <row r="783" spans="1:25" x14ac:dyDescent="0.25">
      <c r="A783" t="s">
        <v>97</v>
      </c>
      <c r="B783">
        <v>802.51700000000005</v>
      </c>
      <c r="C783">
        <v>796.00699999999995</v>
      </c>
      <c r="D783">
        <v>768.13300000000004</v>
      </c>
      <c r="E783">
        <v>678.20299999999997</v>
      </c>
      <c r="F783">
        <v>0</v>
      </c>
      <c r="G783">
        <v>0.20966000000000001</v>
      </c>
      <c r="H783">
        <v>0.77838499999999999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762.44500000000005</v>
      </c>
      <c r="C784">
        <v>757.601</v>
      </c>
      <c r="D784">
        <v>737.73199999999997</v>
      </c>
      <c r="E784">
        <v>647.875</v>
      </c>
      <c r="F784">
        <v>0</v>
      </c>
      <c r="G784">
        <v>0.208397</v>
      </c>
      <c r="H784">
        <v>0.77786500000000003</v>
      </c>
      <c r="I784">
        <v>0</v>
      </c>
      <c r="R784">
        <f>AVERAGE(B735:B784)</f>
        <v>919.57817999999975</v>
      </c>
      <c r="S784">
        <f>AVERAGE(C735:C784)</f>
        <v>767.71942000000024</v>
      </c>
      <c r="U784">
        <f>_xlfn.VAR.P(B735:B784)</f>
        <v>124275.48262006826</v>
      </c>
      <c r="V784">
        <f>_xlfn.VAR.P(C735:C784)</f>
        <v>149.3995208435999</v>
      </c>
      <c r="X784">
        <f>1.96*SQRT(U784)/50</f>
        <v>13.819069346859132</v>
      </c>
      <c r="Y784">
        <f>1.96*SQRT(V784)/50</f>
        <v>0.47913805913234375</v>
      </c>
    </row>
    <row r="785" spans="1:9" x14ac:dyDescent="0.25">
      <c r="A785" t="s">
        <v>97</v>
      </c>
      <c r="B785">
        <v>45981.453150000001</v>
      </c>
      <c r="C785" t="s">
        <v>37</v>
      </c>
    </row>
    <row r="786" spans="1:9" x14ac:dyDescent="0.25">
      <c r="A786" t="s">
        <v>98</v>
      </c>
      <c r="B786">
        <v>507.94400000000002</v>
      </c>
      <c r="C786">
        <v>503.31700000000001</v>
      </c>
      <c r="D786">
        <v>483.59500000000003</v>
      </c>
      <c r="E786">
        <v>393.7</v>
      </c>
      <c r="F786">
        <v>0</v>
      </c>
      <c r="G786">
        <v>0.20817099999999999</v>
      </c>
      <c r="H786">
        <v>0.77788999999999997</v>
      </c>
      <c r="I786">
        <v>0</v>
      </c>
    </row>
    <row r="787" spans="1:9" x14ac:dyDescent="0.25">
      <c r="A787" t="s">
        <v>98</v>
      </c>
      <c r="B787">
        <v>508.03100000000001</v>
      </c>
      <c r="C787">
        <v>503.142</v>
      </c>
      <c r="D787">
        <v>483.363</v>
      </c>
      <c r="E787">
        <v>393.96100000000001</v>
      </c>
      <c r="F787">
        <v>0</v>
      </c>
      <c r="G787">
        <v>0.20888300000000001</v>
      </c>
      <c r="H787">
        <v>0.77771599999999996</v>
      </c>
      <c r="I787">
        <v>0</v>
      </c>
    </row>
    <row r="788" spans="1:9" x14ac:dyDescent="0.25">
      <c r="A788" t="s">
        <v>98</v>
      </c>
      <c r="B788">
        <v>507.988</v>
      </c>
      <c r="C788">
        <v>503.12</v>
      </c>
      <c r="D788">
        <v>483.40600000000001</v>
      </c>
      <c r="E788">
        <v>393.65100000000001</v>
      </c>
      <c r="F788">
        <v>0</v>
      </c>
      <c r="G788">
        <v>0.22237499999999999</v>
      </c>
      <c r="H788">
        <v>0.77789799999999998</v>
      </c>
      <c r="I788">
        <v>0</v>
      </c>
    </row>
    <row r="789" spans="1:9" x14ac:dyDescent="0.25">
      <c r="A789" t="s">
        <v>98</v>
      </c>
      <c r="B789">
        <v>508.05599999999998</v>
      </c>
      <c r="C789">
        <v>503.16899999999998</v>
      </c>
      <c r="D789">
        <v>483.411</v>
      </c>
      <c r="E789">
        <v>394.02800000000002</v>
      </c>
      <c r="F789">
        <v>0</v>
      </c>
      <c r="G789">
        <v>0.23551900000000001</v>
      </c>
      <c r="H789">
        <v>0.77774200000000004</v>
      </c>
      <c r="I789">
        <v>0</v>
      </c>
    </row>
    <row r="790" spans="1:9" x14ac:dyDescent="0.25">
      <c r="A790" t="s">
        <v>98</v>
      </c>
      <c r="B790">
        <v>515.83100000000002</v>
      </c>
      <c r="C790">
        <v>510.87400000000002</v>
      </c>
      <c r="D790">
        <v>483.43200000000002</v>
      </c>
      <c r="E790">
        <v>393.67099999999999</v>
      </c>
      <c r="F790">
        <v>0</v>
      </c>
      <c r="G790">
        <v>0.208616</v>
      </c>
      <c r="H790">
        <v>0.77789600000000003</v>
      </c>
      <c r="I790">
        <v>0</v>
      </c>
    </row>
    <row r="791" spans="1:9" x14ac:dyDescent="0.25">
      <c r="A791" t="s">
        <v>98</v>
      </c>
      <c r="B791">
        <v>507.90699999999998</v>
      </c>
      <c r="C791">
        <v>503.05200000000002</v>
      </c>
      <c r="D791">
        <v>483.32400000000001</v>
      </c>
      <c r="E791">
        <v>393.89100000000002</v>
      </c>
      <c r="F791">
        <v>0</v>
      </c>
      <c r="G791">
        <v>0.22775300000000001</v>
      </c>
      <c r="H791">
        <v>0.77789299999999995</v>
      </c>
      <c r="I791">
        <v>0</v>
      </c>
    </row>
    <row r="792" spans="1:9" x14ac:dyDescent="0.25">
      <c r="A792" t="s">
        <v>98</v>
      </c>
      <c r="B792">
        <v>507.97300000000001</v>
      </c>
      <c r="C792">
        <v>503.09199999999998</v>
      </c>
      <c r="D792">
        <v>483.42700000000002</v>
      </c>
      <c r="E792">
        <v>393.65199999999999</v>
      </c>
      <c r="F792">
        <v>0</v>
      </c>
      <c r="G792">
        <v>0.23551900000000001</v>
      </c>
      <c r="H792">
        <v>0.77789600000000003</v>
      </c>
      <c r="I792">
        <v>0</v>
      </c>
    </row>
    <row r="793" spans="1:9" x14ac:dyDescent="0.25">
      <c r="A793" t="s">
        <v>98</v>
      </c>
      <c r="B793">
        <v>507.928</v>
      </c>
      <c r="C793">
        <v>503.04899999999998</v>
      </c>
      <c r="D793">
        <v>483.35500000000002</v>
      </c>
      <c r="E793">
        <v>393.976</v>
      </c>
      <c r="F793">
        <v>0</v>
      </c>
      <c r="G793">
        <v>0.235536</v>
      </c>
      <c r="H793">
        <v>0.77784900000000001</v>
      </c>
      <c r="I793">
        <v>0</v>
      </c>
    </row>
    <row r="794" spans="1:9" x14ac:dyDescent="0.25">
      <c r="A794" t="s">
        <v>98</v>
      </c>
      <c r="B794">
        <v>514.851</v>
      </c>
      <c r="C794">
        <v>509.97199999999998</v>
      </c>
      <c r="D794">
        <v>483.363</v>
      </c>
      <c r="E794">
        <v>393.59800000000001</v>
      </c>
      <c r="F794">
        <v>0</v>
      </c>
      <c r="G794">
        <v>0.21435000000000001</v>
      </c>
      <c r="H794">
        <v>0.77785899999999997</v>
      </c>
      <c r="I794">
        <v>0</v>
      </c>
    </row>
    <row r="795" spans="1:9" x14ac:dyDescent="0.25">
      <c r="A795" t="s">
        <v>98</v>
      </c>
      <c r="B795">
        <v>508.00900000000001</v>
      </c>
      <c r="C795">
        <v>503.13</v>
      </c>
      <c r="D795">
        <v>483.37</v>
      </c>
      <c r="E795">
        <v>393.935</v>
      </c>
      <c r="F795">
        <v>0</v>
      </c>
      <c r="G795">
        <v>0.23551900000000001</v>
      </c>
      <c r="H795">
        <v>0.77782300000000004</v>
      </c>
      <c r="I795">
        <v>0</v>
      </c>
    </row>
    <row r="796" spans="1:9" x14ac:dyDescent="0.25">
      <c r="A796" t="s">
        <v>98</v>
      </c>
      <c r="B796">
        <v>508.16699999999997</v>
      </c>
      <c r="C796">
        <v>503.185</v>
      </c>
      <c r="D796">
        <v>483.44600000000003</v>
      </c>
      <c r="E796">
        <v>393.69499999999999</v>
      </c>
      <c r="F796">
        <v>0</v>
      </c>
      <c r="G796">
        <v>0.20830099999999999</v>
      </c>
      <c r="H796">
        <v>0.77762100000000001</v>
      </c>
      <c r="I796">
        <v>0</v>
      </c>
    </row>
    <row r="797" spans="1:9" x14ac:dyDescent="0.25">
      <c r="A797" t="s">
        <v>98</v>
      </c>
      <c r="B797">
        <v>1628.47</v>
      </c>
      <c r="C797">
        <v>503.90499999999997</v>
      </c>
      <c r="D797">
        <v>483.37599999999998</v>
      </c>
      <c r="E797">
        <v>393.952</v>
      </c>
      <c r="F797">
        <v>0</v>
      </c>
      <c r="G797">
        <v>0.20932999999999999</v>
      </c>
      <c r="H797">
        <v>0.80445199999999994</v>
      </c>
      <c r="I797">
        <v>0</v>
      </c>
    </row>
    <row r="798" spans="1:9" x14ac:dyDescent="0.25">
      <c r="A798" t="s">
        <v>98</v>
      </c>
      <c r="B798">
        <v>533.49699999999996</v>
      </c>
      <c r="C798">
        <v>522.32000000000005</v>
      </c>
      <c r="D798">
        <v>500.63299999999998</v>
      </c>
      <c r="E798">
        <v>410.61399999999998</v>
      </c>
      <c r="F798">
        <v>0</v>
      </c>
      <c r="G798">
        <v>0.21096799999999999</v>
      </c>
      <c r="H798">
        <v>0.77655200000000002</v>
      </c>
      <c r="I798">
        <v>0</v>
      </c>
    </row>
    <row r="799" spans="1:9" x14ac:dyDescent="0.25">
      <c r="A799" t="s">
        <v>98</v>
      </c>
      <c r="B799">
        <v>701.65599999999995</v>
      </c>
      <c r="C799">
        <v>504.03800000000001</v>
      </c>
      <c r="D799">
        <v>483.20400000000001</v>
      </c>
      <c r="E799">
        <v>393.262</v>
      </c>
      <c r="F799">
        <v>0</v>
      </c>
      <c r="G799">
        <v>0.21187400000000001</v>
      </c>
      <c r="H799">
        <v>0.77789200000000003</v>
      </c>
      <c r="I799">
        <v>0</v>
      </c>
    </row>
    <row r="800" spans="1:9" x14ac:dyDescent="0.25">
      <c r="A800" t="s">
        <v>98</v>
      </c>
      <c r="B800">
        <v>514.01700000000005</v>
      </c>
      <c r="C800">
        <v>508.23599999999999</v>
      </c>
      <c r="D800">
        <v>484.166</v>
      </c>
      <c r="E800">
        <v>393.72399999999999</v>
      </c>
      <c r="F800">
        <v>0</v>
      </c>
      <c r="G800">
        <v>0.212481</v>
      </c>
      <c r="H800">
        <v>0.77789399999999997</v>
      </c>
      <c r="I800">
        <v>0</v>
      </c>
    </row>
    <row r="801" spans="1:9" x14ac:dyDescent="0.25">
      <c r="A801" t="s">
        <v>98</v>
      </c>
      <c r="B801">
        <v>516.27700000000004</v>
      </c>
      <c r="C801">
        <v>510.916</v>
      </c>
      <c r="D801">
        <v>483.41800000000001</v>
      </c>
      <c r="E801">
        <v>394.029</v>
      </c>
      <c r="F801">
        <v>0</v>
      </c>
      <c r="G801">
        <v>0.20971100000000001</v>
      </c>
      <c r="H801">
        <v>0.77789699999999995</v>
      </c>
      <c r="I801">
        <v>0</v>
      </c>
    </row>
    <row r="802" spans="1:9" x14ac:dyDescent="0.25">
      <c r="A802" t="s">
        <v>98</v>
      </c>
      <c r="B802">
        <v>507.99599999999998</v>
      </c>
      <c r="C802">
        <v>503.13900000000001</v>
      </c>
      <c r="D802">
        <v>483.36399999999998</v>
      </c>
      <c r="E802">
        <v>393.6</v>
      </c>
      <c r="F802">
        <v>0</v>
      </c>
      <c r="G802">
        <v>0.219662</v>
      </c>
      <c r="H802">
        <v>0.80620999999999998</v>
      </c>
      <c r="I802">
        <v>0</v>
      </c>
    </row>
    <row r="803" spans="1:9" x14ac:dyDescent="0.25">
      <c r="A803" t="s">
        <v>98</v>
      </c>
      <c r="B803">
        <v>508.02699999999999</v>
      </c>
      <c r="C803">
        <v>503.16300000000001</v>
      </c>
      <c r="D803">
        <v>483.38900000000001</v>
      </c>
      <c r="E803">
        <v>393.97399999999999</v>
      </c>
      <c r="F803">
        <v>0</v>
      </c>
      <c r="G803">
        <v>0.21148</v>
      </c>
      <c r="H803">
        <v>0.77788599999999997</v>
      </c>
      <c r="I803">
        <v>0</v>
      </c>
    </row>
    <row r="804" spans="1:9" x14ac:dyDescent="0.25">
      <c r="A804" t="s">
        <v>98</v>
      </c>
      <c r="B804">
        <v>508.05099999999999</v>
      </c>
      <c r="C804">
        <v>503.15300000000002</v>
      </c>
      <c r="D804">
        <v>483.39299999999997</v>
      </c>
      <c r="E804">
        <v>393.63600000000002</v>
      </c>
      <c r="F804">
        <v>0</v>
      </c>
      <c r="G804">
        <v>0.208119</v>
      </c>
      <c r="H804">
        <v>0.77787499999999998</v>
      </c>
      <c r="I804">
        <v>0</v>
      </c>
    </row>
    <row r="805" spans="1:9" x14ac:dyDescent="0.25">
      <c r="A805" t="s">
        <v>98</v>
      </c>
      <c r="B805">
        <v>507.97699999999998</v>
      </c>
      <c r="C805">
        <v>503.084</v>
      </c>
      <c r="D805">
        <v>483.36799999999999</v>
      </c>
      <c r="E805">
        <v>393.95800000000003</v>
      </c>
      <c r="F805">
        <v>0</v>
      </c>
      <c r="G805">
        <v>0.208095</v>
      </c>
      <c r="H805">
        <v>0.77789699999999995</v>
      </c>
      <c r="I805">
        <v>0</v>
      </c>
    </row>
    <row r="806" spans="1:9" x14ac:dyDescent="0.25">
      <c r="A806" t="s">
        <v>98</v>
      </c>
      <c r="B806">
        <v>508.09699999999998</v>
      </c>
      <c r="C806">
        <v>503.22</v>
      </c>
      <c r="D806">
        <v>483.416</v>
      </c>
      <c r="E806">
        <v>393.65</v>
      </c>
      <c r="F806">
        <v>0</v>
      </c>
      <c r="G806">
        <v>0.208843</v>
      </c>
      <c r="H806">
        <v>0.77771500000000005</v>
      </c>
      <c r="I806">
        <v>0</v>
      </c>
    </row>
    <row r="807" spans="1:9" x14ac:dyDescent="0.25">
      <c r="A807" t="s">
        <v>98</v>
      </c>
      <c r="B807">
        <v>508.14600000000002</v>
      </c>
      <c r="C807">
        <v>503.29199999999997</v>
      </c>
      <c r="D807">
        <v>483.404</v>
      </c>
      <c r="E807">
        <v>394.012</v>
      </c>
      <c r="F807">
        <v>0</v>
      </c>
      <c r="G807">
        <v>0.222637</v>
      </c>
      <c r="H807">
        <v>0.77788900000000005</v>
      </c>
      <c r="I807">
        <v>0</v>
      </c>
    </row>
    <row r="808" spans="1:9" x14ac:dyDescent="0.25">
      <c r="A808" t="s">
        <v>98</v>
      </c>
      <c r="B808">
        <v>508.18700000000001</v>
      </c>
      <c r="C808">
        <v>503.31200000000001</v>
      </c>
      <c r="D808">
        <v>483.45699999999999</v>
      </c>
      <c r="E808">
        <v>393.66399999999999</v>
      </c>
      <c r="F808">
        <v>0</v>
      </c>
      <c r="G808">
        <v>0.22240299999999999</v>
      </c>
      <c r="H808">
        <v>0.77789699999999995</v>
      </c>
      <c r="I808">
        <v>0</v>
      </c>
    </row>
    <row r="809" spans="1:9" x14ac:dyDescent="0.25">
      <c r="A809" t="s">
        <v>98</v>
      </c>
      <c r="B809">
        <v>515.702</v>
      </c>
      <c r="C809">
        <v>510.72800000000001</v>
      </c>
      <c r="D809">
        <v>483.31400000000002</v>
      </c>
      <c r="E809">
        <v>393.92599999999999</v>
      </c>
      <c r="F809">
        <v>0</v>
      </c>
      <c r="G809">
        <v>0.23552000000000001</v>
      </c>
      <c r="H809">
        <v>0.77787600000000001</v>
      </c>
      <c r="I809">
        <v>0</v>
      </c>
    </row>
    <row r="810" spans="1:9" x14ac:dyDescent="0.25">
      <c r="A810" t="s">
        <v>98</v>
      </c>
      <c r="B810">
        <v>507.97</v>
      </c>
      <c r="C810">
        <v>503.11</v>
      </c>
      <c r="D810">
        <v>483.38400000000001</v>
      </c>
      <c r="E810">
        <v>393.63299999999998</v>
      </c>
      <c r="F810">
        <v>0</v>
      </c>
      <c r="G810">
        <v>0.21238599999999999</v>
      </c>
      <c r="H810">
        <v>0.77774900000000002</v>
      </c>
      <c r="I810">
        <v>0</v>
      </c>
    </row>
    <row r="811" spans="1:9" x14ac:dyDescent="0.25">
      <c r="A811" t="s">
        <v>98</v>
      </c>
      <c r="B811">
        <v>507.983</v>
      </c>
      <c r="C811">
        <v>503.10500000000002</v>
      </c>
      <c r="D811">
        <v>483.315</v>
      </c>
      <c r="E811">
        <v>393.92899999999997</v>
      </c>
      <c r="F811">
        <v>0</v>
      </c>
      <c r="G811">
        <v>0.20826500000000001</v>
      </c>
      <c r="H811">
        <v>0.77788400000000002</v>
      </c>
      <c r="I811">
        <v>0</v>
      </c>
    </row>
    <row r="812" spans="1:9" x14ac:dyDescent="0.25">
      <c r="A812" t="s">
        <v>98</v>
      </c>
      <c r="B812">
        <v>508.04500000000002</v>
      </c>
      <c r="C812">
        <v>503.16699999999997</v>
      </c>
      <c r="D812">
        <v>483.40199999999999</v>
      </c>
      <c r="E812">
        <v>393.63400000000001</v>
      </c>
      <c r="F812">
        <v>0</v>
      </c>
      <c r="G812">
        <v>0.23552100000000001</v>
      </c>
      <c r="H812">
        <v>0.77777700000000005</v>
      </c>
      <c r="I812">
        <v>0</v>
      </c>
    </row>
    <row r="813" spans="1:9" x14ac:dyDescent="0.25">
      <c r="A813" t="s">
        <v>98</v>
      </c>
      <c r="B813">
        <v>514.88099999999997</v>
      </c>
      <c r="C813">
        <v>509.95</v>
      </c>
      <c r="D813">
        <v>483.41300000000001</v>
      </c>
      <c r="E813">
        <v>393.99</v>
      </c>
      <c r="F813">
        <v>0</v>
      </c>
      <c r="G813">
        <v>0.21376000000000001</v>
      </c>
      <c r="H813">
        <v>0.77788400000000002</v>
      </c>
      <c r="I813">
        <v>0</v>
      </c>
    </row>
    <row r="814" spans="1:9" x14ac:dyDescent="0.25">
      <c r="A814" t="s">
        <v>98</v>
      </c>
      <c r="B814">
        <v>1605.86</v>
      </c>
      <c r="C814">
        <v>503.81299999999999</v>
      </c>
      <c r="D814">
        <v>483.46699999999998</v>
      </c>
      <c r="E814">
        <v>393.678</v>
      </c>
      <c r="F814">
        <v>0</v>
      </c>
      <c r="G814">
        <v>0.229514</v>
      </c>
      <c r="H814">
        <v>0.77760700000000005</v>
      </c>
      <c r="I814">
        <v>0</v>
      </c>
    </row>
    <row r="815" spans="1:9" x14ac:dyDescent="0.25">
      <c r="A815" t="s">
        <v>98</v>
      </c>
      <c r="B815">
        <v>516.94899999999996</v>
      </c>
      <c r="C815">
        <v>505.52699999999999</v>
      </c>
      <c r="D815">
        <v>483.44600000000003</v>
      </c>
      <c r="E815">
        <v>393.70299999999997</v>
      </c>
      <c r="F815">
        <v>0</v>
      </c>
      <c r="G815">
        <v>0.20877000000000001</v>
      </c>
      <c r="H815">
        <v>0.77780300000000002</v>
      </c>
      <c r="I815">
        <v>0</v>
      </c>
    </row>
    <row r="816" spans="1:9" x14ac:dyDescent="0.25">
      <c r="A816" t="s">
        <v>98</v>
      </c>
      <c r="B816">
        <v>815.85699999999997</v>
      </c>
      <c r="C816">
        <v>510.83100000000002</v>
      </c>
      <c r="D816">
        <v>483.08100000000002</v>
      </c>
      <c r="E816">
        <v>393.24599999999998</v>
      </c>
      <c r="F816">
        <v>0</v>
      </c>
      <c r="G816">
        <v>0.20814299999999999</v>
      </c>
      <c r="H816">
        <v>0.77781599999999995</v>
      </c>
      <c r="I816">
        <v>0</v>
      </c>
    </row>
    <row r="817" spans="1:9" x14ac:dyDescent="0.25">
      <c r="A817" t="s">
        <v>98</v>
      </c>
      <c r="B817">
        <v>529.42399999999998</v>
      </c>
      <c r="C817">
        <v>521.779</v>
      </c>
      <c r="D817">
        <v>500.47800000000001</v>
      </c>
      <c r="E817">
        <v>410.45699999999999</v>
      </c>
      <c r="F817">
        <v>0</v>
      </c>
      <c r="G817">
        <v>0.20879700000000001</v>
      </c>
      <c r="H817">
        <v>0.77773000000000003</v>
      </c>
      <c r="I817">
        <v>0</v>
      </c>
    </row>
    <row r="818" spans="1:9" x14ac:dyDescent="0.25">
      <c r="A818" t="s">
        <v>98</v>
      </c>
      <c r="B818">
        <v>507.70699999999999</v>
      </c>
      <c r="C818">
        <v>502.84100000000001</v>
      </c>
      <c r="D818">
        <v>482.97300000000001</v>
      </c>
      <c r="E818">
        <v>393.13900000000001</v>
      </c>
      <c r="F818">
        <v>0</v>
      </c>
      <c r="G818">
        <v>0.21690699999999999</v>
      </c>
      <c r="H818">
        <v>0.77789399999999997</v>
      </c>
      <c r="I818">
        <v>0</v>
      </c>
    </row>
    <row r="819" spans="1:9" x14ac:dyDescent="0.25">
      <c r="A819" t="s">
        <v>98</v>
      </c>
      <c r="B819">
        <v>515.60699999999997</v>
      </c>
      <c r="C819">
        <v>510.68400000000003</v>
      </c>
      <c r="D819">
        <v>483.64699999999999</v>
      </c>
      <c r="E819">
        <v>393.70800000000003</v>
      </c>
      <c r="F819">
        <v>0</v>
      </c>
      <c r="G819">
        <v>0.23552999999999999</v>
      </c>
      <c r="H819">
        <v>0.77787799999999996</v>
      </c>
      <c r="I819">
        <v>0</v>
      </c>
    </row>
    <row r="820" spans="1:9" x14ac:dyDescent="0.25">
      <c r="A820" t="s">
        <v>98</v>
      </c>
      <c r="B820">
        <v>507.90199999999999</v>
      </c>
      <c r="C820">
        <v>503.06</v>
      </c>
      <c r="D820">
        <v>483.37299999999999</v>
      </c>
      <c r="E820">
        <v>393.98099999999999</v>
      </c>
      <c r="F820">
        <v>0</v>
      </c>
      <c r="G820">
        <v>0.216665</v>
      </c>
      <c r="H820">
        <v>0.77789600000000003</v>
      </c>
      <c r="I820">
        <v>0</v>
      </c>
    </row>
    <row r="821" spans="1:9" x14ac:dyDescent="0.25">
      <c r="A821" t="s">
        <v>98</v>
      </c>
      <c r="B821">
        <v>508.07</v>
      </c>
      <c r="C821">
        <v>503.19499999999999</v>
      </c>
      <c r="D821">
        <v>483.49400000000003</v>
      </c>
      <c r="E821">
        <v>393.68700000000001</v>
      </c>
      <c r="F821">
        <v>0</v>
      </c>
      <c r="G821">
        <v>0.23551900000000001</v>
      </c>
      <c r="H821">
        <v>0.77789399999999997</v>
      </c>
      <c r="I821">
        <v>0</v>
      </c>
    </row>
    <row r="822" spans="1:9" x14ac:dyDescent="0.25">
      <c r="A822" t="s">
        <v>98</v>
      </c>
      <c r="B822">
        <v>507.96899999999999</v>
      </c>
      <c r="C822">
        <v>503.1</v>
      </c>
      <c r="D822">
        <v>483.40100000000001</v>
      </c>
      <c r="E822">
        <v>394.00799999999998</v>
      </c>
      <c r="F822">
        <v>0</v>
      </c>
      <c r="G822">
        <v>0.214085</v>
      </c>
      <c r="H822">
        <v>0.77788400000000002</v>
      </c>
      <c r="I822">
        <v>0</v>
      </c>
    </row>
    <row r="823" spans="1:9" x14ac:dyDescent="0.25">
      <c r="A823" t="s">
        <v>98</v>
      </c>
      <c r="B823">
        <v>508.20400000000001</v>
      </c>
      <c r="C823">
        <v>503.31900000000002</v>
      </c>
      <c r="D823">
        <v>483.541</v>
      </c>
      <c r="E823">
        <v>393.75900000000001</v>
      </c>
      <c r="F823">
        <v>0</v>
      </c>
      <c r="G823">
        <v>0.21119199999999999</v>
      </c>
      <c r="H823">
        <v>0.77757200000000004</v>
      </c>
      <c r="I823">
        <v>0</v>
      </c>
    </row>
    <row r="824" spans="1:9" x14ac:dyDescent="0.25">
      <c r="A824" t="s">
        <v>98</v>
      </c>
      <c r="B824">
        <v>507.87900000000002</v>
      </c>
      <c r="C824">
        <v>503.01400000000001</v>
      </c>
      <c r="D824">
        <v>483.339</v>
      </c>
      <c r="E824">
        <v>393.96800000000002</v>
      </c>
      <c r="F824">
        <v>0</v>
      </c>
      <c r="G824">
        <v>0.17874699999999999</v>
      </c>
      <c r="H824">
        <v>0.77787099999999998</v>
      </c>
      <c r="I824">
        <v>0</v>
      </c>
    </row>
    <row r="825" spans="1:9" x14ac:dyDescent="0.25">
      <c r="A825" t="s">
        <v>98</v>
      </c>
      <c r="B825">
        <v>508.08800000000002</v>
      </c>
      <c r="C825">
        <v>503.20699999999999</v>
      </c>
      <c r="D825">
        <v>483.464</v>
      </c>
      <c r="E825">
        <v>393.70100000000002</v>
      </c>
      <c r="F825">
        <v>0</v>
      </c>
      <c r="G825">
        <v>0.224133</v>
      </c>
      <c r="H825">
        <v>0.77788400000000002</v>
      </c>
      <c r="I825">
        <v>0</v>
      </c>
    </row>
    <row r="826" spans="1:9" x14ac:dyDescent="0.25">
      <c r="A826" t="s">
        <v>98</v>
      </c>
      <c r="B826">
        <v>507.97</v>
      </c>
      <c r="C826">
        <v>503.06</v>
      </c>
      <c r="D826">
        <v>483.358</v>
      </c>
      <c r="E826">
        <v>393.99</v>
      </c>
      <c r="F826">
        <v>0</v>
      </c>
      <c r="G826">
        <v>0.23552000000000001</v>
      </c>
      <c r="H826">
        <v>0.77788500000000005</v>
      </c>
      <c r="I826">
        <v>0</v>
      </c>
    </row>
    <row r="827" spans="1:9" x14ac:dyDescent="0.25">
      <c r="A827" t="s">
        <v>98</v>
      </c>
      <c r="B827">
        <v>516.44399999999996</v>
      </c>
      <c r="C827">
        <v>511.47699999999998</v>
      </c>
      <c r="D827">
        <v>483.488</v>
      </c>
      <c r="E827">
        <v>393.71199999999999</v>
      </c>
      <c r="F827">
        <v>0</v>
      </c>
      <c r="G827">
        <v>0.23551900000000001</v>
      </c>
      <c r="H827">
        <v>0.80432499999999996</v>
      </c>
      <c r="I827">
        <v>0</v>
      </c>
    </row>
    <row r="828" spans="1:9" x14ac:dyDescent="0.25">
      <c r="A828" t="s">
        <v>98</v>
      </c>
      <c r="B828">
        <v>507.97800000000001</v>
      </c>
      <c r="C828">
        <v>503.12099999999998</v>
      </c>
      <c r="D828">
        <v>483.41699999999997</v>
      </c>
      <c r="E828">
        <v>394.005</v>
      </c>
      <c r="F828">
        <v>0</v>
      </c>
      <c r="G828">
        <v>0.21158399999999999</v>
      </c>
      <c r="H828">
        <v>0.77789900000000001</v>
      </c>
      <c r="I828">
        <v>0</v>
      </c>
    </row>
    <row r="829" spans="1:9" x14ac:dyDescent="0.25">
      <c r="A829" t="s">
        <v>98</v>
      </c>
      <c r="B829">
        <v>508.06400000000002</v>
      </c>
      <c r="C829">
        <v>503.18400000000003</v>
      </c>
      <c r="D829">
        <v>483.43700000000001</v>
      </c>
      <c r="E829">
        <v>393.69900000000001</v>
      </c>
      <c r="F829">
        <v>0</v>
      </c>
      <c r="G829">
        <v>0.23551900000000001</v>
      </c>
      <c r="H829">
        <v>0.78447299999999998</v>
      </c>
      <c r="I829">
        <v>0</v>
      </c>
    </row>
    <row r="830" spans="1:9" x14ac:dyDescent="0.25">
      <c r="A830" t="s">
        <v>98</v>
      </c>
      <c r="B830">
        <v>2015.79</v>
      </c>
      <c r="C830">
        <v>503.23099999999999</v>
      </c>
      <c r="D830">
        <v>483.399</v>
      </c>
      <c r="E830">
        <v>394.024</v>
      </c>
      <c r="F830">
        <v>0</v>
      </c>
      <c r="G830">
        <v>0.214534</v>
      </c>
      <c r="H830">
        <v>0.77789399999999997</v>
      </c>
      <c r="I830">
        <v>0</v>
      </c>
    </row>
    <row r="831" spans="1:9" x14ac:dyDescent="0.25">
      <c r="A831" t="s">
        <v>98</v>
      </c>
      <c r="B831">
        <v>533.78700000000003</v>
      </c>
      <c r="C831">
        <v>522.54</v>
      </c>
      <c r="D831">
        <v>500.60500000000002</v>
      </c>
      <c r="E831">
        <v>410.52499999999998</v>
      </c>
      <c r="F831">
        <v>0</v>
      </c>
      <c r="G831">
        <v>0.22009100000000001</v>
      </c>
      <c r="H831">
        <v>0.77771800000000002</v>
      </c>
      <c r="I831">
        <v>0</v>
      </c>
    </row>
    <row r="832" spans="1:9" x14ac:dyDescent="0.25">
      <c r="A832" t="s">
        <v>98</v>
      </c>
      <c r="B832">
        <v>757.976</v>
      </c>
      <c r="C832">
        <v>504.928</v>
      </c>
      <c r="D832">
        <v>483.27600000000001</v>
      </c>
      <c r="E832">
        <v>393.26100000000002</v>
      </c>
      <c r="F832">
        <v>0</v>
      </c>
      <c r="G832">
        <v>0.209231</v>
      </c>
      <c r="H832">
        <v>0.79564999999999997</v>
      </c>
      <c r="I832">
        <v>0</v>
      </c>
    </row>
    <row r="833" spans="1:25" x14ac:dyDescent="0.25">
      <c r="A833" t="s">
        <v>98</v>
      </c>
      <c r="B833">
        <v>514.11800000000005</v>
      </c>
      <c r="C833">
        <v>508.42200000000003</v>
      </c>
      <c r="D833">
        <v>484.18799999999999</v>
      </c>
      <c r="E833">
        <v>393.70699999999999</v>
      </c>
      <c r="F833">
        <v>0</v>
      </c>
      <c r="G833">
        <v>0.213537</v>
      </c>
      <c r="H833">
        <v>0.77769500000000003</v>
      </c>
      <c r="I833">
        <v>0</v>
      </c>
    </row>
    <row r="834" spans="1:25" x14ac:dyDescent="0.25">
      <c r="A834" t="s">
        <v>98</v>
      </c>
      <c r="B834">
        <v>516.40899999999999</v>
      </c>
      <c r="C834">
        <v>510.40300000000002</v>
      </c>
      <c r="D834">
        <v>483.37799999999999</v>
      </c>
      <c r="E834">
        <v>394.00900000000001</v>
      </c>
      <c r="F834">
        <v>0</v>
      </c>
      <c r="G834">
        <v>0.208396</v>
      </c>
      <c r="H834">
        <v>0.79813900000000004</v>
      </c>
      <c r="I834">
        <v>0</v>
      </c>
    </row>
    <row r="835" spans="1:25" x14ac:dyDescent="0.25">
      <c r="A835" t="s">
        <v>98</v>
      </c>
      <c r="B835">
        <v>508.34</v>
      </c>
      <c r="C835">
        <v>503.42500000000001</v>
      </c>
      <c r="D835">
        <v>483.452</v>
      </c>
      <c r="E835">
        <v>393.70699999999999</v>
      </c>
      <c r="F835">
        <v>0</v>
      </c>
      <c r="G835">
        <v>0.211842</v>
      </c>
      <c r="H835">
        <v>0.77786</v>
      </c>
      <c r="I835">
        <v>0</v>
      </c>
    </row>
    <row r="836" spans="1:25" x14ac:dyDescent="0.25">
      <c r="A836" t="s">
        <v>98</v>
      </c>
      <c r="B836">
        <v>508.572</v>
      </c>
      <c r="C836">
        <v>503.69299999999998</v>
      </c>
      <c r="D836">
        <v>483.37099999999998</v>
      </c>
      <c r="E836">
        <v>393.995</v>
      </c>
      <c r="F836">
        <v>0</v>
      </c>
      <c r="G836">
        <v>0.23551900000000001</v>
      </c>
      <c r="H836">
        <v>0.77782499999999999</v>
      </c>
      <c r="I836">
        <v>0</v>
      </c>
    </row>
    <row r="837" spans="1:25" x14ac:dyDescent="0.25">
      <c r="A837" t="s">
        <v>98</v>
      </c>
      <c r="B837">
        <v>508.70800000000003</v>
      </c>
      <c r="C837">
        <v>503.815</v>
      </c>
      <c r="D837">
        <v>483.49299999999999</v>
      </c>
      <c r="E837">
        <v>393.73599999999999</v>
      </c>
      <c r="F837">
        <v>0</v>
      </c>
      <c r="G837">
        <v>0.23553099999999999</v>
      </c>
      <c r="H837">
        <v>0.77786599999999995</v>
      </c>
      <c r="I837">
        <v>0</v>
      </c>
    </row>
    <row r="838" spans="1:25" x14ac:dyDescent="0.25">
      <c r="A838" t="s">
        <v>98</v>
      </c>
      <c r="B838">
        <v>515.41600000000005</v>
      </c>
      <c r="C838">
        <v>510.541</v>
      </c>
      <c r="D838">
        <v>483.33800000000002</v>
      </c>
      <c r="E838">
        <v>393.95100000000002</v>
      </c>
      <c r="F838">
        <v>0</v>
      </c>
      <c r="G838">
        <v>0.208095</v>
      </c>
      <c r="H838">
        <v>0.77789200000000003</v>
      </c>
      <c r="I838">
        <v>0</v>
      </c>
    </row>
    <row r="839" spans="1:25" x14ac:dyDescent="0.25">
      <c r="A839" t="s">
        <v>98</v>
      </c>
      <c r="B839">
        <v>508.15499999999997</v>
      </c>
      <c r="C839">
        <v>503.274</v>
      </c>
      <c r="D839">
        <v>483.48599999999999</v>
      </c>
      <c r="E839">
        <v>393.70800000000003</v>
      </c>
      <c r="F839">
        <v>0</v>
      </c>
      <c r="G839">
        <v>0.218696</v>
      </c>
      <c r="H839">
        <v>0.77782099999999998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507.983</v>
      </c>
      <c r="C840">
        <v>503.11399999999998</v>
      </c>
      <c r="D840">
        <v>483.35599999999999</v>
      </c>
      <c r="E840">
        <v>394.00200000000001</v>
      </c>
      <c r="F840">
        <v>0</v>
      </c>
      <c r="G840">
        <v>0.208368</v>
      </c>
      <c r="H840">
        <v>0.77789900000000001</v>
      </c>
      <c r="I840">
        <v>0</v>
      </c>
      <c r="R840">
        <f>AVERAGE(B791:B840)</f>
        <v>600.70079999999996</v>
      </c>
      <c r="S840">
        <f>AVERAGE(C791:C840)</f>
        <v>505.99831999999992</v>
      </c>
      <c r="U840">
        <f>_xlfn.VAR.P(B791:B840)</f>
        <v>90033.619303720145</v>
      </c>
      <c r="V840">
        <f>_xlfn.VAR.P(C791:C840)</f>
        <v>25.061232057599995</v>
      </c>
      <c r="X840">
        <f>1.96*SQRT(U840)/50</f>
        <v>11.762196256093864</v>
      </c>
      <c r="Y840">
        <f>1.96*SQRT(V840)/50</f>
        <v>0.19623988287040542</v>
      </c>
    </row>
    <row r="841" spans="1:25" x14ac:dyDescent="0.25">
      <c r="A841" t="s">
        <v>98</v>
      </c>
      <c r="B841">
        <v>30037.434000000001</v>
      </c>
      <c r="C841" t="s">
        <v>37</v>
      </c>
    </row>
    <row r="842" spans="1:25" x14ac:dyDescent="0.25">
      <c r="A842" t="s">
        <v>116</v>
      </c>
      <c r="B842">
        <v>966.01099999999997</v>
      </c>
      <c r="C842">
        <v>961.351</v>
      </c>
      <c r="D842">
        <v>941.51</v>
      </c>
      <c r="E842">
        <v>651.84699999999998</v>
      </c>
      <c r="F842">
        <v>0</v>
      </c>
      <c r="G842">
        <v>0.23320399999999999</v>
      </c>
      <c r="H842">
        <v>0.77773800000000004</v>
      </c>
      <c r="I842">
        <v>0</v>
      </c>
    </row>
    <row r="843" spans="1:25" x14ac:dyDescent="0.25">
      <c r="A843" t="s">
        <v>116</v>
      </c>
      <c r="B843">
        <v>963.56200000000001</v>
      </c>
      <c r="C843">
        <v>958.68</v>
      </c>
      <c r="D843">
        <v>938.61599999999999</v>
      </c>
      <c r="E843">
        <v>649.05200000000002</v>
      </c>
      <c r="F843">
        <v>0</v>
      </c>
      <c r="G843">
        <v>0.20810000000000001</v>
      </c>
      <c r="H843">
        <v>0.77789399999999997</v>
      </c>
      <c r="I843">
        <v>0</v>
      </c>
    </row>
    <row r="844" spans="1:25" x14ac:dyDescent="0.25">
      <c r="A844" t="s">
        <v>116</v>
      </c>
      <c r="B844">
        <v>974.93700000000001</v>
      </c>
      <c r="C844">
        <v>969.98400000000004</v>
      </c>
      <c r="D844">
        <v>941.34900000000005</v>
      </c>
      <c r="E844">
        <v>651.83699999999999</v>
      </c>
      <c r="F844">
        <v>0</v>
      </c>
      <c r="G844">
        <v>0.23551900000000001</v>
      </c>
      <c r="H844">
        <v>0.77789799999999998</v>
      </c>
      <c r="I844">
        <v>0</v>
      </c>
    </row>
    <row r="845" spans="1:25" x14ac:dyDescent="0.25">
      <c r="A845" t="s">
        <v>116</v>
      </c>
      <c r="B845">
        <v>1718.73</v>
      </c>
      <c r="C845">
        <v>959.49199999999996</v>
      </c>
      <c r="D845">
        <v>938.99800000000005</v>
      </c>
      <c r="E845">
        <v>649.14599999999996</v>
      </c>
      <c r="F845">
        <v>0</v>
      </c>
      <c r="G845">
        <v>0.23166300000000001</v>
      </c>
      <c r="H845">
        <v>0.80474900000000005</v>
      </c>
      <c r="I845">
        <v>0</v>
      </c>
    </row>
    <row r="846" spans="1:25" x14ac:dyDescent="0.25">
      <c r="A846" t="s">
        <v>116</v>
      </c>
      <c r="B846">
        <v>1006.99</v>
      </c>
      <c r="C846">
        <v>995.49699999999996</v>
      </c>
      <c r="D846">
        <v>967.98299999999995</v>
      </c>
      <c r="E846">
        <v>678.18399999999997</v>
      </c>
      <c r="F846">
        <v>0</v>
      </c>
      <c r="G846">
        <v>0.23552100000000001</v>
      </c>
      <c r="H846">
        <v>0.777891</v>
      </c>
      <c r="I846">
        <v>0</v>
      </c>
    </row>
    <row r="847" spans="1:25" x14ac:dyDescent="0.25">
      <c r="A847" t="s">
        <v>116</v>
      </c>
      <c r="B847">
        <v>968.39400000000001</v>
      </c>
      <c r="C847">
        <v>962.822</v>
      </c>
      <c r="D847">
        <v>938.245</v>
      </c>
      <c r="E847">
        <v>647.76300000000003</v>
      </c>
      <c r="F847">
        <v>0</v>
      </c>
      <c r="G847">
        <v>0.21180399999999999</v>
      </c>
      <c r="H847">
        <v>0.77762299999999995</v>
      </c>
      <c r="I847">
        <v>0</v>
      </c>
    </row>
    <row r="848" spans="1:25" x14ac:dyDescent="0.25">
      <c r="A848" t="s">
        <v>116</v>
      </c>
      <c r="B848">
        <v>975.14</v>
      </c>
      <c r="C848">
        <v>967.93499999999995</v>
      </c>
      <c r="D848">
        <v>941.55899999999997</v>
      </c>
      <c r="E848">
        <v>651.90200000000004</v>
      </c>
      <c r="F848">
        <v>0</v>
      </c>
      <c r="G848">
        <v>0.21127599999999999</v>
      </c>
      <c r="H848">
        <v>0.77776000000000001</v>
      </c>
      <c r="I848">
        <v>0</v>
      </c>
    </row>
    <row r="849" spans="1:9" x14ac:dyDescent="0.25">
      <c r="A849" t="s">
        <v>116</v>
      </c>
      <c r="B849">
        <v>963.14499999999998</v>
      </c>
      <c r="C849">
        <v>958.28</v>
      </c>
      <c r="D849">
        <v>938.48500000000001</v>
      </c>
      <c r="E849">
        <v>649.07299999999998</v>
      </c>
      <c r="F849">
        <v>0</v>
      </c>
      <c r="G849">
        <v>0.20810200000000001</v>
      </c>
      <c r="H849">
        <v>0.77784299999999995</v>
      </c>
      <c r="I849">
        <v>0</v>
      </c>
    </row>
    <row r="850" spans="1:9" x14ac:dyDescent="0.25">
      <c r="A850" t="s">
        <v>116</v>
      </c>
      <c r="B850">
        <v>972.29899999999998</v>
      </c>
      <c r="C850">
        <v>967.41399999999999</v>
      </c>
      <c r="D850">
        <v>941.71199999999999</v>
      </c>
      <c r="E850">
        <v>651.99099999999999</v>
      </c>
      <c r="F850">
        <v>0</v>
      </c>
      <c r="G850">
        <v>0.21038999999999999</v>
      </c>
      <c r="H850">
        <v>0.77787499999999998</v>
      </c>
      <c r="I850">
        <v>0</v>
      </c>
    </row>
    <row r="851" spans="1:9" x14ac:dyDescent="0.25">
      <c r="A851" t="s">
        <v>116</v>
      </c>
      <c r="B851">
        <v>963.327</v>
      </c>
      <c r="C851">
        <v>958.47199999999998</v>
      </c>
      <c r="D851">
        <v>938.71400000000006</v>
      </c>
      <c r="E851">
        <v>649.07799999999997</v>
      </c>
      <c r="F851">
        <v>0</v>
      </c>
      <c r="G851">
        <v>0.212003</v>
      </c>
      <c r="H851">
        <v>0.777833</v>
      </c>
      <c r="I851">
        <v>0</v>
      </c>
    </row>
    <row r="852" spans="1:9" x14ac:dyDescent="0.25">
      <c r="A852" t="s">
        <v>116</v>
      </c>
      <c r="B852">
        <v>966.19899999999996</v>
      </c>
      <c r="C852">
        <v>961.32</v>
      </c>
      <c r="D852">
        <v>941.48400000000004</v>
      </c>
      <c r="E852">
        <v>651.91600000000005</v>
      </c>
      <c r="F852">
        <v>0</v>
      </c>
      <c r="G852">
        <v>0.21050199999999999</v>
      </c>
      <c r="H852">
        <v>0.77783800000000003</v>
      </c>
      <c r="I852">
        <v>0</v>
      </c>
    </row>
    <row r="853" spans="1:9" x14ac:dyDescent="0.25">
      <c r="A853" t="s">
        <v>116</v>
      </c>
      <c r="B853">
        <v>963.36400000000003</v>
      </c>
      <c r="C853">
        <v>958.50400000000002</v>
      </c>
      <c r="D853">
        <v>938.71699999999998</v>
      </c>
      <c r="E853">
        <v>649.11199999999997</v>
      </c>
      <c r="F853">
        <v>0</v>
      </c>
      <c r="G853">
        <v>0.210781</v>
      </c>
      <c r="H853">
        <v>0.77779399999999999</v>
      </c>
      <c r="I853">
        <v>0</v>
      </c>
    </row>
    <row r="854" spans="1:9" x14ac:dyDescent="0.25">
      <c r="A854" t="s">
        <v>116</v>
      </c>
      <c r="B854">
        <v>2233.6</v>
      </c>
      <c r="C854">
        <v>968.85900000000004</v>
      </c>
      <c r="D854">
        <v>941.43799999999999</v>
      </c>
      <c r="E854">
        <v>651.92700000000002</v>
      </c>
      <c r="F854">
        <v>0</v>
      </c>
      <c r="G854">
        <v>0.21163799999999999</v>
      </c>
      <c r="H854">
        <v>0.77787300000000004</v>
      </c>
      <c r="I854">
        <v>0</v>
      </c>
    </row>
    <row r="855" spans="1:9" x14ac:dyDescent="0.25">
      <c r="A855" t="s">
        <v>116</v>
      </c>
      <c r="B855">
        <v>1006.65</v>
      </c>
      <c r="C855">
        <v>994.99300000000005</v>
      </c>
      <c r="D855">
        <v>968.09500000000003</v>
      </c>
      <c r="E855">
        <v>678.35699999999997</v>
      </c>
      <c r="F855">
        <v>0</v>
      </c>
      <c r="G855">
        <v>0.21277299999999999</v>
      </c>
      <c r="H855">
        <v>0.77764800000000001</v>
      </c>
      <c r="I855">
        <v>0</v>
      </c>
    </row>
    <row r="856" spans="1:9" x14ac:dyDescent="0.25">
      <c r="A856" t="s">
        <v>116</v>
      </c>
      <c r="B856">
        <v>967.92</v>
      </c>
      <c r="C856">
        <v>962.23299999999995</v>
      </c>
      <c r="D856">
        <v>938.20500000000004</v>
      </c>
      <c r="E856">
        <v>647.81299999999999</v>
      </c>
      <c r="F856">
        <v>0</v>
      </c>
      <c r="G856">
        <v>0.215006</v>
      </c>
      <c r="H856">
        <v>0.77728200000000003</v>
      </c>
      <c r="I856">
        <v>0</v>
      </c>
    </row>
    <row r="857" spans="1:9" x14ac:dyDescent="0.25">
      <c r="A857" t="s">
        <v>116</v>
      </c>
      <c r="B857">
        <v>975.79899999999998</v>
      </c>
      <c r="C857">
        <v>968.05399999999997</v>
      </c>
      <c r="D857">
        <v>941.68299999999999</v>
      </c>
      <c r="E857">
        <v>651.88099999999997</v>
      </c>
      <c r="F857">
        <v>0</v>
      </c>
      <c r="G857">
        <v>0.23551900000000001</v>
      </c>
      <c r="H857">
        <v>0.77747500000000003</v>
      </c>
      <c r="I857">
        <v>0</v>
      </c>
    </row>
    <row r="858" spans="1:9" x14ac:dyDescent="0.25">
      <c r="A858" t="s">
        <v>116</v>
      </c>
      <c r="B858">
        <v>963.31600000000003</v>
      </c>
      <c r="C858">
        <v>958.45299999999997</v>
      </c>
      <c r="D858">
        <v>938.61199999999997</v>
      </c>
      <c r="E858">
        <v>649.08299999999997</v>
      </c>
      <c r="F858">
        <v>0</v>
      </c>
      <c r="G858">
        <v>0.22079399999999999</v>
      </c>
      <c r="H858">
        <v>0.77788299999999999</v>
      </c>
      <c r="I858">
        <v>0</v>
      </c>
    </row>
    <row r="859" spans="1:9" x14ac:dyDescent="0.25">
      <c r="A859" t="s">
        <v>116</v>
      </c>
      <c r="B859">
        <v>972.90300000000002</v>
      </c>
      <c r="C859">
        <v>968.00800000000004</v>
      </c>
      <c r="D859">
        <v>941.48599999999999</v>
      </c>
      <c r="E859">
        <v>651.76099999999997</v>
      </c>
      <c r="F859">
        <v>0</v>
      </c>
      <c r="G859">
        <v>0.208095</v>
      </c>
      <c r="H859">
        <v>0.77789900000000001</v>
      </c>
      <c r="I859">
        <v>0</v>
      </c>
    </row>
    <row r="860" spans="1:9" x14ac:dyDescent="0.25">
      <c r="A860" t="s">
        <v>116</v>
      </c>
      <c r="B860">
        <v>963.28899999999999</v>
      </c>
      <c r="C860">
        <v>958.42399999999998</v>
      </c>
      <c r="D860">
        <v>938.63499999999999</v>
      </c>
      <c r="E860">
        <v>649.06299999999999</v>
      </c>
      <c r="F860">
        <v>0</v>
      </c>
      <c r="G860">
        <v>0.23551900000000001</v>
      </c>
      <c r="H860">
        <v>0.77778499999999995</v>
      </c>
      <c r="I860">
        <v>0</v>
      </c>
    </row>
    <row r="861" spans="1:9" x14ac:dyDescent="0.25">
      <c r="A861" t="s">
        <v>116</v>
      </c>
      <c r="B861">
        <v>966.25300000000004</v>
      </c>
      <c r="C861">
        <v>961.346</v>
      </c>
      <c r="D861">
        <v>941.55499999999995</v>
      </c>
      <c r="E861">
        <v>651.846</v>
      </c>
      <c r="F861">
        <v>0</v>
      </c>
      <c r="G861">
        <v>0.23013600000000001</v>
      </c>
      <c r="H861">
        <v>0.77769500000000003</v>
      </c>
      <c r="I861">
        <v>0</v>
      </c>
    </row>
    <row r="862" spans="1:9" x14ac:dyDescent="0.25">
      <c r="A862" t="s">
        <v>116</v>
      </c>
      <c r="B862">
        <v>963.19399999999996</v>
      </c>
      <c r="C862">
        <v>958.322</v>
      </c>
      <c r="D862">
        <v>938.51499999999999</v>
      </c>
      <c r="E862">
        <v>649.01</v>
      </c>
      <c r="F862">
        <v>0</v>
      </c>
      <c r="G862">
        <v>0.22495000000000001</v>
      </c>
      <c r="H862">
        <v>0.77738399999999996</v>
      </c>
      <c r="I862">
        <v>0</v>
      </c>
    </row>
    <row r="863" spans="1:9" x14ac:dyDescent="0.25">
      <c r="A863" t="s">
        <v>116</v>
      </c>
      <c r="B863">
        <v>2185.81</v>
      </c>
      <c r="C863">
        <v>970.101</v>
      </c>
      <c r="D863">
        <v>941.64400000000001</v>
      </c>
      <c r="E863">
        <v>651.85799999999995</v>
      </c>
      <c r="F863">
        <v>0</v>
      </c>
      <c r="G863">
        <v>0.21454200000000001</v>
      </c>
      <c r="H863">
        <v>0.777895</v>
      </c>
      <c r="I863">
        <v>0</v>
      </c>
    </row>
    <row r="864" spans="1:9" x14ac:dyDescent="0.25">
      <c r="A864" t="s">
        <v>116</v>
      </c>
      <c r="B864">
        <v>1337.97</v>
      </c>
      <c r="C864">
        <v>957.99199999999996</v>
      </c>
      <c r="D864">
        <v>936.81299999999999</v>
      </c>
      <c r="E864">
        <v>647.202</v>
      </c>
      <c r="F864">
        <v>0</v>
      </c>
      <c r="G864">
        <v>0.21243400000000001</v>
      </c>
      <c r="H864">
        <v>0.777868</v>
      </c>
      <c r="I864">
        <v>0</v>
      </c>
    </row>
    <row r="865" spans="1:9" x14ac:dyDescent="0.25">
      <c r="A865" t="s">
        <v>116</v>
      </c>
      <c r="B865">
        <v>1003.38</v>
      </c>
      <c r="C865">
        <v>996.62900000000002</v>
      </c>
      <c r="D865">
        <v>967.72799999999995</v>
      </c>
      <c r="E865">
        <v>678.27599999999995</v>
      </c>
      <c r="F865">
        <v>0</v>
      </c>
      <c r="G865">
        <v>0.23552300000000001</v>
      </c>
      <c r="H865">
        <v>0.777833</v>
      </c>
      <c r="I865">
        <v>0</v>
      </c>
    </row>
    <row r="866" spans="1:9" x14ac:dyDescent="0.25">
      <c r="A866" t="s">
        <v>116</v>
      </c>
      <c r="B866">
        <v>962.14599999999996</v>
      </c>
      <c r="C866">
        <v>957.28399999999999</v>
      </c>
      <c r="D866">
        <v>937.41499999999996</v>
      </c>
      <c r="E866">
        <v>647.73099999999999</v>
      </c>
      <c r="F866">
        <v>0</v>
      </c>
      <c r="G866">
        <v>0.23552600000000001</v>
      </c>
      <c r="H866">
        <v>0.777895</v>
      </c>
      <c r="I866">
        <v>0</v>
      </c>
    </row>
    <row r="867" spans="1:9" x14ac:dyDescent="0.25">
      <c r="A867" t="s">
        <v>116</v>
      </c>
      <c r="B867">
        <v>973.47799999999995</v>
      </c>
      <c r="C867">
        <v>968.58100000000002</v>
      </c>
      <c r="D867">
        <v>941.64499999999998</v>
      </c>
      <c r="E867">
        <v>651.851</v>
      </c>
      <c r="F867">
        <v>0</v>
      </c>
      <c r="G867">
        <v>0.211369</v>
      </c>
      <c r="H867">
        <v>0.77783899999999995</v>
      </c>
      <c r="I867">
        <v>0</v>
      </c>
    </row>
    <row r="868" spans="1:9" x14ac:dyDescent="0.25">
      <c r="A868" t="s">
        <v>116</v>
      </c>
      <c r="B868">
        <v>963.43899999999996</v>
      </c>
      <c r="C868">
        <v>958.57100000000003</v>
      </c>
      <c r="D868">
        <v>938.77099999999996</v>
      </c>
      <c r="E868">
        <v>649.13599999999997</v>
      </c>
      <c r="F868">
        <v>0</v>
      </c>
      <c r="G868">
        <v>0.20824999999999999</v>
      </c>
      <c r="H868">
        <v>0.77787399999999995</v>
      </c>
      <c r="I868">
        <v>0</v>
      </c>
    </row>
    <row r="869" spans="1:9" x14ac:dyDescent="0.25">
      <c r="A869" t="s">
        <v>116</v>
      </c>
      <c r="B869">
        <v>972.79100000000005</v>
      </c>
      <c r="C869">
        <v>967.90700000000004</v>
      </c>
      <c r="D869">
        <v>941.577</v>
      </c>
      <c r="E869">
        <v>651.81299999999999</v>
      </c>
      <c r="F869">
        <v>0</v>
      </c>
      <c r="G869">
        <v>0.20843400000000001</v>
      </c>
      <c r="H869">
        <v>0.77744800000000003</v>
      </c>
      <c r="I869">
        <v>0</v>
      </c>
    </row>
    <row r="870" spans="1:9" x14ac:dyDescent="0.25">
      <c r="A870" t="s">
        <v>116</v>
      </c>
      <c r="B870">
        <v>963.31799999999998</v>
      </c>
      <c r="C870">
        <v>958.44100000000003</v>
      </c>
      <c r="D870">
        <v>938.654</v>
      </c>
      <c r="E870">
        <v>649.03300000000002</v>
      </c>
      <c r="F870">
        <v>0</v>
      </c>
      <c r="G870">
        <v>0.21063000000000001</v>
      </c>
      <c r="H870">
        <v>0.77789900000000001</v>
      </c>
      <c r="I870">
        <v>0</v>
      </c>
    </row>
    <row r="871" spans="1:9" x14ac:dyDescent="0.25">
      <c r="A871" t="s">
        <v>116</v>
      </c>
      <c r="B871">
        <v>966.30499999999995</v>
      </c>
      <c r="C871">
        <v>961.41300000000001</v>
      </c>
      <c r="D871">
        <v>941.61300000000006</v>
      </c>
      <c r="E871">
        <v>651.93600000000004</v>
      </c>
      <c r="F871">
        <v>0</v>
      </c>
      <c r="G871">
        <v>0.22239800000000001</v>
      </c>
      <c r="H871">
        <v>0.77750600000000003</v>
      </c>
      <c r="I871">
        <v>0</v>
      </c>
    </row>
    <row r="872" spans="1:9" x14ac:dyDescent="0.25">
      <c r="A872" t="s">
        <v>116</v>
      </c>
      <c r="B872">
        <v>1894.41</v>
      </c>
      <c r="C872">
        <v>958.77700000000004</v>
      </c>
      <c r="D872">
        <v>938.524</v>
      </c>
      <c r="E872">
        <v>649.00800000000004</v>
      </c>
      <c r="F872">
        <v>0</v>
      </c>
      <c r="G872">
        <v>0.208093</v>
      </c>
      <c r="H872">
        <v>0.77780400000000005</v>
      </c>
      <c r="I872">
        <v>0</v>
      </c>
    </row>
    <row r="873" spans="1:9" x14ac:dyDescent="0.25">
      <c r="A873" t="s">
        <v>116</v>
      </c>
      <c r="B873">
        <v>1199.54</v>
      </c>
      <c r="C873">
        <v>989.48500000000001</v>
      </c>
      <c r="D873">
        <v>967.92700000000002</v>
      </c>
      <c r="E873">
        <v>678.23199999999997</v>
      </c>
      <c r="F873">
        <v>0</v>
      </c>
      <c r="G873">
        <v>0.23552000000000001</v>
      </c>
      <c r="H873">
        <v>0.77789900000000001</v>
      </c>
      <c r="I873">
        <v>0</v>
      </c>
    </row>
    <row r="874" spans="1:9" x14ac:dyDescent="0.25">
      <c r="A874" t="s">
        <v>116</v>
      </c>
      <c r="B874">
        <v>972.86099999999999</v>
      </c>
      <c r="C874">
        <v>967.24300000000005</v>
      </c>
      <c r="D874">
        <v>938.06899999999996</v>
      </c>
      <c r="E874">
        <v>647.87900000000002</v>
      </c>
      <c r="F874">
        <v>0</v>
      </c>
      <c r="G874">
        <v>0.209898</v>
      </c>
      <c r="H874">
        <v>0.77772600000000003</v>
      </c>
      <c r="I874">
        <v>0</v>
      </c>
    </row>
    <row r="875" spans="1:9" x14ac:dyDescent="0.25">
      <c r="A875" t="s">
        <v>116</v>
      </c>
      <c r="B875">
        <v>966.34699999999998</v>
      </c>
      <c r="C875">
        <v>961.50800000000004</v>
      </c>
      <c r="D875">
        <v>941.72699999999998</v>
      </c>
      <c r="E875">
        <v>651.93100000000004</v>
      </c>
      <c r="F875">
        <v>0</v>
      </c>
      <c r="G875">
        <v>0.218031</v>
      </c>
      <c r="H875">
        <v>0.77789900000000001</v>
      </c>
      <c r="I875">
        <v>0</v>
      </c>
    </row>
    <row r="876" spans="1:9" x14ac:dyDescent="0.25">
      <c r="A876" t="s">
        <v>116</v>
      </c>
      <c r="B876">
        <v>970.20399999999995</v>
      </c>
      <c r="C876">
        <v>965.32</v>
      </c>
      <c r="D876">
        <v>938.66200000000003</v>
      </c>
      <c r="E876">
        <v>649.125</v>
      </c>
      <c r="F876">
        <v>0</v>
      </c>
      <c r="G876">
        <v>0.23552200000000001</v>
      </c>
      <c r="H876">
        <v>0.77780099999999996</v>
      </c>
      <c r="I876">
        <v>0</v>
      </c>
    </row>
    <row r="877" spans="1:9" x14ac:dyDescent="0.25">
      <c r="A877" t="s">
        <v>116</v>
      </c>
      <c r="B877">
        <v>966.25</v>
      </c>
      <c r="C877">
        <v>961.36300000000006</v>
      </c>
      <c r="D877">
        <v>941.54499999999996</v>
      </c>
      <c r="E877">
        <v>651.77800000000002</v>
      </c>
      <c r="F877">
        <v>0</v>
      </c>
      <c r="G877">
        <v>0.208288</v>
      </c>
      <c r="H877">
        <v>0.77789799999999998</v>
      </c>
      <c r="I877">
        <v>0</v>
      </c>
    </row>
    <row r="878" spans="1:9" x14ac:dyDescent="0.25">
      <c r="A878" t="s">
        <v>116</v>
      </c>
      <c r="B878">
        <v>963.327</v>
      </c>
      <c r="C878">
        <v>958.46</v>
      </c>
      <c r="D878">
        <v>938.64300000000003</v>
      </c>
      <c r="E878">
        <v>649.03</v>
      </c>
      <c r="F878">
        <v>0</v>
      </c>
      <c r="G878">
        <v>0.20946100000000001</v>
      </c>
      <c r="H878">
        <v>0.77789900000000001</v>
      </c>
      <c r="I878">
        <v>0</v>
      </c>
    </row>
    <row r="879" spans="1:9" x14ac:dyDescent="0.25">
      <c r="A879" t="s">
        <v>116</v>
      </c>
      <c r="B879">
        <v>972.87900000000002</v>
      </c>
      <c r="C879">
        <v>967.99300000000005</v>
      </c>
      <c r="D879">
        <v>941.33799999999997</v>
      </c>
      <c r="E879">
        <v>651.68700000000001</v>
      </c>
      <c r="F879">
        <v>0</v>
      </c>
      <c r="G879">
        <v>0.22648299999999999</v>
      </c>
      <c r="H879">
        <v>0.77787099999999998</v>
      </c>
      <c r="I879">
        <v>0</v>
      </c>
    </row>
    <row r="880" spans="1:9" x14ac:dyDescent="0.25">
      <c r="A880" t="s">
        <v>116</v>
      </c>
      <c r="B880">
        <v>963.35900000000004</v>
      </c>
      <c r="C880">
        <v>958.48299999999995</v>
      </c>
      <c r="D880">
        <v>938.70399999999995</v>
      </c>
      <c r="E880">
        <v>649.05600000000004</v>
      </c>
      <c r="F880">
        <v>0</v>
      </c>
      <c r="G880">
        <v>0.211447</v>
      </c>
      <c r="H880">
        <v>0.77789900000000001</v>
      </c>
      <c r="I880">
        <v>0</v>
      </c>
    </row>
    <row r="881" spans="1:25" x14ac:dyDescent="0.25">
      <c r="A881" t="s">
        <v>116</v>
      </c>
      <c r="B881">
        <v>2029.67</v>
      </c>
      <c r="C881">
        <v>961.76900000000001</v>
      </c>
      <c r="D881">
        <v>941.58500000000004</v>
      </c>
      <c r="E881">
        <v>651.86</v>
      </c>
      <c r="F881">
        <v>0</v>
      </c>
      <c r="G881">
        <v>0.211758</v>
      </c>
      <c r="H881">
        <v>0.77788100000000004</v>
      </c>
      <c r="I881">
        <v>0</v>
      </c>
    </row>
    <row r="882" spans="1:25" x14ac:dyDescent="0.25">
      <c r="A882" t="s">
        <v>116</v>
      </c>
      <c r="B882">
        <v>1253.54</v>
      </c>
      <c r="C882">
        <v>996.61099999999999</v>
      </c>
      <c r="D882">
        <v>967.90300000000002</v>
      </c>
      <c r="E882">
        <v>678.20100000000002</v>
      </c>
      <c r="F882">
        <v>0</v>
      </c>
      <c r="G882">
        <v>0.23552400000000001</v>
      </c>
      <c r="H882">
        <v>0.777891</v>
      </c>
      <c r="I882">
        <v>0</v>
      </c>
    </row>
    <row r="883" spans="1:25" x14ac:dyDescent="0.25">
      <c r="A883" t="s">
        <v>116</v>
      </c>
      <c r="B883">
        <v>966.66399999999999</v>
      </c>
      <c r="C883">
        <v>959.11400000000003</v>
      </c>
      <c r="D883">
        <v>937.66399999999999</v>
      </c>
      <c r="E883">
        <v>647.76199999999994</v>
      </c>
      <c r="F883">
        <v>0</v>
      </c>
      <c r="G883">
        <v>0.224526</v>
      </c>
      <c r="H883">
        <v>0.77788599999999997</v>
      </c>
      <c r="I883">
        <v>0</v>
      </c>
    </row>
    <row r="884" spans="1:25" x14ac:dyDescent="0.25">
      <c r="A884" t="s">
        <v>116</v>
      </c>
      <c r="B884">
        <v>973.12699999999995</v>
      </c>
      <c r="C884">
        <v>968.23299999999995</v>
      </c>
      <c r="D884">
        <v>941.63199999999995</v>
      </c>
      <c r="E884">
        <v>651.86900000000003</v>
      </c>
      <c r="F884">
        <v>0</v>
      </c>
      <c r="G884">
        <v>0.23552000000000001</v>
      </c>
      <c r="H884">
        <v>0.77767799999999998</v>
      </c>
      <c r="I884">
        <v>0</v>
      </c>
    </row>
    <row r="885" spans="1:25" x14ac:dyDescent="0.25">
      <c r="A885" t="s">
        <v>116</v>
      </c>
      <c r="B885">
        <v>963.14700000000005</v>
      </c>
      <c r="C885">
        <v>958.28300000000002</v>
      </c>
      <c r="D885">
        <v>938.51199999999994</v>
      </c>
      <c r="E885">
        <v>649.08000000000004</v>
      </c>
      <c r="F885">
        <v>0</v>
      </c>
      <c r="G885">
        <v>0.21101300000000001</v>
      </c>
      <c r="H885">
        <v>0.77789699999999995</v>
      </c>
      <c r="I885">
        <v>0</v>
      </c>
    </row>
    <row r="886" spans="1:25" x14ac:dyDescent="0.25">
      <c r="A886" t="s">
        <v>116</v>
      </c>
      <c r="B886">
        <v>973.029</v>
      </c>
      <c r="C886">
        <v>968.14700000000005</v>
      </c>
      <c r="D886">
        <v>941.64</v>
      </c>
      <c r="E886">
        <v>651.94399999999996</v>
      </c>
      <c r="F886">
        <v>0</v>
      </c>
      <c r="G886">
        <v>0.208207</v>
      </c>
      <c r="H886">
        <v>0.777891</v>
      </c>
      <c r="I886">
        <v>0</v>
      </c>
    </row>
    <row r="887" spans="1:25" x14ac:dyDescent="0.25">
      <c r="A887" t="s">
        <v>116</v>
      </c>
      <c r="B887">
        <v>963.26099999999997</v>
      </c>
      <c r="C887">
        <v>958.39200000000005</v>
      </c>
      <c r="D887">
        <v>938.62599999999998</v>
      </c>
      <c r="E887">
        <v>649.09100000000001</v>
      </c>
      <c r="F887">
        <v>0</v>
      </c>
      <c r="G887">
        <v>0.21623400000000001</v>
      </c>
      <c r="H887">
        <v>0.77781599999999995</v>
      </c>
      <c r="I887">
        <v>0</v>
      </c>
    </row>
    <row r="888" spans="1:25" x14ac:dyDescent="0.25">
      <c r="A888" t="s">
        <v>116</v>
      </c>
      <c r="B888">
        <v>973.10699999999997</v>
      </c>
      <c r="C888">
        <v>968.21100000000001</v>
      </c>
      <c r="D888">
        <v>941.71400000000006</v>
      </c>
      <c r="E888">
        <v>651.94000000000005</v>
      </c>
      <c r="F888">
        <v>0</v>
      </c>
      <c r="G888">
        <v>0.20810000000000001</v>
      </c>
      <c r="H888">
        <v>0.77785700000000002</v>
      </c>
      <c r="I888">
        <v>0</v>
      </c>
    </row>
    <row r="889" spans="1:25" x14ac:dyDescent="0.25">
      <c r="A889" t="s">
        <v>116</v>
      </c>
      <c r="B889">
        <v>963.39599999999996</v>
      </c>
      <c r="C889">
        <v>958.48199999999997</v>
      </c>
      <c r="D889">
        <v>938.678</v>
      </c>
      <c r="E889">
        <v>649.024</v>
      </c>
      <c r="F889">
        <v>0</v>
      </c>
      <c r="G889">
        <v>0.20919599999999999</v>
      </c>
      <c r="H889">
        <v>0.77767500000000001</v>
      </c>
      <c r="I889">
        <v>0</v>
      </c>
    </row>
    <row r="890" spans="1:25" x14ac:dyDescent="0.25">
      <c r="A890" t="s">
        <v>116</v>
      </c>
      <c r="B890">
        <v>1933.64</v>
      </c>
      <c r="C890">
        <v>962.00199999999995</v>
      </c>
      <c r="D890">
        <v>941.625</v>
      </c>
      <c r="E890">
        <v>651.86300000000006</v>
      </c>
      <c r="F890">
        <v>0</v>
      </c>
      <c r="G890">
        <v>0.209535</v>
      </c>
      <c r="H890">
        <v>0.77787200000000001</v>
      </c>
      <c r="I890">
        <v>0</v>
      </c>
    </row>
    <row r="891" spans="1:25" x14ac:dyDescent="0.25">
      <c r="A891" t="s">
        <v>116</v>
      </c>
      <c r="B891">
        <v>1326.97</v>
      </c>
      <c r="C891">
        <v>989.16899999999998</v>
      </c>
      <c r="D891">
        <v>967.97699999999998</v>
      </c>
      <c r="E891">
        <v>678.23800000000006</v>
      </c>
      <c r="F891">
        <v>0</v>
      </c>
      <c r="G891">
        <v>0.21215700000000001</v>
      </c>
      <c r="H891">
        <v>0.77788000000000002</v>
      </c>
      <c r="I891">
        <v>0</v>
      </c>
    </row>
    <row r="892" spans="1:25" x14ac:dyDescent="0.25">
      <c r="A892" t="s">
        <v>116</v>
      </c>
      <c r="B892">
        <v>965.24099999999999</v>
      </c>
      <c r="C892">
        <v>958.54200000000003</v>
      </c>
      <c r="D892">
        <v>937.62699999999995</v>
      </c>
      <c r="E892">
        <v>647.83799999999997</v>
      </c>
      <c r="F892">
        <v>0</v>
      </c>
      <c r="G892">
        <v>0.23551900000000001</v>
      </c>
      <c r="H892">
        <v>0.77788800000000002</v>
      </c>
      <c r="I892">
        <v>0</v>
      </c>
    </row>
    <row r="893" spans="1:25" x14ac:dyDescent="0.25">
      <c r="A893" t="s">
        <v>116</v>
      </c>
      <c r="B893">
        <v>972.84500000000003</v>
      </c>
      <c r="C893">
        <v>967.976</v>
      </c>
      <c r="D893">
        <v>941.42</v>
      </c>
      <c r="E893">
        <v>651.83299999999997</v>
      </c>
      <c r="F893">
        <v>0</v>
      </c>
      <c r="G893">
        <v>0.20938100000000001</v>
      </c>
      <c r="H893">
        <v>0.77758700000000003</v>
      </c>
      <c r="I893">
        <v>0</v>
      </c>
    </row>
    <row r="894" spans="1:25" x14ac:dyDescent="0.25">
      <c r="A894" t="s">
        <v>116</v>
      </c>
      <c r="B894">
        <v>963.19899999999996</v>
      </c>
      <c r="C894">
        <v>958.32600000000002</v>
      </c>
      <c r="D894">
        <v>938.53399999999999</v>
      </c>
      <c r="E894">
        <v>649.02200000000005</v>
      </c>
      <c r="F894">
        <v>0</v>
      </c>
      <c r="G894">
        <v>0.225992</v>
      </c>
      <c r="H894">
        <v>0.77788900000000005</v>
      </c>
      <c r="I894">
        <v>0</v>
      </c>
    </row>
    <row r="895" spans="1:25" x14ac:dyDescent="0.25">
      <c r="A895" t="s">
        <v>116</v>
      </c>
      <c r="B895">
        <v>972.25</v>
      </c>
      <c r="C895">
        <v>967.36900000000003</v>
      </c>
      <c r="D895">
        <v>941.33500000000004</v>
      </c>
      <c r="E895">
        <v>651.76900000000001</v>
      </c>
      <c r="F895">
        <v>0</v>
      </c>
      <c r="G895">
        <v>0.21065999999999999</v>
      </c>
      <c r="H895">
        <v>0.77789699999999995</v>
      </c>
      <c r="I895">
        <v>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963.34</v>
      </c>
      <c r="C896">
        <v>958.47400000000005</v>
      </c>
      <c r="D896">
        <v>938.73099999999999</v>
      </c>
      <c r="E896">
        <v>649.02499999999998</v>
      </c>
      <c r="F896">
        <v>0</v>
      </c>
      <c r="G896">
        <v>0.23552100000000001</v>
      </c>
      <c r="H896">
        <v>0.77772600000000003</v>
      </c>
      <c r="I896">
        <v>0</v>
      </c>
      <c r="R896">
        <f>AVERAGE(B847:B896)</f>
        <v>1102.7806399999999</v>
      </c>
      <c r="S896">
        <f>AVERAGE(C847:C896)</f>
        <v>965.56179999999995</v>
      </c>
      <c r="U896">
        <f>_xlfn.VAR.P(B847:B896)</f>
        <v>109974.98512991027</v>
      </c>
      <c r="V896">
        <f>_xlfn.VAR.P(C847:C896)</f>
        <v>103.81473512000002</v>
      </c>
      <c r="X896">
        <f>1.96*SQRT(U896)/50</f>
        <v>12.999690809785642</v>
      </c>
      <c r="Y896">
        <f>1.96*SQRT(V896)/50</f>
        <v>0.39940690351419422</v>
      </c>
    </row>
    <row r="897" spans="1:25" x14ac:dyDescent="0.25">
      <c r="A897" t="s">
        <v>116</v>
      </c>
      <c r="B897">
        <v>55141.618047000004</v>
      </c>
      <c r="C897" t="s">
        <v>37</v>
      </c>
    </row>
    <row r="898" spans="1:25" s="3" customFormat="1" x14ac:dyDescent="0.25">
      <c r="A898" s="3" t="s">
        <v>42</v>
      </c>
      <c r="B898" s="3">
        <v>29956</v>
      </c>
      <c r="C898" s="3">
        <v>29847</v>
      </c>
      <c r="D898" s="3">
        <v>29846.5</v>
      </c>
      <c r="E898" s="3">
        <v>29822</v>
      </c>
      <c r="F898" s="3">
        <v>1430.73</v>
      </c>
      <c r="G898" s="3">
        <v>2834.54</v>
      </c>
      <c r="H898" s="3">
        <v>625.80999999999995</v>
      </c>
      <c r="I898" s="3">
        <v>633.15700000000004</v>
      </c>
      <c r="J898" s="3">
        <v>1029.21</v>
      </c>
      <c r="K898" s="3">
        <v>25198.3</v>
      </c>
      <c r="L898" s="3">
        <v>0.14749699999999999</v>
      </c>
      <c r="M898" s="3">
        <v>0.86570899999999995</v>
      </c>
      <c r="N898" s="3">
        <v>0</v>
      </c>
      <c r="O898" s="3" t="s">
        <v>43</v>
      </c>
      <c r="R898"/>
      <c r="S898"/>
      <c r="T898"/>
      <c r="U898"/>
      <c r="V898"/>
      <c r="W898"/>
      <c r="X898"/>
      <c r="Y898"/>
    </row>
    <row r="899" spans="1:25" x14ac:dyDescent="0.25">
      <c r="A899" t="s">
        <v>42</v>
      </c>
      <c r="B899">
        <v>30386.799999999999</v>
      </c>
      <c r="C899">
        <v>30277</v>
      </c>
      <c r="D899">
        <v>30276.400000000001</v>
      </c>
      <c r="E899">
        <v>30251.7</v>
      </c>
      <c r="F899">
        <v>1447.8</v>
      </c>
      <c r="G899">
        <v>2985.34</v>
      </c>
      <c r="H899">
        <v>613.20699999999999</v>
      </c>
      <c r="I899">
        <v>656.61099999999999</v>
      </c>
      <c r="J899">
        <v>1166.6400000000001</v>
      </c>
      <c r="K899">
        <v>25450.3</v>
      </c>
      <c r="L899">
        <v>0.17845900000000001</v>
      </c>
      <c r="M899">
        <v>0.83692500000000003</v>
      </c>
      <c r="N899">
        <v>0</v>
      </c>
      <c r="O899" t="s">
        <v>43</v>
      </c>
    </row>
    <row r="900" spans="1:25" x14ac:dyDescent="0.25">
      <c r="A900" t="s">
        <v>42</v>
      </c>
      <c r="B900">
        <v>29845.599999999999</v>
      </c>
      <c r="C900">
        <v>29736.2</v>
      </c>
      <c r="D900">
        <v>29735.7</v>
      </c>
      <c r="E900">
        <v>29711.4</v>
      </c>
      <c r="F900">
        <v>1405.6</v>
      </c>
      <c r="G900">
        <v>2841.9</v>
      </c>
      <c r="H900">
        <v>606.11300000000006</v>
      </c>
      <c r="I900">
        <v>645.03</v>
      </c>
      <c r="J900">
        <v>1037.24</v>
      </c>
      <c r="K900">
        <v>25112</v>
      </c>
      <c r="L900">
        <v>0.17846100000000001</v>
      </c>
      <c r="M900">
        <v>0.83672800000000003</v>
      </c>
      <c r="N900">
        <v>0</v>
      </c>
      <c r="O900" t="s">
        <v>43</v>
      </c>
    </row>
    <row r="901" spans="1:25" x14ac:dyDescent="0.25">
      <c r="A901" t="s">
        <v>42</v>
      </c>
      <c r="B901">
        <v>29795.1</v>
      </c>
      <c r="C901">
        <v>29684.799999999999</v>
      </c>
      <c r="D901">
        <v>29684.2</v>
      </c>
      <c r="E901">
        <v>29659.8</v>
      </c>
      <c r="F901">
        <v>1417.83</v>
      </c>
      <c r="G901">
        <v>2694.98</v>
      </c>
      <c r="H901">
        <v>623.02499999999998</v>
      </c>
      <c r="I901">
        <v>637.21199999999999</v>
      </c>
      <c r="J901">
        <v>868.24599999999998</v>
      </c>
      <c r="K901">
        <v>25190.3</v>
      </c>
      <c r="L901">
        <v>0.177699</v>
      </c>
      <c r="M901">
        <v>0.83703899999999998</v>
      </c>
      <c r="N901">
        <v>0</v>
      </c>
      <c r="O901" t="s">
        <v>43</v>
      </c>
    </row>
    <row r="902" spans="1:25" x14ac:dyDescent="0.25">
      <c r="A902" t="s">
        <v>42</v>
      </c>
      <c r="B902">
        <v>30073.200000000001</v>
      </c>
      <c r="C902">
        <v>29964.5</v>
      </c>
      <c r="D902">
        <v>29964</v>
      </c>
      <c r="E902">
        <v>29939.3</v>
      </c>
      <c r="F902">
        <v>1427.19</v>
      </c>
      <c r="G902">
        <v>2730.65</v>
      </c>
      <c r="H902">
        <v>614.995</v>
      </c>
      <c r="I902">
        <v>631.16800000000001</v>
      </c>
      <c r="J902">
        <v>919.06500000000005</v>
      </c>
      <c r="K902">
        <v>25403.7</v>
      </c>
      <c r="L902">
        <v>0.154256</v>
      </c>
      <c r="M902">
        <v>0.836951</v>
      </c>
      <c r="N902">
        <v>0</v>
      </c>
      <c r="O902" t="s">
        <v>43</v>
      </c>
    </row>
    <row r="903" spans="1:25" x14ac:dyDescent="0.25">
      <c r="A903" t="s">
        <v>42</v>
      </c>
      <c r="B903">
        <v>29564.1</v>
      </c>
      <c r="C903">
        <v>29454.2</v>
      </c>
      <c r="D903">
        <v>29453.7</v>
      </c>
      <c r="E903">
        <v>29429.3</v>
      </c>
      <c r="F903">
        <v>1407.53</v>
      </c>
      <c r="G903">
        <v>2556.2399999999998</v>
      </c>
      <c r="H903">
        <v>617.58000000000004</v>
      </c>
      <c r="I903">
        <v>625.21199999999999</v>
      </c>
      <c r="J903">
        <v>768.48299999999995</v>
      </c>
      <c r="K903">
        <v>25107.1</v>
      </c>
      <c r="L903">
        <v>0.17847399999999999</v>
      </c>
      <c r="M903">
        <v>0.83661700000000006</v>
      </c>
      <c r="N903">
        <v>0</v>
      </c>
      <c r="O903" t="s">
        <v>43</v>
      </c>
    </row>
    <row r="904" spans="1:25" x14ac:dyDescent="0.25">
      <c r="A904" t="s">
        <v>42</v>
      </c>
      <c r="B904">
        <v>29397.3</v>
      </c>
      <c r="C904">
        <v>29288.5</v>
      </c>
      <c r="D904">
        <v>29288</v>
      </c>
      <c r="E904">
        <v>29263.599999999999</v>
      </c>
      <c r="F904">
        <v>1411.55</v>
      </c>
      <c r="G904">
        <v>2601.2800000000002</v>
      </c>
      <c r="H904">
        <v>611.14599999999996</v>
      </c>
      <c r="I904">
        <v>616.37900000000002</v>
      </c>
      <c r="J904">
        <v>837.99</v>
      </c>
      <c r="K904">
        <v>24901</v>
      </c>
      <c r="L904">
        <v>0.178455</v>
      </c>
      <c r="M904">
        <v>0.836198</v>
      </c>
      <c r="N904">
        <v>0</v>
      </c>
      <c r="O904" t="s">
        <v>43</v>
      </c>
    </row>
    <row r="905" spans="1:25" x14ac:dyDescent="0.25">
      <c r="A905" t="s">
        <v>42</v>
      </c>
      <c r="B905">
        <v>29553.3</v>
      </c>
      <c r="C905">
        <v>29435.5</v>
      </c>
      <c r="D905">
        <v>29434.9</v>
      </c>
      <c r="E905">
        <v>29410.5</v>
      </c>
      <c r="F905">
        <v>1404.06</v>
      </c>
      <c r="G905">
        <v>2630.44</v>
      </c>
      <c r="H905">
        <v>604.76300000000003</v>
      </c>
      <c r="I905">
        <v>620.80899999999997</v>
      </c>
      <c r="J905">
        <v>855.52200000000005</v>
      </c>
      <c r="K905">
        <v>25000.400000000001</v>
      </c>
      <c r="L905">
        <v>0.178455</v>
      </c>
      <c r="M905">
        <v>0.83701599999999998</v>
      </c>
      <c r="N905">
        <v>0</v>
      </c>
      <c r="O905" t="s">
        <v>43</v>
      </c>
    </row>
    <row r="906" spans="1:25" x14ac:dyDescent="0.25">
      <c r="A906" t="s">
        <v>42</v>
      </c>
      <c r="B906">
        <v>29962.5</v>
      </c>
      <c r="C906">
        <v>29851.8</v>
      </c>
      <c r="D906">
        <v>29851.3</v>
      </c>
      <c r="E906">
        <v>29827</v>
      </c>
      <c r="F906">
        <v>1421.25</v>
      </c>
      <c r="G906">
        <v>2936.89</v>
      </c>
      <c r="H906">
        <v>613.74</v>
      </c>
      <c r="I906">
        <v>629.39700000000005</v>
      </c>
      <c r="J906">
        <v>1147.81</v>
      </c>
      <c r="K906">
        <v>25113.9</v>
      </c>
      <c r="L906">
        <v>0.14718899999999999</v>
      </c>
      <c r="M906">
        <v>0.83588600000000002</v>
      </c>
      <c r="N906">
        <v>0</v>
      </c>
      <c r="O906" t="s">
        <v>43</v>
      </c>
    </row>
    <row r="907" spans="1:25" x14ac:dyDescent="0.25">
      <c r="A907" t="s">
        <v>42</v>
      </c>
      <c r="B907">
        <v>29666.9</v>
      </c>
      <c r="C907">
        <v>29556.400000000001</v>
      </c>
      <c r="D907">
        <v>29555.8</v>
      </c>
      <c r="E907">
        <v>29531.3</v>
      </c>
      <c r="F907">
        <v>1406.68</v>
      </c>
      <c r="G907">
        <v>2628.03</v>
      </c>
      <c r="H907">
        <v>608.04600000000005</v>
      </c>
      <c r="I907">
        <v>624.46799999999996</v>
      </c>
      <c r="J907">
        <v>851.75300000000004</v>
      </c>
      <c r="K907">
        <v>25144.6</v>
      </c>
      <c r="L907">
        <v>0.17845800000000001</v>
      </c>
      <c r="M907">
        <v>0.836982</v>
      </c>
      <c r="N907">
        <v>0</v>
      </c>
      <c r="O907" t="s">
        <v>43</v>
      </c>
    </row>
    <row r="908" spans="1:25" x14ac:dyDescent="0.25">
      <c r="A908" t="s">
        <v>42</v>
      </c>
      <c r="B908">
        <v>30155</v>
      </c>
      <c r="C908">
        <v>30045.4</v>
      </c>
      <c r="D908">
        <v>30044.799999999999</v>
      </c>
      <c r="E908">
        <v>30020.1</v>
      </c>
      <c r="F908">
        <v>1416.22</v>
      </c>
      <c r="G908">
        <v>2870.7</v>
      </c>
      <c r="H908">
        <v>612.10299999999995</v>
      </c>
      <c r="I908">
        <v>642.88199999999995</v>
      </c>
      <c r="J908">
        <v>1054.5</v>
      </c>
      <c r="K908">
        <v>25373.1</v>
      </c>
      <c r="L908">
        <v>0.15528500000000001</v>
      </c>
      <c r="M908">
        <v>0.83278200000000002</v>
      </c>
      <c r="N908">
        <v>0</v>
      </c>
      <c r="O908" t="s">
        <v>43</v>
      </c>
    </row>
    <row r="909" spans="1:25" x14ac:dyDescent="0.25">
      <c r="A909" t="s">
        <v>42</v>
      </c>
      <c r="B909">
        <v>30400</v>
      </c>
      <c r="C909">
        <v>30289</v>
      </c>
      <c r="D909">
        <v>30288.400000000001</v>
      </c>
      <c r="E909">
        <v>30263.599999999999</v>
      </c>
      <c r="F909">
        <v>1424.09</v>
      </c>
      <c r="G909">
        <v>2884.46</v>
      </c>
      <c r="H909">
        <v>636.78200000000004</v>
      </c>
      <c r="I909">
        <v>660.39599999999996</v>
      </c>
      <c r="J909">
        <v>1027.95</v>
      </c>
      <c r="K909">
        <v>25587.599999999999</v>
      </c>
      <c r="L909">
        <v>0.159334</v>
      </c>
      <c r="M909">
        <v>0.83703300000000003</v>
      </c>
      <c r="N909">
        <v>0</v>
      </c>
      <c r="O909" t="s">
        <v>43</v>
      </c>
    </row>
    <row r="910" spans="1:25" x14ac:dyDescent="0.25">
      <c r="A910" t="s">
        <v>42</v>
      </c>
      <c r="B910">
        <v>29901.5</v>
      </c>
      <c r="C910">
        <v>29790.7</v>
      </c>
      <c r="D910">
        <v>29790.1</v>
      </c>
      <c r="E910">
        <v>29765.4</v>
      </c>
      <c r="F910">
        <v>1437.96</v>
      </c>
      <c r="G910">
        <v>2859.54</v>
      </c>
      <c r="H910">
        <v>616.13199999999995</v>
      </c>
      <c r="I910">
        <v>633.08799999999997</v>
      </c>
      <c r="J910">
        <v>1053.54</v>
      </c>
      <c r="K910">
        <v>25112.2</v>
      </c>
      <c r="L910">
        <v>0.14774200000000001</v>
      </c>
      <c r="M910">
        <v>0.83703399999999994</v>
      </c>
      <c r="N910">
        <v>1</v>
      </c>
      <c r="O910" t="s">
        <v>43</v>
      </c>
    </row>
    <row r="911" spans="1:25" x14ac:dyDescent="0.25">
      <c r="A911" t="s">
        <v>42</v>
      </c>
      <c r="B911">
        <v>30302.2</v>
      </c>
      <c r="C911">
        <v>30192.2</v>
      </c>
      <c r="D911">
        <v>30191.7</v>
      </c>
      <c r="E911">
        <v>30159</v>
      </c>
      <c r="F911">
        <v>1429.48</v>
      </c>
      <c r="G911">
        <v>2689</v>
      </c>
      <c r="H911">
        <v>628.79399999999998</v>
      </c>
      <c r="I911">
        <v>645.39599999999996</v>
      </c>
      <c r="J911">
        <v>851.85799999999995</v>
      </c>
      <c r="K911">
        <v>25674.1</v>
      </c>
      <c r="L911">
        <v>0.167324</v>
      </c>
      <c r="M911">
        <v>0.83688099999999999</v>
      </c>
      <c r="N911">
        <v>0</v>
      </c>
      <c r="O911" t="s">
        <v>43</v>
      </c>
    </row>
    <row r="912" spans="1:25" x14ac:dyDescent="0.25">
      <c r="A912" t="s">
        <v>42</v>
      </c>
      <c r="B912">
        <v>29512.7</v>
      </c>
      <c r="C912">
        <v>29402.5</v>
      </c>
      <c r="D912">
        <v>29402</v>
      </c>
      <c r="E912">
        <v>29377.3</v>
      </c>
      <c r="F912">
        <v>1392.3</v>
      </c>
      <c r="G912">
        <v>2580.91</v>
      </c>
      <c r="H912">
        <v>623.85699999999997</v>
      </c>
      <c r="I912">
        <v>630.23299999999995</v>
      </c>
      <c r="J912">
        <v>783.173</v>
      </c>
      <c r="K912">
        <v>25044.400000000001</v>
      </c>
      <c r="L912">
        <v>0.178457</v>
      </c>
      <c r="M912">
        <v>0.83692999999999995</v>
      </c>
      <c r="N912">
        <v>0</v>
      </c>
      <c r="O912" t="s">
        <v>43</v>
      </c>
    </row>
    <row r="913" spans="1:15" x14ac:dyDescent="0.25">
      <c r="A913" t="s">
        <v>42</v>
      </c>
      <c r="B913">
        <v>29796.1</v>
      </c>
      <c r="C913">
        <v>29685.7</v>
      </c>
      <c r="D913">
        <v>29685.1</v>
      </c>
      <c r="E913">
        <v>29660.5</v>
      </c>
      <c r="F913">
        <v>1398.93</v>
      </c>
      <c r="G913">
        <v>2678.98</v>
      </c>
      <c r="H913">
        <v>606.303</v>
      </c>
      <c r="I913">
        <v>621.98</v>
      </c>
      <c r="J913">
        <v>908.53099999999995</v>
      </c>
      <c r="K913">
        <v>25222.799999999999</v>
      </c>
      <c r="L913">
        <v>0.168044</v>
      </c>
      <c r="M913">
        <v>0.84919599999999995</v>
      </c>
      <c r="N913">
        <v>0</v>
      </c>
      <c r="O913" t="s">
        <v>43</v>
      </c>
    </row>
    <row r="914" spans="1:15" x14ac:dyDescent="0.25">
      <c r="A914" t="s">
        <v>42</v>
      </c>
      <c r="B914">
        <v>29769.599999999999</v>
      </c>
      <c r="C914">
        <v>29652.2</v>
      </c>
      <c r="D914">
        <v>29651.7</v>
      </c>
      <c r="E914">
        <v>29627.1</v>
      </c>
      <c r="F914">
        <v>1414.54</v>
      </c>
      <c r="G914">
        <v>2608.15</v>
      </c>
      <c r="H914">
        <v>610.63</v>
      </c>
      <c r="I914">
        <v>626.77300000000002</v>
      </c>
      <c r="J914">
        <v>824.09799999999996</v>
      </c>
      <c r="K914">
        <v>25242.6</v>
      </c>
      <c r="L914">
        <v>0.14779600000000001</v>
      </c>
      <c r="M914">
        <v>0.83533999999999997</v>
      </c>
      <c r="N914">
        <v>0</v>
      </c>
      <c r="O914" t="s">
        <v>43</v>
      </c>
    </row>
    <row r="915" spans="1:15" x14ac:dyDescent="0.25">
      <c r="A915" t="s">
        <v>42</v>
      </c>
      <c r="B915">
        <v>29629.5</v>
      </c>
      <c r="C915">
        <v>29519.200000000001</v>
      </c>
      <c r="D915">
        <v>29518.6</v>
      </c>
      <c r="E915">
        <v>29494</v>
      </c>
      <c r="F915">
        <v>1405.41</v>
      </c>
      <c r="G915">
        <v>2685.55</v>
      </c>
      <c r="H915">
        <v>607.61099999999999</v>
      </c>
      <c r="I915">
        <v>623.47</v>
      </c>
      <c r="J915">
        <v>900.00599999999997</v>
      </c>
      <c r="K915">
        <v>25035.599999999999</v>
      </c>
      <c r="L915">
        <v>0.178455</v>
      </c>
      <c r="M915">
        <v>0.83667599999999998</v>
      </c>
      <c r="N915">
        <v>0</v>
      </c>
      <c r="O915" t="s">
        <v>43</v>
      </c>
    </row>
    <row r="916" spans="1:15" x14ac:dyDescent="0.25">
      <c r="A916" t="s">
        <v>42</v>
      </c>
      <c r="B916">
        <v>29820</v>
      </c>
      <c r="C916">
        <v>29708.6</v>
      </c>
      <c r="D916">
        <v>29708</v>
      </c>
      <c r="E916">
        <v>29683.3</v>
      </c>
      <c r="F916">
        <v>1411.67</v>
      </c>
      <c r="G916">
        <v>2660.24</v>
      </c>
      <c r="H916">
        <v>611.524</v>
      </c>
      <c r="I916">
        <v>627.36199999999997</v>
      </c>
      <c r="J916">
        <v>875.15200000000004</v>
      </c>
      <c r="K916">
        <v>25249.9</v>
      </c>
      <c r="L916">
        <v>0.178454</v>
      </c>
      <c r="M916">
        <v>0.83673200000000003</v>
      </c>
      <c r="N916">
        <v>0</v>
      </c>
      <c r="O916" t="s">
        <v>43</v>
      </c>
    </row>
    <row r="917" spans="1:15" x14ac:dyDescent="0.25">
      <c r="A917" t="s">
        <v>42</v>
      </c>
      <c r="B917">
        <v>29939.7</v>
      </c>
      <c r="C917">
        <v>29829</v>
      </c>
      <c r="D917">
        <v>29828.400000000001</v>
      </c>
      <c r="E917">
        <v>29803.9</v>
      </c>
      <c r="F917">
        <v>1450.86</v>
      </c>
      <c r="G917">
        <v>2711.06</v>
      </c>
      <c r="H917">
        <v>611.88300000000004</v>
      </c>
      <c r="I917">
        <v>626.11599999999999</v>
      </c>
      <c r="J917">
        <v>926.96799999999996</v>
      </c>
      <c r="K917">
        <v>25276.9</v>
      </c>
      <c r="L917">
        <v>0.16861400000000001</v>
      </c>
      <c r="M917">
        <v>0.83696199999999998</v>
      </c>
      <c r="N917">
        <v>0</v>
      </c>
      <c r="O917" t="s">
        <v>43</v>
      </c>
    </row>
    <row r="918" spans="1:15" x14ac:dyDescent="0.25">
      <c r="A918" t="s">
        <v>42</v>
      </c>
      <c r="B918">
        <v>29466.6</v>
      </c>
      <c r="C918">
        <v>29356.2</v>
      </c>
      <c r="D918">
        <v>29355.7</v>
      </c>
      <c r="E918">
        <v>29331.200000000001</v>
      </c>
      <c r="F918">
        <v>1407.19</v>
      </c>
      <c r="G918">
        <v>2574.4899999999998</v>
      </c>
      <c r="H918">
        <v>607.548</v>
      </c>
      <c r="I918">
        <v>623.78800000000001</v>
      </c>
      <c r="J918">
        <v>797.77300000000002</v>
      </c>
      <c r="K918">
        <v>24994.5</v>
      </c>
      <c r="L918">
        <v>0.178454</v>
      </c>
      <c r="M918">
        <v>0.83644799999999997</v>
      </c>
      <c r="N918">
        <v>0</v>
      </c>
      <c r="O918" t="s">
        <v>43</v>
      </c>
    </row>
    <row r="919" spans="1:15" x14ac:dyDescent="0.25">
      <c r="A919" t="s">
        <v>42</v>
      </c>
      <c r="B919">
        <v>29669.1</v>
      </c>
      <c r="C919">
        <v>29547.3</v>
      </c>
      <c r="D919">
        <v>29546.7</v>
      </c>
      <c r="E919">
        <v>29522.400000000001</v>
      </c>
      <c r="F919">
        <v>1400.09</v>
      </c>
      <c r="G919">
        <v>2731.08</v>
      </c>
      <c r="H919">
        <v>605.02599999999995</v>
      </c>
      <c r="I919">
        <v>620.75</v>
      </c>
      <c r="J919">
        <v>957.13</v>
      </c>
      <c r="K919">
        <v>25033.4</v>
      </c>
      <c r="L919">
        <v>0.178454</v>
      </c>
      <c r="M919">
        <v>0.83704999999999996</v>
      </c>
      <c r="N919">
        <v>0</v>
      </c>
      <c r="O919" t="s">
        <v>43</v>
      </c>
    </row>
    <row r="920" spans="1:15" x14ac:dyDescent="0.25">
      <c r="A920" t="s">
        <v>42</v>
      </c>
      <c r="B920">
        <v>30083.7</v>
      </c>
      <c r="C920">
        <v>29964.2</v>
      </c>
      <c r="D920">
        <v>29963.599999999999</v>
      </c>
      <c r="E920">
        <v>29938.799999999999</v>
      </c>
      <c r="F920">
        <v>1450.39</v>
      </c>
      <c r="G920">
        <v>2816.21</v>
      </c>
      <c r="H920">
        <v>632.28800000000001</v>
      </c>
      <c r="I920">
        <v>630.10500000000002</v>
      </c>
      <c r="J920">
        <v>999.83</v>
      </c>
      <c r="K920">
        <v>25316.1</v>
      </c>
      <c r="L920">
        <v>0.14804800000000001</v>
      </c>
      <c r="M920">
        <v>0.83703099999999997</v>
      </c>
      <c r="N920">
        <v>42</v>
      </c>
      <c r="O920" t="s">
        <v>43</v>
      </c>
    </row>
    <row r="921" spans="1:15" x14ac:dyDescent="0.25">
      <c r="A921" t="s">
        <v>42</v>
      </c>
      <c r="B921">
        <v>29868.3</v>
      </c>
      <c r="C921">
        <v>29752.9</v>
      </c>
      <c r="D921">
        <v>29752.400000000001</v>
      </c>
      <c r="E921">
        <v>29728</v>
      </c>
      <c r="F921">
        <v>1411.18</v>
      </c>
      <c r="G921">
        <v>2840.47</v>
      </c>
      <c r="H921">
        <v>622.69299999999998</v>
      </c>
      <c r="I921">
        <v>622.93499999999995</v>
      </c>
      <c r="J921">
        <v>1046.5999999999999</v>
      </c>
      <c r="K921">
        <v>25117.1</v>
      </c>
      <c r="L921">
        <v>0.15531300000000001</v>
      </c>
      <c r="M921">
        <v>0.83487</v>
      </c>
      <c r="N921">
        <v>0</v>
      </c>
      <c r="O921" t="s">
        <v>43</v>
      </c>
    </row>
    <row r="922" spans="1:15" x14ac:dyDescent="0.25">
      <c r="A922" t="s">
        <v>42</v>
      </c>
      <c r="B922">
        <v>29794.2</v>
      </c>
      <c r="C922">
        <v>29669.4</v>
      </c>
      <c r="D922">
        <v>29668.799999999999</v>
      </c>
      <c r="E922">
        <v>29644.1</v>
      </c>
      <c r="F922">
        <v>1444.81</v>
      </c>
      <c r="G922">
        <v>2626.63</v>
      </c>
      <c r="H922">
        <v>612.20299999999997</v>
      </c>
      <c r="I922">
        <v>628.226</v>
      </c>
      <c r="J922">
        <v>830.03599999999994</v>
      </c>
      <c r="K922">
        <v>25215.4</v>
      </c>
      <c r="L922">
        <v>0.171677</v>
      </c>
      <c r="M922">
        <v>0.83705200000000002</v>
      </c>
      <c r="N922">
        <v>0</v>
      </c>
      <c r="O922" t="s">
        <v>43</v>
      </c>
    </row>
    <row r="923" spans="1:15" x14ac:dyDescent="0.25">
      <c r="A923" t="s">
        <v>42</v>
      </c>
      <c r="B923">
        <v>29693.4</v>
      </c>
      <c r="C923">
        <v>29568.1</v>
      </c>
      <c r="D923">
        <v>29567.5</v>
      </c>
      <c r="E923">
        <v>29543.200000000001</v>
      </c>
      <c r="F923">
        <v>1405.51</v>
      </c>
      <c r="G923">
        <v>2611.91</v>
      </c>
      <c r="H923">
        <v>607.48199999999997</v>
      </c>
      <c r="I923">
        <v>631.12699999999995</v>
      </c>
      <c r="J923">
        <v>830.62199999999996</v>
      </c>
      <c r="K923">
        <v>25166.2</v>
      </c>
      <c r="L923">
        <v>0.14851600000000001</v>
      </c>
      <c r="M923">
        <v>0.83665199999999995</v>
      </c>
      <c r="N923">
        <v>0</v>
      </c>
      <c r="O923" t="s">
        <v>43</v>
      </c>
    </row>
    <row r="924" spans="1:15" x14ac:dyDescent="0.25">
      <c r="A924" t="s">
        <v>42</v>
      </c>
      <c r="B924">
        <v>29421.200000000001</v>
      </c>
      <c r="C924">
        <v>29306.400000000001</v>
      </c>
      <c r="D924">
        <v>29305.9</v>
      </c>
      <c r="E924">
        <v>29281.200000000001</v>
      </c>
      <c r="F924">
        <v>1404.24</v>
      </c>
      <c r="G924">
        <v>2618.92</v>
      </c>
      <c r="H924">
        <v>604.16</v>
      </c>
      <c r="I924">
        <v>638.20299999999997</v>
      </c>
      <c r="J924">
        <v>806.4</v>
      </c>
      <c r="K924">
        <v>24906.3</v>
      </c>
      <c r="L924">
        <v>0.178454</v>
      </c>
      <c r="M924">
        <v>0.836893</v>
      </c>
      <c r="N924">
        <v>0</v>
      </c>
      <c r="O924" t="s">
        <v>43</v>
      </c>
    </row>
    <row r="925" spans="1:15" x14ac:dyDescent="0.25">
      <c r="A925" t="s">
        <v>42</v>
      </c>
      <c r="B925">
        <v>29840.6</v>
      </c>
      <c r="C925">
        <v>29665.7</v>
      </c>
      <c r="D925">
        <v>29665.1</v>
      </c>
      <c r="E925">
        <v>29640.7</v>
      </c>
      <c r="F925">
        <v>1411.58</v>
      </c>
      <c r="G925">
        <v>2716.07</v>
      </c>
      <c r="H925">
        <v>605.96199999999999</v>
      </c>
      <c r="I925">
        <v>636.55200000000002</v>
      </c>
      <c r="J925">
        <v>930.62400000000002</v>
      </c>
      <c r="K925">
        <v>25147.4</v>
      </c>
      <c r="L925">
        <v>0.151698</v>
      </c>
      <c r="M925">
        <v>0.83701599999999998</v>
      </c>
      <c r="N925">
        <v>0</v>
      </c>
      <c r="O925" t="s">
        <v>43</v>
      </c>
    </row>
    <row r="926" spans="1:15" x14ac:dyDescent="0.25">
      <c r="A926" t="s">
        <v>42</v>
      </c>
      <c r="B926">
        <v>30204.9</v>
      </c>
      <c r="C926">
        <v>30085.3</v>
      </c>
      <c r="D926">
        <v>30084.6</v>
      </c>
      <c r="E926">
        <v>30059.5</v>
      </c>
      <c r="F926">
        <v>1427.29</v>
      </c>
      <c r="G926">
        <v>2753.53</v>
      </c>
      <c r="H926">
        <v>619.69299999999998</v>
      </c>
      <c r="I926">
        <v>643.37900000000002</v>
      </c>
      <c r="J926">
        <v>934.62900000000002</v>
      </c>
      <c r="K926">
        <v>25500.3</v>
      </c>
      <c r="L926">
        <v>0.147116</v>
      </c>
      <c r="M926">
        <v>0.83696400000000004</v>
      </c>
      <c r="N926">
        <v>0</v>
      </c>
      <c r="O926" t="s">
        <v>43</v>
      </c>
    </row>
    <row r="927" spans="1:15" x14ac:dyDescent="0.25">
      <c r="A927" t="s">
        <v>42</v>
      </c>
      <c r="B927">
        <v>30088.5</v>
      </c>
      <c r="C927">
        <v>29921.5</v>
      </c>
      <c r="D927">
        <v>29920.9</v>
      </c>
      <c r="E927">
        <v>29896.400000000001</v>
      </c>
      <c r="F927">
        <v>1417.81</v>
      </c>
      <c r="G927">
        <v>2786.33</v>
      </c>
      <c r="H927">
        <v>620.71600000000001</v>
      </c>
      <c r="I927">
        <v>639.00400000000002</v>
      </c>
      <c r="J927">
        <v>970.67899999999997</v>
      </c>
      <c r="K927">
        <v>25329.3</v>
      </c>
      <c r="L927">
        <v>0.15268499999999999</v>
      </c>
      <c r="M927">
        <v>0.83705099999999999</v>
      </c>
      <c r="N927">
        <v>0</v>
      </c>
      <c r="O927" t="s">
        <v>43</v>
      </c>
    </row>
    <row r="928" spans="1:15" x14ac:dyDescent="0.25">
      <c r="A928" t="s">
        <v>42</v>
      </c>
      <c r="B928">
        <v>29544.1</v>
      </c>
      <c r="C928">
        <v>29433.9</v>
      </c>
      <c r="D928">
        <v>29433.4</v>
      </c>
      <c r="E928">
        <v>29409.200000000001</v>
      </c>
      <c r="F928">
        <v>1395.08</v>
      </c>
      <c r="G928">
        <v>2704.71</v>
      </c>
      <c r="H928">
        <v>613.13199999999995</v>
      </c>
      <c r="I928">
        <v>624.43600000000004</v>
      </c>
      <c r="J928">
        <v>921.71900000000005</v>
      </c>
      <c r="K928">
        <v>24947.4</v>
      </c>
      <c r="L928">
        <v>0.156361</v>
      </c>
      <c r="M928">
        <v>0.84824100000000002</v>
      </c>
      <c r="N928">
        <v>0</v>
      </c>
      <c r="O928" t="s">
        <v>43</v>
      </c>
    </row>
    <row r="929" spans="1:15" x14ac:dyDescent="0.25">
      <c r="A929" t="s">
        <v>42</v>
      </c>
      <c r="B929">
        <v>29336.6</v>
      </c>
      <c r="C929">
        <v>29221.599999999999</v>
      </c>
      <c r="D929">
        <v>29221.1</v>
      </c>
      <c r="E929">
        <v>29196.799999999999</v>
      </c>
      <c r="F929">
        <v>1409.58</v>
      </c>
      <c r="G929">
        <v>2552.79</v>
      </c>
      <c r="H929">
        <v>605.57600000000002</v>
      </c>
      <c r="I929">
        <v>621.52099999999996</v>
      </c>
      <c r="J929">
        <v>778.072</v>
      </c>
      <c r="K929">
        <v>24879.5</v>
      </c>
      <c r="L929">
        <v>0.16384499999999999</v>
      </c>
      <c r="M929">
        <v>0.83661399999999997</v>
      </c>
      <c r="N929">
        <v>34</v>
      </c>
      <c r="O929" t="s">
        <v>43</v>
      </c>
    </row>
    <row r="930" spans="1:15" x14ac:dyDescent="0.25">
      <c r="A930" t="s">
        <v>42</v>
      </c>
      <c r="B930">
        <v>29788.2</v>
      </c>
      <c r="C930">
        <v>29669.4</v>
      </c>
      <c r="D930">
        <v>29668.9</v>
      </c>
      <c r="E930">
        <v>29644.6</v>
      </c>
      <c r="F930">
        <v>1406.28</v>
      </c>
      <c r="G930">
        <v>2638.99</v>
      </c>
      <c r="H930">
        <v>612.96900000000005</v>
      </c>
      <c r="I930">
        <v>648.30799999999999</v>
      </c>
      <c r="J930">
        <v>828.88199999999995</v>
      </c>
      <c r="K930">
        <v>25234</v>
      </c>
      <c r="L930">
        <v>0.178454</v>
      </c>
      <c r="M930">
        <v>0.83702200000000004</v>
      </c>
      <c r="N930">
        <v>0</v>
      </c>
      <c r="O930" t="s">
        <v>43</v>
      </c>
    </row>
    <row r="931" spans="1:15" x14ac:dyDescent="0.25">
      <c r="A931" t="s">
        <v>42</v>
      </c>
      <c r="B931">
        <v>29564.400000000001</v>
      </c>
      <c r="C931">
        <v>29421.3</v>
      </c>
      <c r="D931">
        <v>29420.7</v>
      </c>
      <c r="E931">
        <v>29396.3</v>
      </c>
      <c r="F931">
        <v>1546.03</v>
      </c>
      <c r="G931">
        <v>2573.7199999999998</v>
      </c>
      <c r="H931">
        <v>604.66399999999999</v>
      </c>
      <c r="I931">
        <v>628.51400000000001</v>
      </c>
      <c r="J931">
        <v>800.66499999999996</v>
      </c>
      <c r="K931">
        <v>24919.8</v>
      </c>
      <c r="L931">
        <v>0.164298</v>
      </c>
      <c r="M931">
        <v>0.836758</v>
      </c>
      <c r="N931">
        <v>0</v>
      </c>
      <c r="O931" t="s">
        <v>43</v>
      </c>
    </row>
    <row r="932" spans="1:15" x14ac:dyDescent="0.25">
      <c r="A932" t="s">
        <v>42</v>
      </c>
      <c r="B932">
        <v>29838.7</v>
      </c>
      <c r="C932">
        <v>29724.7</v>
      </c>
      <c r="D932">
        <v>29724.1</v>
      </c>
      <c r="E932">
        <v>29699.7</v>
      </c>
      <c r="F932">
        <v>1397.6</v>
      </c>
      <c r="G932">
        <v>2955.6</v>
      </c>
      <c r="H932">
        <v>603.59900000000005</v>
      </c>
      <c r="I932">
        <v>643.17600000000004</v>
      </c>
      <c r="J932">
        <v>1168.1300000000001</v>
      </c>
      <c r="K932">
        <v>24991.1</v>
      </c>
      <c r="L932">
        <v>0.147227</v>
      </c>
      <c r="M932">
        <v>0.83701700000000001</v>
      </c>
      <c r="N932">
        <v>0</v>
      </c>
      <c r="O932" t="s">
        <v>43</v>
      </c>
    </row>
    <row r="933" spans="1:15" x14ac:dyDescent="0.25">
      <c r="A933" t="s">
        <v>42</v>
      </c>
      <c r="B933">
        <v>29598.7</v>
      </c>
      <c r="C933">
        <v>29484.2</v>
      </c>
      <c r="D933">
        <v>29483.599999999999</v>
      </c>
      <c r="E933">
        <v>29459.1</v>
      </c>
      <c r="F933">
        <v>1417.13</v>
      </c>
      <c r="G933">
        <v>2641.95</v>
      </c>
      <c r="H933">
        <v>613.10500000000002</v>
      </c>
      <c r="I933">
        <v>643.654</v>
      </c>
      <c r="J933">
        <v>843.06299999999999</v>
      </c>
      <c r="K933">
        <v>25037.8</v>
      </c>
      <c r="L933">
        <v>0.17845900000000001</v>
      </c>
      <c r="M933">
        <v>0.83654300000000004</v>
      </c>
      <c r="N933">
        <v>0</v>
      </c>
      <c r="O933" t="s">
        <v>43</v>
      </c>
    </row>
    <row r="934" spans="1:15" x14ac:dyDescent="0.25">
      <c r="A934" t="s">
        <v>42</v>
      </c>
      <c r="B934">
        <v>29743.9</v>
      </c>
      <c r="C934">
        <v>29629.599999999999</v>
      </c>
      <c r="D934">
        <v>29629</v>
      </c>
      <c r="E934">
        <v>29604.400000000001</v>
      </c>
      <c r="F934">
        <v>1404.37</v>
      </c>
      <c r="G934">
        <v>2646.43</v>
      </c>
      <c r="H934">
        <v>613.27499999999998</v>
      </c>
      <c r="I934">
        <v>639.86500000000001</v>
      </c>
      <c r="J934">
        <v>829.63699999999994</v>
      </c>
      <c r="K934">
        <v>25194.5</v>
      </c>
      <c r="L934">
        <v>0.16209499999999999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29604.1</v>
      </c>
      <c r="C935">
        <v>29487.599999999999</v>
      </c>
      <c r="D935">
        <v>29487.1</v>
      </c>
      <c r="E935">
        <v>29462.799999999999</v>
      </c>
      <c r="F935">
        <v>1406.85</v>
      </c>
      <c r="G935">
        <v>2715.67</v>
      </c>
      <c r="H935">
        <v>604.01300000000003</v>
      </c>
      <c r="I935">
        <v>627.59699999999998</v>
      </c>
      <c r="J935">
        <v>926.85</v>
      </c>
      <c r="K935">
        <v>24984.9</v>
      </c>
      <c r="L935">
        <v>0.147424</v>
      </c>
      <c r="M935">
        <v>0.84793700000000005</v>
      </c>
      <c r="N935">
        <v>0</v>
      </c>
      <c r="O935" t="s">
        <v>43</v>
      </c>
    </row>
    <row r="936" spans="1:15" x14ac:dyDescent="0.25">
      <c r="A936" t="s">
        <v>42</v>
      </c>
      <c r="B936">
        <v>29305.3</v>
      </c>
      <c r="C936">
        <v>29190</v>
      </c>
      <c r="D936">
        <v>29189.4</v>
      </c>
      <c r="E936">
        <v>29164.9</v>
      </c>
      <c r="F936">
        <v>1399.69</v>
      </c>
      <c r="G936">
        <v>2560.12</v>
      </c>
      <c r="H936">
        <v>615.26499999999999</v>
      </c>
      <c r="I936">
        <v>631.48500000000001</v>
      </c>
      <c r="J936">
        <v>770.73699999999997</v>
      </c>
      <c r="K936">
        <v>24849.9</v>
      </c>
      <c r="L936">
        <v>0.14722299999999999</v>
      </c>
      <c r="M936">
        <v>0.83702399999999999</v>
      </c>
      <c r="N936">
        <v>0</v>
      </c>
      <c r="O936" t="s">
        <v>43</v>
      </c>
    </row>
    <row r="937" spans="1:15" x14ac:dyDescent="0.25">
      <c r="A937" t="s">
        <v>42</v>
      </c>
      <c r="B937">
        <v>29765.1</v>
      </c>
      <c r="C937">
        <v>29654.9</v>
      </c>
      <c r="D937">
        <v>29654.3</v>
      </c>
      <c r="E937">
        <v>29629.8</v>
      </c>
      <c r="F937">
        <v>1399.4</v>
      </c>
      <c r="G937">
        <v>2631.8</v>
      </c>
      <c r="H937">
        <v>636.92499999999995</v>
      </c>
      <c r="I937">
        <v>626.49800000000005</v>
      </c>
      <c r="J937">
        <v>814.23199999999997</v>
      </c>
      <c r="K937">
        <v>25238.3</v>
      </c>
      <c r="L937">
        <v>0.17846000000000001</v>
      </c>
      <c r="M937">
        <v>0.83465999999999996</v>
      </c>
      <c r="N937">
        <v>0</v>
      </c>
      <c r="O937" t="s">
        <v>43</v>
      </c>
    </row>
    <row r="938" spans="1:15" x14ac:dyDescent="0.25">
      <c r="A938" t="s">
        <v>42</v>
      </c>
      <c r="B938">
        <v>29844</v>
      </c>
      <c r="C938">
        <v>29733.599999999999</v>
      </c>
      <c r="D938">
        <v>29733</v>
      </c>
      <c r="E938">
        <v>29708.5</v>
      </c>
      <c r="F938">
        <v>1387.27</v>
      </c>
      <c r="G938">
        <v>2671.43</v>
      </c>
      <c r="H938">
        <v>612.43899999999996</v>
      </c>
      <c r="I938">
        <v>627.04200000000003</v>
      </c>
      <c r="J938">
        <v>883.76099999999997</v>
      </c>
      <c r="K938">
        <v>25280.799999999999</v>
      </c>
      <c r="L938">
        <v>0.147147</v>
      </c>
      <c r="M938">
        <v>0.83703099999999997</v>
      </c>
      <c r="N938">
        <v>0</v>
      </c>
      <c r="O938" t="s">
        <v>43</v>
      </c>
    </row>
    <row r="939" spans="1:15" x14ac:dyDescent="0.25">
      <c r="A939" t="s">
        <v>42</v>
      </c>
      <c r="B939">
        <v>30084.3</v>
      </c>
      <c r="C939">
        <v>29974.1</v>
      </c>
      <c r="D939">
        <v>29973.5</v>
      </c>
      <c r="E939">
        <v>29949</v>
      </c>
      <c r="F939">
        <v>1475.59</v>
      </c>
      <c r="G939">
        <v>2835.32</v>
      </c>
      <c r="H939">
        <v>609.59400000000005</v>
      </c>
      <c r="I939">
        <v>633.75800000000004</v>
      </c>
      <c r="J939">
        <v>1034.6300000000001</v>
      </c>
      <c r="K939">
        <v>25283.7</v>
      </c>
      <c r="L939">
        <v>0.148483</v>
      </c>
      <c r="M939">
        <v>0.83258799999999999</v>
      </c>
      <c r="N939">
        <v>0</v>
      </c>
      <c r="O939" t="s">
        <v>43</v>
      </c>
    </row>
    <row r="940" spans="1:15" x14ac:dyDescent="0.25">
      <c r="A940" t="s">
        <v>42</v>
      </c>
      <c r="B940">
        <v>29853.599999999999</v>
      </c>
      <c r="C940">
        <v>29743.200000000001</v>
      </c>
      <c r="D940">
        <v>29742.6</v>
      </c>
      <c r="E940">
        <v>29718</v>
      </c>
      <c r="F940">
        <v>1414.83</v>
      </c>
      <c r="G940">
        <v>2642.74</v>
      </c>
      <c r="H940">
        <v>623.95799999999997</v>
      </c>
      <c r="I940">
        <v>630.18399999999997</v>
      </c>
      <c r="J940">
        <v>838.09400000000005</v>
      </c>
      <c r="K940">
        <v>25302.6</v>
      </c>
      <c r="L940">
        <v>0.178454</v>
      </c>
      <c r="M940">
        <v>0.83705300000000005</v>
      </c>
      <c r="N940">
        <v>0</v>
      </c>
      <c r="O940" t="s">
        <v>43</v>
      </c>
    </row>
    <row r="941" spans="1:15" x14ac:dyDescent="0.25">
      <c r="A941" t="s">
        <v>42</v>
      </c>
      <c r="B941">
        <v>30163</v>
      </c>
      <c r="C941">
        <v>30053</v>
      </c>
      <c r="D941">
        <v>30052.400000000001</v>
      </c>
      <c r="E941">
        <v>30027.8</v>
      </c>
      <c r="F941">
        <v>1409.52</v>
      </c>
      <c r="G941">
        <v>2837.11</v>
      </c>
      <c r="H941">
        <v>638.67100000000005</v>
      </c>
      <c r="I941">
        <v>638.327</v>
      </c>
      <c r="J941">
        <v>1011.54</v>
      </c>
      <c r="K941">
        <v>25419.4</v>
      </c>
      <c r="L941">
        <v>0.178454</v>
      </c>
      <c r="M941">
        <v>0.83688600000000002</v>
      </c>
      <c r="N941">
        <v>0</v>
      </c>
      <c r="O941" t="s">
        <v>43</v>
      </c>
    </row>
    <row r="942" spans="1:15" x14ac:dyDescent="0.25">
      <c r="A942" t="s">
        <v>42</v>
      </c>
      <c r="B942">
        <v>30217.9</v>
      </c>
      <c r="C942">
        <v>30107.1</v>
      </c>
      <c r="D942">
        <v>30106.6</v>
      </c>
      <c r="E942">
        <v>30081.5</v>
      </c>
      <c r="F942">
        <v>1425.03</v>
      </c>
      <c r="G942">
        <v>2666.2</v>
      </c>
      <c r="H942">
        <v>631.423</v>
      </c>
      <c r="I942">
        <v>639.50599999999997</v>
      </c>
      <c r="J942">
        <v>822.90099999999995</v>
      </c>
      <c r="K942">
        <v>25626.3</v>
      </c>
      <c r="L942">
        <v>0.16363900000000001</v>
      </c>
      <c r="M942">
        <v>0.83701999999999999</v>
      </c>
      <c r="N942">
        <v>61</v>
      </c>
      <c r="O942" t="s">
        <v>43</v>
      </c>
    </row>
    <row r="943" spans="1:15" x14ac:dyDescent="0.25">
      <c r="A943" t="s">
        <v>42</v>
      </c>
      <c r="B943">
        <v>29735.599999999999</v>
      </c>
      <c r="C943">
        <v>29624.9</v>
      </c>
      <c r="D943">
        <v>29624.3</v>
      </c>
      <c r="E943">
        <v>29599.8</v>
      </c>
      <c r="F943">
        <v>1402.2</v>
      </c>
      <c r="G943">
        <v>2572.2399999999998</v>
      </c>
      <c r="H943">
        <v>614.00900000000001</v>
      </c>
      <c r="I943">
        <v>629.05999999999995</v>
      </c>
      <c r="J943">
        <v>781.01300000000003</v>
      </c>
      <c r="K943">
        <v>25260.5</v>
      </c>
      <c r="L943">
        <v>0.15418899999999999</v>
      </c>
      <c r="M943">
        <v>0.836642</v>
      </c>
      <c r="N943">
        <v>0</v>
      </c>
      <c r="O943" t="s">
        <v>43</v>
      </c>
    </row>
    <row r="944" spans="1:15" x14ac:dyDescent="0.25">
      <c r="A944" t="s">
        <v>42</v>
      </c>
      <c r="B944">
        <v>29804.7</v>
      </c>
      <c r="C944">
        <v>29695</v>
      </c>
      <c r="D944">
        <v>29694.400000000001</v>
      </c>
      <c r="E944">
        <v>29669.8</v>
      </c>
      <c r="F944">
        <v>1395.19</v>
      </c>
      <c r="G944">
        <v>2586.7199999999998</v>
      </c>
      <c r="H944">
        <v>615.95799999999997</v>
      </c>
      <c r="I944">
        <v>631.70600000000002</v>
      </c>
      <c r="J944">
        <v>787.3</v>
      </c>
      <c r="K944">
        <v>25320.3</v>
      </c>
      <c r="L944">
        <v>0.147647</v>
      </c>
      <c r="M944">
        <v>0.83690799999999999</v>
      </c>
      <c r="N944">
        <v>0</v>
      </c>
      <c r="O944" t="s">
        <v>43</v>
      </c>
    </row>
    <row r="945" spans="1:25" x14ac:dyDescent="0.25">
      <c r="A945" t="s">
        <v>42</v>
      </c>
      <c r="B945">
        <v>29714.2</v>
      </c>
      <c r="C945">
        <v>29603.7</v>
      </c>
      <c r="D945">
        <v>29603.1</v>
      </c>
      <c r="E945">
        <v>29578.799999999999</v>
      </c>
      <c r="F945">
        <v>1401.15</v>
      </c>
      <c r="G945">
        <v>2629.53</v>
      </c>
      <c r="H945">
        <v>611.39</v>
      </c>
      <c r="I945">
        <v>633.23299999999995</v>
      </c>
      <c r="J945">
        <v>838.96199999999999</v>
      </c>
      <c r="K945">
        <v>25174.3</v>
      </c>
      <c r="L945">
        <v>0.153442</v>
      </c>
      <c r="M945">
        <v>0.83654099999999998</v>
      </c>
      <c r="N945">
        <v>0</v>
      </c>
      <c r="O945" t="s">
        <v>43</v>
      </c>
    </row>
    <row r="946" spans="1:25" x14ac:dyDescent="0.25">
      <c r="A946" t="s">
        <v>42</v>
      </c>
      <c r="B946">
        <v>29757.599999999999</v>
      </c>
      <c r="C946">
        <v>29646.3</v>
      </c>
      <c r="D946">
        <v>29645.7</v>
      </c>
      <c r="E946">
        <v>29621.200000000001</v>
      </c>
      <c r="F946">
        <v>1403.19</v>
      </c>
      <c r="G946">
        <v>2647.18</v>
      </c>
      <c r="H946">
        <v>616.56100000000004</v>
      </c>
      <c r="I946">
        <v>624.87300000000005</v>
      </c>
      <c r="J946">
        <v>862.84</v>
      </c>
      <c r="K946">
        <v>25206.7</v>
      </c>
      <c r="L946">
        <v>0.14715500000000001</v>
      </c>
      <c r="M946">
        <v>0.83407600000000004</v>
      </c>
      <c r="N946">
        <v>0</v>
      </c>
      <c r="O946" t="s">
        <v>43</v>
      </c>
    </row>
    <row r="947" spans="1:25" x14ac:dyDescent="0.25">
      <c r="A947" t="s">
        <v>42</v>
      </c>
      <c r="B947">
        <v>29734.3</v>
      </c>
      <c r="C947">
        <v>29624</v>
      </c>
      <c r="D947">
        <v>29623.4</v>
      </c>
      <c r="E947">
        <v>29599.1</v>
      </c>
      <c r="F947">
        <v>1406.36</v>
      </c>
      <c r="G947">
        <v>2866.39</v>
      </c>
      <c r="H947">
        <v>605.75800000000004</v>
      </c>
      <c r="I947">
        <v>649.84299999999996</v>
      </c>
      <c r="J947">
        <v>1065.28</v>
      </c>
      <c r="K947">
        <v>24959.7</v>
      </c>
      <c r="L947">
        <v>0.178455</v>
      </c>
      <c r="M947">
        <v>0.83688200000000001</v>
      </c>
      <c r="N947">
        <v>0</v>
      </c>
      <c r="O947" t="s">
        <v>43</v>
      </c>
    </row>
    <row r="948" spans="1:25" x14ac:dyDescent="0.25">
      <c r="A948" t="s">
        <v>42</v>
      </c>
      <c r="B948">
        <v>29521.599999999999</v>
      </c>
      <c r="C948">
        <v>29410.9</v>
      </c>
      <c r="D948">
        <v>29410.3</v>
      </c>
      <c r="E948">
        <v>29385.8</v>
      </c>
      <c r="F948">
        <v>1385.52</v>
      </c>
      <c r="G948">
        <v>2766.24</v>
      </c>
      <c r="H948">
        <v>624.53300000000002</v>
      </c>
      <c r="I948">
        <v>639.27200000000005</v>
      </c>
      <c r="J948">
        <v>958.23099999999999</v>
      </c>
      <c r="K948">
        <v>24884.5</v>
      </c>
      <c r="L948">
        <v>0.14801700000000001</v>
      </c>
      <c r="M948">
        <v>0.83676899999999999</v>
      </c>
      <c r="N948">
        <v>0</v>
      </c>
      <c r="O948" t="s">
        <v>43</v>
      </c>
    </row>
    <row r="949" spans="1:25" x14ac:dyDescent="0.25">
      <c r="A949" t="s">
        <v>42</v>
      </c>
      <c r="B949">
        <v>29968.2</v>
      </c>
      <c r="C949">
        <v>29850.1</v>
      </c>
      <c r="D949">
        <v>29849.5</v>
      </c>
      <c r="E949">
        <v>29825</v>
      </c>
      <c r="F949">
        <v>1415.62</v>
      </c>
      <c r="G949">
        <v>2816.64</v>
      </c>
      <c r="H949">
        <v>616.39</v>
      </c>
      <c r="I949">
        <v>632.85599999999999</v>
      </c>
      <c r="J949">
        <v>1024.3499999999999</v>
      </c>
      <c r="K949">
        <v>25233.5</v>
      </c>
      <c r="L949">
        <v>0.15022099999999999</v>
      </c>
      <c r="M949">
        <v>0.85325899999999999</v>
      </c>
      <c r="N949">
        <v>0</v>
      </c>
      <c r="O949" t="s">
        <v>43</v>
      </c>
    </row>
    <row r="950" spans="1:25" x14ac:dyDescent="0.25">
      <c r="A950" t="s">
        <v>42</v>
      </c>
      <c r="B950">
        <v>29779.4</v>
      </c>
      <c r="C950">
        <v>29668.7</v>
      </c>
      <c r="D950">
        <v>29668.1</v>
      </c>
      <c r="E950">
        <v>29644</v>
      </c>
      <c r="F950">
        <v>1398.74</v>
      </c>
      <c r="G950">
        <v>2766.62</v>
      </c>
      <c r="H950">
        <v>604.40800000000002</v>
      </c>
      <c r="I950">
        <v>619.79</v>
      </c>
      <c r="J950">
        <v>996.59900000000005</v>
      </c>
      <c r="K950">
        <v>25124.799999999999</v>
      </c>
      <c r="L950">
        <v>0.16576399999999999</v>
      </c>
      <c r="M950">
        <v>0.83676300000000003</v>
      </c>
      <c r="N950">
        <v>0</v>
      </c>
      <c r="O950" t="s">
        <v>43</v>
      </c>
    </row>
    <row r="951" spans="1:25" x14ac:dyDescent="0.25">
      <c r="A951" t="s">
        <v>42</v>
      </c>
      <c r="B951">
        <v>29573.200000000001</v>
      </c>
      <c r="C951">
        <v>29461.4</v>
      </c>
      <c r="D951">
        <v>29460.9</v>
      </c>
      <c r="E951">
        <v>29436.3</v>
      </c>
      <c r="F951">
        <v>1392.06</v>
      </c>
      <c r="G951">
        <v>2611.63</v>
      </c>
      <c r="H951">
        <v>607.702</v>
      </c>
      <c r="I951">
        <v>623.37300000000005</v>
      </c>
      <c r="J951">
        <v>837.10900000000004</v>
      </c>
      <c r="K951">
        <v>25078</v>
      </c>
      <c r="L951">
        <v>0.16280700000000001</v>
      </c>
      <c r="M951">
        <v>0.85623000000000005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29822</v>
      </c>
      <c r="C952">
        <v>29710.2</v>
      </c>
      <c r="D952">
        <v>29709.7</v>
      </c>
      <c r="E952">
        <v>29684.799999999999</v>
      </c>
      <c r="F952">
        <v>1415.62</v>
      </c>
      <c r="G952">
        <v>2599.71</v>
      </c>
      <c r="H952">
        <v>614.72400000000005</v>
      </c>
      <c r="I952">
        <v>630.54200000000003</v>
      </c>
      <c r="J952">
        <v>803.90099999999995</v>
      </c>
      <c r="K952">
        <v>25310.2</v>
      </c>
      <c r="L952">
        <v>0.17846600000000001</v>
      </c>
      <c r="M952">
        <v>0.83407299999999995</v>
      </c>
      <c r="N952">
        <v>0</v>
      </c>
      <c r="O952" t="s">
        <v>43</v>
      </c>
      <c r="R952">
        <f>AVERAGE(B903:B952)</f>
        <v>29783.271999999997</v>
      </c>
      <c r="S952">
        <f>AVERAGE(C903:C952)</f>
        <v>29667.225999999995</v>
      </c>
      <c r="U952">
        <f>_xlfn.VAR.P(B903:B952)</f>
        <v>60803.078416000142</v>
      </c>
      <c r="V952">
        <f>_xlfn.VAR.P(C903:C952)</f>
        <v>60533.951923999928</v>
      </c>
      <c r="X952">
        <f>1.96*SQRT(U952)/50</f>
        <v>9.6660458522170511</v>
      </c>
      <c r="Y952">
        <f>1.96*SQRT(V952)/50</f>
        <v>9.6446302098367287</v>
      </c>
    </row>
    <row r="953" spans="1:25" x14ac:dyDescent="0.25">
      <c r="A953" t="s">
        <v>44</v>
      </c>
      <c r="B953">
        <v>1489167.5348700001</v>
      </c>
      <c r="C953" t="s">
        <v>37</v>
      </c>
    </row>
    <row r="954" spans="1:25" x14ac:dyDescent="0.25">
      <c r="A954" t="s">
        <v>47</v>
      </c>
      <c r="B954">
        <v>27323.200000000001</v>
      </c>
      <c r="C954">
        <v>27321.8</v>
      </c>
      <c r="D954">
        <v>27321.3</v>
      </c>
      <c r="E954">
        <v>27296.7</v>
      </c>
      <c r="F954">
        <v>1397.09</v>
      </c>
      <c r="G954">
        <v>0</v>
      </c>
      <c r="H954">
        <v>617.51499999999999</v>
      </c>
      <c r="I954">
        <v>0</v>
      </c>
      <c r="J954">
        <v>0.14723900000000001</v>
      </c>
      <c r="K954">
        <v>0.83691199999999999</v>
      </c>
      <c r="L954">
        <v>0</v>
      </c>
      <c r="M954" t="s">
        <v>43</v>
      </c>
    </row>
    <row r="955" spans="1:25" x14ac:dyDescent="0.25">
      <c r="A955" t="s">
        <v>47</v>
      </c>
      <c r="B955">
        <v>27134.400000000001</v>
      </c>
      <c r="C955">
        <v>27133.1</v>
      </c>
      <c r="D955">
        <v>27132.6</v>
      </c>
      <c r="E955">
        <v>27108.2</v>
      </c>
      <c r="F955">
        <v>1381.53</v>
      </c>
      <c r="G955">
        <v>0</v>
      </c>
      <c r="H955">
        <v>616.13300000000004</v>
      </c>
      <c r="I955">
        <v>0</v>
      </c>
      <c r="J955">
        <v>0.148955</v>
      </c>
      <c r="K955">
        <v>0.83677999999999997</v>
      </c>
      <c r="L955">
        <v>0</v>
      </c>
      <c r="M955" t="s">
        <v>43</v>
      </c>
    </row>
    <row r="956" spans="1:25" x14ac:dyDescent="0.25">
      <c r="A956" t="s">
        <v>47</v>
      </c>
      <c r="B956">
        <v>27230.7</v>
      </c>
      <c r="C956">
        <v>27229.4</v>
      </c>
      <c r="D956">
        <v>27228.9</v>
      </c>
      <c r="E956">
        <v>27204.3</v>
      </c>
      <c r="F956">
        <v>1394.2</v>
      </c>
      <c r="G956">
        <v>0</v>
      </c>
      <c r="H956">
        <v>618.57899999999995</v>
      </c>
      <c r="I956">
        <v>0</v>
      </c>
      <c r="J956">
        <v>0.14865700000000001</v>
      </c>
      <c r="K956">
        <v>0.83674199999999999</v>
      </c>
      <c r="L956">
        <v>0</v>
      </c>
      <c r="M956" t="s">
        <v>43</v>
      </c>
    </row>
    <row r="957" spans="1:25" x14ac:dyDescent="0.25">
      <c r="A957" t="s">
        <v>47</v>
      </c>
      <c r="B957">
        <v>27498.5</v>
      </c>
      <c r="C957">
        <v>27497.3</v>
      </c>
      <c r="D957">
        <v>27496.7</v>
      </c>
      <c r="E957">
        <v>27471.9</v>
      </c>
      <c r="F957">
        <v>1400.01</v>
      </c>
      <c r="G957">
        <v>0</v>
      </c>
      <c r="H957">
        <v>626.18100000000004</v>
      </c>
      <c r="I957">
        <v>0</v>
      </c>
      <c r="J957">
        <v>0.17846699999999999</v>
      </c>
      <c r="K957">
        <v>0.83696800000000005</v>
      </c>
      <c r="L957">
        <v>0</v>
      </c>
      <c r="M957" t="s">
        <v>43</v>
      </c>
    </row>
    <row r="958" spans="1:25" x14ac:dyDescent="0.25">
      <c r="A958" t="s">
        <v>47</v>
      </c>
      <c r="B958">
        <v>27285.9</v>
      </c>
      <c r="C958">
        <v>27284.400000000001</v>
      </c>
      <c r="D958">
        <v>27283.8</v>
      </c>
      <c r="E958">
        <v>27259.3</v>
      </c>
      <c r="F958">
        <v>1387.97</v>
      </c>
      <c r="G958">
        <v>0</v>
      </c>
      <c r="H958">
        <v>626.26800000000003</v>
      </c>
      <c r="I958">
        <v>0</v>
      </c>
      <c r="J958">
        <v>0.178476</v>
      </c>
      <c r="K958">
        <v>0.83129900000000001</v>
      </c>
      <c r="L958">
        <v>0</v>
      </c>
      <c r="M958" t="s">
        <v>43</v>
      </c>
    </row>
    <row r="959" spans="1:25" x14ac:dyDescent="0.25">
      <c r="A959" t="s">
        <v>47</v>
      </c>
      <c r="B959">
        <v>27145.4</v>
      </c>
      <c r="C959">
        <v>27143.9</v>
      </c>
      <c r="D959">
        <v>27143.4</v>
      </c>
      <c r="E959">
        <v>27118.9</v>
      </c>
      <c r="F959">
        <v>1386.73</v>
      </c>
      <c r="G959">
        <v>0</v>
      </c>
      <c r="H959">
        <v>616.46500000000003</v>
      </c>
      <c r="I959">
        <v>0</v>
      </c>
      <c r="J959">
        <v>0.14829899999999999</v>
      </c>
      <c r="K959">
        <v>0.83679999999999999</v>
      </c>
      <c r="L959">
        <v>0</v>
      </c>
      <c r="M959" t="s">
        <v>43</v>
      </c>
    </row>
    <row r="960" spans="1:25" x14ac:dyDescent="0.25">
      <c r="A960" t="s">
        <v>47</v>
      </c>
      <c r="B960">
        <v>27525.1</v>
      </c>
      <c r="C960">
        <v>27523.8</v>
      </c>
      <c r="D960">
        <v>27523.200000000001</v>
      </c>
      <c r="E960">
        <v>27498.6</v>
      </c>
      <c r="F960">
        <v>1389.01</v>
      </c>
      <c r="G960">
        <v>0</v>
      </c>
      <c r="H960">
        <v>629.76900000000001</v>
      </c>
      <c r="I960">
        <v>0</v>
      </c>
      <c r="J960">
        <v>0.14713300000000001</v>
      </c>
      <c r="K960">
        <v>0.83701899999999996</v>
      </c>
      <c r="L960">
        <v>0</v>
      </c>
      <c r="M960" t="s">
        <v>43</v>
      </c>
    </row>
    <row r="961" spans="1:13" x14ac:dyDescent="0.25">
      <c r="A961" t="s">
        <v>47</v>
      </c>
      <c r="B961">
        <v>27757.1</v>
      </c>
      <c r="C961">
        <v>27755.8</v>
      </c>
      <c r="D961">
        <v>27755.3</v>
      </c>
      <c r="E961">
        <v>27730.1</v>
      </c>
      <c r="F961">
        <v>1429.27</v>
      </c>
      <c r="G961">
        <v>0</v>
      </c>
      <c r="H961">
        <v>631.09</v>
      </c>
      <c r="I961">
        <v>0</v>
      </c>
      <c r="J961">
        <v>0.178506</v>
      </c>
      <c r="K961">
        <v>0.83378099999999999</v>
      </c>
      <c r="L961">
        <v>0</v>
      </c>
      <c r="M961" t="s">
        <v>43</v>
      </c>
    </row>
    <row r="962" spans="1:13" x14ac:dyDescent="0.25">
      <c r="A962" t="s">
        <v>47</v>
      </c>
      <c r="B962">
        <v>28055.1</v>
      </c>
      <c r="C962">
        <v>28053.8</v>
      </c>
      <c r="D962">
        <v>28053.3</v>
      </c>
      <c r="E962">
        <v>28027.9</v>
      </c>
      <c r="F962">
        <v>1448.43</v>
      </c>
      <c r="G962">
        <v>0</v>
      </c>
      <c r="H962">
        <v>649.25400000000002</v>
      </c>
      <c r="I962">
        <v>0</v>
      </c>
      <c r="J962">
        <v>0.15883700000000001</v>
      </c>
      <c r="K962">
        <v>0.83648500000000003</v>
      </c>
      <c r="L962">
        <v>0</v>
      </c>
      <c r="M962" t="s">
        <v>43</v>
      </c>
    </row>
    <row r="963" spans="1:13" x14ac:dyDescent="0.25">
      <c r="A963" t="s">
        <v>47</v>
      </c>
      <c r="B963">
        <v>26787.9</v>
      </c>
      <c r="C963">
        <v>26786.5</v>
      </c>
      <c r="D963">
        <v>26786</v>
      </c>
      <c r="E963">
        <v>26761.7</v>
      </c>
      <c r="F963">
        <v>1368.75</v>
      </c>
      <c r="G963">
        <v>0</v>
      </c>
      <c r="H963">
        <v>610.29899999999998</v>
      </c>
      <c r="I963">
        <v>0</v>
      </c>
      <c r="J963">
        <v>0.178454</v>
      </c>
      <c r="K963">
        <v>0.83574199999999998</v>
      </c>
      <c r="L963">
        <v>0</v>
      </c>
      <c r="M963" t="s">
        <v>43</v>
      </c>
    </row>
    <row r="964" spans="1:13" x14ac:dyDescent="0.25">
      <c r="A964" t="s">
        <v>47</v>
      </c>
      <c r="B964">
        <v>27836.400000000001</v>
      </c>
      <c r="C964">
        <v>27835.200000000001</v>
      </c>
      <c r="D964">
        <v>27834.5</v>
      </c>
      <c r="E964">
        <v>27809.3</v>
      </c>
      <c r="F964">
        <v>1438.88</v>
      </c>
      <c r="G964">
        <v>0</v>
      </c>
      <c r="H964">
        <v>636.09</v>
      </c>
      <c r="I964">
        <v>0</v>
      </c>
      <c r="J964">
        <v>0.148342</v>
      </c>
      <c r="K964">
        <v>0.83675600000000006</v>
      </c>
      <c r="L964">
        <v>0</v>
      </c>
      <c r="M964" t="s">
        <v>43</v>
      </c>
    </row>
    <row r="965" spans="1:13" x14ac:dyDescent="0.25">
      <c r="A965" t="s">
        <v>47</v>
      </c>
      <c r="B965">
        <v>28232.5</v>
      </c>
      <c r="C965">
        <v>28231.200000000001</v>
      </c>
      <c r="D965">
        <v>28230.6</v>
      </c>
      <c r="E965">
        <v>28205.599999999999</v>
      </c>
      <c r="F965">
        <v>1423.82</v>
      </c>
      <c r="G965">
        <v>0</v>
      </c>
      <c r="H965">
        <v>644.54200000000003</v>
      </c>
      <c r="I965">
        <v>0</v>
      </c>
      <c r="J965">
        <v>0.17846899999999999</v>
      </c>
      <c r="K965">
        <v>0.836171</v>
      </c>
      <c r="L965">
        <v>0</v>
      </c>
      <c r="M965" t="s">
        <v>43</v>
      </c>
    </row>
    <row r="966" spans="1:13" x14ac:dyDescent="0.25">
      <c r="A966" t="s">
        <v>47</v>
      </c>
      <c r="B966">
        <v>27798.400000000001</v>
      </c>
      <c r="C966">
        <v>27797.1</v>
      </c>
      <c r="D966">
        <v>27796.5</v>
      </c>
      <c r="E966">
        <v>27771.4</v>
      </c>
      <c r="F966">
        <v>1447.48</v>
      </c>
      <c r="G966">
        <v>0</v>
      </c>
      <c r="H966">
        <v>631.42700000000002</v>
      </c>
      <c r="I966">
        <v>0</v>
      </c>
      <c r="J966">
        <v>0.178455</v>
      </c>
      <c r="K966">
        <v>0.83705200000000002</v>
      </c>
      <c r="L966">
        <v>0</v>
      </c>
      <c r="M966" t="s">
        <v>43</v>
      </c>
    </row>
    <row r="967" spans="1:13" x14ac:dyDescent="0.25">
      <c r="A967" t="s">
        <v>47</v>
      </c>
      <c r="B967">
        <v>27332.6</v>
      </c>
      <c r="C967">
        <v>27331.200000000001</v>
      </c>
      <c r="D967">
        <v>27330.7</v>
      </c>
      <c r="E967">
        <v>27306</v>
      </c>
      <c r="F967">
        <v>1420.07</v>
      </c>
      <c r="G967">
        <v>0</v>
      </c>
      <c r="H967">
        <v>621.08399999999995</v>
      </c>
      <c r="I967">
        <v>0</v>
      </c>
      <c r="J967">
        <v>0.17845800000000001</v>
      </c>
      <c r="K967">
        <v>0.83703899999999998</v>
      </c>
      <c r="L967">
        <v>0</v>
      </c>
      <c r="M967" t="s">
        <v>43</v>
      </c>
    </row>
    <row r="968" spans="1:13" x14ac:dyDescent="0.25">
      <c r="A968" t="s">
        <v>47</v>
      </c>
      <c r="B968">
        <v>27414.1</v>
      </c>
      <c r="C968">
        <v>27412.9</v>
      </c>
      <c r="D968">
        <v>27412.3</v>
      </c>
      <c r="E968">
        <v>27387.8</v>
      </c>
      <c r="F968">
        <v>1409.89</v>
      </c>
      <c r="G968">
        <v>0</v>
      </c>
      <c r="H968">
        <v>630.93200000000002</v>
      </c>
      <c r="I968">
        <v>0</v>
      </c>
      <c r="J968">
        <v>0.153895</v>
      </c>
      <c r="K968">
        <v>0.83231999999999995</v>
      </c>
      <c r="L968">
        <v>0</v>
      </c>
      <c r="M968" t="s">
        <v>43</v>
      </c>
    </row>
    <row r="969" spans="1:13" x14ac:dyDescent="0.25">
      <c r="A969" t="s">
        <v>47</v>
      </c>
      <c r="B969">
        <v>27690.5</v>
      </c>
      <c r="C969">
        <v>27689.3</v>
      </c>
      <c r="D969">
        <v>27688.7</v>
      </c>
      <c r="E969">
        <v>27663.599999999999</v>
      </c>
      <c r="F969">
        <v>1446.04</v>
      </c>
      <c r="G969">
        <v>0</v>
      </c>
      <c r="H969">
        <v>629.21799999999996</v>
      </c>
      <c r="I969">
        <v>0</v>
      </c>
      <c r="J969">
        <v>0.14743800000000001</v>
      </c>
      <c r="K969">
        <v>0.83699999999999997</v>
      </c>
      <c r="L969">
        <v>0</v>
      </c>
      <c r="M969" t="s">
        <v>43</v>
      </c>
    </row>
    <row r="970" spans="1:13" x14ac:dyDescent="0.25">
      <c r="A970" t="s">
        <v>47</v>
      </c>
      <c r="B970">
        <v>27494.400000000001</v>
      </c>
      <c r="C970">
        <v>27493.1</v>
      </c>
      <c r="D970">
        <v>27492.6</v>
      </c>
      <c r="E970">
        <v>27467.9</v>
      </c>
      <c r="F970">
        <v>1409.26</v>
      </c>
      <c r="G970">
        <v>0</v>
      </c>
      <c r="H970">
        <v>622.98500000000001</v>
      </c>
      <c r="I970">
        <v>0</v>
      </c>
      <c r="J970">
        <v>0.14885200000000001</v>
      </c>
      <c r="K970">
        <v>0.82939499999999999</v>
      </c>
      <c r="L970">
        <v>0</v>
      </c>
      <c r="M970" t="s">
        <v>43</v>
      </c>
    </row>
    <row r="971" spans="1:13" x14ac:dyDescent="0.25">
      <c r="A971" t="s">
        <v>47</v>
      </c>
      <c r="B971">
        <v>27026.5</v>
      </c>
      <c r="C971">
        <v>27025</v>
      </c>
      <c r="D971">
        <v>27024.5</v>
      </c>
      <c r="E971">
        <v>26999.9</v>
      </c>
      <c r="F971">
        <v>1387.6</v>
      </c>
      <c r="G971">
        <v>0</v>
      </c>
      <c r="H971">
        <v>627.05399999999997</v>
      </c>
      <c r="I971">
        <v>0</v>
      </c>
      <c r="J971">
        <v>0.147313</v>
      </c>
      <c r="K971">
        <v>0.83704900000000004</v>
      </c>
      <c r="L971">
        <v>0</v>
      </c>
      <c r="M971" t="s">
        <v>43</v>
      </c>
    </row>
    <row r="972" spans="1:13" x14ac:dyDescent="0.25">
      <c r="A972" t="s">
        <v>47</v>
      </c>
      <c r="B972">
        <v>28096.799999999999</v>
      </c>
      <c r="C972">
        <v>28095.599999999999</v>
      </c>
      <c r="D972">
        <v>27949.200000000001</v>
      </c>
      <c r="E972">
        <v>27924</v>
      </c>
      <c r="F972">
        <v>1441.64</v>
      </c>
      <c r="G972">
        <v>0</v>
      </c>
      <c r="H972">
        <v>653.92200000000003</v>
      </c>
      <c r="I972">
        <v>0</v>
      </c>
      <c r="J972">
        <v>0.15238399999999999</v>
      </c>
      <c r="K972">
        <v>0.83674599999999999</v>
      </c>
      <c r="L972">
        <v>0</v>
      </c>
      <c r="M972" t="s">
        <v>43</v>
      </c>
    </row>
    <row r="973" spans="1:13" x14ac:dyDescent="0.25">
      <c r="A973" t="s">
        <v>47</v>
      </c>
      <c r="B973">
        <v>28121.8</v>
      </c>
      <c r="C973">
        <v>28120.6</v>
      </c>
      <c r="D973">
        <v>28120</v>
      </c>
      <c r="E973">
        <v>28094.5</v>
      </c>
      <c r="F973">
        <v>1458.33</v>
      </c>
      <c r="G973">
        <v>0</v>
      </c>
      <c r="H973">
        <v>638.52</v>
      </c>
      <c r="I973">
        <v>0</v>
      </c>
      <c r="J973">
        <v>0.17849300000000001</v>
      </c>
      <c r="K973">
        <v>0.83705200000000002</v>
      </c>
      <c r="L973">
        <v>0</v>
      </c>
      <c r="M973" t="s">
        <v>43</v>
      </c>
    </row>
    <row r="974" spans="1:13" x14ac:dyDescent="0.25">
      <c r="A974" t="s">
        <v>47</v>
      </c>
      <c r="B974">
        <v>27446.2</v>
      </c>
      <c r="C974">
        <v>27444.9</v>
      </c>
      <c r="D974">
        <v>27444.400000000001</v>
      </c>
      <c r="E974">
        <v>27419.5</v>
      </c>
      <c r="F974">
        <v>1413.73</v>
      </c>
      <c r="G974">
        <v>0</v>
      </c>
      <c r="H974">
        <v>623.69299999999998</v>
      </c>
      <c r="I974">
        <v>0</v>
      </c>
      <c r="J974">
        <v>0.14710599999999999</v>
      </c>
      <c r="K974">
        <v>0.83701800000000004</v>
      </c>
      <c r="L974">
        <v>0</v>
      </c>
      <c r="M974" t="s">
        <v>43</v>
      </c>
    </row>
    <row r="975" spans="1:13" x14ac:dyDescent="0.25">
      <c r="A975" t="s">
        <v>47</v>
      </c>
      <c r="B975">
        <v>27404.799999999999</v>
      </c>
      <c r="C975">
        <v>27403.4</v>
      </c>
      <c r="D975">
        <v>27402.799999999999</v>
      </c>
      <c r="E975">
        <v>27378.1</v>
      </c>
      <c r="F975">
        <v>1406.84</v>
      </c>
      <c r="G975">
        <v>0</v>
      </c>
      <c r="H975">
        <v>622.18799999999999</v>
      </c>
      <c r="I975">
        <v>0</v>
      </c>
      <c r="J975">
        <v>0.160083</v>
      </c>
      <c r="K975">
        <v>0.83698499999999998</v>
      </c>
      <c r="L975">
        <v>0</v>
      </c>
      <c r="M975" t="s">
        <v>43</v>
      </c>
    </row>
    <row r="976" spans="1:13" x14ac:dyDescent="0.25">
      <c r="A976" t="s">
        <v>47</v>
      </c>
      <c r="B976">
        <v>27104.1</v>
      </c>
      <c r="C976">
        <v>27102.9</v>
      </c>
      <c r="D976">
        <v>27102.3</v>
      </c>
      <c r="E976">
        <v>27077.9</v>
      </c>
      <c r="F976">
        <v>1381.46</v>
      </c>
      <c r="G976">
        <v>0</v>
      </c>
      <c r="H976">
        <v>616.77099999999996</v>
      </c>
      <c r="I976">
        <v>0</v>
      </c>
      <c r="J976">
        <v>0.15934699999999999</v>
      </c>
      <c r="K976">
        <v>0.83692599999999995</v>
      </c>
      <c r="L976">
        <v>0</v>
      </c>
      <c r="M976" t="s">
        <v>43</v>
      </c>
    </row>
    <row r="977" spans="1:13" x14ac:dyDescent="0.25">
      <c r="A977" t="s">
        <v>47</v>
      </c>
      <c r="B977">
        <v>27139.8</v>
      </c>
      <c r="C977">
        <v>27138.6</v>
      </c>
      <c r="D977">
        <v>27138.1</v>
      </c>
      <c r="E977">
        <v>27113.7</v>
      </c>
      <c r="F977">
        <v>1388.86</v>
      </c>
      <c r="G977">
        <v>0</v>
      </c>
      <c r="H977">
        <v>617.13300000000004</v>
      </c>
      <c r="I977">
        <v>0</v>
      </c>
      <c r="J977">
        <v>0.155197</v>
      </c>
      <c r="K977">
        <v>0.83398600000000001</v>
      </c>
      <c r="L977">
        <v>0</v>
      </c>
      <c r="M977" t="s">
        <v>43</v>
      </c>
    </row>
    <row r="978" spans="1:13" x14ac:dyDescent="0.25">
      <c r="A978" t="s">
        <v>47</v>
      </c>
      <c r="B978">
        <v>27003.7</v>
      </c>
      <c r="C978">
        <v>27002.5</v>
      </c>
      <c r="D978">
        <v>27001.9</v>
      </c>
      <c r="E978">
        <v>26977.4</v>
      </c>
      <c r="F978">
        <v>1403.54</v>
      </c>
      <c r="G978">
        <v>0</v>
      </c>
      <c r="H978">
        <v>613.21100000000001</v>
      </c>
      <c r="I978">
        <v>0</v>
      </c>
      <c r="J978">
        <v>0.153696</v>
      </c>
      <c r="K978">
        <v>0.84253400000000001</v>
      </c>
      <c r="L978">
        <v>0</v>
      </c>
      <c r="M978" t="s">
        <v>43</v>
      </c>
    </row>
    <row r="979" spans="1:13" x14ac:dyDescent="0.25">
      <c r="A979" t="s">
        <v>47</v>
      </c>
      <c r="B979">
        <v>26851.9</v>
      </c>
      <c r="C979">
        <v>26850.7</v>
      </c>
      <c r="D979">
        <v>26850.1</v>
      </c>
      <c r="E979">
        <v>26825.7</v>
      </c>
      <c r="F979">
        <v>1385.14</v>
      </c>
      <c r="G979">
        <v>0</v>
      </c>
      <c r="H979">
        <v>611.94799999999998</v>
      </c>
      <c r="I979">
        <v>0</v>
      </c>
      <c r="J979">
        <v>0.16929900000000001</v>
      </c>
      <c r="K979">
        <v>0.83680399999999999</v>
      </c>
      <c r="L979">
        <v>0</v>
      </c>
      <c r="M979" t="s">
        <v>43</v>
      </c>
    </row>
    <row r="980" spans="1:13" x14ac:dyDescent="0.25">
      <c r="A980" t="s">
        <v>47</v>
      </c>
      <c r="B980">
        <v>27497.7</v>
      </c>
      <c r="C980">
        <v>27496.400000000001</v>
      </c>
      <c r="D980">
        <v>27495.8</v>
      </c>
      <c r="E980">
        <v>27470.9</v>
      </c>
      <c r="F980">
        <v>1428.7</v>
      </c>
      <c r="G980">
        <v>0</v>
      </c>
      <c r="H980">
        <v>625.56399999999996</v>
      </c>
      <c r="I980">
        <v>0</v>
      </c>
      <c r="J980">
        <v>0.17846100000000001</v>
      </c>
      <c r="K980">
        <v>0.83443800000000001</v>
      </c>
      <c r="L980">
        <v>0</v>
      </c>
      <c r="M980" t="s">
        <v>43</v>
      </c>
    </row>
    <row r="981" spans="1:13" x14ac:dyDescent="0.25">
      <c r="A981" t="s">
        <v>47</v>
      </c>
      <c r="B981">
        <v>27372.7</v>
      </c>
      <c r="C981">
        <v>27371.4</v>
      </c>
      <c r="D981">
        <v>27370.9</v>
      </c>
      <c r="E981">
        <v>27346.3</v>
      </c>
      <c r="F981">
        <v>1396.4</v>
      </c>
      <c r="G981">
        <v>0</v>
      </c>
      <c r="H981">
        <v>626.78899999999999</v>
      </c>
      <c r="I981">
        <v>0</v>
      </c>
      <c r="J981">
        <v>0.17845900000000001</v>
      </c>
      <c r="K981">
        <v>0.83701099999999995</v>
      </c>
      <c r="L981">
        <v>0</v>
      </c>
      <c r="M981" t="s">
        <v>43</v>
      </c>
    </row>
    <row r="982" spans="1:13" x14ac:dyDescent="0.25">
      <c r="A982" t="s">
        <v>47</v>
      </c>
      <c r="B982">
        <v>27171.8</v>
      </c>
      <c r="C982">
        <v>27170.5</v>
      </c>
      <c r="D982">
        <v>27170</v>
      </c>
      <c r="E982">
        <v>27145.3</v>
      </c>
      <c r="F982">
        <v>1417.5</v>
      </c>
      <c r="G982">
        <v>0</v>
      </c>
      <c r="H982">
        <v>618.59299999999996</v>
      </c>
      <c r="I982">
        <v>0</v>
      </c>
      <c r="J982">
        <v>0.14716199999999999</v>
      </c>
      <c r="K982">
        <v>0.83694500000000005</v>
      </c>
      <c r="L982">
        <v>0</v>
      </c>
      <c r="M982" t="s">
        <v>43</v>
      </c>
    </row>
    <row r="983" spans="1:13" x14ac:dyDescent="0.25">
      <c r="A983" t="s">
        <v>47</v>
      </c>
      <c r="B983">
        <v>27277.9</v>
      </c>
      <c r="C983">
        <v>27276.7</v>
      </c>
      <c r="D983">
        <v>27276.1</v>
      </c>
      <c r="E983">
        <v>27251.3</v>
      </c>
      <c r="F983">
        <v>1402.06</v>
      </c>
      <c r="G983">
        <v>0</v>
      </c>
      <c r="H983">
        <v>619.58199999999999</v>
      </c>
      <c r="I983">
        <v>0</v>
      </c>
      <c r="J983">
        <v>0.17845800000000001</v>
      </c>
      <c r="K983">
        <v>0.83702500000000002</v>
      </c>
      <c r="L983">
        <v>0</v>
      </c>
      <c r="M983" t="s">
        <v>43</v>
      </c>
    </row>
    <row r="984" spans="1:13" x14ac:dyDescent="0.25">
      <c r="A984" t="s">
        <v>47</v>
      </c>
      <c r="B984">
        <v>27419.7</v>
      </c>
      <c r="C984">
        <v>27418.400000000001</v>
      </c>
      <c r="D984">
        <v>27330.9</v>
      </c>
      <c r="E984">
        <v>27306.3</v>
      </c>
      <c r="F984">
        <v>1395.18</v>
      </c>
      <c r="G984">
        <v>0</v>
      </c>
      <c r="H984">
        <v>636.14</v>
      </c>
      <c r="I984">
        <v>0</v>
      </c>
      <c r="J984">
        <v>0.16988900000000001</v>
      </c>
      <c r="K984">
        <v>0.83702699999999997</v>
      </c>
      <c r="L984">
        <v>0</v>
      </c>
      <c r="M984" t="s">
        <v>43</v>
      </c>
    </row>
    <row r="985" spans="1:13" x14ac:dyDescent="0.25">
      <c r="A985" t="s">
        <v>47</v>
      </c>
      <c r="B985">
        <v>27482.9</v>
      </c>
      <c r="C985">
        <v>27481.599999999999</v>
      </c>
      <c r="D985">
        <v>27481.1</v>
      </c>
      <c r="E985">
        <v>27456.1</v>
      </c>
      <c r="F985">
        <v>1434.53</v>
      </c>
      <c r="G985">
        <v>0</v>
      </c>
      <c r="H985">
        <v>640.60799999999995</v>
      </c>
      <c r="I985">
        <v>0</v>
      </c>
      <c r="J985">
        <v>0.178476</v>
      </c>
      <c r="K985">
        <v>0.83593600000000001</v>
      </c>
      <c r="L985">
        <v>0</v>
      </c>
      <c r="M985" t="s">
        <v>43</v>
      </c>
    </row>
    <row r="986" spans="1:13" x14ac:dyDescent="0.25">
      <c r="A986" t="s">
        <v>47</v>
      </c>
      <c r="B986">
        <v>27258.3</v>
      </c>
      <c r="C986">
        <v>27257</v>
      </c>
      <c r="D986">
        <v>27256.5</v>
      </c>
      <c r="E986">
        <v>27231.7</v>
      </c>
      <c r="F986">
        <v>1396.02</v>
      </c>
      <c r="G986">
        <v>0</v>
      </c>
      <c r="H986">
        <v>619.36099999999999</v>
      </c>
      <c r="I986">
        <v>0</v>
      </c>
      <c r="J986">
        <v>0.178454</v>
      </c>
      <c r="K986">
        <v>0.83701999999999999</v>
      </c>
      <c r="L986">
        <v>0</v>
      </c>
      <c r="M986" t="s">
        <v>43</v>
      </c>
    </row>
    <row r="987" spans="1:13" x14ac:dyDescent="0.25">
      <c r="A987" t="s">
        <v>47</v>
      </c>
      <c r="B987">
        <v>27054</v>
      </c>
      <c r="C987">
        <v>27052.7</v>
      </c>
      <c r="D987">
        <v>27052.1</v>
      </c>
      <c r="E987">
        <v>27027.5</v>
      </c>
      <c r="F987">
        <v>1383.64</v>
      </c>
      <c r="G987">
        <v>0</v>
      </c>
      <c r="H987">
        <v>622.22900000000004</v>
      </c>
      <c r="I987">
        <v>0</v>
      </c>
      <c r="J987">
        <v>0.15060299999999999</v>
      </c>
      <c r="K987">
        <v>0.83678699999999995</v>
      </c>
      <c r="L987">
        <v>0</v>
      </c>
      <c r="M987" t="s">
        <v>43</v>
      </c>
    </row>
    <row r="988" spans="1:13" x14ac:dyDescent="0.25">
      <c r="A988" t="s">
        <v>47</v>
      </c>
      <c r="B988">
        <v>27398.6</v>
      </c>
      <c r="C988">
        <v>27397.3</v>
      </c>
      <c r="D988">
        <v>27396.7</v>
      </c>
      <c r="E988">
        <v>27371.9</v>
      </c>
      <c r="F988">
        <v>1395.45</v>
      </c>
      <c r="G988">
        <v>0</v>
      </c>
      <c r="H988">
        <v>622.68499999999995</v>
      </c>
      <c r="I988">
        <v>0</v>
      </c>
      <c r="J988">
        <v>0.178454</v>
      </c>
      <c r="K988">
        <v>0.83671499999999999</v>
      </c>
      <c r="L988">
        <v>0</v>
      </c>
      <c r="M988" t="s">
        <v>43</v>
      </c>
    </row>
    <row r="989" spans="1:13" x14ac:dyDescent="0.25">
      <c r="A989" t="s">
        <v>47</v>
      </c>
      <c r="B989">
        <v>27115.200000000001</v>
      </c>
      <c r="C989">
        <v>27113.9</v>
      </c>
      <c r="D989">
        <v>27113.3</v>
      </c>
      <c r="E989">
        <v>27088.9</v>
      </c>
      <c r="F989">
        <v>1378.9</v>
      </c>
      <c r="G989">
        <v>0</v>
      </c>
      <c r="H989">
        <v>616.62900000000002</v>
      </c>
      <c r="I989">
        <v>0</v>
      </c>
      <c r="J989">
        <v>0.178454</v>
      </c>
      <c r="K989">
        <v>0.83704699999999999</v>
      </c>
      <c r="L989">
        <v>0</v>
      </c>
      <c r="M989" t="s">
        <v>43</v>
      </c>
    </row>
    <row r="990" spans="1:13" x14ac:dyDescent="0.25">
      <c r="A990" t="s">
        <v>47</v>
      </c>
      <c r="B990">
        <v>27048.9</v>
      </c>
      <c r="C990">
        <v>27047.7</v>
      </c>
      <c r="D990">
        <v>27047.1</v>
      </c>
      <c r="E990">
        <v>27022.6</v>
      </c>
      <c r="F990">
        <v>1403.98</v>
      </c>
      <c r="G990">
        <v>0</v>
      </c>
      <c r="H990">
        <v>616.41099999999994</v>
      </c>
      <c r="I990">
        <v>0</v>
      </c>
      <c r="J990">
        <v>0.17460999999999999</v>
      </c>
      <c r="K990">
        <v>0.83572900000000006</v>
      </c>
      <c r="L990">
        <v>0</v>
      </c>
      <c r="M990" t="s">
        <v>43</v>
      </c>
    </row>
    <row r="991" spans="1:13" x14ac:dyDescent="0.25">
      <c r="A991" t="s">
        <v>47</v>
      </c>
      <c r="B991">
        <v>27147.1</v>
      </c>
      <c r="C991">
        <v>27145.8</v>
      </c>
      <c r="D991">
        <v>27145.3</v>
      </c>
      <c r="E991">
        <v>27120.7</v>
      </c>
      <c r="F991">
        <v>1385.79</v>
      </c>
      <c r="G991">
        <v>0</v>
      </c>
      <c r="H991">
        <v>636.68899999999996</v>
      </c>
      <c r="I991">
        <v>0</v>
      </c>
      <c r="J991">
        <v>0.15047099999999999</v>
      </c>
      <c r="K991">
        <v>0.837032</v>
      </c>
      <c r="L991">
        <v>0</v>
      </c>
      <c r="M991" t="s">
        <v>43</v>
      </c>
    </row>
    <row r="992" spans="1:13" x14ac:dyDescent="0.25">
      <c r="A992" t="s">
        <v>47</v>
      </c>
      <c r="B992">
        <v>27540.7</v>
      </c>
      <c r="C992">
        <v>27539.4</v>
      </c>
      <c r="D992">
        <v>27538.9</v>
      </c>
      <c r="E992">
        <v>27513.9</v>
      </c>
      <c r="F992">
        <v>1432.53</v>
      </c>
      <c r="G992">
        <v>0</v>
      </c>
      <c r="H992">
        <v>625.01</v>
      </c>
      <c r="I992">
        <v>0</v>
      </c>
      <c r="J992">
        <v>0.164379</v>
      </c>
      <c r="K992">
        <v>0.836947</v>
      </c>
      <c r="L992">
        <v>0</v>
      </c>
      <c r="M992" t="s">
        <v>43</v>
      </c>
    </row>
    <row r="993" spans="1:25" x14ac:dyDescent="0.25">
      <c r="A993" t="s">
        <v>47</v>
      </c>
      <c r="B993">
        <v>27424.799999999999</v>
      </c>
      <c r="C993">
        <v>27256</v>
      </c>
      <c r="D993">
        <v>27255.5</v>
      </c>
      <c r="E993">
        <v>27230.799999999999</v>
      </c>
      <c r="F993">
        <v>1408.7</v>
      </c>
      <c r="G993">
        <v>0</v>
      </c>
      <c r="H993">
        <v>619.02</v>
      </c>
      <c r="I993">
        <v>0</v>
      </c>
      <c r="J993">
        <v>0.15312999999999999</v>
      </c>
      <c r="K993">
        <v>0.83698799999999995</v>
      </c>
      <c r="L993">
        <v>0</v>
      </c>
      <c r="M993" t="s">
        <v>43</v>
      </c>
    </row>
    <row r="994" spans="1:25" x14ac:dyDescent="0.25">
      <c r="A994" t="s">
        <v>47</v>
      </c>
      <c r="B994">
        <v>27325.200000000001</v>
      </c>
      <c r="C994">
        <v>27323</v>
      </c>
      <c r="D994">
        <v>27322.400000000001</v>
      </c>
      <c r="E994">
        <v>27297.599999999999</v>
      </c>
      <c r="F994">
        <v>1402.28</v>
      </c>
      <c r="G994">
        <v>0</v>
      </c>
      <c r="H994">
        <v>624.87400000000002</v>
      </c>
      <c r="I994">
        <v>0</v>
      </c>
      <c r="J994">
        <v>0.15007899999999999</v>
      </c>
      <c r="K994">
        <v>0.83703499999999997</v>
      </c>
      <c r="L994">
        <v>0</v>
      </c>
      <c r="M994" t="s">
        <v>43</v>
      </c>
    </row>
    <row r="995" spans="1:25" x14ac:dyDescent="0.25">
      <c r="A995" t="s">
        <v>47</v>
      </c>
      <c r="B995">
        <v>27508.1</v>
      </c>
      <c r="C995">
        <v>27506.799999999999</v>
      </c>
      <c r="D995">
        <v>27506.3</v>
      </c>
      <c r="E995">
        <v>27481.4</v>
      </c>
      <c r="F995">
        <v>1395.65</v>
      </c>
      <c r="G995">
        <v>0</v>
      </c>
      <c r="H995">
        <v>634.45699999999999</v>
      </c>
      <c r="I995">
        <v>0</v>
      </c>
      <c r="J995">
        <v>0.14744399999999999</v>
      </c>
      <c r="K995">
        <v>0.83696099999999996</v>
      </c>
      <c r="L995">
        <v>0</v>
      </c>
      <c r="M995" t="s">
        <v>43</v>
      </c>
    </row>
    <row r="996" spans="1:25" x14ac:dyDescent="0.25">
      <c r="A996" t="s">
        <v>47</v>
      </c>
      <c r="B996">
        <v>27631.599999999999</v>
      </c>
      <c r="C996">
        <v>27630.3</v>
      </c>
      <c r="D996">
        <v>27629.8</v>
      </c>
      <c r="E996">
        <v>27605</v>
      </c>
      <c r="F996">
        <v>1395.43</v>
      </c>
      <c r="G996">
        <v>0</v>
      </c>
      <c r="H996">
        <v>637.71400000000006</v>
      </c>
      <c r="I996">
        <v>0</v>
      </c>
      <c r="J996">
        <v>0.14983399999999999</v>
      </c>
      <c r="K996">
        <v>0.83704500000000004</v>
      </c>
      <c r="L996">
        <v>0</v>
      </c>
      <c r="M996" t="s">
        <v>43</v>
      </c>
    </row>
    <row r="997" spans="1:25" x14ac:dyDescent="0.25">
      <c r="A997" t="s">
        <v>47</v>
      </c>
      <c r="B997">
        <v>26957.5</v>
      </c>
      <c r="C997">
        <v>26956.1</v>
      </c>
      <c r="D997">
        <v>26955.5</v>
      </c>
      <c r="E997">
        <v>26931.200000000001</v>
      </c>
      <c r="F997">
        <v>1362.82</v>
      </c>
      <c r="G997">
        <v>0</v>
      </c>
      <c r="H997">
        <v>612.82600000000002</v>
      </c>
      <c r="I997">
        <v>0</v>
      </c>
      <c r="J997">
        <v>0.16200000000000001</v>
      </c>
      <c r="K997">
        <v>0.835503</v>
      </c>
      <c r="L997">
        <v>0</v>
      </c>
      <c r="M997" t="s">
        <v>43</v>
      </c>
    </row>
    <row r="998" spans="1:25" x14ac:dyDescent="0.25">
      <c r="A998" t="s">
        <v>47</v>
      </c>
      <c r="B998">
        <v>27200.6</v>
      </c>
      <c r="C998">
        <v>27197.4</v>
      </c>
      <c r="D998">
        <v>27196.9</v>
      </c>
      <c r="E998">
        <v>27172.2</v>
      </c>
      <c r="F998">
        <v>1388.57</v>
      </c>
      <c r="G998">
        <v>0</v>
      </c>
      <c r="H998">
        <v>618.04700000000003</v>
      </c>
      <c r="I998">
        <v>0</v>
      </c>
      <c r="J998">
        <v>0.178759</v>
      </c>
      <c r="K998">
        <v>0.82636600000000004</v>
      </c>
      <c r="L998">
        <v>0</v>
      </c>
      <c r="M998" t="s">
        <v>43</v>
      </c>
    </row>
    <row r="999" spans="1:25" x14ac:dyDescent="0.25">
      <c r="A999" t="s">
        <v>47</v>
      </c>
      <c r="B999">
        <v>27409.200000000001</v>
      </c>
      <c r="C999">
        <v>27407.9</v>
      </c>
      <c r="D999">
        <v>27407.3</v>
      </c>
      <c r="E999">
        <v>27382.6</v>
      </c>
      <c r="F999">
        <v>1389.74</v>
      </c>
      <c r="G999">
        <v>0</v>
      </c>
      <c r="H999">
        <v>631.779</v>
      </c>
      <c r="I999">
        <v>0</v>
      </c>
      <c r="J999">
        <v>0.14771899999999999</v>
      </c>
      <c r="K999">
        <v>0.83701899999999996</v>
      </c>
      <c r="L999">
        <v>0</v>
      </c>
      <c r="M999" t="s">
        <v>43</v>
      </c>
    </row>
    <row r="1000" spans="1:25" x14ac:dyDescent="0.25">
      <c r="A1000" t="s">
        <v>47</v>
      </c>
      <c r="B1000">
        <v>27198.1</v>
      </c>
      <c r="C1000">
        <v>27196.799999999999</v>
      </c>
      <c r="D1000">
        <v>27196.3</v>
      </c>
      <c r="E1000">
        <v>27171.599999999999</v>
      </c>
      <c r="F1000">
        <v>1399.63</v>
      </c>
      <c r="G1000">
        <v>0</v>
      </c>
      <c r="H1000">
        <v>627.37900000000002</v>
      </c>
      <c r="I1000">
        <v>0</v>
      </c>
      <c r="J1000">
        <v>0.11496199999999999</v>
      </c>
      <c r="K1000">
        <v>0.83700799999999997</v>
      </c>
      <c r="L1000">
        <v>0</v>
      </c>
      <c r="M1000" t="s">
        <v>43</v>
      </c>
    </row>
    <row r="1001" spans="1:25" x14ac:dyDescent="0.25">
      <c r="A1001" t="s">
        <v>47</v>
      </c>
      <c r="B1001">
        <v>27052.3</v>
      </c>
      <c r="C1001">
        <v>27051.1</v>
      </c>
      <c r="D1001">
        <v>27050.5</v>
      </c>
      <c r="E1001">
        <v>27026.1</v>
      </c>
      <c r="F1001">
        <v>1371.9</v>
      </c>
      <c r="G1001">
        <v>0</v>
      </c>
      <c r="H1001">
        <v>616.93600000000004</v>
      </c>
      <c r="I1001">
        <v>0</v>
      </c>
      <c r="J1001">
        <v>0.178456</v>
      </c>
      <c r="K1001">
        <v>0.83648</v>
      </c>
      <c r="L1001">
        <v>0</v>
      </c>
      <c r="M1001" t="s">
        <v>43</v>
      </c>
    </row>
    <row r="1002" spans="1:25" x14ac:dyDescent="0.25">
      <c r="A1002" t="s">
        <v>47</v>
      </c>
      <c r="B1002">
        <v>27957.1</v>
      </c>
      <c r="C1002">
        <v>27955.8</v>
      </c>
      <c r="D1002">
        <v>27761.8</v>
      </c>
      <c r="E1002">
        <v>27736.7</v>
      </c>
      <c r="F1002">
        <v>1424</v>
      </c>
      <c r="G1002">
        <v>0</v>
      </c>
      <c r="H1002">
        <v>647.86</v>
      </c>
      <c r="I1002">
        <v>0</v>
      </c>
      <c r="J1002">
        <v>0.15018699999999999</v>
      </c>
      <c r="K1002">
        <v>0.83704599999999996</v>
      </c>
      <c r="L1002">
        <v>0</v>
      </c>
      <c r="M1002" t="s">
        <v>43</v>
      </c>
    </row>
    <row r="1003" spans="1:25" x14ac:dyDescent="0.25">
      <c r="A1003" t="s">
        <v>47</v>
      </c>
      <c r="B1003">
        <v>27711.599999999999</v>
      </c>
      <c r="C1003">
        <v>27710.3</v>
      </c>
      <c r="D1003">
        <v>27709.7</v>
      </c>
      <c r="E1003">
        <v>27684.799999999999</v>
      </c>
      <c r="F1003">
        <v>1414.31</v>
      </c>
      <c r="G1003">
        <v>0</v>
      </c>
      <c r="H1003">
        <v>635.25699999999995</v>
      </c>
      <c r="I1003">
        <v>0</v>
      </c>
      <c r="J1003">
        <v>0.178454</v>
      </c>
      <c r="K1003">
        <v>0.83689499999999994</v>
      </c>
      <c r="L1003">
        <v>0</v>
      </c>
      <c r="M1003" t="s">
        <v>43</v>
      </c>
    </row>
    <row r="1004" spans="1:25" x14ac:dyDescent="0.25">
      <c r="A1004" t="s">
        <v>47</v>
      </c>
      <c r="B1004">
        <v>27664.1</v>
      </c>
      <c r="C1004">
        <v>27662.799999999999</v>
      </c>
      <c r="D1004">
        <v>27662.3</v>
      </c>
      <c r="E1004">
        <v>27637.1</v>
      </c>
      <c r="F1004">
        <v>1424.86</v>
      </c>
      <c r="G1004">
        <v>0</v>
      </c>
      <c r="H1004">
        <v>635.46199999999999</v>
      </c>
      <c r="I1004">
        <v>0</v>
      </c>
      <c r="J1004">
        <v>0.17846100000000001</v>
      </c>
      <c r="K1004">
        <v>0.83661600000000003</v>
      </c>
      <c r="L1004">
        <v>0</v>
      </c>
      <c r="M1004" t="s">
        <v>43</v>
      </c>
    </row>
    <row r="1005" spans="1:25" x14ac:dyDescent="0.25">
      <c r="A1005" t="s">
        <v>47</v>
      </c>
      <c r="B1005">
        <v>27351.1</v>
      </c>
      <c r="C1005">
        <v>27349.599999999999</v>
      </c>
      <c r="D1005">
        <v>27349.1</v>
      </c>
      <c r="E1005">
        <v>27324.2</v>
      </c>
      <c r="F1005">
        <v>1403.02</v>
      </c>
      <c r="G1005">
        <v>0</v>
      </c>
      <c r="H1005">
        <v>622.70299999999997</v>
      </c>
      <c r="I1005">
        <v>0</v>
      </c>
      <c r="J1005">
        <v>0.174955</v>
      </c>
      <c r="K1005">
        <v>0.83574400000000004</v>
      </c>
      <c r="L1005">
        <v>0</v>
      </c>
      <c r="M1005" t="s">
        <v>43</v>
      </c>
    </row>
    <row r="1006" spans="1:25" x14ac:dyDescent="0.25">
      <c r="A1006" t="s">
        <v>47</v>
      </c>
      <c r="B1006">
        <v>26962.2</v>
      </c>
      <c r="C1006">
        <v>26961</v>
      </c>
      <c r="D1006">
        <v>26960.400000000001</v>
      </c>
      <c r="E1006">
        <v>26936.2</v>
      </c>
      <c r="F1006">
        <v>1372.26</v>
      </c>
      <c r="G1006">
        <v>0</v>
      </c>
      <c r="H1006">
        <v>613.34</v>
      </c>
      <c r="I1006">
        <v>0</v>
      </c>
      <c r="J1006">
        <v>0.165598</v>
      </c>
      <c r="K1006">
        <v>0.83702200000000004</v>
      </c>
      <c r="L1006">
        <v>0</v>
      </c>
      <c r="M1006" t="s">
        <v>43</v>
      </c>
    </row>
    <row r="1007" spans="1:25" x14ac:dyDescent="0.25">
      <c r="A1007" t="s">
        <v>47</v>
      </c>
      <c r="B1007">
        <v>27538.2</v>
      </c>
      <c r="C1007">
        <v>27536.9</v>
      </c>
      <c r="D1007">
        <v>27536.3</v>
      </c>
      <c r="E1007">
        <v>27511.599999999999</v>
      </c>
      <c r="F1007">
        <v>1401.95</v>
      </c>
      <c r="G1007">
        <v>0</v>
      </c>
      <c r="H1007">
        <v>647.21299999999997</v>
      </c>
      <c r="I1007">
        <v>0</v>
      </c>
      <c r="J1007">
        <v>0.151563</v>
      </c>
      <c r="K1007">
        <v>0.83701000000000003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27933.599999999999</v>
      </c>
      <c r="C1008">
        <v>27932.3</v>
      </c>
      <c r="D1008">
        <v>27931.7</v>
      </c>
      <c r="E1008">
        <v>27906.3</v>
      </c>
      <c r="F1008">
        <v>1439.8</v>
      </c>
      <c r="G1008">
        <v>0</v>
      </c>
      <c r="H1008">
        <v>635.51199999999994</v>
      </c>
      <c r="I1008">
        <v>0</v>
      </c>
      <c r="J1008">
        <v>0.17850199999999999</v>
      </c>
      <c r="K1008">
        <v>0.83700600000000003</v>
      </c>
      <c r="L1008">
        <v>0</v>
      </c>
      <c r="M1008" t="s">
        <v>43</v>
      </c>
      <c r="R1008">
        <f>AVERAGE(B959:B1008)</f>
        <v>27417.518000000007</v>
      </c>
      <c r="S1008">
        <f>AVERAGE(C959:C1008)</f>
        <v>27412.818000000007</v>
      </c>
      <c r="U1008">
        <f>_xlfn.VAR.P(B959:B1008)</f>
        <v>117081.10907599982</v>
      </c>
      <c r="V1008">
        <f>_xlfn.VAR.P(C959:C1008)</f>
        <v>117609.06427599982</v>
      </c>
      <c r="X1008">
        <f>1.96*SQRT(U1008)/50</f>
        <v>13.413109835177833</v>
      </c>
      <c r="Y1008">
        <f>1.96*SQRT(V1008)/50</f>
        <v>13.44331776493706</v>
      </c>
    </row>
    <row r="1009" spans="1:12" x14ac:dyDescent="0.25">
      <c r="A1009" t="s">
        <v>47</v>
      </c>
      <c r="B1009">
        <v>1370879.5800320001</v>
      </c>
      <c r="C1009" t="s">
        <v>37</v>
      </c>
    </row>
    <row r="1010" spans="1:12" x14ac:dyDescent="0.25">
      <c r="A1010" t="s">
        <v>48</v>
      </c>
      <c r="B1010">
        <v>58806.9</v>
      </c>
      <c r="C1010">
        <v>56040.800000000003</v>
      </c>
      <c r="D1010">
        <v>56016.1</v>
      </c>
      <c r="E1010">
        <v>55970.3</v>
      </c>
      <c r="F1010">
        <v>3057.12</v>
      </c>
      <c r="G1010">
        <v>5829.61</v>
      </c>
      <c r="H1010">
        <v>2052.2399999999998</v>
      </c>
      <c r="I1010">
        <v>0.14802599999999999</v>
      </c>
      <c r="J1010">
        <v>0.86420300000000005</v>
      </c>
      <c r="K1010">
        <v>0</v>
      </c>
      <c r="L1010" t="s">
        <v>43</v>
      </c>
    </row>
    <row r="1011" spans="1:12" x14ac:dyDescent="0.25">
      <c r="A1011" t="s">
        <v>48</v>
      </c>
      <c r="B1011">
        <v>58681.599999999999</v>
      </c>
      <c r="C1011">
        <v>56058.2</v>
      </c>
      <c r="D1011">
        <v>56032.4</v>
      </c>
      <c r="E1011">
        <v>55986.7</v>
      </c>
      <c r="F1011">
        <v>3051.51</v>
      </c>
      <c r="G1011">
        <v>5838.69</v>
      </c>
      <c r="H1011">
        <v>2045.18</v>
      </c>
      <c r="I1011">
        <v>0.1489</v>
      </c>
      <c r="J1011">
        <v>0.83670199999999995</v>
      </c>
      <c r="K1011">
        <v>0</v>
      </c>
      <c r="L1011" t="s">
        <v>43</v>
      </c>
    </row>
    <row r="1012" spans="1:12" x14ac:dyDescent="0.25">
      <c r="A1012" t="s">
        <v>48</v>
      </c>
      <c r="B1012">
        <v>59320.4</v>
      </c>
      <c r="C1012">
        <v>56773.2</v>
      </c>
      <c r="D1012">
        <v>56744.9</v>
      </c>
      <c r="E1012">
        <v>56698.1</v>
      </c>
      <c r="F1012">
        <v>3076.32</v>
      </c>
      <c r="G1012">
        <v>5961.97</v>
      </c>
      <c r="H1012">
        <v>2060.1999999999998</v>
      </c>
      <c r="I1012">
        <v>0.15529000000000001</v>
      </c>
      <c r="J1012">
        <v>0.83702100000000002</v>
      </c>
      <c r="K1012">
        <v>0</v>
      </c>
      <c r="L1012" t="s">
        <v>43</v>
      </c>
    </row>
    <row r="1013" spans="1:12" x14ac:dyDescent="0.25">
      <c r="A1013" t="s">
        <v>48</v>
      </c>
      <c r="B1013">
        <v>58983.1</v>
      </c>
      <c r="C1013">
        <v>56415.3</v>
      </c>
      <c r="D1013">
        <v>56389.9</v>
      </c>
      <c r="E1013">
        <v>56343.6</v>
      </c>
      <c r="F1013">
        <v>3055.26</v>
      </c>
      <c r="G1013">
        <v>5920.4</v>
      </c>
      <c r="H1013">
        <v>2054.2199999999998</v>
      </c>
      <c r="I1013">
        <v>0.178455</v>
      </c>
      <c r="J1013">
        <v>0.83614100000000002</v>
      </c>
      <c r="K1013">
        <v>0</v>
      </c>
      <c r="L1013" t="s">
        <v>43</v>
      </c>
    </row>
    <row r="1014" spans="1:12" x14ac:dyDescent="0.25">
      <c r="A1014" t="s">
        <v>48</v>
      </c>
      <c r="B1014">
        <v>61429.8</v>
      </c>
      <c r="C1014">
        <v>58557</v>
      </c>
      <c r="D1014">
        <v>58520.7</v>
      </c>
      <c r="E1014">
        <v>58472.7</v>
      </c>
      <c r="F1014">
        <v>3143.69</v>
      </c>
      <c r="G1014">
        <v>6133.98</v>
      </c>
      <c r="H1014">
        <v>2115.6999999999998</v>
      </c>
      <c r="I1014">
        <v>0.15035000000000001</v>
      </c>
      <c r="J1014">
        <v>0.83705200000000002</v>
      </c>
      <c r="K1014">
        <v>0</v>
      </c>
      <c r="L1014" t="s">
        <v>43</v>
      </c>
    </row>
    <row r="1015" spans="1:12" x14ac:dyDescent="0.25">
      <c r="A1015" t="s">
        <v>48</v>
      </c>
      <c r="B1015">
        <v>62225.2</v>
      </c>
      <c r="C1015">
        <v>59203.4</v>
      </c>
      <c r="D1015">
        <v>59174.8</v>
      </c>
      <c r="E1015">
        <v>59127.5</v>
      </c>
      <c r="F1015">
        <v>3112.41</v>
      </c>
      <c r="G1015">
        <v>6276.05</v>
      </c>
      <c r="H1015">
        <v>2150.36</v>
      </c>
      <c r="I1015">
        <v>0.162103</v>
      </c>
      <c r="J1015">
        <v>0.83690100000000001</v>
      </c>
      <c r="K1015">
        <v>0</v>
      </c>
      <c r="L1015" t="s">
        <v>43</v>
      </c>
    </row>
    <row r="1016" spans="1:12" x14ac:dyDescent="0.25">
      <c r="A1016" t="s">
        <v>48</v>
      </c>
      <c r="B1016">
        <v>62204.1</v>
      </c>
      <c r="C1016">
        <v>58967.1</v>
      </c>
      <c r="D1016">
        <v>58937.3</v>
      </c>
      <c r="E1016">
        <v>58888.9</v>
      </c>
      <c r="F1016">
        <v>3167.11</v>
      </c>
      <c r="G1016">
        <v>6156.26</v>
      </c>
      <c r="H1016">
        <v>2146.19</v>
      </c>
      <c r="I1016">
        <v>0.178454</v>
      </c>
      <c r="J1016">
        <v>0.833812</v>
      </c>
      <c r="K1016">
        <v>0</v>
      </c>
      <c r="L1016" t="s">
        <v>43</v>
      </c>
    </row>
    <row r="1017" spans="1:12" x14ac:dyDescent="0.25">
      <c r="A1017" t="s">
        <v>48</v>
      </c>
      <c r="B1017">
        <v>63541.5</v>
      </c>
      <c r="C1017">
        <v>60466.2</v>
      </c>
      <c r="D1017">
        <v>60432</v>
      </c>
      <c r="E1017">
        <v>60383.6</v>
      </c>
      <c r="F1017">
        <v>3216.79</v>
      </c>
      <c r="G1017">
        <v>6447.01</v>
      </c>
      <c r="H1017">
        <v>2179.35</v>
      </c>
      <c r="I1017">
        <v>0.17849300000000001</v>
      </c>
      <c r="J1017">
        <v>0.83619600000000005</v>
      </c>
      <c r="K1017">
        <v>0</v>
      </c>
      <c r="L1017" t="s">
        <v>43</v>
      </c>
    </row>
    <row r="1018" spans="1:12" x14ac:dyDescent="0.25">
      <c r="A1018" t="s">
        <v>48</v>
      </c>
      <c r="B1018">
        <v>64429.8</v>
      </c>
      <c r="C1018">
        <v>61553.5</v>
      </c>
      <c r="D1018">
        <v>61517.8</v>
      </c>
      <c r="E1018">
        <v>61468.9</v>
      </c>
      <c r="F1018">
        <v>3255.64</v>
      </c>
      <c r="G1018">
        <v>6817.75</v>
      </c>
      <c r="H1018">
        <v>2200.5700000000002</v>
      </c>
      <c r="I1018">
        <v>0.17847199999999999</v>
      </c>
      <c r="J1018">
        <v>0.83682400000000001</v>
      </c>
      <c r="K1018">
        <v>0</v>
      </c>
      <c r="L1018" t="s">
        <v>43</v>
      </c>
    </row>
    <row r="1019" spans="1:12" x14ac:dyDescent="0.25">
      <c r="A1019" t="s">
        <v>48</v>
      </c>
      <c r="B1019">
        <v>63717.7</v>
      </c>
      <c r="C1019">
        <v>60714</v>
      </c>
      <c r="D1019">
        <v>60680.4</v>
      </c>
      <c r="E1019">
        <v>60631.5</v>
      </c>
      <c r="F1019">
        <v>3250.74</v>
      </c>
      <c r="G1019">
        <v>6536.6</v>
      </c>
      <c r="H1019">
        <v>2191.63</v>
      </c>
      <c r="I1019">
        <v>0.14909800000000001</v>
      </c>
      <c r="J1019">
        <v>0.83704999999999996</v>
      </c>
      <c r="K1019">
        <v>0</v>
      </c>
      <c r="L1019" t="s">
        <v>43</v>
      </c>
    </row>
    <row r="1020" spans="1:12" x14ac:dyDescent="0.25">
      <c r="A1020" t="s">
        <v>48</v>
      </c>
      <c r="B1020">
        <v>64514.7</v>
      </c>
      <c r="C1020">
        <v>61038.9</v>
      </c>
      <c r="D1020">
        <v>61001.8</v>
      </c>
      <c r="E1020">
        <v>60951.5</v>
      </c>
      <c r="F1020">
        <v>3288.18</v>
      </c>
      <c r="G1020">
        <v>6469.41</v>
      </c>
      <c r="H1020">
        <v>2194.15</v>
      </c>
      <c r="I1020">
        <v>0.17324899999999999</v>
      </c>
      <c r="J1020">
        <v>0.83593300000000004</v>
      </c>
      <c r="K1020">
        <v>0</v>
      </c>
      <c r="L1020" t="s">
        <v>43</v>
      </c>
    </row>
    <row r="1021" spans="1:12" x14ac:dyDescent="0.25">
      <c r="A1021" t="s">
        <v>48</v>
      </c>
      <c r="B1021">
        <v>63798.1</v>
      </c>
      <c r="C1021">
        <v>60431.5</v>
      </c>
      <c r="D1021">
        <v>60397.1</v>
      </c>
      <c r="E1021">
        <v>60347.7</v>
      </c>
      <c r="F1021">
        <v>3243.93</v>
      </c>
      <c r="G1021">
        <v>6431.72</v>
      </c>
      <c r="H1021">
        <v>2182.3000000000002</v>
      </c>
      <c r="I1021">
        <v>0.157807</v>
      </c>
      <c r="J1021">
        <v>0.83703399999999994</v>
      </c>
      <c r="K1021">
        <v>0</v>
      </c>
      <c r="L1021" t="s">
        <v>43</v>
      </c>
    </row>
    <row r="1022" spans="1:12" x14ac:dyDescent="0.25">
      <c r="A1022" t="s">
        <v>48</v>
      </c>
      <c r="B1022">
        <v>64851</v>
      </c>
      <c r="C1022">
        <v>61666.5</v>
      </c>
      <c r="D1022">
        <v>61628.3</v>
      </c>
      <c r="E1022">
        <v>61578.8</v>
      </c>
      <c r="F1022">
        <v>3313.22</v>
      </c>
      <c r="G1022">
        <v>6542.01</v>
      </c>
      <c r="H1022">
        <v>2224.92</v>
      </c>
      <c r="I1022">
        <v>0.167717</v>
      </c>
      <c r="J1022">
        <v>0.83693700000000004</v>
      </c>
      <c r="K1022">
        <v>0</v>
      </c>
      <c r="L1022" t="s">
        <v>43</v>
      </c>
    </row>
    <row r="1023" spans="1:12" x14ac:dyDescent="0.25">
      <c r="A1023" t="s">
        <v>48</v>
      </c>
      <c r="B1023">
        <v>64852.5</v>
      </c>
      <c r="C1023">
        <v>61274.7</v>
      </c>
      <c r="D1023">
        <v>61242</v>
      </c>
      <c r="E1023">
        <v>61189.3</v>
      </c>
      <c r="F1023">
        <v>3306.52</v>
      </c>
      <c r="G1023">
        <v>6485.11</v>
      </c>
      <c r="H1023">
        <v>2206.46</v>
      </c>
      <c r="I1023">
        <v>0.147149</v>
      </c>
      <c r="J1023">
        <v>0.83705200000000002</v>
      </c>
      <c r="K1023">
        <v>0</v>
      </c>
      <c r="L1023" t="s">
        <v>43</v>
      </c>
    </row>
    <row r="1024" spans="1:12" x14ac:dyDescent="0.25">
      <c r="A1024" t="s">
        <v>48</v>
      </c>
      <c r="B1024">
        <v>63382.3</v>
      </c>
      <c r="C1024">
        <v>60717</v>
      </c>
      <c r="D1024">
        <v>60686.6</v>
      </c>
      <c r="E1024">
        <v>60636.9</v>
      </c>
      <c r="F1024">
        <v>3262.6</v>
      </c>
      <c r="G1024">
        <v>6581.09</v>
      </c>
      <c r="H1024">
        <v>2191.2800000000002</v>
      </c>
      <c r="I1024">
        <v>0.16685900000000001</v>
      </c>
      <c r="J1024">
        <v>0.83698799999999995</v>
      </c>
      <c r="K1024">
        <v>0</v>
      </c>
      <c r="L1024" t="s">
        <v>43</v>
      </c>
    </row>
    <row r="1025" spans="1:12" x14ac:dyDescent="0.25">
      <c r="A1025" t="s">
        <v>48</v>
      </c>
      <c r="B1025">
        <v>63410.2</v>
      </c>
      <c r="C1025">
        <v>60641.599999999999</v>
      </c>
      <c r="D1025">
        <v>60611.4</v>
      </c>
      <c r="E1025">
        <v>60561</v>
      </c>
      <c r="F1025">
        <v>3307.18</v>
      </c>
      <c r="G1025">
        <v>6413.6</v>
      </c>
      <c r="H1025">
        <v>2212.58</v>
      </c>
      <c r="I1025">
        <v>0.15776100000000001</v>
      </c>
      <c r="J1025">
        <v>0.83558699999999997</v>
      </c>
      <c r="K1025">
        <v>0</v>
      </c>
      <c r="L1025" t="s">
        <v>43</v>
      </c>
    </row>
    <row r="1026" spans="1:12" x14ac:dyDescent="0.25">
      <c r="A1026" t="s">
        <v>48</v>
      </c>
      <c r="B1026">
        <v>63771.5</v>
      </c>
      <c r="C1026">
        <v>60592.2</v>
      </c>
      <c r="D1026">
        <v>60559.9</v>
      </c>
      <c r="E1026">
        <v>60510.1</v>
      </c>
      <c r="F1026">
        <v>3302.9</v>
      </c>
      <c r="G1026">
        <v>6414.85</v>
      </c>
      <c r="H1026">
        <v>2204</v>
      </c>
      <c r="I1026">
        <v>0.15829099999999999</v>
      </c>
      <c r="J1026">
        <v>0.83704199999999995</v>
      </c>
      <c r="K1026">
        <v>0</v>
      </c>
      <c r="L1026" t="s">
        <v>43</v>
      </c>
    </row>
    <row r="1027" spans="1:12" x14ac:dyDescent="0.25">
      <c r="A1027" t="s">
        <v>48</v>
      </c>
      <c r="B1027">
        <v>64095.3</v>
      </c>
      <c r="C1027">
        <v>60883.4</v>
      </c>
      <c r="D1027">
        <v>60846.400000000001</v>
      </c>
      <c r="E1027">
        <v>60797.2</v>
      </c>
      <c r="F1027">
        <v>3257.67</v>
      </c>
      <c r="G1027">
        <v>6593.59</v>
      </c>
      <c r="H1027">
        <v>2190.17</v>
      </c>
      <c r="I1027">
        <v>0.14860000000000001</v>
      </c>
      <c r="J1027">
        <v>0.83704800000000001</v>
      </c>
      <c r="K1027">
        <v>0</v>
      </c>
      <c r="L1027" t="s">
        <v>43</v>
      </c>
    </row>
    <row r="1028" spans="1:12" x14ac:dyDescent="0.25">
      <c r="A1028" t="s">
        <v>48</v>
      </c>
      <c r="B1028">
        <v>63103</v>
      </c>
      <c r="C1028">
        <v>60236.4</v>
      </c>
      <c r="D1028">
        <v>60205</v>
      </c>
      <c r="E1028">
        <v>60155.7</v>
      </c>
      <c r="F1028">
        <v>3262.75</v>
      </c>
      <c r="G1028">
        <v>6478.38</v>
      </c>
      <c r="H1028">
        <v>2179.33</v>
      </c>
      <c r="I1028">
        <v>0.178454</v>
      </c>
      <c r="J1028">
        <v>0.86840700000000004</v>
      </c>
      <c r="K1028">
        <v>0</v>
      </c>
      <c r="L1028" t="s">
        <v>43</v>
      </c>
    </row>
    <row r="1029" spans="1:12" x14ac:dyDescent="0.25">
      <c r="A1029" t="s">
        <v>48</v>
      </c>
      <c r="B1029">
        <v>62622.9</v>
      </c>
      <c r="C1029">
        <v>59454.6</v>
      </c>
      <c r="D1029">
        <v>59425.4</v>
      </c>
      <c r="E1029">
        <v>59376.800000000003</v>
      </c>
      <c r="F1029">
        <v>3204.04</v>
      </c>
      <c r="G1029">
        <v>6282.75</v>
      </c>
      <c r="H1029">
        <v>2164.92</v>
      </c>
      <c r="I1029">
        <v>0.15670500000000001</v>
      </c>
      <c r="J1029">
        <v>0.83675500000000003</v>
      </c>
      <c r="K1029">
        <v>0</v>
      </c>
      <c r="L1029" t="s">
        <v>43</v>
      </c>
    </row>
    <row r="1030" spans="1:12" x14ac:dyDescent="0.25">
      <c r="A1030" t="s">
        <v>48</v>
      </c>
      <c r="B1030">
        <v>63174.3</v>
      </c>
      <c r="C1030">
        <v>59881</v>
      </c>
      <c r="D1030">
        <v>59843.5</v>
      </c>
      <c r="E1030">
        <v>59794.6</v>
      </c>
      <c r="F1030">
        <v>3218.56</v>
      </c>
      <c r="G1030">
        <v>6379.4</v>
      </c>
      <c r="H1030">
        <v>2156.35</v>
      </c>
      <c r="I1030">
        <v>0.15066499999999999</v>
      </c>
      <c r="J1030">
        <v>0.83695200000000003</v>
      </c>
      <c r="K1030">
        <v>0</v>
      </c>
      <c r="L1030" t="s">
        <v>43</v>
      </c>
    </row>
    <row r="1031" spans="1:12" x14ac:dyDescent="0.25">
      <c r="A1031" t="s">
        <v>48</v>
      </c>
      <c r="B1031">
        <v>65379.7</v>
      </c>
      <c r="C1031">
        <v>62305.1</v>
      </c>
      <c r="D1031">
        <v>62265.4</v>
      </c>
      <c r="E1031">
        <v>62214.9</v>
      </c>
      <c r="F1031">
        <v>3355.96</v>
      </c>
      <c r="G1031">
        <v>6569.56</v>
      </c>
      <c r="H1031">
        <v>2242.1999999999998</v>
      </c>
      <c r="I1031">
        <v>0.15576599999999999</v>
      </c>
      <c r="J1031">
        <v>0.83704599999999996</v>
      </c>
      <c r="K1031">
        <v>0</v>
      </c>
      <c r="L1031" t="s">
        <v>43</v>
      </c>
    </row>
    <row r="1032" spans="1:12" x14ac:dyDescent="0.25">
      <c r="A1032" t="s">
        <v>48</v>
      </c>
      <c r="B1032">
        <v>63403</v>
      </c>
      <c r="C1032">
        <v>60053.3</v>
      </c>
      <c r="D1032">
        <v>60022.9</v>
      </c>
      <c r="E1032">
        <v>59973.9</v>
      </c>
      <c r="F1032">
        <v>3234.02</v>
      </c>
      <c r="G1032">
        <v>6386.31</v>
      </c>
      <c r="H1032">
        <v>2173.16</v>
      </c>
      <c r="I1032">
        <v>0.150755</v>
      </c>
      <c r="J1032">
        <v>0.83693200000000001</v>
      </c>
      <c r="K1032">
        <v>0</v>
      </c>
      <c r="L1032" t="s">
        <v>43</v>
      </c>
    </row>
    <row r="1033" spans="1:12" x14ac:dyDescent="0.25">
      <c r="A1033" t="s">
        <v>48</v>
      </c>
      <c r="B1033">
        <v>64691</v>
      </c>
      <c r="C1033">
        <v>61882.7</v>
      </c>
      <c r="D1033">
        <v>61849.599999999999</v>
      </c>
      <c r="E1033">
        <v>61800</v>
      </c>
      <c r="F1033">
        <v>3305.03</v>
      </c>
      <c r="G1033">
        <v>6602.45</v>
      </c>
      <c r="H1033">
        <v>2244.13</v>
      </c>
      <c r="I1033">
        <v>0.14804400000000001</v>
      </c>
      <c r="J1033">
        <v>0.83699999999999997</v>
      </c>
      <c r="K1033">
        <v>0</v>
      </c>
      <c r="L1033" t="s">
        <v>43</v>
      </c>
    </row>
    <row r="1034" spans="1:12" x14ac:dyDescent="0.25">
      <c r="A1034" t="s">
        <v>48</v>
      </c>
      <c r="B1034">
        <v>62387.4</v>
      </c>
      <c r="C1034">
        <v>59483.9</v>
      </c>
      <c r="D1034">
        <v>59454.6</v>
      </c>
      <c r="E1034">
        <v>59405.5</v>
      </c>
      <c r="F1034">
        <v>3230.02</v>
      </c>
      <c r="G1034">
        <v>6267.23</v>
      </c>
      <c r="H1034">
        <v>2172.19</v>
      </c>
      <c r="I1034">
        <v>0.14858299999999999</v>
      </c>
      <c r="J1034">
        <v>0.837005</v>
      </c>
      <c r="K1034">
        <v>0</v>
      </c>
      <c r="L1034" t="s">
        <v>43</v>
      </c>
    </row>
    <row r="1035" spans="1:12" x14ac:dyDescent="0.25">
      <c r="A1035" t="s">
        <v>48</v>
      </c>
      <c r="B1035">
        <v>62128.5</v>
      </c>
      <c r="C1035">
        <v>59125.599999999999</v>
      </c>
      <c r="D1035">
        <v>59093.3</v>
      </c>
      <c r="E1035">
        <v>59045.4</v>
      </c>
      <c r="F1035">
        <v>3182.28</v>
      </c>
      <c r="G1035">
        <v>6366.62</v>
      </c>
      <c r="H1035">
        <v>2142.14</v>
      </c>
      <c r="I1035">
        <v>0.178455</v>
      </c>
      <c r="J1035">
        <v>0.83690299999999995</v>
      </c>
      <c r="K1035">
        <v>0</v>
      </c>
      <c r="L1035" t="s">
        <v>43</v>
      </c>
    </row>
    <row r="1036" spans="1:12" x14ac:dyDescent="0.25">
      <c r="A1036" t="s">
        <v>48</v>
      </c>
      <c r="B1036">
        <v>58932.4</v>
      </c>
      <c r="C1036">
        <v>56230.7</v>
      </c>
      <c r="D1036">
        <v>56205.599999999999</v>
      </c>
      <c r="E1036">
        <v>56159.5</v>
      </c>
      <c r="F1036">
        <v>3046.92</v>
      </c>
      <c r="G1036">
        <v>5902.22</v>
      </c>
      <c r="H1036">
        <v>2052.09</v>
      </c>
      <c r="I1036">
        <v>0.15060499999999999</v>
      </c>
      <c r="J1036">
        <v>0.83567800000000003</v>
      </c>
      <c r="K1036">
        <v>0</v>
      </c>
      <c r="L1036" t="s">
        <v>43</v>
      </c>
    </row>
    <row r="1037" spans="1:12" x14ac:dyDescent="0.25">
      <c r="A1037" t="s">
        <v>48</v>
      </c>
      <c r="B1037">
        <v>58646.7</v>
      </c>
      <c r="C1037">
        <v>55853.4</v>
      </c>
      <c r="D1037">
        <v>55827.4</v>
      </c>
      <c r="E1037">
        <v>55781.4</v>
      </c>
      <c r="F1037">
        <v>3044.03</v>
      </c>
      <c r="G1037">
        <v>5848.98</v>
      </c>
      <c r="H1037">
        <v>2038.92</v>
      </c>
      <c r="I1037">
        <v>0.178454</v>
      </c>
      <c r="J1037">
        <v>0.83705099999999999</v>
      </c>
      <c r="K1037">
        <v>0</v>
      </c>
      <c r="L1037" t="s">
        <v>43</v>
      </c>
    </row>
    <row r="1038" spans="1:12" x14ac:dyDescent="0.25">
      <c r="A1038" t="s">
        <v>48</v>
      </c>
      <c r="B1038">
        <v>57664.7</v>
      </c>
      <c r="C1038">
        <v>55206.400000000001</v>
      </c>
      <c r="D1038">
        <v>55182.400000000001</v>
      </c>
      <c r="E1038">
        <v>55137.1</v>
      </c>
      <c r="F1038">
        <v>3012.46</v>
      </c>
      <c r="G1038">
        <v>5773.07</v>
      </c>
      <c r="H1038">
        <v>2024.25</v>
      </c>
      <c r="I1038">
        <v>0.16603799999999999</v>
      </c>
      <c r="J1038">
        <v>0.86674300000000004</v>
      </c>
      <c r="K1038">
        <v>0</v>
      </c>
      <c r="L1038" t="s">
        <v>43</v>
      </c>
    </row>
    <row r="1039" spans="1:12" x14ac:dyDescent="0.25">
      <c r="A1039" t="s">
        <v>48</v>
      </c>
      <c r="B1039">
        <v>58600.2</v>
      </c>
      <c r="C1039">
        <v>55839.6</v>
      </c>
      <c r="D1039">
        <v>55815.1</v>
      </c>
      <c r="E1039">
        <v>55768.9</v>
      </c>
      <c r="F1039">
        <v>3057.01</v>
      </c>
      <c r="G1039">
        <v>5773.95</v>
      </c>
      <c r="H1039">
        <v>2052.13</v>
      </c>
      <c r="I1039">
        <v>0.17846000000000001</v>
      </c>
      <c r="J1039">
        <v>0.83663299999999996</v>
      </c>
      <c r="K1039">
        <v>0</v>
      </c>
      <c r="L1039" t="s">
        <v>43</v>
      </c>
    </row>
    <row r="1040" spans="1:12" x14ac:dyDescent="0.25">
      <c r="A1040" t="s">
        <v>48</v>
      </c>
      <c r="B1040">
        <v>58814.6</v>
      </c>
      <c r="C1040">
        <v>56049.8</v>
      </c>
      <c r="D1040">
        <v>56024.3</v>
      </c>
      <c r="E1040">
        <v>55977.9</v>
      </c>
      <c r="F1040">
        <v>3047.59</v>
      </c>
      <c r="G1040">
        <v>5874.87</v>
      </c>
      <c r="H1040">
        <v>2044.52</v>
      </c>
      <c r="I1040">
        <v>0.17845900000000001</v>
      </c>
      <c r="J1040">
        <v>0.836951</v>
      </c>
      <c r="K1040">
        <v>0</v>
      </c>
      <c r="L1040" t="s">
        <v>43</v>
      </c>
    </row>
    <row r="1041" spans="1:12" x14ac:dyDescent="0.25">
      <c r="A1041" t="s">
        <v>48</v>
      </c>
      <c r="B1041">
        <v>59213.5</v>
      </c>
      <c r="C1041">
        <v>56484.2</v>
      </c>
      <c r="D1041">
        <v>56458.5</v>
      </c>
      <c r="E1041">
        <v>56412.3</v>
      </c>
      <c r="F1041">
        <v>3068.37</v>
      </c>
      <c r="G1041">
        <v>5934.92</v>
      </c>
      <c r="H1041">
        <v>2055.33</v>
      </c>
      <c r="I1041">
        <v>0.147232</v>
      </c>
      <c r="J1041">
        <v>0.83704800000000001</v>
      </c>
      <c r="K1041">
        <v>0</v>
      </c>
      <c r="L1041" t="s">
        <v>43</v>
      </c>
    </row>
    <row r="1042" spans="1:12" x14ac:dyDescent="0.25">
      <c r="A1042" t="s">
        <v>48</v>
      </c>
      <c r="B1042">
        <v>58263.5</v>
      </c>
      <c r="C1042">
        <v>55801.1</v>
      </c>
      <c r="D1042">
        <v>55777.2</v>
      </c>
      <c r="E1042">
        <v>55731.8</v>
      </c>
      <c r="F1042">
        <v>3035.73</v>
      </c>
      <c r="G1042">
        <v>5829.86</v>
      </c>
      <c r="H1042">
        <v>2046.88</v>
      </c>
      <c r="I1042">
        <v>0.17851500000000001</v>
      </c>
      <c r="J1042">
        <v>0.84901099999999996</v>
      </c>
      <c r="K1042">
        <v>0</v>
      </c>
      <c r="L1042" t="s">
        <v>43</v>
      </c>
    </row>
    <row r="1043" spans="1:12" x14ac:dyDescent="0.25">
      <c r="A1043" t="s">
        <v>48</v>
      </c>
      <c r="B1043">
        <v>58690.3</v>
      </c>
      <c r="C1043">
        <v>56016</v>
      </c>
      <c r="D1043">
        <v>55991.1</v>
      </c>
      <c r="E1043">
        <v>55945</v>
      </c>
      <c r="F1043">
        <v>3051.28</v>
      </c>
      <c r="G1043">
        <v>5800.37</v>
      </c>
      <c r="H1043">
        <v>2053.9299999999998</v>
      </c>
      <c r="I1043">
        <v>0.17845800000000001</v>
      </c>
      <c r="J1043">
        <v>0.83392699999999997</v>
      </c>
      <c r="K1043">
        <v>0</v>
      </c>
      <c r="L1043" t="s">
        <v>43</v>
      </c>
    </row>
    <row r="1044" spans="1:12" x14ac:dyDescent="0.25">
      <c r="A1044" t="s">
        <v>48</v>
      </c>
      <c r="B1044">
        <v>59753.5</v>
      </c>
      <c r="C1044">
        <v>57083.1</v>
      </c>
      <c r="D1044">
        <v>57055.9</v>
      </c>
      <c r="E1044">
        <v>57009.3</v>
      </c>
      <c r="F1044">
        <v>3100.37</v>
      </c>
      <c r="G1044">
        <v>5992.32</v>
      </c>
      <c r="H1044">
        <v>2079.64</v>
      </c>
      <c r="I1044">
        <v>0.15176999999999999</v>
      </c>
      <c r="J1044">
        <v>0.83705099999999999</v>
      </c>
      <c r="K1044">
        <v>0</v>
      </c>
      <c r="L1044" t="s">
        <v>43</v>
      </c>
    </row>
    <row r="1045" spans="1:12" x14ac:dyDescent="0.25">
      <c r="A1045" t="s">
        <v>48</v>
      </c>
      <c r="B1045">
        <v>58281.2</v>
      </c>
      <c r="C1045">
        <v>55759.7</v>
      </c>
      <c r="D1045">
        <v>55735.5</v>
      </c>
      <c r="E1045">
        <v>55689.9</v>
      </c>
      <c r="F1045">
        <v>3030.4</v>
      </c>
      <c r="G1045">
        <v>5807.65</v>
      </c>
      <c r="H1045">
        <v>2044.96</v>
      </c>
      <c r="I1045">
        <v>0.147145</v>
      </c>
      <c r="J1045">
        <v>0.83678799999999998</v>
      </c>
      <c r="K1045">
        <v>0</v>
      </c>
      <c r="L1045" t="s">
        <v>43</v>
      </c>
    </row>
    <row r="1046" spans="1:12" x14ac:dyDescent="0.25">
      <c r="A1046" t="s">
        <v>48</v>
      </c>
      <c r="B1046">
        <v>58992.7</v>
      </c>
      <c r="C1046">
        <v>56280.1</v>
      </c>
      <c r="D1046">
        <v>56255</v>
      </c>
      <c r="E1046">
        <v>56209</v>
      </c>
      <c r="F1046">
        <v>3045.27</v>
      </c>
      <c r="G1046">
        <v>5906.48</v>
      </c>
      <c r="H1046">
        <v>2050.35</v>
      </c>
      <c r="I1046">
        <v>0.178511</v>
      </c>
      <c r="J1046">
        <v>0.836982</v>
      </c>
      <c r="K1046">
        <v>0</v>
      </c>
      <c r="L1046" t="s">
        <v>43</v>
      </c>
    </row>
    <row r="1047" spans="1:12" x14ac:dyDescent="0.25">
      <c r="A1047" t="s">
        <v>48</v>
      </c>
      <c r="B1047">
        <v>61596.7</v>
      </c>
      <c r="C1047">
        <v>58496.9</v>
      </c>
      <c r="D1047">
        <v>58464.7</v>
      </c>
      <c r="E1047">
        <v>58416.3</v>
      </c>
      <c r="F1047">
        <v>3180.94</v>
      </c>
      <c r="G1047">
        <v>6153.26</v>
      </c>
      <c r="H1047">
        <v>2122.88</v>
      </c>
      <c r="I1047">
        <v>0.17846799999999999</v>
      </c>
      <c r="J1047">
        <v>0.83704500000000004</v>
      </c>
      <c r="K1047">
        <v>0</v>
      </c>
      <c r="L1047" t="s">
        <v>43</v>
      </c>
    </row>
    <row r="1048" spans="1:12" x14ac:dyDescent="0.25">
      <c r="A1048" t="s">
        <v>48</v>
      </c>
      <c r="B1048">
        <v>64060.6</v>
      </c>
      <c r="C1048">
        <v>60848.6</v>
      </c>
      <c r="D1048">
        <v>60815.9</v>
      </c>
      <c r="E1048">
        <v>60766.7</v>
      </c>
      <c r="F1048">
        <v>3272.87</v>
      </c>
      <c r="G1048">
        <v>6721.66</v>
      </c>
      <c r="H1048">
        <v>2200.13</v>
      </c>
      <c r="I1048">
        <v>0.178455</v>
      </c>
      <c r="J1048">
        <v>0.83655500000000005</v>
      </c>
      <c r="K1048">
        <v>0</v>
      </c>
      <c r="L1048" t="s">
        <v>43</v>
      </c>
    </row>
    <row r="1049" spans="1:12" x14ac:dyDescent="0.25">
      <c r="A1049" t="s">
        <v>48</v>
      </c>
      <c r="B1049">
        <v>62877.599999999999</v>
      </c>
      <c r="C1049">
        <v>59704.7</v>
      </c>
      <c r="D1049">
        <v>59669.7</v>
      </c>
      <c r="E1049">
        <v>59621.3</v>
      </c>
      <c r="F1049">
        <v>3221.29</v>
      </c>
      <c r="G1049">
        <v>6497.99</v>
      </c>
      <c r="H1049">
        <v>2153.73</v>
      </c>
      <c r="I1049">
        <v>0.17846100000000001</v>
      </c>
      <c r="J1049">
        <v>0.83704999999999996</v>
      </c>
      <c r="K1049">
        <v>0</v>
      </c>
      <c r="L1049" t="s">
        <v>43</v>
      </c>
    </row>
    <row r="1050" spans="1:12" x14ac:dyDescent="0.25">
      <c r="A1050" t="s">
        <v>48</v>
      </c>
      <c r="B1050">
        <v>63122.7</v>
      </c>
      <c r="C1050">
        <v>60307.6</v>
      </c>
      <c r="D1050">
        <v>60275.7</v>
      </c>
      <c r="E1050">
        <v>60226.2</v>
      </c>
      <c r="F1050">
        <v>3306.75</v>
      </c>
      <c r="G1050">
        <v>6331.87</v>
      </c>
      <c r="H1050">
        <v>2176.0500000000002</v>
      </c>
      <c r="I1050">
        <v>0.17193600000000001</v>
      </c>
      <c r="J1050">
        <v>0.83683300000000005</v>
      </c>
      <c r="K1050">
        <v>0</v>
      </c>
      <c r="L1050" t="s">
        <v>43</v>
      </c>
    </row>
    <row r="1051" spans="1:12" x14ac:dyDescent="0.25">
      <c r="A1051" t="s">
        <v>48</v>
      </c>
      <c r="B1051">
        <v>63799.1</v>
      </c>
      <c r="C1051">
        <v>60607.6</v>
      </c>
      <c r="D1051">
        <v>60576</v>
      </c>
      <c r="E1051">
        <v>60526.3</v>
      </c>
      <c r="F1051">
        <v>3259.44</v>
      </c>
      <c r="G1051">
        <v>6465.12</v>
      </c>
      <c r="H1051">
        <v>2182.15</v>
      </c>
      <c r="I1051">
        <v>0.14716499999999999</v>
      </c>
      <c r="J1051">
        <v>0.85398099999999999</v>
      </c>
      <c r="K1051">
        <v>0</v>
      </c>
      <c r="L1051" t="s">
        <v>43</v>
      </c>
    </row>
    <row r="1052" spans="1:12" x14ac:dyDescent="0.25">
      <c r="A1052" t="s">
        <v>48</v>
      </c>
      <c r="B1052">
        <v>60482.9</v>
      </c>
      <c r="C1052">
        <v>57790.6</v>
      </c>
      <c r="D1052">
        <v>57763.7</v>
      </c>
      <c r="E1052">
        <v>57716.4</v>
      </c>
      <c r="F1052">
        <v>3109.92</v>
      </c>
      <c r="G1052">
        <v>6276.33</v>
      </c>
      <c r="H1052">
        <v>2092.4899999999998</v>
      </c>
      <c r="I1052">
        <v>0.17846000000000001</v>
      </c>
      <c r="J1052">
        <v>0.84165599999999996</v>
      </c>
      <c r="K1052">
        <v>0</v>
      </c>
      <c r="L1052" t="s">
        <v>43</v>
      </c>
    </row>
    <row r="1053" spans="1:12" x14ac:dyDescent="0.25">
      <c r="A1053" t="s">
        <v>48</v>
      </c>
      <c r="B1053">
        <v>60827.6</v>
      </c>
      <c r="C1053">
        <v>58065.599999999999</v>
      </c>
      <c r="D1053">
        <v>58037.9</v>
      </c>
      <c r="E1053">
        <v>57990.1</v>
      </c>
      <c r="F1053">
        <v>3170.96</v>
      </c>
      <c r="G1053">
        <v>6064.5</v>
      </c>
      <c r="H1053">
        <v>2125.4</v>
      </c>
      <c r="I1053">
        <v>0.14760899999999999</v>
      </c>
      <c r="J1053">
        <v>0.83695399999999998</v>
      </c>
      <c r="K1053">
        <v>0</v>
      </c>
      <c r="L1053" t="s">
        <v>43</v>
      </c>
    </row>
    <row r="1054" spans="1:12" x14ac:dyDescent="0.25">
      <c r="A1054" t="s">
        <v>48</v>
      </c>
      <c r="B1054">
        <v>62513.4</v>
      </c>
      <c r="C1054">
        <v>59534.1</v>
      </c>
      <c r="D1054">
        <v>59502.8</v>
      </c>
      <c r="E1054">
        <v>59453.3</v>
      </c>
      <c r="F1054">
        <v>3284.5</v>
      </c>
      <c r="G1054">
        <v>6267.97</v>
      </c>
      <c r="H1054">
        <v>2158.13</v>
      </c>
      <c r="I1054">
        <v>0.17845900000000001</v>
      </c>
      <c r="J1054">
        <v>0.83703799999999995</v>
      </c>
      <c r="K1054">
        <v>0</v>
      </c>
      <c r="L1054" t="s">
        <v>43</v>
      </c>
    </row>
    <row r="1055" spans="1:12" x14ac:dyDescent="0.25">
      <c r="A1055" t="s">
        <v>48</v>
      </c>
      <c r="B1055">
        <v>59622.9</v>
      </c>
      <c r="C1055">
        <v>56911.5</v>
      </c>
      <c r="D1055">
        <v>56886.5</v>
      </c>
      <c r="E1055">
        <v>56840.5</v>
      </c>
      <c r="F1055">
        <v>3064.67</v>
      </c>
      <c r="G1055">
        <v>6176.54</v>
      </c>
      <c r="H1055">
        <v>2064.5500000000002</v>
      </c>
      <c r="I1055">
        <v>0.15368599999999999</v>
      </c>
      <c r="J1055">
        <v>0.85846299999999998</v>
      </c>
      <c r="K1055">
        <v>0</v>
      </c>
      <c r="L1055" t="s">
        <v>43</v>
      </c>
    </row>
    <row r="1056" spans="1:12" x14ac:dyDescent="0.25">
      <c r="A1056" t="s">
        <v>48</v>
      </c>
      <c r="B1056">
        <v>60704.800000000003</v>
      </c>
      <c r="C1056">
        <v>58023.3</v>
      </c>
      <c r="D1056">
        <v>57995.7</v>
      </c>
      <c r="E1056">
        <v>57946.5</v>
      </c>
      <c r="F1056">
        <v>3164.67</v>
      </c>
      <c r="G1056">
        <v>6077.57</v>
      </c>
      <c r="H1056">
        <v>2113.5100000000002</v>
      </c>
      <c r="I1056">
        <v>0.14730099999999999</v>
      </c>
      <c r="J1056">
        <v>0.83696700000000002</v>
      </c>
      <c r="K1056">
        <v>0</v>
      </c>
      <c r="L1056" t="s">
        <v>43</v>
      </c>
    </row>
    <row r="1057" spans="1:25" x14ac:dyDescent="0.25">
      <c r="A1057" t="s">
        <v>48</v>
      </c>
      <c r="B1057">
        <v>61581.5</v>
      </c>
      <c r="C1057">
        <v>58747.7</v>
      </c>
      <c r="D1057">
        <v>58718.5</v>
      </c>
      <c r="E1057">
        <v>58670.5</v>
      </c>
      <c r="F1057">
        <v>3195.19</v>
      </c>
      <c r="G1057">
        <v>6216.75</v>
      </c>
      <c r="H1057">
        <v>2130.67</v>
      </c>
      <c r="I1057">
        <v>0.17845800000000001</v>
      </c>
      <c r="J1057">
        <v>0.83694299999999999</v>
      </c>
      <c r="K1057">
        <v>0</v>
      </c>
      <c r="L1057" t="s">
        <v>43</v>
      </c>
    </row>
    <row r="1058" spans="1:25" x14ac:dyDescent="0.25">
      <c r="A1058" t="s">
        <v>48</v>
      </c>
      <c r="B1058">
        <v>62008.5</v>
      </c>
      <c r="C1058">
        <v>58728.6</v>
      </c>
      <c r="D1058">
        <v>58700.3</v>
      </c>
      <c r="E1058">
        <v>58652.2</v>
      </c>
      <c r="F1058">
        <v>3178.37</v>
      </c>
      <c r="G1058">
        <v>6235.42</v>
      </c>
      <c r="H1058">
        <v>2125.46</v>
      </c>
      <c r="I1058">
        <v>0.15292800000000001</v>
      </c>
      <c r="J1058">
        <v>0.83705099999999999</v>
      </c>
      <c r="K1058">
        <v>0</v>
      </c>
      <c r="L1058" t="s">
        <v>43</v>
      </c>
    </row>
    <row r="1059" spans="1:25" x14ac:dyDescent="0.25">
      <c r="A1059" t="s">
        <v>48</v>
      </c>
      <c r="B1059">
        <v>59088.2</v>
      </c>
      <c r="C1059">
        <v>56535.4</v>
      </c>
      <c r="D1059">
        <v>56510.400000000001</v>
      </c>
      <c r="E1059">
        <v>56464.1</v>
      </c>
      <c r="F1059">
        <v>3075.24</v>
      </c>
      <c r="G1059">
        <v>5903.6</v>
      </c>
      <c r="H1059">
        <v>2071.04</v>
      </c>
      <c r="I1059">
        <v>0.147893</v>
      </c>
      <c r="J1059">
        <v>0.83701800000000004</v>
      </c>
      <c r="K1059">
        <v>0</v>
      </c>
      <c r="L1059" t="s">
        <v>43</v>
      </c>
    </row>
    <row r="1060" spans="1:25" x14ac:dyDescent="0.25">
      <c r="A1060" t="s">
        <v>48</v>
      </c>
      <c r="B1060">
        <v>59974.5</v>
      </c>
      <c r="C1060">
        <v>57110.400000000001</v>
      </c>
      <c r="D1060">
        <v>57083.1</v>
      </c>
      <c r="E1060">
        <v>57036.2</v>
      </c>
      <c r="F1060">
        <v>3119.94</v>
      </c>
      <c r="G1060">
        <v>5962.99</v>
      </c>
      <c r="H1060">
        <v>2086.5500000000002</v>
      </c>
      <c r="I1060">
        <v>0.16864699999999999</v>
      </c>
      <c r="J1060">
        <v>0.837036</v>
      </c>
      <c r="K1060">
        <v>0</v>
      </c>
      <c r="L1060" t="s">
        <v>43</v>
      </c>
    </row>
    <row r="1061" spans="1:25" x14ac:dyDescent="0.25">
      <c r="A1061" t="s">
        <v>48</v>
      </c>
      <c r="B1061">
        <v>62125.5</v>
      </c>
      <c r="C1061">
        <v>59309.9</v>
      </c>
      <c r="D1061">
        <v>59277.4</v>
      </c>
      <c r="E1061">
        <v>59229.2</v>
      </c>
      <c r="F1061">
        <v>3213.72</v>
      </c>
      <c r="G1061">
        <v>6395.2</v>
      </c>
      <c r="H1061">
        <v>2138.71</v>
      </c>
      <c r="I1061">
        <v>0.151194</v>
      </c>
      <c r="J1061">
        <v>0.83698399999999995</v>
      </c>
      <c r="K1061">
        <v>0</v>
      </c>
      <c r="L1061" t="s">
        <v>43</v>
      </c>
    </row>
    <row r="1062" spans="1:25" x14ac:dyDescent="0.25">
      <c r="A1062" t="s">
        <v>48</v>
      </c>
      <c r="B1062">
        <v>62363.3</v>
      </c>
      <c r="C1062">
        <v>59503.5</v>
      </c>
      <c r="D1062">
        <v>59473.9</v>
      </c>
      <c r="E1062">
        <v>59425.1</v>
      </c>
      <c r="F1062">
        <v>3226.48</v>
      </c>
      <c r="G1062">
        <v>6399.65</v>
      </c>
      <c r="H1062">
        <v>2166.62</v>
      </c>
      <c r="I1062">
        <v>0.14777299999999999</v>
      </c>
      <c r="J1062">
        <v>0.83694900000000005</v>
      </c>
      <c r="K1062">
        <v>0</v>
      </c>
      <c r="L1062" t="s">
        <v>43</v>
      </c>
    </row>
    <row r="1063" spans="1:25" x14ac:dyDescent="0.25">
      <c r="A1063" t="s">
        <v>48</v>
      </c>
      <c r="B1063">
        <v>62461.5</v>
      </c>
      <c r="C1063">
        <v>59845.8</v>
      </c>
      <c r="D1063">
        <v>59816.6</v>
      </c>
      <c r="E1063">
        <v>59765.599999999999</v>
      </c>
      <c r="F1063">
        <v>3216.78</v>
      </c>
      <c r="G1063">
        <v>6285.75</v>
      </c>
      <c r="H1063">
        <v>2181.64</v>
      </c>
      <c r="I1063">
        <v>0.150005</v>
      </c>
      <c r="J1063">
        <v>0.83692800000000001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60640.2</v>
      </c>
      <c r="C1064">
        <v>57953.5</v>
      </c>
      <c r="D1064">
        <v>57926</v>
      </c>
      <c r="E1064">
        <v>57878.5</v>
      </c>
      <c r="F1064">
        <v>3130.49</v>
      </c>
      <c r="G1064">
        <v>6146.2</v>
      </c>
      <c r="H1064">
        <v>2112.29</v>
      </c>
      <c r="I1064">
        <v>0.14762500000000001</v>
      </c>
      <c r="J1064">
        <v>0.83704999999999996</v>
      </c>
      <c r="K1064">
        <v>0</v>
      </c>
      <c r="L1064" t="s">
        <v>43</v>
      </c>
      <c r="R1064">
        <f>AVERAGE(B1015:B1064)</f>
        <v>61827.77</v>
      </c>
      <c r="S1064">
        <f>AVERAGE(C1015:C1064)</f>
        <v>58904.04</v>
      </c>
      <c r="U1064">
        <f>_xlfn.VAR.P(B1015:B1064)</f>
        <v>4570749.6325000003</v>
      </c>
      <c r="V1064">
        <f>_xlfn.VAR.P(C1015:C1064)</f>
        <v>3810848.9912000005</v>
      </c>
      <c r="X1064">
        <f>1.96*SQRT(U1064)/50</f>
        <v>83.806901358329668</v>
      </c>
      <c r="Y1064">
        <f>1.96*SQRT(V1064)/50</f>
        <v>76.523872052043785</v>
      </c>
    </row>
    <row r="1065" spans="1:25" x14ac:dyDescent="0.25">
      <c r="A1065" t="s">
        <v>49</v>
      </c>
      <c r="B1065">
        <v>3091398.3604040002</v>
      </c>
      <c r="C1065" t="s">
        <v>37</v>
      </c>
    </row>
    <row r="1066" spans="1:25" x14ac:dyDescent="0.25">
      <c r="A1066" t="s">
        <v>50</v>
      </c>
      <c r="B1066">
        <v>52562.8</v>
      </c>
      <c r="C1066">
        <v>52560.800000000003</v>
      </c>
      <c r="D1066">
        <v>52546.7</v>
      </c>
      <c r="E1066">
        <v>52505.1</v>
      </c>
      <c r="F1066">
        <v>2633.64</v>
      </c>
      <c r="G1066">
        <v>0</v>
      </c>
      <c r="H1066">
        <v>2114.33</v>
      </c>
      <c r="I1066">
        <v>0.147346</v>
      </c>
      <c r="J1066">
        <v>0.836063</v>
      </c>
      <c r="K1066">
        <v>0</v>
      </c>
      <c r="L1066" t="s">
        <v>43</v>
      </c>
    </row>
    <row r="1067" spans="1:25" x14ac:dyDescent="0.25">
      <c r="A1067" t="s">
        <v>50</v>
      </c>
      <c r="B1067">
        <v>52973.5</v>
      </c>
      <c r="C1067">
        <v>52971.6</v>
      </c>
      <c r="D1067">
        <v>52957.599999999999</v>
      </c>
      <c r="E1067">
        <v>52916.6</v>
      </c>
      <c r="F1067">
        <v>2633.34</v>
      </c>
      <c r="G1067">
        <v>0</v>
      </c>
      <c r="H1067">
        <v>2131.48</v>
      </c>
      <c r="I1067">
        <v>0.14746300000000001</v>
      </c>
      <c r="J1067">
        <v>0.83572900000000006</v>
      </c>
      <c r="K1067">
        <v>0</v>
      </c>
      <c r="L1067" t="s">
        <v>43</v>
      </c>
    </row>
    <row r="1068" spans="1:25" x14ac:dyDescent="0.25">
      <c r="A1068" t="s">
        <v>50</v>
      </c>
      <c r="B1068">
        <v>53931.3</v>
      </c>
      <c r="C1068">
        <v>53928.7</v>
      </c>
      <c r="D1068">
        <v>53914.3</v>
      </c>
      <c r="E1068">
        <v>53872.7</v>
      </c>
      <c r="F1068">
        <v>2651.38</v>
      </c>
      <c r="G1068">
        <v>0</v>
      </c>
      <c r="H1068">
        <v>2170.85</v>
      </c>
      <c r="I1068">
        <v>0.178454</v>
      </c>
      <c r="J1068">
        <v>0.836337</v>
      </c>
      <c r="K1068">
        <v>0</v>
      </c>
      <c r="L1068" t="s">
        <v>43</v>
      </c>
    </row>
    <row r="1069" spans="1:25" x14ac:dyDescent="0.25">
      <c r="A1069" t="s">
        <v>50</v>
      </c>
      <c r="B1069">
        <v>53448.2</v>
      </c>
      <c r="C1069">
        <v>53446.3</v>
      </c>
      <c r="D1069">
        <v>53393.5</v>
      </c>
      <c r="E1069">
        <v>53352.6</v>
      </c>
      <c r="F1069">
        <v>2655.28</v>
      </c>
      <c r="G1069">
        <v>0</v>
      </c>
      <c r="H1069">
        <v>2148.83</v>
      </c>
      <c r="I1069">
        <v>0.156193</v>
      </c>
      <c r="J1069">
        <v>0.83704000000000001</v>
      </c>
      <c r="K1069">
        <v>0</v>
      </c>
      <c r="L1069" t="s">
        <v>43</v>
      </c>
    </row>
    <row r="1070" spans="1:25" x14ac:dyDescent="0.25">
      <c r="A1070" t="s">
        <v>50</v>
      </c>
      <c r="B1070">
        <v>51976.1</v>
      </c>
      <c r="C1070">
        <v>51973.7</v>
      </c>
      <c r="D1070">
        <v>51783.6</v>
      </c>
      <c r="E1070">
        <v>51743.5</v>
      </c>
      <c r="F1070">
        <v>2584.56</v>
      </c>
      <c r="G1070">
        <v>0</v>
      </c>
      <c r="H1070">
        <v>2083.02</v>
      </c>
      <c r="I1070">
        <v>0.14858199999999999</v>
      </c>
      <c r="J1070">
        <v>0.83701700000000001</v>
      </c>
      <c r="K1070">
        <v>0</v>
      </c>
      <c r="L1070" t="s">
        <v>43</v>
      </c>
    </row>
    <row r="1071" spans="1:25" x14ac:dyDescent="0.25">
      <c r="A1071" t="s">
        <v>50</v>
      </c>
      <c r="B1071">
        <v>50668.7</v>
      </c>
      <c r="C1071">
        <v>50666.8</v>
      </c>
      <c r="D1071">
        <v>50653.599999999999</v>
      </c>
      <c r="E1071">
        <v>50614.6</v>
      </c>
      <c r="F1071">
        <v>2507.7199999999998</v>
      </c>
      <c r="G1071">
        <v>0</v>
      </c>
      <c r="H1071">
        <v>2038.24</v>
      </c>
      <c r="I1071">
        <v>0.178456</v>
      </c>
      <c r="J1071">
        <v>0.83648299999999998</v>
      </c>
      <c r="K1071">
        <v>0</v>
      </c>
      <c r="L1071" t="s">
        <v>43</v>
      </c>
    </row>
    <row r="1072" spans="1:25" x14ac:dyDescent="0.25">
      <c r="A1072" t="s">
        <v>50</v>
      </c>
      <c r="B1072">
        <v>52302</v>
      </c>
      <c r="C1072">
        <v>52300.2</v>
      </c>
      <c r="D1072">
        <v>52286.7</v>
      </c>
      <c r="E1072">
        <v>52246.3</v>
      </c>
      <c r="F1072">
        <v>2590.63</v>
      </c>
      <c r="G1072">
        <v>0</v>
      </c>
      <c r="H1072">
        <v>2104.44</v>
      </c>
      <c r="I1072">
        <v>0.178478</v>
      </c>
      <c r="J1072">
        <v>0.83696499999999996</v>
      </c>
      <c r="K1072">
        <v>0</v>
      </c>
      <c r="L1072" t="s">
        <v>43</v>
      </c>
    </row>
    <row r="1073" spans="1:12" x14ac:dyDescent="0.25">
      <c r="A1073" t="s">
        <v>50</v>
      </c>
      <c r="B1073">
        <v>52437</v>
      </c>
      <c r="C1073">
        <v>52435.1</v>
      </c>
      <c r="D1073">
        <v>52421.599999999999</v>
      </c>
      <c r="E1073">
        <v>52381.3</v>
      </c>
      <c r="F1073">
        <v>2593.13</v>
      </c>
      <c r="G1073">
        <v>0</v>
      </c>
      <c r="H1073">
        <v>2109.7800000000002</v>
      </c>
      <c r="I1073">
        <v>0.148838</v>
      </c>
      <c r="J1073">
        <v>0.83686799999999995</v>
      </c>
      <c r="K1073">
        <v>0</v>
      </c>
      <c r="L1073" t="s">
        <v>43</v>
      </c>
    </row>
    <row r="1074" spans="1:12" x14ac:dyDescent="0.25">
      <c r="A1074" t="s">
        <v>50</v>
      </c>
      <c r="B1074">
        <v>54275.3</v>
      </c>
      <c r="C1074">
        <v>54273.3</v>
      </c>
      <c r="D1074">
        <v>54259.199999999997</v>
      </c>
      <c r="E1074">
        <v>54217.7</v>
      </c>
      <c r="F1074">
        <v>2673.26</v>
      </c>
      <c r="G1074">
        <v>0</v>
      </c>
      <c r="H1074">
        <v>2185.14</v>
      </c>
      <c r="I1074">
        <v>0.160605</v>
      </c>
      <c r="J1074">
        <v>0.83703099999999997</v>
      </c>
      <c r="K1074">
        <v>0</v>
      </c>
      <c r="L1074" t="s">
        <v>43</v>
      </c>
    </row>
    <row r="1075" spans="1:12" x14ac:dyDescent="0.25">
      <c r="A1075" t="s">
        <v>50</v>
      </c>
      <c r="B1075">
        <v>51486.7</v>
      </c>
      <c r="C1075">
        <v>51484.800000000003</v>
      </c>
      <c r="D1075">
        <v>51471.6</v>
      </c>
      <c r="E1075">
        <v>51432.3</v>
      </c>
      <c r="F1075">
        <v>2548.9899999999998</v>
      </c>
      <c r="G1075">
        <v>0</v>
      </c>
      <c r="H1075">
        <v>2070.5700000000002</v>
      </c>
      <c r="I1075">
        <v>0.178454</v>
      </c>
      <c r="J1075">
        <v>0.83688200000000001</v>
      </c>
      <c r="K1075">
        <v>0</v>
      </c>
      <c r="L1075" t="s">
        <v>43</v>
      </c>
    </row>
    <row r="1076" spans="1:12" x14ac:dyDescent="0.25">
      <c r="A1076" t="s">
        <v>50</v>
      </c>
      <c r="B1076">
        <v>53885.2</v>
      </c>
      <c r="C1076">
        <v>53883.4</v>
      </c>
      <c r="D1076">
        <v>53868.9</v>
      </c>
      <c r="E1076">
        <v>53826.7</v>
      </c>
      <c r="F1076">
        <v>2690.94</v>
      </c>
      <c r="G1076">
        <v>0</v>
      </c>
      <c r="H1076">
        <v>2167.39</v>
      </c>
      <c r="I1076">
        <v>0.17793</v>
      </c>
      <c r="J1076">
        <v>0.836206</v>
      </c>
      <c r="K1076">
        <v>0</v>
      </c>
      <c r="L1076" t="s">
        <v>43</v>
      </c>
    </row>
    <row r="1077" spans="1:12" x14ac:dyDescent="0.25">
      <c r="A1077" t="s">
        <v>50</v>
      </c>
      <c r="B1077">
        <v>53699.3</v>
      </c>
      <c r="C1077">
        <v>53697.3</v>
      </c>
      <c r="D1077">
        <v>53683.4</v>
      </c>
      <c r="E1077">
        <v>53642</v>
      </c>
      <c r="F1077">
        <v>2640.76</v>
      </c>
      <c r="G1077">
        <v>0</v>
      </c>
      <c r="H1077">
        <v>2161.42</v>
      </c>
      <c r="I1077">
        <v>0.15096599999999999</v>
      </c>
      <c r="J1077">
        <v>0.83696400000000004</v>
      </c>
      <c r="K1077">
        <v>0</v>
      </c>
      <c r="L1077" t="s">
        <v>43</v>
      </c>
    </row>
    <row r="1078" spans="1:12" x14ac:dyDescent="0.25">
      <c r="A1078" t="s">
        <v>50</v>
      </c>
      <c r="B1078">
        <v>51632.800000000003</v>
      </c>
      <c r="C1078">
        <v>51630.9</v>
      </c>
      <c r="D1078">
        <v>51617.7</v>
      </c>
      <c r="E1078">
        <v>51577.8</v>
      </c>
      <c r="F1078">
        <v>2570.29</v>
      </c>
      <c r="G1078">
        <v>0</v>
      </c>
      <c r="H1078">
        <v>2076.1</v>
      </c>
      <c r="I1078">
        <v>0.16378599999999999</v>
      </c>
      <c r="J1078">
        <v>0.83636100000000002</v>
      </c>
      <c r="K1078">
        <v>0</v>
      </c>
      <c r="L1078" t="s">
        <v>43</v>
      </c>
    </row>
    <row r="1079" spans="1:12" x14ac:dyDescent="0.25">
      <c r="A1079" t="s">
        <v>50</v>
      </c>
      <c r="B1079">
        <v>51336.2</v>
      </c>
      <c r="C1079">
        <v>51334.3</v>
      </c>
      <c r="D1079">
        <v>51321.2</v>
      </c>
      <c r="E1079">
        <v>51282.1</v>
      </c>
      <c r="F1079">
        <v>2537.98</v>
      </c>
      <c r="G1079">
        <v>0</v>
      </c>
      <c r="H1079">
        <v>2064.9899999999998</v>
      </c>
      <c r="I1079">
        <v>0.15090999999999999</v>
      </c>
      <c r="J1079">
        <v>0.8367</v>
      </c>
      <c r="K1079">
        <v>0</v>
      </c>
      <c r="L1079" t="s">
        <v>43</v>
      </c>
    </row>
    <row r="1080" spans="1:12" x14ac:dyDescent="0.25">
      <c r="A1080" t="s">
        <v>50</v>
      </c>
      <c r="B1080">
        <v>51962.8</v>
      </c>
      <c r="C1080">
        <v>51961</v>
      </c>
      <c r="D1080">
        <v>51947.8</v>
      </c>
      <c r="E1080">
        <v>51908.1</v>
      </c>
      <c r="F1080">
        <v>2554.04</v>
      </c>
      <c r="G1080">
        <v>0</v>
      </c>
      <c r="H1080">
        <v>2091.16</v>
      </c>
      <c r="I1080">
        <v>0.147121</v>
      </c>
      <c r="J1080">
        <v>0.83650199999999997</v>
      </c>
      <c r="K1080">
        <v>0</v>
      </c>
      <c r="L1080" t="s">
        <v>43</v>
      </c>
    </row>
    <row r="1081" spans="1:12" x14ac:dyDescent="0.25">
      <c r="A1081" t="s">
        <v>50</v>
      </c>
      <c r="B1081">
        <v>51846.2</v>
      </c>
      <c r="C1081">
        <v>51844.3</v>
      </c>
      <c r="D1081">
        <v>51831.199999999997</v>
      </c>
      <c r="E1081">
        <v>51791.1</v>
      </c>
      <c r="F1081">
        <v>2568.09</v>
      </c>
      <c r="G1081">
        <v>0</v>
      </c>
      <c r="H1081">
        <v>2085.58</v>
      </c>
      <c r="I1081">
        <v>0.178454</v>
      </c>
      <c r="J1081">
        <v>0.83587299999999998</v>
      </c>
      <c r="K1081">
        <v>0</v>
      </c>
      <c r="L1081" t="s">
        <v>43</v>
      </c>
    </row>
    <row r="1082" spans="1:12" x14ac:dyDescent="0.25">
      <c r="A1082" t="s">
        <v>50</v>
      </c>
      <c r="B1082">
        <v>54082.3</v>
      </c>
      <c r="C1082">
        <v>54080.3</v>
      </c>
      <c r="D1082">
        <v>54066.400000000001</v>
      </c>
      <c r="E1082">
        <v>54025.5</v>
      </c>
      <c r="F1082">
        <v>2641.57</v>
      </c>
      <c r="G1082">
        <v>0</v>
      </c>
      <c r="H1082">
        <v>2178.37</v>
      </c>
      <c r="I1082">
        <v>0.17846400000000001</v>
      </c>
      <c r="J1082">
        <v>0.83632399999999996</v>
      </c>
      <c r="K1082">
        <v>0</v>
      </c>
      <c r="L1082" t="s">
        <v>43</v>
      </c>
    </row>
    <row r="1083" spans="1:12" x14ac:dyDescent="0.25">
      <c r="A1083" t="s">
        <v>50</v>
      </c>
      <c r="B1083">
        <v>53025.4</v>
      </c>
      <c r="C1083">
        <v>53023.5</v>
      </c>
      <c r="D1083">
        <v>53009.7</v>
      </c>
      <c r="E1083">
        <v>52968.4</v>
      </c>
      <c r="F1083">
        <v>2636.23</v>
      </c>
      <c r="G1083">
        <v>0</v>
      </c>
      <c r="H1083">
        <v>2132.87</v>
      </c>
      <c r="I1083">
        <v>0.15069199999999999</v>
      </c>
      <c r="J1083">
        <v>0.83646900000000002</v>
      </c>
      <c r="K1083">
        <v>0</v>
      </c>
      <c r="L1083" t="s">
        <v>43</v>
      </c>
    </row>
    <row r="1084" spans="1:12" x14ac:dyDescent="0.25">
      <c r="A1084" t="s">
        <v>50</v>
      </c>
      <c r="B1084">
        <v>52601.1</v>
      </c>
      <c r="C1084">
        <v>52599.199999999997</v>
      </c>
      <c r="D1084">
        <v>52585.5</v>
      </c>
      <c r="E1084">
        <v>52544.4</v>
      </c>
      <c r="F1084">
        <v>2621.67</v>
      </c>
      <c r="G1084">
        <v>0</v>
      </c>
      <c r="H1084">
        <v>2115.39</v>
      </c>
      <c r="I1084">
        <v>0.15820400000000001</v>
      </c>
      <c r="J1084">
        <v>0.83704699999999999</v>
      </c>
      <c r="K1084">
        <v>0</v>
      </c>
      <c r="L1084" t="s">
        <v>43</v>
      </c>
    </row>
    <row r="1085" spans="1:12" x14ac:dyDescent="0.25">
      <c r="A1085" t="s">
        <v>50</v>
      </c>
      <c r="B1085">
        <v>51460.1</v>
      </c>
      <c r="C1085">
        <v>51458.2</v>
      </c>
      <c r="D1085">
        <v>51445</v>
      </c>
      <c r="E1085">
        <v>51405.5</v>
      </c>
      <c r="F1085">
        <v>2555.25</v>
      </c>
      <c r="G1085">
        <v>0</v>
      </c>
      <c r="H1085">
        <v>2070.04</v>
      </c>
      <c r="I1085">
        <v>0.14751800000000001</v>
      </c>
      <c r="J1085">
        <v>0.83705099999999999</v>
      </c>
      <c r="K1085">
        <v>0</v>
      </c>
      <c r="L1085" t="s">
        <v>43</v>
      </c>
    </row>
    <row r="1086" spans="1:12" x14ac:dyDescent="0.25">
      <c r="A1086" t="s">
        <v>50</v>
      </c>
      <c r="B1086">
        <v>51968.3</v>
      </c>
      <c r="C1086">
        <v>51966.400000000001</v>
      </c>
      <c r="D1086">
        <v>51953.1</v>
      </c>
      <c r="E1086">
        <v>51913.2</v>
      </c>
      <c r="F1086">
        <v>2562.2800000000002</v>
      </c>
      <c r="G1086">
        <v>0</v>
      </c>
      <c r="H1086">
        <v>2090.83</v>
      </c>
      <c r="I1086">
        <v>0.160384</v>
      </c>
      <c r="J1086">
        <v>0.84093200000000001</v>
      </c>
      <c r="K1086">
        <v>0</v>
      </c>
      <c r="L1086" t="s">
        <v>43</v>
      </c>
    </row>
    <row r="1087" spans="1:12" x14ac:dyDescent="0.25">
      <c r="A1087" t="s">
        <v>50</v>
      </c>
      <c r="B1087">
        <v>51168.7</v>
      </c>
      <c r="C1087">
        <v>51166.8</v>
      </c>
      <c r="D1087">
        <v>51153.8</v>
      </c>
      <c r="E1087">
        <v>51115</v>
      </c>
      <c r="F1087">
        <v>2530.0700000000002</v>
      </c>
      <c r="G1087">
        <v>0</v>
      </c>
      <c r="H1087">
        <v>2057.98</v>
      </c>
      <c r="I1087">
        <v>0.16084300000000001</v>
      </c>
      <c r="J1087">
        <v>0.834619</v>
      </c>
      <c r="K1087">
        <v>0</v>
      </c>
      <c r="L1087" t="s">
        <v>43</v>
      </c>
    </row>
    <row r="1088" spans="1:12" x14ac:dyDescent="0.25">
      <c r="A1088" t="s">
        <v>50</v>
      </c>
      <c r="B1088">
        <v>54158.8</v>
      </c>
      <c r="C1088">
        <v>54156.9</v>
      </c>
      <c r="D1088">
        <v>54142.7</v>
      </c>
      <c r="E1088">
        <v>54100.4</v>
      </c>
      <c r="F1088">
        <v>2692.78</v>
      </c>
      <c r="G1088">
        <v>0</v>
      </c>
      <c r="H1088">
        <v>2178.42</v>
      </c>
      <c r="I1088">
        <v>0.156387</v>
      </c>
      <c r="J1088">
        <v>0.83705200000000002</v>
      </c>
      <c r="K1088">
        <v>0</v>
      </c>
      <c r="L1088" t="s">
        <v>43</v>
      </c>
    </row>
    <row r="1089" spans="1:12" x14ac:dyDescent="0.25">
      <c r="A1089" t="s">
        <v>50</v>
      </c>
      <c r="B1089">
        <v>51400</v>
      </c>
      <c r="C1089">
        <v>51398.1</v>
      </c>
      <c r="D1089">
        <v>51384.9</v>
      </c>
      <c r="E1089">
        <v>51345.2</v>
      </c>
      <c r="F1089">
        <v>2549.5700000000002</v>
      </c>
      <c r="G1089">
        <v>0</v>
      </c>
      <c r="H1089">
        <v>2066.36</v>
      </c>
      <c r="I1089">
        <v>0.151758</v>
      </c>
      <c r="J1089">
        <v>0.86749900000000002</v>
      </c>
      <c r="K1089">
        <v>0</v>
      </c>
      <c r="L1089" t="s">
        <v>43</v>
      </c>
    </row>
    <row r="1090" spans="1:12" x14ac:dyDescent="0.25">
      <c r="A1090" t="s">
        <v>50</v>
      </c>
      <c r="B1090">
        <v>50772.3</v>
      </c>
      <c r="C1090">
        <v>50770.1</v>
      </c>
      <c r="D1090">
        <v>50757.2</v>
      </c>
      <c r="E1090">
        <v>50718.3</v>
      </c>
      <c r="F1090">
        <v>2506.0300000000002</v>
      </c>
      <c r="G1090">
        <v>0</v>
      </c>
      <c r="H1090">
        <v>2041.8</v>
      </c>
      <c r="I1090">
        <v>0.15227299999999999</v>
      </c>
      <c r="J1090">
        <v>0.83939200000000003</v>
      </c>
      <c r="K1090">
        <v>0</v>
      </c>
      <c r="L1090" t="s">
        <v>43</v>
      </c>
    </row>
    <row r="1091" spans="1:12" x14ac:dyDescent="0.25">
      <c r="A1091" t="s">
        <v>50</v>
      </c>
      <c r="B1091">
        <v>54018.5</v>
      </c>
      <c r="C1091">
        <v>54016.6</v>
      </c>
      <c r="D1091">
        <v>54002.400000000001</v>
      </c>
      <c r="E1091">
        <v>53960.4</v>
      </c>
      <c r="F1091">
        <v>2698.31</v>
      </c>
      <c r="G1091">
        <v>0</v>
      </c>
      <c r="H1091">
        <v>2172.36</v>
      </c>
      <c r="I1091">
        <v>0.16384899999999999</v>
      </c>
      <c r="J1091">
        <v>0.83695200000000003</v>
      </c>
      <c r="K1091">
        <v>0</v>
      </c>
      <c r="L1091" t="s">
        <v>43</v>
      </c>
    </row>
    <row r="1092" spans="1:12" x14ac:dyDescent="0.25">
      <c r="A1092" t="s">
        <v>50</v>
      </c>
      <c r="B1092">
        <v>51084.5</v>
      </c>
      <c r="C1092">
        <v>51082.5</v>
      </c>
      <c r="D1092">
        <v>51068.6</v>
      </c>
      <c r="E1092">
        <v>51029.5</v>
      </c>
      <c r="F1092">
        <v>2526.21</v>
      </c>
      <c r="G1092">
        <v>0</v>
      </c>
      <c r="H1092">
        <v>2054.79</v>
      </c>
      <c r="I1092">
        <v>0.14840300000000001</v>
      </c>
      <c r="J1092">
        <v>0.83703899999999998</v>
      </c>
      <c r="K1092">
        <v>0</v>
      </c>
      <c r="L1092" t="s">
        <v>43</v>
      </c>
    </row>
    <row r="1093" spans="1:12" x14ac:dyDescent="0.25">
      <c r="A1093" t="s">
        <v>50</v>
      </c>
      <c r="B1093">
        <v>50718.7</v>
      </c>
      <c r="C1093">
        <v>50716.800000000003</v>
      </c>
      <c r="D1093">
        <v>50703.8</v>
      </c>
      <c r="E1093">
        <v>50664.800000000003</v>
      </c>
      <c r="F1093">
        <v>2517.2800000000002</v>
      </c>
      <c r="G1093">
        <v>0</v>
      </c>
      <c r="H1093">
        <v>2039.49</v>
      </c>
      <c r="I1093">
        <v>0.15049199999999999</v>
      </c>
      <c r="J1093">
        <v>0.83840999999999999</v>
      </c>
      <c r="K1093">
        <v>0</v>
      </c>
      <c r="L1093" t="s">
        <v>43</v>
      </c>
    </row>
    <row r="1094" spans="1:12" x14ac:dyDescent="0.25">
      <c r="A1094" t="s">
        <v>50</v>
      </c>
      <c r="B1094">
        <v>51243.6</v>
      </c>
      <c r="C1094">
        <v>51241.8</v>
      </c>
      <c r="D1094">
        <v>51228.7</v>
      </c>
      <c r="E1094">
        <v>51189.599999999999</v>
      </c>
      <c r="F1094">
        <v>2531.0300000000002</v>
      </c>
      <c r="G1094">
        <v>0</v>
      </c>
      <c r="H1094">
        <v>2060.8200000000002</v>
      </c>
      <c r="I1094">
        <v>0.14738899999999999</v>
      </c>
      <c r="J1094">
        <v>0.83705300000000005</v>
      </c>
      <c r="K1094">
        <v>0</v>
      </c>
      <c r="L1094" t="s">
        <v>43</v>
      </c>
    </row>
    <row r="1095" spans="1:12" x14ac:dyDescent="0.25">
      <c r="A1095" t="s">
        <v>50</v>
      </c>
      <c r="B1095">
        <v>50903.1</v>
      </c>
      <c r="C1095">
        <v>50901.2</v>
      </c>
      <c r="D1095">
        <v>50888.2</v>
      </c>
      <c r="E1095">
        <v>50848.800000000003</v>
      </c>
      <c r="F1095">
        <v>2526.5300000000002</v>
      </c>
      <c r="G1095">
        <v>0</v>
      </c>
      <c r="H1095">
        <v>2046.65</v>
      </c>
      <c r="I1095">
        <v>0.178454</v>
      </c>
      <c r="J1095">
        <v>0.83549200000000001</v>
      </c>
      <c r="K1095">
        <v>0</v>
      </c>
      <c r="L1095" t="s">
        <v>43</v>
      </c>
    </row>
    <row r="1096" spans="1:12" x14ac:dyDescent="0.25">
      <c r="A1096" t="s">
        <v>50</v>
      </c>
      <c r="B1096">
        <v>50892.800000000003</v>
      </c>
      <c r="C1096">
        <v>50890.9</v>
      </c>
      <c r="D1096">
        <v>50878</v>
      </c>
      <c r="E1096">
        <v>50839</v>
      </c>
      <c r="F1096">
        <v>2516.84</v>
      </c>
      <c r="G1096">
        <v>0</v>
      </c>
      <c r="H1096">
        <v>2046.88</v>
      </c>
      <c r="I1096">
        <v>0.178456</v>
      </c>
      <c r="J1096">
        <v>0.83705200000000002</v>
      </c>
      <c r="K1096">
        <v>0</v>
      </c>
      <c r="L1096" t="s">
        <v>43</v>
      </c>
    </row>
    <row r="1097" spans="1:12" x14ac:dyDescent="0.25">
      <c r="A1097" t="s">
        <v>50</v>
      </c>
      <c r="B1097">
        <v>52176.9</v>
      </c>
      <c r="C1097">
        <v>52175</v>
      </c>
      <c r="D1097">
        <v>52161.4</v>
      </c>
      <c r="E1097">
        <v>52121.1</v>
      </c>
      <c r="F1097">
        <v>2582.6799999999998</v>
      </c>
      <c r="G1097">
        <v>0</v>
      </c>
      <c r="H1097">
        <v>2098.86</v>
      </c>
      <c r="I1097">
        <v>0.149895</v>
      </c>
      <c r="J1097">
        <v>0.83345999999999998</v>
      </c>
      <c r="K1097">
        <v>0</v>
      </c>
      <c r="L1097" t="s">
        <v>43</v>
      </c>
    </row>
    <row r="1098" spans="1:12" x14ac:dyDescent="0.25">
      <c r="A1098" t="s">
        <v>50</v>
      </c>
      <c r="B1098">
        <v>51004.800000000003</v>
      </c>
      <c r="C1098">
        <v>51002.7</v>
      </c>
      <c r="D1098">
        <v>50989.7</v>
      </c>
      <c r="E1098">
        <v>50950.8</v>
      </c>
      <c r="F1098">
        <v>2534.88</v>
      </c>
      <c r="G1098">
        <v>0</v>
      </c>
      <c r="H1098">
        <v>2050.4</v>
      </c>
      <c r="I1098">
        <v>0.15873599999999999</v>
      </c>
      <c r="J1098">
        <v>0.83635700000000002</v>
      </c>
      <c r="K1098">
        <v>0</v>
      </c>
      <c r="L1098" t="s">
        <v>43</v>
      </c>
    </row>
    <row r="1099" spans="1:12" x14ac:dyDescent="0.25">
      <c r="A1099" t="s">
        <v>50</v>
      </c>
      <c r="B1099">
        <v>54243.1</v>
      </c>
      <c r="C1099">
        <v>54241.2</v>
      </c>
      <c r="D1099">
        <v>54227.199999999997</v>
      </c>
      <c r="E1099">
        <v>54185.8</v>
      </c>
      <c r="F1099">
        <v>2659.69</v>
      </c>
      <c r="G1099">
        <v>0</v>
      </c>
      <c r="H1099">
        <v>2183.52</v>
      </c>
      <c r="I1099">
        <v>0.147789</v>
      </c>
      <c r="J1099">
        <v>0.83687900000000004</v>
      </c>
      <c r="K1099">
        <v>0</v>
      </c>
      <c r="L1099" t="s">
        <v>43</v>
      </c>
    </row>
    <row r="1100" spans="1:12" x14ac:dyDescent="0.25">
      <c r="A1100" t="s">
        <v>50</v>
      </c>
      <c r="B1100">
        <v>52879.1</v>
      </c>
      <c r="C1100">
        <v>52877.2</v>
      </c>
      <c r="D1100">
        <v>52863.4</v>
      </c>
      <c r="E1100">
        <v>52822.9</v>
      </c>
      <c r="F1100">
        <v>2614.41</v>
      </c>
      <c r="G1100">
        <v>0</v>
      </c>
      <c r="H1100">
        <v>2127.3200000000002</v>
      </c>
      <c r="I1100">
        <v>0.17852299999999999</v>
      </c>
      <c r="J1100">
        <v>0.83190399999999998</v>
      </c>
      <c r="K1100">
        <v>0</v>
      </c>
      <c r="L1100" t="s">
        <v>43</v>
      </c>
    </row>
    <row r="1101" spans="1:12" x14ac:dyDescent="0.25">
      <c r="A1101" t="s">
        <v>50</v>
      </c>
      <c r="B1101">
        <v>51078.5</v>
      </c>
      <c r="C1101">
        <v>51076.5</v>
      </c>
      <c r="D1101">
        <v>51063.4</v>
      </c>
      <c r="E1101">
        <v>51024.1</v>
      </c>
      <c r="F1101">
        <v>2537.64</v>
      </c>
      <c r="G1101">
        <v>0</v>
      </c>
      <c r="H1101">
        <v>2053.52</v>
      </c>
      <c r="I1101">
        <v>0.149501</v>
      </c>
      <c r="J1101">
        <v>0.83650800000000003</v>
      </c>
      <c r="K1101">
        <v>0</v>
      </c>
      <c r="L1101" t="s">
        <v>43</v>
      </c>
    </row>
    <row r="1102" spans="1:12" x14ac:dyDescent="0.25">
      <c r="A1102" t="s">
        <v>50</v>
      </c>
      <c r="B1102">
        <v>51872</v>
      </c>
      <c r="C1102">
        <v>51870</v>
      </c>
      <c r="D1102">
        <v>51856.5</v>
      </c>
      <c r="E1102">
        <v>51817.1</v>
      </c>
      <c r="F1102">
        <v>2561.3000000000002</v>
      </c>
      <c r="G1102">
        <v>0</v>
      </c>
      <c r="H1102">
        <v>2086.7800000000002</v>
      </c>
      <c r="I1102">
        <v>0.17848900000000001</v>
      </c>
      <c r="J1102">
        <v>0.83615099999999998</v>
      </c>
      <c r="K1102">
        <v>0</v>
      </c>
      <c r="L1102" t="s">
        <v>43</v>
      </c>
    </row>
    <row r="1103" spans="1:12" x14ac:dyDescent="0.25">
      <c r="A1103" t="s">
        <v>50</v>
      </c>
      <c r="B1103">
        <v>53360.5</v>
      </c>
      <c r="C1103">
        <v>53358.6</v>
      </c>
      <c r="D1103">
        <v>53344.6</v>
      </c>
      <c r="E1103">
        <v>53303.4</v>
      </c>
      <c r="F1103">
        <v>2645.57</v>
      </c>
      <c r="G1103">
        <v>0</v>
      </c>
      <c r="H1103">
        <v>2146.25</v>
      </c>
      <c r="I1103">
        <v>0.14879500000000001</v>
      </c>
      <c r="J1103">
        <v>0.83433000000000002</v>
      </c>
      <c r="K1103">
        <v>0</v>
      </c>
      <c r="L1103" t="s">
        <v>43</v>
      </c>
    </row>
    <row r="1104" spans="1:12" x14ac:dyDescent="0.25">
      <c r="A1104" t="s">
        <v>50</v>
      </c>
      <c r="B1104">
        <v>51824.7</v>
      </c>
      <c r="C1104">
        <v>51822.8</v>
      </c>
      <c r="D1104">
        <v>51809.5</v>
      </c>
      <c r="E1104">
        <v>51769.7</v>
      </c>
      <c r="F1104">
        <v>2557.21</v>
      </c>
      <c r="G1104">
        <v>0</v>
      </c>
      <c r="H1104">
        <v>2084.85</v>
      </c>
      <c r="I1104">
        <v>0.178455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50</v>
      </c>
      <c r="B1105">
        <v>53475.9</v>
      </c>
      <c r="C1105">
        <v>53474</v>
      </c>
      <c r="D1105">
        <v>53459.9</v>
      </c>
      <c r="E1105">
        <v>53418.5</v>
      </c>
      <c r="F1105">
        <v>2665.98</v>
      </c>
      <c r="G1105">
        <v>0</v>
      </c>
      <c r="H1105">
        <v>2150.54</v>
      </c>
      <c r="I1105">
        <v>0.17848</v>
      </c>
      <c r="J1105">
        <v>0.83705300000000005</v>
      </c>
      <c r="K1105">
        <v>0</v>
      </c>
      <c r="L1105" t="s">
        <v>43</v>
      </c>
    </row>
    <row r="1106" spans="1:25" x14ac:dyDescent="0.25">
      <c r="A1106" t="s">
        <v>50</v>
      </c>
      <c r="B1106">
        <v>52010.6</v>
      </c>
      <c r="C1106">
        <v>52008.3</v>
      </c>
      <c r="D1106">
        <v>51994.9</v>
      </c>
      <c r="E1106">
        <v>51955</v>
      </c>
      <c r="F1106">
        <v>2573.84</v>
      </c>
      <c r="G1106">
        <v>0</v>
      </c>
      <c r="H1106">
        <v>2092.8200000000002</v>
      </c>
      <c r="I1106">
        <v>0.17845800000000001</v>
      </c>
      <c r="J1106">
        <v>0.83632600000000001</v>
      </c>
      <c r="K1106">
        <v>0</v>
      </c>
      <c r="L1106" t="s">
        <v>43</v>
      </c>
    </row>
    <row r="1107" spans="1:25" x14ac:dyDescent="0.25">
      <c r="A1107" t="s">
        <v>50</v>
      </c>
      <c r="B1107">
        <v>51501.3</v>
      </c>
      <c r="C1107">
        <v>51499.4</v>
      </c>
      <c r="D1107">
        <v>51486.2</v>
      </c>
      <c r="E1107">
        <v>51446.2</v>
      </c>
      <c r="F1107">
        <v>2553.06</v>
      </c>
      <c r="G1107">
        <v>0</v>
      </c>
      <c r="H1107">
        <v>2071.06</v>
      </c>
      <c r="I1107">
        <v>0.159391</v>
      </c>
      <c r="J1107">
        <v>0.85393300000000005</v>
      </c>
      <c r="K1107">
        <v>0</v>
      </c>
      <c r="L1107" t="s">
        <v>43</v>
      </c>
    </row>
    <row r="1108" spans="1:25" x14ac:dyDescent="0.25">
      <c r="A1108" t="s">
        <v>50</v>
      </c>
      <c r="B1108">
        <v>53153.4</v>
      </c>
      <c r="C1108">
        <v>53151.6</v>
      </c>
      <c r="D1108">
        <v>53137.599999999999</v>
      </c>
      <c r="E1108">
        <v>53096.4</v>
      </c>
      <c r="F1108">
        <v>2631.94</v>
      </c>
      <c r="G1108">
        <v>0</v>
      </c>
      <c r="H1108">
        <v>2138.58</v>
      </c>
      <c r="I1108">
        <v>0.14868700000000001</v>
      </c>
      <c r="J1108">
        <v>0.83705099999999999</v>
      </c>
      <c r="K1108">
        <v>0</v>
      </c>
      <c r="L1108" t="s">
        <v>43</v>
      </c>
    </row>
    <row r="1109" spans="1:25" x14ac:dyDescent="0.25">
      <c r="A1109" t="s">
        <v>50</v>
      </c>
      <c r="B1109">
        <v>50996.6</v>
      </c>
      <c r="C1109">
        <v>50994.7</v>
      </c>
      <c r="D1109">
        <v>50981.599999999999</v>
      </c>
      <c r="E1109">
        <v>50942.3</v>
      </c>
      <c r="F1109">
        <v>2516.6799999999998</v>
      </c>
      <c r="G1109">
        <v>0</v>
      </c>
      <c r="H1109">
        <v>2051.29</v>
      </c>
      <c r="I1109">
        <v>0.14716499999999999</v>
      </c>
      <c r="J1109">
        <v>0.84523700000000002</v>
      </c>
      <c r="K1109">
        <v>0</v>
      </c>
      <c r="L1109" t="s">
        <v>43</v>
      </c>
    </row>
    <row r="1110" spans="1:25" x14ac:dyDescent="0.25">
      <c r="A1110" t="s">
        <v>50</v>
      </c>
      <c r="B1110">
        <v>50984.3</v>
      </c>
      <c r="C1110">
        <v>50982.400000000001</v>
      </c>
      <c r="D1110">
        <v>50969.2</v>
      </c>
      <c r="E1110">
        <v>50929.599999999999</v>
      </c>
      <c r="F1110">
        <v>2520.5700000000002</v>
      </c>
      <c r="G1110">
        <v>0</v>
      </c>
      <c r="H1110">
        <v>2050.6799999999998</v>
      </c>
      <c r="I1110">
        <v>0.178454</v>
      </c>
      <c r="J1110">
        <v>0.83700200000000002</v>
      </c>
      <c r="K1110">
        <v>0</v>
      </c>
      <c r="L1110" t="s">
        <v>43</v>
      </c>
    </row>
    <row r="1111" spans="1:25" x14ac:dyDescent="0.25">
      <c r="A1111" t="s">
        <v>50</v>
      </c>
      <c r="B1111">
        <v>52217.599999999999</v>
      </c>
      <c r="C1111">
        <v>52215.6</v>
      </c>
      <c r="D1111">
        <v>52202</v>
      </c>
      <c r="E1111">
        <v>52161.7</v>
      </c>
      <c r="F1111">
        <v>2591.34</v>
      </c>
      <c r="G1111">
        <v>0</v>
      </c>
      <c r="H1111">
        <v>2099.7399999999998</v>
      </c>
      <c r="I1111">
        <v>0.157997</v>
      </c>
      <c r="J1111">
        <v>0.83704400000000001</v>
      </c>
      <c r="K1111">
        <v>0</v>
      </c>
      <c r="L1111" t="s">
        <v>43</v>
      </c>
    </row>
    <row r="1112" spans="1:25" x14ac:dyDescent="0.25">
      <c r="A1112" t="s">
        <v>50</v>
      </c>
      <c r="B1112">
        <v>52938.5</v>
      </c>
      <c r="C1112">
        <v>52936.5</v>
      </c>
      <c r="D1112">
        <v>52922.3</v>
      </c>
      <c r="E1112">
        <v>52880.7</v>
      </c>
      <c r="F1112">
        <v>2651.97</v>
      </c>
      <c r="G1112">
        <v>0</v>
      </c>
      <c r="H1112">
        <v>2128.59</v>
      </c>
      <c r="I1112">
        <v>0.158222</v>
      </c>
      <c r="J1112">
        <v>0.83703799999999995</v>
      </c>
      <c r="K1112">
        <v>0</v>
      </c>
      <c r="L1112" t="s">
        <v>43</v>
      </c>
    </row>
    <row r="1113" spans="1:25" x14ac:dyDescent="0.25">
      <c r="A1113" t="s">
        <v>50</v>
      </c>
      <c r="B1113">
        <v>52374.2</v>
      </c>
      <c r="C1113">
        <v>52372.3</v>
      </c>
      <c r="D1113">
        <v>52358.8</v>
      </c>
      <c r="E1113">
        <v>52318.9</v>
      </c>
      <c r="F1113">
        <v>2581.2399999999998</v>
      </c>
      <c r="G1113">
        <v>0</v>
      </c>
      <c r="H1113">
        <v>2107.06</v>
      </c>
      <c r="I1113">
        <v>0.14719599999999999</v>
      </c>
      <c r="J1113">
        <v>0.83705099999999999</v>
      </c>
      <c r="K1113">
        <v>0</v>
      </c>
      <c r="L1113" t="s">
        <v>43</v>
      </c>
    </row>
    <row r="1114" spans="1:25" x14ac:dyDescent="0.25">
      <c r="A1114" t="s">
        <v>50</v>
      </c>
      <c r="B1114">
        <v>51927.9</v>
      </c>
      <c r="C1114">
        <v>51926.1</v>
      </c>
      <c r="D1114">
        <v>51912.6</v>
      </c>
      <c r="E1114">
        <v>51872.800000000003</v>
      </c>
      <c r="F1114">
        <v>2555.02</v>
      </c>
      <c r="G1114">
        <v>0</v>
      </c>
      <c r="H1114">
        <v>2089.06</v>
      </c>
      <c r="I1114">
        <v>0.17166600000000001</v>
      </c>
      <c r="J1114">
        <v>0.83702100000000002</v>
      </c>
      <c r="K1114">
        <v>0</v>
      </c>
      <c r="L1114" t="s">
        <v>43</v>
      </c>
    </row>
    <row r="1115" spans="1:25" x14ac:dyDescent="0.25">
      <c r="A1115" t="s">
        <v>50</v>
      </c>
      <c r="B1115">
        <v>53671.6</v>
      </c>
      <c r="C1115">
        <v>53669.599999999999</v>
      </c>
      <c r="D1115">
        <v>53541</v>
      </c>
      <c r="E1115">
        <v>53499.7</v>
      </c>
      <c r="F1115">
        <v>2636.47</v>
      </c>
      <c r="G1115">
        <v>0</v>
      </c>
      <c r="H1115">
        <v>2155.75</v>
      </c>
      <c r="I1115">
        <v>0.178454</v>
      </c>
      <c r="J1115">
        <v>0.83695900000000001</v>
      </c>
      <c r="K1115">
        <v>0</v>
      </c>
      <c r="L1115" t="s">
        <v>43</v>
      </c>
    </row>
    <row r="1116" spans="1:25" x14ac:dyDescent="0.25">
      <c r="A1116" t="s">
        <v>50</v>
      </c>
      <c r="B1116">
        <v>50751.8</v>
      </c>
      <c r="C1116">
        <v>50749.9</v>
      </c>
      <c r="D1116">
        <v>50736.800000000003</v>
      </c>
      <c r="E1116">
        <v>50697.8</v>
      </c>
      <c r="F1116">
        <v>2508.62</v>
      </c>
      <c r="G1116">
        <v>0</v>
      </c>
      <c r="H1116">
        <v>2041.69</v>
      </c>
      <c r="I1116">
        <v>0.178454</v>
      </c>
      <c r="J1116">
        <v>0.83637600000000001</v>
      </c>
      <c r="K1116">
        <v>0</v>
      </c>
      <c r="L1116" t="s">
        <v>43</v>
      </c>
    </row>
    <row r="1117" spans="1:25" x14ac:dyDescent="0.25">
      <c r="A1117" t="s">
        <v>50</v>
      </c>
      <c r="B1117">
        <v>53513.8</v>
      </c>
      <c r="C1117">
        <v>53511.9</v>
      </c>
      <c r="D1117">
        <v>53497.7</v>
      </c>
      <c r="E1117">
        <v>53455.8</v>
      </c>
      <c r="F1117">
        <v>2664.64</v>
      </c>
      <c r="G1117">
        <v>0</v>
      </c>
      <c r="H1117">
        <v>2153.2600000000002</v>
      </c>
      <c r="I1117">
        <v>0.14954700000000001</v>
      </c>
      <c r="J1117">
        <v>0.83696800000000005</v>
      </c>
      <c r="K1117">
        <v>0</v>
      </c>
      <c r="L1117" t="s">
        <v>43</v>
      </c>
    </row>
    <row r="1118" spans="1:25" x14ac:dyDescent="0.25">
      <c r="A1118" t="s">
        <v>50</v>
      </c>
      <c r="B1118">
        <v>53350.5</v>
      </c>
      <c r="C1118">
        <v>53348.6</v>
      </c>
      <c r="D1118">
        <v>53334.400000000001</v>
      </c>
      <c r="E1118">
        <v>53292.5</v>
      </c>
      <c r="F1118">
        <v>2660.42</v>
      </c>
      <c r="G1118">
        <v>0</v>
      </c>
      <c r="H1118">
        <v>2145.87</v>
      </c>
      <c r="I1118">
        <v>0.178455</v>
      </c>
      <c r="J1118">
        <v>0.83704900000000004</v>
      </c>
      <c r="K1118">
        <v>0</v>
      </c>
      <c r="L1118" t="s">
        <v>43</v>
      </c>
    </row>
    <row r="1119" spans="1:25" x14ac:dyDescent="0.25">
      <c r="A1119" t="s">
        <v>50</v>
      </c>
      <c r="B1119">
        <v>54256.2</v>
      </c>
      <c r="C1119">
        <v>54254.2</v>
      </c>
      <c r="D1119">
        <v>54239.8</v>
      </c>
      <c r="E1119">
        <v>54197.8</v>
      </c>
      <c r="F1119">
        <v>2713.97</v>
      </c>
      <c r="G1119">
        <v>0</v>
      </c>
      <c r="H1119">
        <v>2181.75</v>
      </c>
      <c r="I1119">
        <v>0.17845800000000001</v>
      </c>
      <c r="J1119">
        <v>0.83704800000000001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52675.6</v>
      </c>
      <c r="C1120">
        <v>52673.7</v>
      </c>
      <c r="D1120">
        <v>52659.8</v>
      </c>
      <c r="E1120">
        <v>52618.9</v>
      </c>
      <c r="F1120">
        <v>2621.33</v>
      </c>
      <c r="G1120">
        <v>0</v>
      </c>
      <c r="H1120">
        <v>2118.48</v>
      </c>
      <c r="I1120">
        <v>0.14710300000000001</v>
      </c>
      <c r="J1120">
        <v>0.83535199999999998</v>
      </c>
      <c r="K1120">
        <v>0</v>
      </c>
      <c r="L1120" t="s">
        <v>43</v>
      </c>
      <c r="R1120">
        <f>AVERAGE(B1071:B1120)</f>
        <v>52265.396000000015</v>
      </c>
      <c r="S1120">
        <f>AVERAGE(C1071:C1120)</f>
        <v>52263.47</v>
      </c>
      <c r="U1120">
        <f>_xlfn.VAR.P(B1071:B1120)</f>
        <v>1285756.3995840005</v>
      </c>
      <c r="V1120">
        <f>_xlfn.VAR.P(C1071:C1120)</f>
        <v>1285765.9292999993</v>
      </c>
      <c r="X1120">
        <f>1.96*SQRT(U1120)/50</f>
        <v>44.449349982387346</v>
      </c>
      <c r="Y1120">
        <f>1.96*SQRT(V1120)/50</f>
        <v>44.449514706007214</v>
      </c>
    </row>
    <row r="1121" spans="1:12" x14ac:dyDescent="0.25">
      <c r="A1121" t="s">
        <v>51</v>
      </c>
      <c r="B1121">
        <v>2613279.3723749998</v>
      </c>
      <c r="C1121" t="s">
        <v>37</v>
      </c>
    </row>
    <row r="1122" spans="1:12" x14ac:dyDescent="0.25">
      <c r="A1122" t="s">
        <v>52</v>
      </c>
      <c r="B1122">
        <v>29900.7</v>
      </c>
      <c r="C1122">
        <v>29782.2</v>
      </c>
      <c r="D1122">
        <v>29781.599999999999</v>
      </c>
      <c r="E1122">
        <v>29755.7</v>
      </c>
      <c r="F1122">
        <v>1454.96</v>
      </c>
      <c r="G1122">
        <v>2053.67</v>
      </c>
      <c r="H1122">
        <v>630.91499999999996</v>
      </c>
      <c r="I1122">
        <v>0.15396699999999999</v>
      </c>
      <c r="J1122">
        <v>0.83705200000000002</v>
      </c>
      <c r="K1122">
        <v>0</v>
      </c>
      <c r="L1122" t="s">
        <v>43</v>
      </c>
    </row>
    <row r="1123" spans="1:12" x14ac:dyDescent="0.25">
      <c r="A1123" t="s">
        <v>52</v>
      </c>
      <c r="B1123">
        <v>30322.1</v>
      </c>
      <c r="C1123">
        <v>30210.1</v>
      </c>
      <c r="D1123">
        <v>30209.5</v>
      </c>
      <c r="E1123">
        <v>30183.3</v>
      </c>
      <c r="F1123">
        <v>1494.07</v>
      </c>
      <c r="G1123">
        <v>2029.92</v>
      </c>
      <c r="H1123">
        <v>640.41399999999999</v>
      </c>
      <c r="I1123">
        <v>0.16625999999999999</v>
      </c>
      <c r="J1123">
        <v>0.86865199999999998</v>
      </c>
      <c r="K1123">
        <v>0</v>
      </c>
      <c r="L1123" t="s">
        <v>43</v>
      </c>
    </row>
    <row r="1124" spans="1:12" x14ac:dyDescent="0.25">
      <c r="A1124" t="s">
        <v>52</v>
      </c>
      <c r="B1124">
        <v>29882.799999999999</v>
      </c>
      <c r="C1124">
        <v>29768</v>
      </c>
      <c r="D1124">
        <v>29767.5</v>
      </c>
      <c r="E1124">
        <v>29741.7</v>
      </c>
      <c r="F1124">
        <v>1473.41</v>
      </c>
      <c r="G1124">
        <v>2059.21</v>
      </c>
      <c r="H1124">
        <v>630.08000000000004</v>
      </c>
      <c r="I1124">
        <v>0.15748899999999999</v>
      </c>
      <c r="J1124">
        <v>0.83703300000000003</v>
      </c>
      <c r="K1124">
        <v>0</v>
      </c>
      <c r="L1124" t="s">
        <v>43</v>
      </c>
    </row>
    <row r="1125" spans="1:12" x14ac:dyDescent="0.25">
      <c r="A1125" t="s">
        <v>52</v>
      </c>
      <c r="B1125">
        <v>29761.3</v>
      </c>
      <c r="C1125">
        <v>29646.3</v>
      </c>
      <c r="D1125">
        <v>29645.8</v>
      </c>
      <c r="E1125">
        <v>29620</v>
      </c>
      <c r="F1125">
        <v>1471.72</v>
      </c>
      <c r="G1125">
        <v>1993.91</v>
      </c>
      <c r="H1125">
        <v>628.47500000000002</v>
      </c>
      <c r="I1125">
        <v>0.14840300000000001</v>
      </c>
      <c r="J1125">
        <v>0.86886099999999999</v>
      </c>
      <c r="K1125">
        <v>0</v>
      </c>
      <c r="L1125" t="s">
        <v>43</v>
      </c>
    </row>
    <row r="1126" spans="1:12" x14ac:dyDescent="0.25">
      <c r="A1126" t="s">
        <v>52</v>
      </c>
      <c r="B1126">
        <v>30377.7</v>
      </c>
      <c r="C1126">
        <v>30260</v>
      </c>
      <c r="D1126">
        <v>30259.4</v>
      </c>
      <c r="E1126">
        <v>30233.1</v>
      </c>
      <c r="F1126">
        <v>1510.48</v>
      </c>
      <c r="G1126">
        <v>2150.87</v>
      </c>
      <c r="H1126">
        <v>638.53</v>
      </c>
      <c r="I1126">
        <v>0.147309</v>
      </c>
      <c r="J1126">
        <v>0.83693099999999998</v>
      </c>
      <c r="K1126">
        <v>0</v>
      </c>
      <c r="L1126" t="s">
        <v>43</v>
      </c>
    </row>
    <row r="1127" spans="1:12" x14ac:dyDescent="0.25">
      <c r="A1127" t="s">
        <v>52</v>
      </c>
      <c r="B1127">
        <v>30765.1</v>
      </c>
      <c r="C1127">
        <v>30651.8</v>
      </c>
      <c r="D1127">
        <v>30651.200000000001</v>
      </c>
      <c r="E1127">
        <v>30624.6</v>
      </c>
      <c r="F1127">
        <v>1516.7</v>
      </c>
      <c r="G1127">
        <v>2058.81</v>
      </c>
      <c r="H1127">
        <v>649.03</v>
      </c>
      <c r="I1127">
        <v>0.14868200000000001</v>
      </c>
      <c r="J1127">
        <v>0.83653</v>
      </c>
      <c r="K1127">
        <v>0</v>
      </c>
      <c r="L1127" t="s">
        <v>43</v>
      </c>
    </row>
    <row r="1128" spans="1:12" x14ac:dyDescent="0.25">
      <c r="A1128" t="s">
        <v>52</v>
      </c>
      <c r="B1128">
        <v>30116.2</v>
      </c>
      <c r="C1128">
        <v>29988</v>
      </c>
      <c r="D1128">
        <v>29987.4</v>
      </c>
      <c r="E1128">
        <v>29961.7</v>
      </c>
      <c r="F1128">
        <v>1468.43</v>
      </c>
      <c r="G1128">
        <v>2136.64</v>
      </c>
      <c r="H1128">
        <v>633.30899999999997</v>
      </c>
      <c r="I1128">
        <v>0.147951</v>
      </c>
      <c r="J1128">
        <v>0.836924</v>
      </c>
      <c r="K1128">
        <v>0</v>
      </c>
      <c r="L1128" t="s">
        <v>43</v>
      </c>
    </row>
    <row r="1129" spans="1:12" x14ac:dyDescent="0.25">
      <c r="A1129" t="s">
        <v>52</v>
      </c>
      <c r="B1129">
        <v>29967.4</v>
      </c>
      <c r="C1129">
        <v>29845.200000000001</v>
      </c>
      <c r="D1129">
        <v>29844.7</v>
      </c>
      <c r="E1129">
        <v>29818.799999999999</v>
      </c>
      <c r="F1129">
        <v>1478.22</v>
      </c>
      <c r="G1129">
        <v>2012.39</v>
      </c>
      <c r="H1129">
        <v>632.846</v>
      </c>
      <c r="I1129">
        <v>0.17856</v>
      </c>
      <c r="J1129">
        <v>0.83456200000000003</v>
      </c>
      <c r="K1129">
        <v>0</v>
      </c>
      <c r="L1129" t="s">
        <v>43</v>
      </c>
    </row>
    <row r="1130" spans="1:12" x14ac:dyDescent="0.25">
      <c r="A1130" t="s">
        <v>52</v>
      </c>
      <c r="B1130">
        <v>30288.3</v>
      </c>
      <c r="C1130">
        <v>30170.1</v>
      </c>
      <c r="D1130">
        <v>30169.599999999999</v>
      </c>
      <c r="E1130">
        <v>30143.3</v>
      </c>
      <c r="F1130">
        <v>1491.41</v>
      </c>
      <c r="G1130">
        <v>2028.95</v>
      </c>
      <c r="H1130">
        <v>639.52599999999995</v>
      </c>
      <c r="I1130">
        <v>0.147616</v>
      </c>
      <c r="J1130">
        <v>0.83705200000000002</v>
      </c>
      <c r="K1130">
        <v>0</v>
      </c>
      <c r="L1130" t="s">
        <v>43</v>
      </c>
    </row>
    <row r="1131" spans="1:12" x14ac:dyDescent="0.25">
      <c r="A1131" t="s">
        <v>52</v>
      </c>
      <c r="B1131">
        <v>30289.9</v>
      </c>
      <c r="C1131">
        <v>30167.1</v>
      </c>
      <c r="D1131">
        <v>30166.5</v>
      </c>
      <c r="E1131">
        <v>30140.3</v>
      </c>
      <c r="F1131">
        <v>1494.6</v>
      </c>
      <c r="G1131">
        <v>2103.56</v>
      </c>
      <c r="H1131">
        <v>637.73699999999997</v>
      </c>
      <c r="I1131">
        <v>0.178454</v>
      </c>
      <c r="J1131">
        <v>0.83705099999999999</v>
      </c>
      <c r="K1131">
        <v>0</v>
      </c>
      <c r="L1131" t="s">
        <v>43</v>
      </c>
    </row>
    <row r="1132" spans="1:12" x14ac:dyDescent="0.25">
      <c r="A1132" t="s">
        <v>52</v>
      </c>
      <c r="B1132">
        <v>29085.1</v>
      </c>
      <c r="C1132">
        <v>28966.6</v>
      </c>
      <c r="D1132">
        <v>28966</v>
      </c>
      <c r="E1132">
        <v>28940.799999999999</v>
      </c>
      <c r="F1132">
        <v>1433.57</v>
      </c>
      <c r="G1132">
        <v>1973.96</v>
      </c>
      <c r="H1132">
        <v>612.07000000000005</v>
      </c>
      <c r="I1132">
        <v>0.14811099999999999</v>
      </c>
      <c r="J1132">
        <v>0.85694499999999996</v>
      </c>
      <c r="K1132">
        <v>450</v>
      </c>
      <c r="L1132" t="s">
        <v>43</v>
      </c>
    </row>
    <row r="1133" spans="1:12" x14ac:dyDescent="0.25">
      <c r="A1133" t="s">
        <v>52</v>
      </c>
      <c r="B1133">
        <v>31057.3</v>
      </c>
      <c r="C1133">
        <v>30937.1</v>
      </c>
      <c r="D1133">
        <v>30936.5</v>
      </c>
      <c r="E1133">
        <v>30909.599999999999</v>
      </c>
      <c r="F1133">
        <v>1543.15</v>
      </c>
      <c r="G1133">
        <v>2254.8200000000002</v>
      </c>
      <c r="H1133">
        <v>650.25900000000001</v>
      </c>
      <c r="I1133">
        <v>0.147844</v>
      </c>
      <c r="J1133">
        <v>0.83696000000000004</v>
      </c>
      <c r="K1133">
        <v>0</v>
      </c>
      <c r="L1133" t="s">
        <v>43</v>
      </c>
    </row>
    <row r="1134" spans="1:12" x14ac:dyDescent="0.25">
      <c r="A1134" t="s">
        <v>52</v>
      </c>
      <c r="B1134">
        <v>30517.4</v>
      </c>
      <c r="C1134">
        <v>30393.4</v>
      </c>
      <c r="D1134">
        <v>30392.7</v>
      </c>
      <c r="E1134">
        <v>30366.7</v>
      </c>
      <c r="F1134">
        <v>1492.13</v>
      </c>
      <c r="G1134">
        <v>2252.59</v>
      </c>
      <c r="H1134">
        <v>638.82899999999995</v>
      </c>
      <c r="I1134">
        <v>0.167294</v>
      </c>
      <c r="J1134">
        <v>0.83698600000000001</v>
      </c>
      <c r="K1134">
        <v>0</v>
      </c>
      <c r="L1134" t="s">
        <v>43</v>
      </c>
    </row>
    <row r="1135" spans="1:12" x14ac:dyDescent="0.25">
      <c r="A1135" t="s">
        <v>52</v>
      </c>
      <c r="B1135">
        <v>31399</v>
      </c>
      <c r="C1135">
        <v>31277</v>
      </c>
      <c r="D1135">
        <v>31276.3</v>
      </c>
      <c r="E1135">
        <v>31249.3</v>
      </c>
      <c r="F1135">
        <v>1558.3</v>
      </c>
      <c r="G1135">
        <v>2433.25</v>
      </c>
      <c r="H1135">
        <v>653.53200000000004</v>
      </c>
      <c r="I1135">
        <v>0.178454</v>
      </c>
      <c r="J1135">
        <v>0.83610200000000001</v>
      </c>
      <c r="K1135">
        <v>232</v>
      </c>
      <c r="L1135" t="s">
        <v>43</v>
      </c>
    </row>
    <row r="1136" spans="1:12" x14ac:dyDescent="0.25">
      <c r="A1136" t="s">
        <v>52</v>
      </c>
      <c r="B1136">
        <v>28364</v>
      </c>
      <c r="C1136">
        <v>28238.1</v>
      </c>
      <c r="D1136">
        <v>28237.599999999999</v>
      </c>
      <c r="E1136">
        <v>28213.200000000001</v>
      </c>
      <c r="F1136">
        <v>1381.29</v>
      </c>
      <c r="G1136">
        <v>2017.93</v>
      </c>
      <c r="H1136">
        <v>595.47199999999998</v>
      </c>
      <c r="I1136">
        <v>0.15746599999999999</v>
      </c>
      <c r="J1136">
        <v>0.83690100000000001</v>
      </c>
      <c r="K1136">
        <v>0</v>
      </c>
      <c r="L1136" t="s">
        <v>43</v>
      </c>
    </row>
    <row r="1137" spans="1:12" x14ac:dyDescent="0.25">
      <c r="A1137" t="s">
        <v>52</v>
      </c>
      <c r="B1137">
        <v>28758.7</v>
      </c>
      <c r="C1137">
        <v>28641.5</v>
      </c>
      <c r="D1137">
        <v>28640.9</v>
      </c>
      <c r="E1137">
        <v>28616.1</v>
      </c>
      <c r="F1137">
        <v>1404.52</v>
      </c>
      <c r="G1137">
        <v>1994.1</v>
      </c>
      <c r="H1137">
        <v>604.30200000000002</v>
      </c>
      <c r="I1137">
        <v>0.178478</v>
      </c>
      <c r="J1137">
        <v>0.84817399999999998</v>
      </c>
      <c r="K1137">
        <v>0</v>
      </c>
      <c r="L1137" t="s">
        <v>43</v>
      </c>
    </row>
    <row r="1138" spans="1:12" x14ac:dyDescent="0.25">
      <c r="A1138" t="s">
        <v>52</v>
      </c>
      <c r="B1138">
        <v>28720.400000000001</v>
      </c>
      <c r="C1138">
        <v>28602.6</v>
      </c>
      <c r="D1138">
        <v>28602.1</v>
      </c>
      <c r="E1138">
        <v>28577.3</v>
      </c>
      <c r="F1138">
        <v>1397.5</v>
      </c>
      <c r="G1138">
        <v>2012.33</v>
      </c>
      <c r="H1138">
        <v>602.75699999999995</v>
      </c>
      <c r="I1138">
        <v>0.14718700000000001</v>
      </c>
      <c r="J1138">
        <v>0.83697999999999995</v>
      </c>
      <c r="K1138">
        <v>0</v>
      </c>
      <c r="L1138" t="s">
        <v>43</v>
      </c>
    </row>
    <row r="1139" spans="1:12" x14ac:dyDescent="0.25">
      <c r="A1139" t="s">
        <v>52</v>
      </c>
      <c r="B1139">
        <v>28572.6</v>
      </c>
      <c r="C1139">
        <v>28459.4</v>
      </c>
      <c r="D1139">
        <v>28458.9</v>
      </c>
      <c r="E1139">
        <v>28434.1</v>
      </c>
      <c r="F1139">
        <v>1396.77</v>
      </c>
      <c r="G1139">
        <v>1944.47</v>
      </c>
      <c r="H1139">
        <v>601.25400000000002</v>
      </c>
      <c r="I1139">
        <v>0.178559</v>
      </c>
      <c r="J1139">
        <v>0.83702100000000002</v>
      </c>
      <c r="K1139">
        <v>0</v>
      </c>
      <c r="L1139" t="s">
        <v>43</v>
      </c>
    </row>
    <row r="1140" spans="1:12" x14ac:dyDescent="0.25">
      <c r="A1140" t="s">
        <v>52</v>
      </c>
      <c r="B1140">
        <v>28782.7</v>
      </c>
      <c r="C1140">
        <v>28662.9</v>
      </c>
      <c r="D1140">
        <v>28662.400000000001</v>
      </c>
      <c r="E1140">
        <v>28637.5</v>
      </c>
      <c r="F1140">
        <v>1409.43</v>
      </c>
      <c r="G1140">
        <v>1960.3</v>
      </c>
      <c r="H1140">
        <v>605.49400000000003</v>
      </c>
      <c r="I1140">
        <v>0.15192800000000001</v>
      </c>
      <c r="J1140">
        <v>0.83705200000000002</v>
      </c>
      <c r="K1140">
        <v>0</v>
      </c>
      <c r="L1140" t="s">
        <v>43</v>
      </c>
    </row>
    <row r="1141" spans="1:12" x14ac:dyDescent="0.25">
      <c r="A1141" t="s">
        <v>52</v>
      </c>
      <c r="B1141">
        <v>29224.2</v>
      </c>
      <c r="C1141">
        <v>29103.5</v>
      </c>
      <c r="D1141">
        <v>29102.9</v>
      </c>
      <c r="E1141">
        <v>29077.5</v>
      </c>
      <c r="F1141">
        <v>1438.46</v>
      </c>
      <c r="G1141">
        <v>2183.9299999999998</v>
      </c>
      <c r="H1141">
        <v>611.23400000000004</v>
      </c>
      <c r="I1141">
        <v>0.17845800000000001</v>
      </c>
      <c r="J1141">
        <v>0.836561</v>
      </c>
      <c r="K1141">
        <v>0</v>
      </c>
      <c r="L1141" t="s">
        <v>43</v>
      </c>
    </row>
    <row r="1142" spans="1:12" x14ac:dyDescent="0.25">
      <c r="A1142" t="s">
        <v>52</v>
      </c>
      <c r="B1142">
        <v>29018.1</v>
      </c>
      <c r="C1142">
        <v>28901.200000000001</v>
      </c>
      <c r="D1142">
        <v>28900.6</v>
      </c>
      <c r="E1142">
        <v>28875.599999999999</v>
      </c>
      <c r="F1142">
        <v>1425.85</v>
      </c>
      <c r="G1142">
        <v>2040.15</v>
      </c>
      <c r="H1142">
        <v>608.72</v>
      </c>
      <c r="I1142">
        <v>0.147199</v>
      </c>
      <c r="J1142">
        <v>0.83652000000000004</v>
      </c>
      <c r="K1142">
        <v>0</v>
      </c>
      <c r="L1142" t="s">
        <v>43</v>
      </c>
    </row>
    <row r="1143" spans="1:12" x14ac:dyDescent="0.25">
      <c r="A1143" t="s">
        <v>52</v>
      </c>
      <c r="B1143">
        <v>29887.1</v>
      </c>
      <c r="C1143">
        <v>29767.5</v>
      </c>
      <c r="D1143">
        <v>29767</v>
      </c>
      <c r="E1143">
        <v>29741</v>
      </c>
      <c r="F1143">
        <v>1465.5</v>
      </c>
      <c r="G1143">
        <v>2061.42</v>
      </c>
      <c r="H1143">
        <v>629.30100000000004</v>
      </c>
      <c r="I1143">
        <v>0.17058599999999999</v>
      </c>
      <c r="J1143">
        <v>0.83702399999999999</v>
      </c>
      <c r="K1143">
        <v>0</v>
      </c>
      <c r="L1143" t="s">
        <v>43</v>
      </c>
    </row>
    <row r="1144" spans="1:12" x14ac:dyDescent="0.25">
      <c r="A1144" t="s">
        <v>52</v>
      </c>
      <c r="B1144">
        <v>28605.200000000001</v>
      </c>
      <c r="C1144">
        <v>28484.400000000001</v>
      </c>
      <c r="D1144">
        <v>28483.8</v>
      </c>
      <c r="E1144">
        <v>28459.1</v>
      </c>
      <c r="F1144">
        <v>1392.87</v>
      </c>
      <c r="G1144">
        <v>2020.83</v>
      </c>
      <c r="H1144">
        <v>599.68700000000001</v>
      </c>
      <c r="I1144">
        <v>0.147116</v>
      </c>
      <c r="J1144">
        <v>0.83693200000000001</v>
      </c>
      <c r="K1144">
        <v>0</v>
      </c>
      <c r="L1144" t="s">
        <v>43</v>
      </c>
    </row>
    <row r="1145" spans="1:12" x14ac:dyDescent="0.25">
      <c r="A1145" t="s">
        <v>52</v>
      </c>
      <c r="B1145">
        <v>28876.6</v>
      </c>
      <c r="C1145">
        <v>28738.3</v>
      </c>
      <c r="D1145">
        <v>28737.7</v>
      </c>
      <c r="E1145">
        <v>28713</v>
      </c>
      <c r="F1145">
        <v>1393.98</v>
      </c>
      <c r="G1145">
        <v>2159.08</v>
      </c>
      <c r="H1145">
        <v>602.63400000000001</v>
      </c>
      <c r="I1145">
        <v>0.147615</v>
      </c>
      <c r="J1145">
        <v>0.83587599999999995</v>
      </c>
      <c r="K1145">
        <v>0</v>
      </c>
      <c r="L1145" t="s">
        <v>43</v>
      </c>
    </row>
    <row r="1146" spans="1:12" x14ac:dyDescent="0.25">
      <c r="A1146" t="s">
        <v>52</v>
      </c>
      <c r="B1146">
        <v>28260.799999999999</v>
      </c>
      <c r="C1146">
        <v>28144.3</v>
      </c>
      <c r="D1146">
        <v>28143.8</v>
      </c>
      <c r="E1146">
        <v>28119.4</v>
      </c>
      <c r="F1146">
        <v>1381.09</v>
      </c>
      <c r="G1146">
        <v>1956.13</v>
      </c>
      <c r="H1146">
        <v>593.649</v>
      </c>
      <c r="I1146">
        <v>0.17845900000000001</v>
      </c>
      <c r="J1146">
        <v>0.83467800000000003</v>
      </c>
      <c r="K1146">
        <v>0</v>
      </c>
      <c r="L1146" t="s">
        <v>43</v>
      </c>
    </row>
    <row r="1147" spans="1:12" x14ac:dyDescent="0.25">
      <c r="A1147" t="s">
        <v>52</v>
      </c>
      <c r="B1147">
        <v>29090.9</v>
      </c>
      <c r="C1147">
        <v>28974.6</v>
      </c>
      <c r="D1147">
        <v>28974</v>
      </c>
      <c r="E1147">
        <v>28948.799999999999</v>
      </c>
      <c r="F1147">
        <v>1430.14</v>
      </c>
      <c r="G1147">
        <v>1997.55</v>
      </c>
      <c r="H1147">
        <v>611.38900000000001</v>
      </c>
      <c r="I1147">
        <v>0.15995100000000001</v>
      </c>
      <c r="J1147">
        <v>0.83703799999999995</v>
      </c>
      <c r="K1147">
        <v>0</v>
      </c>
      <c r="L1147" t="s">
        <v>43</v>
      </c>
    </row>
    <row r="1148" spans="1:12" x14ac:dyDescent="0.25">
      <c r="A1148" t="s">
        <v>52</v>
      </c>
      <c r="B1148">
        <v>28483.8</v>
      </c>
      <c r="C1148">
        <v>28367.599999999999</v>
      </c>
      <c r="D1148">
        <v>28367.1</v>
      </c>
      <c r="E1148">
        <v>28342.5</v>
      </c>
      <c r="F1148">
        <v>1387.87</v>
      </c>
      <c r="G1148">
        <v>2007.13</v>
      </c>
      <c r="H1148">
        <v>598.14599999999996</v>
      </c>
      <c r="I1148">
        <v>0.178531</v>
      </c>
      <c r="J1148">
        <v>0.83690600000000004</v>
      </c>
      <c r="K1148">
        <v>0</v>
      </c>
      <c r="L1148" t="s">
        <v>43</v>
      </c>
    </row>
    <row r="1149" spans="1:12" x14ac:dyDescent="0.25">
      <c r="A1149" t="s">
        <v>52</v>
      </c>
      <c r="B1149">
        <v>28425.1</v>
      </c>
      <c r="C1149">
        <v>28310</v>
      </c>
      <c r="D1149">
        <v>28309.5</v>
      </c>
      <c r="E1149">
        <v>28284.9</v>
      </c>
      <c r="F1149">
        <v>1385.5</v>
      </c>
      <c r="G1149">
        <v>1932.45</v>
      </c>
      <c r="H1149">
        <v>598.51800000000003</v>
      </c>
      <c r="I1149">
        <v>0.16067200000000001</v>
      </c>
      <c r="J1149">
        <v>0.83704199999999995</v>
      </c>
      <c r="K1149">
        <v>0</v>
      </c>
      <c r="L1149" t="s">
        <v>43</v>
      </c>
    </row>
    <row r="1150" spans="1:12" x14ac:dyDescent="0.25">
      <c r="A1150" t="s">
        <v>52</v>
      </c>
      <c r="B1150">
        <v>28708.400000000001</v>
      </c>
      <c r="C1150">
        <v>28589.9</v>
      </c>
      <c r="D1150">
        <v>28589.4</v>
      </c>
      <c r="E1150">
        <v>28564.7</v>
      </c>
      <c r="F1150">
        <v>1405.09</v>
      </c>
      <c r="G1150">
        <v>1947.87</v>
      </c>
      <c r="H1150">
        <v>604.11400000000003</v>
      </c>
      <c r="I1150">
        <v>0.14915800000000001</v>
      </c>
      <c r="J1150">
        <v>0.85204800000000003</v>
      </c>
      <c r="K1150">
        <v>0</v>
      </c>
      <c r="L1150" t="s">
        <v>43</v>
      </c>
    </row>
    <row r="1151" spans="1:12" x14ac:dyDescent="0.25">
      <c r="A1151" t="s">
        <v>52</v>
      </c>
      <c r="B1151">
        <v>28777.4</v>
      </c>
      <c r="C1151">
        <v>28657.4</v>
      </c>
      <c r="D1151">
        <v>28656.9</v>
      </c>
      <c r="E1151">
        <v>28632.1</v>
      </c>
      <c r="F1151">
        <v>1408.39</v>
      </c>
      <c r="G1151">
        <v>1923.11</v>
      </c>
      <c r="H1151">
        <v>607.18799999999999</v>
      </c>
      <c r="I1151">
        <v>0.178457</v>
      </c>
      <c r="J1151">
        <v>0.83688799999999997</v>
      </c>
      <c r="K1151">
        <v>0</v>
      </c>
      <c r="L1151" t="s">
        <v>43</v>
      </c>
    </row>
    <row r="1152" spans="1:12" x14ac:dyDescent="0.25">
      <c r="A1152" t="s">
        <v>52</v>
      </c>
      <c r="B1152">
        <v>28895.9</v>
      </c>
      <c r="C1152">
        <v>28772</v>
      </c>
      <c r="D1152">
        <v>28771.4</v>
      </c>
      <c r="E1152">
        <v>28746.7</v>
      </c>
      <c r="F1152">
        <v>1392.34</v>
      </c>
      <c r="G1152">
        <v>2212.9899999999998</v>
      </c>
      <c r="H1152">
        <v>601.87599999999998</v>
      </c>
      <c r="I1152">
        <v>0.17100000000000001</v>
      </c>
      <c r="J1152">
        <v>0.83697900000000003</v>
      </c>
      <c r="K1152">
        <v>113</v>
      </c>
      <c r="L1152" t="s">
        <v>43</v>
      </c>
    </row>
    <row r="1153" spans="1:12" x14ac:dyDescent="0.25">
      <c r="A1153" t="s">
        <v>52</v>
      </c>
      <c r="B1153">
        <v>28414.3</v>
      </c>
      <c r="C1153">
        <v>28296.7</v>
      </c>
      <c r="D1153">
        <v>28296.2</v>
      </c>
      <c r="E1153">
        <v>28271.7</v>
      </c>
      <c r="F1153">
        <v>1388.74</v>
      </c>
      <c r="G1153">
        <v>1934.85</v>
      </c>
      <c r="H1153">
        <v>597.78399999999999</v>
      </c>
      <c r="I1153">
        <v>0.15931000000000001</v>
      </c>
      <c r="J1153">
        <v>0.83587800000000001</v>
      </c>
      <c r="K1153">
        <v>0</v>
      </c>
      <c r="L1153" t="s">
        <v>43</v>
      </c>
    </row>
    <row r="1154" spans="1:12" x14ac:dyDescent="0.25">
      <c r="A1154" t="s">
        <v>52</v>
      </c>
      <c r="B1154">
        <v>28467.599999999999</v>
      </c>
      <c r="C1154">
        <v>28351.4</v>
      </c>
      <c r="D1154">
        <v>28350.9</v>
      </c>
      <c r="E1154">
        <v>28326.3</v>
      </c>
      <c r="F1154">
        <v>1391.18</v>
      </c>
      <c r="G1154">
        <v>1937.73</v>
      </c>
      <c r="H1154">
        <v>598.85</v>
      </c>
      <c r="I1154">
        <v>0.15023300000000001</v>
      </c>
      <c r="J1154">
        <v>0.836816</v>
      </c>
      <c r="K1154">
        <v>0</v>
      </c>
      <c r="L1154" t="s">
        <v>43</v>
      </c>
    </row>
    <row r="1155" spans="1:12" x14ac:dyDescent="0.25">
      <c r="A1155" t="s">
        <v>52</v>
      </c>
      <c r="B1155">
        <v>28650.799999999999</v>
      </c>
      <c r="C1155">
        <v>28534.5</v>
      </c>
      <c r="D1155">
        <v>28534</v>
      </c>
      <c r="E1155">
        <v>28509.200000000001</v>
      </c>
      <c r="F1155">
        <v>1400.61</v>
      </c>
      <c r="G1155">
        <v>1966.75</v>
      </c>
      <c r="H1155">
        <v>602.34900000000005</v>
      </c>
      <c r="I1155">
        <v>0.14741499999999999</v>
      </c>
      <c r="J1155">
        <v>0.83705300000000005</v>
      </c>
      <c r="K1155">
        <v>268</v>
      </c>
      <c r="L1155" t="s">
        <v>43</v>
      </c>
    </row>
    <row r="1156" spans="1:12" x14ac:dyDescent="0.25">
      <c r="A1156" t="s">
        <v>52</v>
      </c>
      <c r="B1156">
        <v>28356.9</v>
      </c>
      <c r="C1156">
        <v>28244.2</v>
      </c>
      <c r="D1156">
        <v>28243.7</v>
      </c>
      <c r="E1156">
        <v>28219.1</v>
      </c>
      <c r="F1156">
        <v>1390.09</v>
      </c>
      <c r="G1156">
        <v>1892.74</v>
      </c>
      <c r="H1156">
        <v>597.48599999999999</v>
      </c>
      <c r="I1156">
        <v>0.154558</v>
      </c>
      <c r="J1156">
        <v>0.83339300000000005</v>
      </c>
      <c r="K1156">
        <v>0</v>
      </c>
      <c r="L1156" t="s">
        <v>43</v>
      </c>
    </row>
    <row r="1157" spans="1:12" x14ac:dyDescent="0.25">
      <c r="A1157" t="s">
        <v>52</v>
      </c>
      <c r="B1157">
        <v>28756.3</v>
      </c>
      <c r="C1157">
        <v>28643.5</v>
      </c>
      <c r="D1157">
        <v>28643</v>
      </c>
      <c r="E1157">
        <v>28617.9</v>
      </c>
      <c r="F1157">
        <v>1394.55</v>
      </c>
      <c r="G1157">
        <v>1959.12</v>
      </c>
      <c r="H1157">
        <v>605.89800000000002</v>
      </c>
      <c r="I1157">
        <v>0.15051300000000001</v>
      </c>
      <c r="J1157">
        <v>0.85919400000000001</v>
      </c>
      <c r="K1157">
        <v>0</v>
      </c>
      <c r="L1157" t="s">
        <v>43</v>
      </c>
    </row>
    <row r="1158" spans="1:12" x14ac:dyDescent="0.25">
      <c r="A1158" t="s">
        <v>52</v>
      </c>
      <c r="B1158">
        <v>28423.7</v>
      </c>
      <c r="C1158">
        <v>28306.3</v>
      </c>
      <c r="D1158">
        <v>28305.8</v>
      </c>
      <c r="E1158">
        <v>28281.200000000001</v>
      </c>
      <c r="F1158">
        <v>1379.74</v>
      </c>
      <c r="G1158">
        <v>1900.22</v>
      </c>
      <c r="H1158">
        <v>600.14</v>
      </c>
      <c r="I1158">
        <v>0.162521</v>
      </c>
      <c r="J1158">
        <v>0.83704900000000004</v>
      </c>
      <c r="K1158">
        <v>0</v>
      </c>
      <c r="L1158" t="s">
        <v>43</v>
      </c>
    </row>
    <row r="1159" spans="1:12" x14ac:dyDescent="0.25">
      <c r="A1159" t="s">
        <v>52</v>
      </c>
      <c r="B1159">
        <v>28706.5</v>
      </c>
      <c r="C1159">
        <v>28581</v>
      </c>
      <c r="D1159">
        <v>28580.5</v>
      </c>
      <c r="E1159">
        <v>28555.7</v>
      </c>
      <c r="F1159">
        <v>1391.05</v>
      </c>
      <c r="G1159">
        <v>1954.95</v>
      </c>
      <c r="H1159">
        <v>606.15200000000004</v>
      </c>
      <c r="I1159">
        <v>0.17846100000000001</v>
      </c>
      <c r="J1159">
        <v>0.83689999999999998</v>
      </c>
      <c r="K1159">
        <v>0</v>
      </c>
      <c r="L1159" t="s">
        <v>43</v>
      </c>
    </row>
    <row r="1160" spans="1:12" x14ac:dyDescent="0.25">
      <c r="A1160" t="s">
        <v>52</v>
      </c>
      <c r="B1160">
        <v>28512.5</v>
      </c>
      <c r="C1160">
        <v>28395</v>
      </c>
      <c r="D1160">
        <v>28394.5</v>
      </c>
      <c r="E1160">
        <v>28369.8</v>
      </c>
      <c r="F1160">
        <v>1383.85</v>
      </c>
      <c r="G1160">
        <v>1906.52</v>
      </c>
      <c r="H1160">
        <v>601.86400000000003</v>
      </c>
      <c r="I1160">
        <v>0.15035100000000001</v>
      </c>
      <c r="J1160">
        <v>0.85164300000000004</v>
      </c>
      <c r="K1160">
        <v>0</v>
      </c>
      <c r="L1160" t="s">
        <v>43</v>
      </c>
    </row>
    <row r="1161" spans="1:12" x14ac:dyDescent="0.25">
      <c r="A1161" t="s">
        <v>52</v>
      </c>
      <c r="B1161">
        <v>28836.7</v>
      </c>
      <c r="C1161">
        <v>28721.4</v>
      </c>
      <c r="D1161">
        <v>28720.9</v>
      </c>
      <c r="E1161">
        <v>28695.9</v>
      </c>
      <c r="F1161">
        <v>1397.08</v>
      </c>
      <c r="G1161">
        <v>1960.47</v>
      </c>
      <c r="H1161">
        <v>607.63099999999997</v>
      </c>
      <c r="I1161">
        <v>0.178454</v>
      </c>
      <c r="J1161">
        <v>0.83705099999999999</v>
      </c>
      <c r="K1161">
        <v>0</v>
      </c>
      <c r="L1161" t="s">
        <v>43</v>
      </c>
    </row>
    <row r="1162" spans="1:12" x14ac:dyDescent="0.25">
      <c r="A1162" t="s">
        <v>52</v>
      </c>
      <c r="B1162">
        <v>28899.7</v>
      </c>
      <c r="C1162">
        <v>28786.5</v>
      </c>
      <c r="D1162">
        <v>28786</v>
      </c>
      <c r="E1162">
        <v>28760.799999999999</v>
      </c>
      <c r="F1162">
        <v>1412.6</v>
      </c>
      <c r="G1162">
        <v>1931.24</v>
      </c>
      <c r="H1162">
        <v>610.29700000000003</v>
      </c>
      <c r="I1162">
        <v>0.147175</v>
      </c>
      <c r="J1162">
        <v>0.83702500000000002</v>
      </c>
      <c r="K1162">
        <v>0</v>
      </c>
      <c r="L1162" t="s">
        <v>43</v>
      </c>
    </row>
    <row r="1163" spans="1:12" x14ac:dyDescent="0.25">
      <c r="A1163" t="s">
        <v>52</v>
      </c>
      <c r="B1163">
        <v>29671.4</v>
      </c>
      <c r="C1163">
        <v>29552.9</v>
      </c>
      <c r="D1163">
        <v>29552.3</v>
      </c>
      <c r="E1163">
        <v>29526.6</v>
      </c>
      <c r="F1163">
        <v>1468.57</v>
      </c>
      <c r="G1163">
        <v>2036.79</v>
      </c>
      <c r="H1163">
        <v>624.52300000000002</v>
      </c>
      <c r="I1163">
        <v>0.171787</v>
      </c>
      <c r="J1163">
        <v>0.85133599999999998</v>
      </c>
      <c r="K1163">
        <v>0</v>
      </c>
      <c r="L1163" t="s">
        <v>43</v>
      </c>
    </row>
    <row r="1164" spans="1:12" x14ac:dyDescent="0.25">
      <c r="A1164" t="s">
        <v>52</v>
      </c>
      <c r="B1164">
        <v>29384.799999999999</v>
      </c>
      <c r="C1164">
        <v>29271.3</v>
      </c>
      <c r="D1164">
        <v>29270.799999999999</v>
      </c>
      <c r="E1164">
        <v>29245.200000000001</v>
      </c>
      <c r="F1164">
        <v>1457.85</v>
      </c>
      <c r="G1164">
        <v>1962.01</v>
      </c>
      <c r="H1164">
        <v>619.476</v>
      </c>
      <c r="I1164">
        <v>0.15385399999999999</v>
      </c>
      <c r="J1164">
        <v>0.83705300000000005</v>
      </c>
      <c r="K1164">
        <v>0</v>
      </c>
      <c r="L1164" t="s">
        <v>43</v>
      </c>
    </row>
    <row r="1165" spans="1:12" x14ac:dyDescent="0.25">
      <c r="A1165" t="s">
        <v>52</v>
      </c>
      <c r="B1165">
        <v>29992.799999999999</v>
      </c>
      <c r="C1165">
        <v>29871</v>
      </c>
      <c r="D1165">
        <v>29870.5</v>
      </c>
      <c r="E1165">
        <v>29844.7</v>
      </c>
      <c r="F1165">
        <v>1475.32</v>
      </c>
      <c r="G1165">
        <v>2080.37</v>
      </c>
      <c r="H1165">
        <v>631.27300000000002</v>
      </c>
      <c r="I1165">
        <v>0.15454399999999999</v>
      </c>
      <c r="J1165">
        <v>0.83684700000000001</v>
      </c>
      <c r="K1165">
        <v>0</v>
      </c>
      <c r="L1165" t="s">
        <v>43</v>
      </c>
    </row>
    <row r="1166" spans="1:12" x14ac:dyDescent="0.25">
      <c r="A1166" t="s">
        <v>52</v>
      </c>
      <c r="B1166">
        <v>29290.5</v>
      </c>
      <c r="C1166">
        <v>29172.6</v>
      </c>
      <c r="D1166">
        <v>29172.1</v>
      </c>
      <c r="E1166">
        <v>29146.7</v>
      </c>
      <c r="F1166">
        <v>1440.22</v>
      </c>
      <c r="G1166">
        <v>1955.51</v>
      </c>
      <c r="H1166">
        <v>617.53099999999995</v>
      </c>
      <c r="I1166">
        <v>0.178479</v>
      </c>
      <c r="J1166">
        <v>0.83704299999999998</v>
      </c>
      <c r="K1166">
        <v>0</v>
      </c>
      <c r="L1166" t="s">
        <v>43</v>
      </c>
    </row>
    <row r="1167" spans="1:12" x14ac:dyDescent="0.25">
      <c r="A1167" t="s">
        <v>52</v>
      </c>
      <c r="B1167">
        <v>29886.3</v>
      </c>
      <c r="C1167">
        <v>29768.1</v>
      </c>
      <c r="D1167">
        <v>29767.599999999999</v>
      </c>
      <c r="E1167">
        <v>29742</v>
      </c>
      <c r="F1167">
        <v>1469.02</v>
      </c>
      <c r="G1167">
        <v>2119.81</v>
      </c>
      <c r="H1167">
        <v>628.20399999999995</v>
      </c>
      <c r="I1167">
        <v>0.178455</v>
      </c>
      <c r="J1167">
        <v>0.83705099999999999</v>
      </c>
      <c r="K1167">
        <v>0</v>
      </c>
      <c r="L1167" t="s">
        <v>43</v>
      </c>
    </row>
    <row r="1168" spans="1:12" x14ac:dyDescent="0.25">
      <c r="A1168" t="s">
        <v>52</v>
      </c>
      <c r="B1168">
        <v>29065.7</v>
      </c>
      <c r="C1168">
        <v>28949.8</v>
      </c>
      <c r="D1168">
        <v>28949.3</v>
      </c>
      <c r="E1168">
        <v>28924.2</v>
      </c>
      <c r="F1168">
        <v>1429.61</v>
      </c>
      <c r="G1168">
        <v>2065.4499999999998</v>
      </c>
      <c r="H1168">
        <v>610.38</v>
      </c>
      <c r="I1168">
        <v>0.17845800000000001</v>
      </c>
      <c r="J1168">
        <v>0.83687699999999998</v>
      </c>
      <c r="K1168">
        <v>0</v>
      </c>
      <c r="L1168" t="s">
        <v>43</v>
      </c>
    </row>
    <row r="1169" spans="1:25" x14ac:dyDescent="0.25">
      <c r="A1169" t="s">
        <v>52</v>
      </c>
      <c r="B1169">
        <v>30800.5</v>
      </c>
      <c r="C1169">
        <v>30680.6</v>
      </c>
      <c r="D1169">
        <v>30680</v>
      </c>
      <c r="E1169">
        <v>30653.599999999999</v>
      </c>
      <c r="F1169">
        <v>1518.6</v>
      </c>
      <c r="G1169">
        <v>2361.75</v>
      </c>
      <c r="H1169">
        <v>643.06700000000001</v>
      </c>
      <c r="I1169">
        <v>0.14777199999999999</v>
      </c>
      <c r="J1169">
        <v>0.83700799999999997</v>
      </c>
      <c r="K1169">
        <v>0</v>
      </c>
      <c r="L1169" t="s">
        <v>43</v>
      </c>
    </row>
    <row r="1170" spans="1:25" x14ac:dyDescent="0.25">
      <c r="A1170" t="s">
        <v>52</v>
      </c>
      <c r="B1170">
        <v>29702.9</v>
      </c>
      <c r="C1170">
        <v>29586.3</v>
      </c>
      <c r="D1170">
        <v>29585.7</v>
      </c>
      <c r="E1170">
        <v>29560.1</v>
      </c>
      <c r="F1170">
        <v>1433.95</v>
      </c>
      <c r="G1170">
        <v>2236.54</v>
      </c>
      <c r="H1170">
        <v>620.88900000000001</v>
      </c>
      <c r="I1170">
        <v>0.15962699999999999</v>
      </c>
      <c r="J1170">
        <v>0.83683200000000002</v>
      </c>
      <c r="K1170">
        <v>0</v>
      </c>
      <c r="L1170" t="s">
        <v>43</v>
      </c>
    </row>
    <row r="1171" spans="1:25" x14ac:dyDescent="0.25">
      <c r="A1171" t="s">
        <v>52</v>
      </c>
      <c r="B1171">
        <v>28529.7</v>
      </c>
      <c r="C1171">
        <v>28413.1</v>
      </c>
      <c r="D1171">
        <v>28412.6</v>
      </c>
      <c r="E1171">
        <v>28387.8</v>
      </c>
      <c r="F1171">
        <v>1387.11</v>
      </c>
      <c r="G1171">
        <v>2006.89</v>
      </c>
      <c r="H1171">
        <v>599.59199999999998</v>
      </c>
      <c r="I1171">
        <v>0.17277500000000001</v>
      </c>
      <c r="J1171">
        <v>0.83670299999999997</v>
      </c>
      <c r="K1171">
        <v>122</v>
      </c>
      <c r="L1171" t="s">
        <v>43</v>
      </c>
    </row>
    <row r="1172" spans="1:25" x14ac:dyDescent="0.25">
      <c r="A1172" t="s">
        <v>52</v>
      </c>
      <c r="B1172">
        <v>28663.3</v>
      </c>
      <c r="C1172">
        <v>28544.400000000001</v>
      </c>
      <c r="D1172">
        <v>28543.8</v>
      </c>
      <c r="E1172">
        <v>28519</v>
      </c>
      <c r="F1172">
        <v>1394.02</v>
      </c>
      <c r="G1172">
        <v>1954.04</v>
      </c>
      <c r="H1172">
        <v>604.40300000000002</v>
      </c>
      <c r="I1172">
        <v>0.17846999999999999</v>
      </c>
      <c r="J1172">
        <v>0.836731</v>
      </c>
      <c r="K1172">
        <v>0</v>
      </c>
      <c r="L1172" t="s">
        <v>43</v>
      </c>
    </row>
    <row r="1173" spans="1:25" x14ac:dyDescent="0.25">
      <c r="A1173" t="s">
        <v>52</v>
      </c>
      <c r="B1173">
        <v>28338.400000000001</v>
      </c>
      <c r="C1173">
        <v>28207.7</v>
      </c>
      <c r="D1173">
        <v>28207.200000000001</v>
      </c>
      <c r="E1173">
        <v>28182.799999999999</v>
      </c>
      <c r="F1173">
        <v>1384.98</v>
      </c>
      <c r="G1173">
        <v>1933.55</v>
      </c>
      <c r="H1173">
        <v>597.33600000000001</v>
      </c>
      <c r="I1173">
        <v>0.178485</v>
      </c>
      <c r="J1173">
        <v>0.83661200000000002</v>
      </c>
      <c r="K1173">
        <v>0</v>
      </c>
      <c r="L1173" t="s">
        <v>43</v>
      </c>
    </row>
    <row r="1174" spans="1:25" x14ac:dyDescent="0.25">
      <c r="A1174" t="s">
        <v>52</v>
      </c>
      <c r="B1174">
        <v>28337.8</v>
      </c>
      <c r="C1174">
        <v>28219.8</v>
      </c>
      <c r="D1174">
        <v>28219.3</v>
      </c>
      <c r="E1174">
        <v>28194.7</v>
      </c>
      <c r="F1174">
        <v>1391.59</v>
      </c>
      <c r="G1174">
        <v>1897.59</v>
      </c>
      <c r="H1174">
        <v>599.05200000000002</v>
      </c>
      <c r="I1174">
        <v>0.16774600000000001</v>
      </c>
      <c r="J1174">
        <v>0.83705200000000002</v>
      </c>
      <c r="K1174">
        <v>0</v>
      </c>
      <c r="L1174" t="s">
        <v>43</v>
      </c>
    </row>
    <row r="1175" spans="1:25" x14ac:dyDescent="0.25">
      <c r="A1175" t="s">
        <v>52</v>
      </c>
      <c r="B1175">
        <v>28961.1</v>
      </c>
      <c r="C1175">
        <v>28847.4</v>
      </c>
      <c r="D1175">
        <v>28846.9</v>
      </c>
      <c r="E1175">
        <v>28821.8</v>
      </c>
      <c r="F1175">
        <v>1418.26</v>
      </c>
      <c r="G1175">
        <v>1979.02</v>
      </c>
      <c r="H1175">
        <v>611.06799999999998</v>
      </c>
      <c r="I1175">
        <v>0.14729900000000001</v>
      </c>
      <c r="J1175">
        <v>0.83702200000000004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28665.4</v>
      </c>
      <c r="C1176">
        <v>28547.9</v>
      </c>
      <c r="D1176">
        <v>28547.4</v>
      </c>
      <c r="E1176">
        <v>28522.400000000001</v>
      </c>
      <c r="F1176">
        <v>1405.99</v>
      </c>
      <c r="G1176">
        <v>1918.76</v>
      </c>
      <c r="H1176">
        <v>606.12300000000005</v>
      </c>
      <c r="I1176">
        <v>0.178454</v>
      </c>
      <c r="J1176">
        <v>0.83704800000000001</v>
      </c>
      <c r="K1176">
        <v>0</v>
      </c>
      <c r="L1176" t="s">
        <v>43</v>
      </c>
      <c r="R1176">
        <f>AVERAGE(B1127:B1176)</f>
        <v>29165.063999999998</v>
      </c>
      <c r="S1176">
        <f>AVERAGE(C1127:C1176)</f>
        <v>29046.098000000009</v>
      </c>
      <c r="U1176">
        <f>_xlfn.VAR.P(B1127:B1176)</f>
        <v>641308.26390399993</v>
      </c>
      <c r="V1176">
        <f>_xlfn.VAR.P(C1127:C1176)</f>
        <v>640154.59259599959</v>
      </c>
      <c r="X1176">
        <f>1.96*SQRT(U1176)/50</f>
        <v>31.392036102257567</v>
      </c>
      <c r="Y1176">
        <f>1.96*SQRT(V1176)/50</f>
        <v>31.363787289909951</v>
      </c>
    </row>
    <row r="1177" spans="1:25" x14ac:dyDescent="0.25">
      <c r="A1177" t="s">
        <v>52</v>
      </c>
      <c r="B1177">
        <v>1458256.8487130001</v>
      </c>
      <c r="C1177" t="s">
        <v>37</v>
      </c>
    </row>
    <row r="1178" spans="1:25" x14ac:dyDescent="0.25">
      <c r="A1178" t="s">
        <v>76</v>
      </c>
      <c r="B1178">
        <v>27046.5</v>
      </c>
      <c r="C1178">
        <v>27045.200000000001</v>
      </c>
      <c r="D1178">
        <v>27044.7</v>
      </c>
      <c r="E1178">
        <v>27019.8</v>
      </c>
      <c r="F1178">
        <v>1378.77</v>
      </c>
      <c r="G1178">
        <v>0</v>
      </c>
      <c r="H1178">
        <v>607.83900000000006</v>
      </c>
      <c r="I1178">
        <v>0.15731899999999999</v>
      </c>
      <c r="J1178">
        <v>0.85154399999999997</v>
      </c>
      <c r="K1178">
        <v>0</v>
      </c>
      <c r="L1178" t="s">
        <v>43</v>
      </c>
    </row>
    <row r="1179" spans="1:25" x14ac:dyDescent="0.25">
      <c r="A1179" t="s">
        <v>76</v>
      </c>
      <c r="B1179">
        <v>27115.599999999999</v>
      </c>
      <c r="C1179">
        <v>27114.400000000001</v>
      </c>
      <c r="D1179">
        <v>27113.8</v>
      </c>
      <c r="E1179">
        <v>27088.9</v>
      </c>
      <c r="F1179">
        <v>1382.98</v>
      </c>
      <c r="G1179">
        <v>0</v>
      </c>
      <c r="H1179">
        <v>609.65599999999995</v>
      </c>
      <c r="I1179">
        <v>0.178454</v>
      </c>
      <c r="J1179">
        <v>0.83705099999999999</v>
      </c>
      <c r="K1179">
        <v>0</v>
      </c>
      <c r="L1179" t="s">
        <v>43</v>
      </c>
    </row>
    <row r="1180" spans="1:25" x14ac:dyDescent="0.25">
      <c r="A1180" t="s">
        <v>76</v>
      </c>
      <c r="B1180">
        <v>27088.1</v>
      </c>
      <c r="C1180">
        <v>27086.799999999999</v>
      </c>
      <c r="D1180">
        <v>27086.3</v>
      </c>
      <c r="E1180">
        <v>27061.3</v>
      </c>
      <c r="F1180">
        <v>1381.64</v>
      </c>
      <c r="G1180">
        <v>0</v>
      </c>
      <c r="H1180">
        <v>609.31600000000003</v>
      </c>
      <c r="I1180">
        <v>0.178455</v>
      </c>
      <c r="J1180">
        <v>0.83701700000000001</v>
      </c>
      <c r="K1180">
        <v>0</v>
      </c>
      <c r="L1180" t="s">
        <v>43</v>
      </c>
    </row>
    <row r="1181" spans="1:25" x14ac:dyDescent="0.25">
      <c r="A1181" t="s">
        <v>76</v>
      </c>
      <c r="B1181">
        <v>27336.799999999999</v>
      </c>
      <c r="C1181">
        <v>27335.5</v>
      </c>
      <c r="D1181">
        <v>27335</v>
      </c>
      <c r="E1181">
        <v>27310</v>
      </c>
      <c r="F1181">
        <v>1390.71</v>
      </c>
      <c r="G1181">
        <v>0</v>
      </c>
      <c r="H1181">
        <v>614.726</v>
      </c>
      <c r="I1181">
        <v>0.178454</v>
      </c>
      <c r="J1181">
        <v>0.83653100000000002</v>
      </c>
      <c r="K1181">
        <v>0</v>
      </c>
      <c r="L1181" t="s">
        <v>43</v>
      </c>
    </row>
    <row r="1182" spans="1:25" x14ac:dyDescent="0.25">
      <c r="A1182" t="s">
        <v>76</v>
      </c>
      <c r="B1182">
        <v>26951.4</v>
      </c>
      <c r="C1182">
        <v>26950.1</v>
      </c>
      <c r="D1182">
        <v>26949.599999999999</v>
      </c>
      <c r="E1182">
        <v>26924.9</v>
      </c>
      <c r="F1182">
        <v>1373.94</v>
      </c>
      <c r="G1182">
        <v>0</v>
      </c>
      <c r="H1182">
        <v>605.72500000000002</v>
      </c>
      <c r="I1182">
        <v>0.153424</v>
      </c>
      <c r="J1182">
        <v>0.85988299999999995</v>
      </c>
      <c r="K1182">
        <v>0</v>
      </c>
      <c r="L1182" t="s">
        <v>43</v>
      </c>
    </row>
    <row r="1183" spans="1:25" x14ac:dyDescent="0.25">
      <c r="A1183" t="s">
        <v>76</v>
      </c>
      <c r="B1183">
        <v>27305.599999999999</v>
      </c>
      <c r="C1183">
        <v>27304.2</v>
      </c>
      <c r="D1183">
        <v>27303.7</v>
      </c>
      <c r="E1183">
        <v>27278.799999999999</v>
      </c>
      <c r="F1183">
        <v>1389.59</v>
      </c>
      <c r="G1183">
        <v>0</v>
      </c>
      <c r="H1183">
        <v>613.67899999999997</v>
      </c>
      <c r="I1183">
        <v>0.178455</v>
      </c>
      <c r="J1183">
        <v>0.83702399999999999</v>
      </c>
      <c r="K1183">
        <v>0</v>
      </c>
      <c r="L1183" t="s">
        <v>43</v>
      </c>
    </row>
    <row r="1184" spans="1:25" x14ac:dyDescent="0.25">
      <c r="A1184" t="s">
        <v>76</v>
      </c>
      <c r="B1184">
        <v>28471.1</v>
      </c>
      <c r="C1184">
        <v>28469.9</v>
      </c>
      <c r="D1184">
        <v>28469.3</v>
      </c>
      <c r="E1184">
        <v>28443.4</v>
      </c>
      <c r="F1184">
        <v>1459.61</v>
      </c>
      <c r="G1184">
        <v>0</v>
      </c>
      <c r="H1184">
        <v>638.90700000000004</v>
      </c>
      <c r="I1184">
        <v>0.15159300000000001</v>
      </c>
      <c r="J1184">
        <v>0.83705300000000005</v>
      </c>
      <c r="K1184">
        <v>0</v>
      </c>
      <c r="L1184" t="s">
        <v>43</v>
      </c>
    </row>
    <row r="1185" spans="1:12" x14ac:dyDescent="0.25">
      <c r="A1185" t="s">
        <v>76</v>
      </c>
      <c r="B1185">
        <v>28026.5</v>
      </c>
      <c r="C1185">
        <v>28025.200000000001</v>
      </c>
      <c r="D1185">
        <v>28024.6</v>
      </c>
      <c r="E1185">
        <v>27998.9</v>
      </c>
      <c r="F1185">
        <v>1446.06</v>
      </c>
      <c r="G1185">
        <v>0</v>
      </c>
      <c r="H1185">
        <v>628.87400000000002</v>
      </c>
      <c r="I1185">
        <v>0.14821200000000001</v>
      </c>
      <c r="J1185">
        <v>0.83667599999999998</v>
      </c>
      <c r="K1185">
        <v>0</v>
      </c>
      <c r="L1185" t="s">
        <v>43</v>
      </c>
    </row>
    <row r="1186" spans="1:12" x14ac:dyDescent="0.25">
      <c r="A1186" t="s">
        <v>76</v>
      </c>
      <c r="B1186">
        <v>28171.1</v>
      </c>
      <c r="C1186">
        <v>28169.9</v>
      </c>
      <c r="D1186">
        <v>28169.3</v>
      </c>
      <c r="E1186">
        <v>28143.599999999999</v>
      </c>
      <c r="F1186">
        <v>1439.72</v>
      </c>
      <c r="G1186">
        <v>0</v>
      </c>
      <c r="H1186">
        <v>632.07600000000002</v>
      </c>
      <c r="I1186">
        <v>0.178454</v>
      </c>
      <c r="J1186">
        <v>0.83509500000000003</v>
      </c>
      <c r="K1186">
        <v>0</v>
      </c>
      <c r="L1186" t="s">
        <v>43</v>
      </c>
    </row>
    <row r="1187" spans="1:12" x14ac:dyDescent="0.25">
      <c r="A1187" t="s">
        <v>76</v>
      </c>
      <c r="B1187">
        <v>27126.2</v>
      </c>
      <c r="C1187">
        <v>27124.9</v>
      </c>
      <c r="D1187">
        <v>27124.3</v>
      </c>
      <c r="E1187">
        <v>27099.4</v>
      </c>
      <c r="F1187">
        <v>1385.58</v>
      </c>
      <c r="G1187">
        <v>0</v>
      </c>
      <c r="H1187">
        <v>609.66999999999996</v>
      </c>
      <c r="I1187">
        <v>0.178456</v>
      </c>
      <c r="J1187">
        <v>0.83704999999999996</v>
      </c>
      <c r="K1187">
        <v>0</v>
      </c>
      <c r="L1187" t="s">
        <v>43</v>
      </c>
    </row>
    <row r="1188" spans="1:12" x14ac:dyDescent="0.25">
      <c r="A1188" t="s">
        <v>76</v>
      </c>
      <c r="B1188">
        <v>27584.7</v>
      </c>
      <c r="C1188">
        <v>27583.4</v>
      </c>
      <c r="D1188">
        <v>27582.799999999999</v>
      </c>
      <c r="E1188">
        <v>27557.599999999999</v>
      </c>
      <c r="F1188">
        <v>1409.02</v>
      </c>
      <c r="G1188">
        <v>0</v>
      </c>
      <c r="H1188">
        <v>617.45000000000005</v>
      </c>
      <c r="I1188">
        <v>0.155748</v>
      </c>
      <c r="J1188">
        <v>0.83638599999999996</v>
      </c>
      <c r="K1188">
        <v>0</v>
      </c>
      <c r="L1188" t="s">
        <v>43</v>
      </c>
    </row>
    <row r="1189" spans="1:12" x14ac:dyDescent="0.25">
      <c r="A1189" t="s">
        <v>76</v>
      </c>
      <c r="B1189">
        <v>27155.8</v>
      </c>
      <c r="C1189">
        <v>27154.5</v>
      </c>
      <c r="D1189">
        <v>27154</v>
      </c>
      <c r="E1189">
        <v>27129.1</v>
      </c>
      <c r="F1189">
        <v>1383.58</v>
      </c>
      <c r="G1189">
        <v>0</v>
      </c>
      <c r="H1189">
        <v>608.553</v>
      </c>
      <c r="I1189">
        <v>0.17847199999999999</v>
      </c>
      <c r="J1189">
        <v>0.83698099999999998</v>
      </c>
      <c r="K1189">
        <v>0</v>
      </c>
      <c r="L1189" t="s">
        <v>43</v>
      </c>
    </row>
    <row r="1190" spans="1:12" x14ac:dyDescent="0.25">
      <c r="A1190" t="s">
        <v>76</v>
      </c>
      <c r="B1190">
        <v>27041.200000000001</v>
      </c>
      <c r="C1190">
        <v>27039.8</v>
      </c>
      <c r="D1190">
        <v>27039.3</v>
      </c>
      <c r="E1190">
        <v>27014.7</v>
      </c>
      <c r="F1190">
        <v>1376.55</v>
      </c>
      <c r="G1190">
        <v>0</v>
      </c>
      <c r="H1190">
        <v>605.99400000000003</v>
      </c>
      <c r="I1190">
        <v>0.178477</v>
      </c>
      <c r="J1190">
        <v>0.83701899999999996</v>
      </c>
      <c r="K1190">
        <v>0</v>
      </c>
      <c r="L1190" t="s">
        <v>43</v>
      </c>
    </row>
    <row r="1191" spans="1:12" x14ac:dyDescent="0.25">
      <c r="A1191" t="s">
        <v>76</v>
      </c>
      <c r="B1191">
        <v>26849.4</v>
      </c>
      <c r="C1191">
        <v>26848.1</v>
      </c>
      <c r="D1191">
        <v>26847.599999999999</v>
      </c>
      <c r="E1191">
        <v>26823</v>
      </c>
      <c r="F1191">
        <v>1370.8</v>
      </c>
      <c r="G1191">
        <v>0</v>
      </c>
      <c r="H1191">
        <v>601.29200000000003</v>
      </c>
      <c r="I1191">
        <v>0.14924599999999999</v>
      </c>
      <c r="J1191">
        <v>0.83692599999999995</v>
      </c>
      <c r="K1191">
        <v>0</v>
      </c>
      <c r="L1191" t="s">
        <v>43</v>
      </c>
    </row>
    <row r="1192" spans="1:12" x14ac:dyDescent="0.25">
      <c r="A1192" t="s">
        <v>76</v>
      </c>
      <c r="B1192">
        <v>27198.799999999999</v>
      </c>
      <c r="C1192">
        <v>27197.599999999999</v>
      </c>
      <c r="D1192">
        <v>27197</v>
      </c>
      <c r="E1192">
        <v>27172.3</v>
      </c>
      <c r="F1192">
        <v>1383.43</v>
      </c>
      <c r="G1192">
        <v>0</v>
      </c>
      <c r="H1192">
        <v>609</v>
      </c>
      <c r="I1192">
        <v>0.178593</v>
      </c>
      <c r="J1192">
        <v>0.83666399999999996</v>
      </c>
      <c r="K1192">
        <v>0</v>
      </c>
      <c r="L1192" t="s">
        <v>43</v>
      </c>
    </row>
    <row r="1193" spans="1:12" x14ac:dyDescent="0.25">
      <c r="A1193" t="s">
        <v>76</v>
      </c>
      <c r="B1193">
        <v>27943.200000000001</v>
      </c>
      <c r="C1193">
        <v>27942</v>
      </c>
      <c r="D1193">
        <v>27941.4</v>
      </c>
      <c r="E1193">
        <v>27916</v>
      </c>
      <c r="F1193">
        <v>1437.37</v>
      </c>
      <c r="G1193">
        <v>0</v>
      </c>
      <c r="H1193">
        <v>625.822</v>
      </c>
      <c r="I1193">
        <v>0.171622</v>
      </c>
      <c r="J1193">
        <v>0.83702200000000004</v>
      </c>
      <c r="K1193">
        <v>0</v>
      </c>
      <c r="L1193" t="s">
        <v>43</v>
      </c>
    </row>
    <row r="1194" spans="1:12" x14ac:dyDescent="0.25">
      <c r="A1194" t="s">
        <v>76</v>
      </c>
      <c r="B1194">
        <v>27043.599999999999</v>
      </c>
      <c r="C1194">
        <v>27042.2</v>
      </c>
      <c r="D1194">
        <v>27041.7</v>
      </c>
      <c r="E1194">
        <v>27016.799999999999</v>
      </c>
      <c r="F1194">
        <v>1381.68</v>
      </c>
      <c r="G1194">
        <v>0</v>
      </c>
      <c r="H1194">
        <v>605.93399999999997</v>
      </c>
      <c r="I1194">
        <v>0.17845900000000001</v>
      </c>
      <c r="J1194">
        <v>0.83676899999999999</v>
      </c>
      <c r="K1194">
        <v>0</v>
      </c>
      <c r="L1194" t="s">
        <v>43</v>
      </c>
    </row>
    <row r="1195" spans="1:12" x14ac:dyDescent="0.25">
      <c r="A1195" t="s">
        <v>76</v>
      </c>
      <c r="B1195">
        <v>28439.8</v>
      </c>
      <c r="C1195">
        <v>28438.400000000001</v>
      </c>
      <c r="D1195">
        <v>28437.9</v>
      </c>
      <c r="E1195">
        <v>28411.8</v>
      </c>
      <c r="F1195">
        <v>1473.58</v>
      </c>
      <c r="G1195">
        <v>0</v>
      </c>
      <c r="H1195">
        <v>637.78800000000001</v>
      </c>
      <c r="I1195">
        <v>0.14940600000000001</v>
      </c>
      <c r="J1195">
        <v>0.83531699999999998</v>
      </c>
      <c r="K1195">
        <v>0</v>
      </c>
      <c r="L1195" t="s">
        <v>43</v>
      </c>
    </row>
    <row r="1196" spans="1:12" x14ac:dyDescent="0.25">
      <c r="A1196" t="s">
        <v>76</v>
      </c>
      <c r="B1196">
        <v>27016.6</v>
      </c>
      <c r="C1196">
        <v>27015.4</v>
      </c>
      <c r="D1196">
        <v>27014.9</v>
      </c>
      <c r="E1196">
        <v>26990.2</v>
      </c>
      <c r="F1196">
        <v>1378.78</v>
      </c>
      <c r="G1196">
        <v>0</v>
      </c>
      <c r="H1196">
        <v>605.22799999999995</v>
      </c>
      <c r="I1196">
        <v>0.149002</v>
      </c>
      <c r="J1196">
        <v>0.83394400000000002</v>
      </c>
      <c r="K1196">
        <v>0</v>
      </c>
      <c r="L1196" t="s">
        <v>43</v>
      </c>
    </row>
    <row r="1197" spans="1:12" x14ac:dyDescent="0.25">
      <c r="A1197" t="s">
        <v>76</v>
      </c>
      <c r="B1197">
        <v>27000.2</v>
      </c>
      <c r="C1197">
        <v>26998.9</v>
      </c>
      <c r="D1197">
        <v>26998.400000000001</v>
      </c>
      <c r="E1197">
        <v>26973.599999999999</v>
      </c>
      <c r="F1197">
        <v>1377.53</v>
      </c>
      <c r="G1197">
        <v>0</v>
      </c>
      <c r="H1197">
        <v>604.45299999999997</v>
      </c>
      <c r="I1197">
        <v>0.178454</v>
      </c>
      <c r="J1197">
        <v>0.83597900000000003</v>
      </c>
      <c r="K1197">
        <v>0</v>
      </c>
      <c r="L1197" t="s">
        <v>43</v>
      </c>
    </row>
    <row r="1198" spans="1:12" x14ac:dyDescent="0.25">
      <c r="A1198" t="s">
        <v>76</v>
      </c>
      <c r="B1198">
        <v>27056.3</v>
      </c>
      <c r="C1198">
        <v>27055.1</v>
      </c>
      <c r="D1198">
        <v>27054.5</v>
      </c>
      <c r="E1198">
        <v>27029.7</v>
      </c>
      <c r="F1198">
        <v>1383.97</v>
      </c>
      <c r="G1198">
        <v>0</v>
      </c>
      <c r="H1198">
        <v>606.21900000000005</v>
      </c>
      <c r="I1198">
        <v>0.148816</v>
      </c>
      <c r="J1198">
        <v>0.836094</v>
      </c>
      <c r="K1198">
        <v>0</v>
      </c>
      <c r="L1198" t="s">
        <v>43</v>
      </c>
    </row>
    <row r="1199" spans="1:12" x14ac:dyDescent="0.25">
      <c r="A1199" t="s">
        <v>76</v>
      </c>
      <c r="B1199">
        <v>26813.599999999999</v>
      </c>
      <c r="C1199">
        <v>26812.3</v>
      </c>
      <c r="D1199">
        <v>26811.8</v>
      </c>
      <c r="E1199">
        <v>26787.200000000001</v>
      </c>
      <c r="F1199">
        <v>1371.61</v>
      </c>
      <c r="G1199">
        <v>0</v>
      </c>
      <c r="H1199">
        <v>601.18600000000004</v>
      </c>
      <c r="I1199">
        <v>0.17110900000000001</v>
      </c>
      <c r="J1199">
        <v>0.83705099999999999</v>
      </c>
      <c r="K1199">
        <v>0</v>
      </c>
      <c r="L1199" t="s">
        <v>43</v>
      </c>
    </row>
    <row r="1200" spans="1:12" x14ac:dyDescent="0.25">
      <c r="A1200" t="s">
        <v>76</v>
      </c>
      <c r="B1200">
        <v>26515</v>
      </c>
      <c r="C1200">
        <v>26513.7</v>
      </c>
      <c r="D1200">
        <v>26513.200000000001</v>
      </c>
      <c r="E1200">
        <v>26489</v>
      </c>
      <c r="F1200">
        <v>1345.93</v>
      </c>
      <c r="G1200">
        <v>0</v>
      </c>
      <c r="H1200">
        <v>595.60699999999997</v>
      </c>
      <c r="I1200">
        <v>0.153228</v>
      </c>
      <c r="J1200">
        <v>0.83671899999999999</v>
      </c>
      <c r="K1200">
        <v>0</v>
      </c>
      <c r="L1200" t="s">
        <v>43</v>
      </c>
    </row>
    <row r="1201" spans="1:12" x14ac:dyDescent="0.25">
      <c r="A1201" t="s">
        <v>76</v>
      </c>
      <c r="B1201">
        <v>27689.9</v>
      </c>
      <c r="C1201">
        <v>27688.6</v>
      </c>
      <c r="D1201">
        <v>27688.1</v>
      </c>
      <c r="E1201">
        <v>27662.799999999999</v>
      </c>
      <c r="F1201">
        <v>1420.11</v>
      </c>
      <c r="G1201">
        <v>0</v>
      </c>
      <c r="H1201">
        <v>622.00599999999997</v>
      </c>
      <c r="I1201">
        <v>0.16614100000000001</v>
      </c>
      <c r="J1201">
        <v>0.83695600000000003</v>
      </c>
      <c r="K1201">
        <v>0</v>
      </c>
      <c r="L1201" t="s">
        <v>43</v>
      </c>
    </row>
    <row r="1202" spans="1:12" x14ac:dyDescent="0.25">
      <c r="A1202" t="s">
        <v>76</v>
      </c>
      <c r="B1202">
        <v>27948</v>
      </c>
      <c r="C1202">
        <v>27946.7</v>
      </c>
      <c r="D1202">
        <v>27946.1</v>
      </c>
      <c r="E1202">
        <v>27920.6</v>
      </c>
      <c r="F1202">
        <v>1437.96</v>
      </c>
      <c r="G1202">
        <v>0</v>
      </c>
      <c r="H1202">
        <v>627.83399999999995</v>
      </c>
      <c r="I1202">
        <v>0.147119</v>
      </c>
      <c r="J1202">
        <v>0.83704500000000004</v>
      </c>
      <c r="K1202">
        <v>0</v>
      </c>
      <c r="L1202" t="s">
        <v>43</v>
      </c>
    </row>
    <row r="1203" spans="1:12" x14ac:dyDescent="0.25">
      <c r="A1203" t="s">
        <v>76</v>
      </c>
      <c r="B1203">
        <v>27051.9</v>
      </c>
      <c r="C1203">
        <v>27050.7</v>
      </c>
      <c r="D1203">
        <v>27050.2</v>
      </c>
      <c r="E1203">
        <v>27025.5</v>
      </c>
      <c r="F1203">
        <v>1381.35</v>
      </c>
      <c r="G1203">
        <v>0</v>
      </c>
      <c r="H1203">
        <v>606.91300000000001</v>
      </c>
      <c r="I1203">
        <v>0.178485</v>
      </c>
      <c r="J1203">
        <v>0.85050400000000004</v>
      </c>
      <c r="K1203">
        <v>0</v>
      </c>
      <c r="L1203" t="s">
        <v>43</v>
      </c>
    </row>
    <row r="1204" spans="1:12" x14ac:dyDescent="0.25">
      <c r="A1204" t="s">
        <v>76</v>
      </c>
      <c r="B1204">
        <v>26553</v>
      </c>
      <c r="C1204">
        <v>26551.8</v>
      </c>
      <c r="D1204">
        <v>26551.200000000001</v>
      </c>
      <c r="E1204">
        <v>26527</v>
      </c>
      <c r="F1204">
        <v>1355.4</v>
      </c>
      <c r="G1204">
        <v>0</v>
      </c>
      <c r="H1204">
        <v>594.88599999999997</v>
      </c>
      <c r="I1204">
        <v>0.178481</v>
      </c>
      <c r="J1204">
        <v>0.83526900000000004</v>
      </c>
      <c r="K1204">
        <v>0</v>
      </c>
      <c r="L1204" t="s">
        <v>43</v>
      </c>
    </row>
    <row r="1205" spans="1:12" x14ac:dyDescent="0.25">
      <c r="A1205" t="s">
        <v>76</v>
      </c>
      <c r="B1205">
        <v>26341.599999999999</v>
      </c>
      <c r="C1205">
        <v>26340.400000000001</v>
      </c>
      <c r="D1205">
        <v>26339.9</v>
      </c>
      <c r="E1205">
        <v>26315.8</v>
      </c>
      <c r="F1205">
        <v>1348.07</v>
      </c>
      <c r="G1205">
        <v>0</v>
      </c>
      <c r="H1205">
        <v>589.95799999999997</v>
      </c>
      <c r="I1205">
        <v>0.15703</v>
      </c>
      <c r="J1205">
        <v>0.83655100000000004</v>
      </c>
      <c r="K1205">
        <v>0</v>
      </c>
      <c r="L1205" t="s">
        <v>43</v>
      </c>
    </row>
    <row r="1206" spans="1:12" x14ac:dyDescent="0.25">
      <c r="A1206" t="s">
        <v>76</v>
      </c>
      <c r="B1206">
        <v>26788.400000000001</v>
      </c>
      <c r="C1206">
        <v>26787.1</v>
      </c>
      <c r="D1206">
        <v>26786.6</v>
      </c>
      <c r="E1206">
        <v>26762.1</v>
      </c>
      <c r="F1206">
        <v>1374.29</v>
      </c>
      <c r="G1206">
        <v>0</v>
      </c>
      <c r="H1206">
        <v>600.00300000000004</v>
      </c>
      <c r="I1206">
        <v>0.14710500000000001</v>
      </c>
      <c r="J1206">
        <v>0.83561600000000003</v>
      </c>
      <c r="K1206">
        <v>0</v>
      </c>
      <c r="L1206" t="s">
        <v>43</v>
      </c>
    </row>
    <row r="1207" spans="1:12" x14ac:dyDescent="0.25">
      <c r="A1207" t="s">
        <v>76</v>
      </c>
      <c r="B1207">
        <v>26813.9</v>
      </c>
      <c r="C1207">
        <v>26812.6</v>
      </c>
      <c r="D1207">
        <v>26812</v>
      </c>
      <c r="E1207">
        <v>26787.4</v>
      </c>
      <c r="F1207">
        <v>1368.05</v>
      </c>
      <c r="G1207">
        <v>0</v>
      </c>
      <c r="H1207">
        <v>601.98699999999997</v>
      </c>
      <c r="I1207">
        <v>0.178454</v>
      </c>
      <c r="J1207">
        <v>0.83669800000000005</v>
      </c>
      <c r="K1207">
        <v>0</v>
      </c>
      <c r="L1207" t="s">
        <v>43</v>
      </c>
    </row>
    <row r="1208" spans="1:12" x14ac:dyDescent="0.25">
      <c r="A1208" t="s">
        <v>76</v>
      </c>
      <c r="B1208">
        <v>26767.7</v>
      </c>
      <c r="C1208">
        <v>26766.400000000001</v>
      </c>
      <c r="D1208">
        <v>26765.9</v>
      </c>
      <c r="E1208">
        <v>26741.4</v>
      </c>
      <c r="F1208">
        <v>1372.96</v>
      </c>
      <c r="G1208">
        <v>0</v>
      </c>
      <c r="H1208">
        <v>600.53300000000002</v>
      </c>
      <c r="I1208">
        <v>0.149424</v>
      </c>
      <c r="J1208">
        <v>0.83650999999999998</v>
      </c>
      <c r="K1208">
        <v>0</v>
      </c>
      <c r="L1208" t="s">
        <v>43</v>
      </c>
    </row>
    <row r="1209" spans="1:12" x14ac:dyDescent="0.25">
      <c r="A1209" t="s">
        <v>76</v>
      </c>
      <c r="B1209">
        <v>27056.6</v>
      </c>
      <c r="C1209">
        <v>27055.200000000001</v>
      </c>
      <c r="D1209">
        <v>27054.7</v>
      </c>
      <c r="E1209">
        <v>27029.9</v>
      </c>
      <c r="F1209">
        <v>1389.54</v>
      </c>
      <c r="G1209">
        <v>0</v>
      </c>
      <c r="H1209">
        <v>606.25900000000001</v>
      </c>
      <c r="I1209">
        <v>0.17351</v>
      </c>
      <c r="J1209">
        <v>0.83705099999999999</v>
      </c>
      <c r="K1209">
        <v>0</v>
      </c>
      <c r="L1209" t="s">
        <v>43</v>
      </c>
    </row>
    <row r="1210" spans="1:12" x14ac:dyDescent="0.25">
      <c r="A1210" t="s">
        <v>76</v>
      </c>
      <c r="B1210">
        <v>26790.2</v>
      </c>
      <c r="C1210">
        <v>26788.7</v>
      </c>
      <c r="D1210">
        <v>26788.2</v>
      </c>
      <c r="E1210">
        <v>26763.599999999999</v>
      </c>
      <c r="F1210">
        <v>1356.19</v>
      </c>
      <c r="G1210">
        <v>0</v>
      </c>
      <c r="H1210">
        <v>600.80399999999997</v>
      </c>
      <c r="I1210">
        <v>0.15998999999999999</v>
      </c>
      <c r="J1210">
        <v>0.83657899999999996</v>
      </c>
      <c r="K1210">
        <v>0</v>
      </c>
      <c r="L1210" t="s">
        <v>43</v>
      </c>
    </row>
    <row r="1211" spans="1:12" x14ac:dyDescent="0.25">
      <c r="A1211" t="s">
        <v>76</v>
      </c>
      <c r="B1211">
        <v>26833.4</v>
      </c>
      <c r="C1211">
        <v>26832.1</v>
      </c>
      <c r="D1211">
        <v>26831.599999999999</v>
      </c>
      <c r="E1211">
        <v>26807</v>
      </c>
      <c r="F1211">
        <v>1364.93</v>
      </c>
      <c r="G1211">
        <v>0</v>
      </c>
      <c r="H1211">
        <v>600.69299999999998</v>
      </c>
      <c r="I1211">
        <v>0.14760000000000001</v>
      </c>
      <c r="J1211">
        <v>0.86355099999999996</v>
      </c>
      <c r="K1211">
        <v>0</v>
      </c>
      <c r="L1211" t="s">
        <v>43</v>
      </c>
    </row>
    <row r="1212" spans="1:12" x14ac:dyDescent="0.25">
      <c r="A1212" t="s">
        <v>76</v>
      </c>
      <c r="B1212">
        <v>26968.799999999999</v>
      </c>
      <c r="C1212">
        <v>26967.4</v>
      </c>
      <c r="D1212">
        <v>26966.9</v>
      </c>
      <c r="E1212">
        <v>26942.2</v>
      </c>
      <c r="F1212">
        <v>1372.98</v>
      </c>
      <c r="G1212">
        <v>0</v>
      </c>
      <c r="H1212">
        <v>603.89200000000005</v>
      </c>
      <c r="I1212">
        <v>0.14774899999999999</v>
      </c>
      <c r="J1212">
        <v>0.86774499999999999</v>
      </c>
      <c r="K1212">
        <v>0</v>
      </c>
      <c r="L1212" t="s">
        <v>43</v>
      </c>
    </row>
    <row r="1213" spans="1:12" x14ac:dyDescent="0.25">
      <c r="A1213" t="s">
        <v>76</v>
      </c>
      <c r="B1213">
        <v>27276.7</v>
      </c>
      <c r="C1213">
        <v>27275.4</v>
      </c>
      <c r="D1213">
        <v>27274.9</v>
      </c>
      <c r="E1213">
        <v>27249.9</v>
      </c>
      <c r="F1213">
        <v>1400.83</v>
      </c>
      <c r="G1213">
        <v>0</v>
      </c>
      <c r="H1213">
        <v>610.00300000000004</v>
      </c>
      <c r="I1213">
        <v>0.135076</v>
      </c>
      <c r="J1213">
        <v>0.83688300000000004</v>
      </c>
      <c r="K1213">
        <v>0</v>
      </c>
      <c r="L1213" t="s">
        <v>43</v>
      </c>
    </row>
    <row r="1214" spans="1:12" x14ac:dyDescent="0.25">
      <c r="A1214" t="s">
        <v>76</v>
      </c>
      <c r="B1214">
        <v>27053.3</v>
      </c>
      <c r="C1214">
        <v>27051.9</v>
      </c>
      <c r="D1214">
        <v>27051.4</v>
      </c>
      <c r="E1214">
        <v>27026.7</v>
      </c>
      <c r="F1214">
        <v>1378.35</v>
      </c>
      <c r="G1214">
        <v>0</v>
      </c>
      <c r="H1214">
        <v>606.54300000000001</v>
      </c>
      <c r="I1214">
        <v>0.166294</v>
      </c>
      <c r="J1214">
        <v>0.86851699999999998</v>
      </c>
      <c r="K1214">
        <v>0</v>
      </c>
      <c r="L1214" t="s">
        <v>43</v>
      </c>
    </row>
    <row r="1215" spans="1:12" x14ac:dyDescent="0.25">
      <c r="A1215" t="s">
        <v>76</v>
      </c>
      <c r="B1215">
        <v>27090.5</v>
      </c>
      <c r="C1215">
        <v>27089.3</v>
      </c>
      <c r="D1215">
        <v>27088.7</v>
      </c>
      <c r="E1215">
        <v>27064</v>
      </c>
      <c r="F1215">
        <v>1383.37</v>
      </c>
      <c r="G1215">
        <v>0</v>
      </c>
      <c r="H1215">
        <v>606.70299999999997</v>
      </c>
      <c r="I1215">
        <v>0.17523900000000001</v>
      </c>
      <c r="J1215">
        <v>0.83328800000000003</v>
      </c>
      <c r="K1215">
        <v>0</v>
      </c>
      <c r="L1215" t="s">
        <v>43</v>
      </c>
    </row>
    <row r="1216" spans="1:12" x14ac:dyDescent="0.25">
      <c r="A1216" t="s">
        <v>76</v>
      </c>
      <c r="B1216">
        <v>27695</v>
      </c>
      <c r="C1216">
        <v>27693.7</v>
      </c>
      <c r="D1216">
        <v>27693.200000000001</v>
      </c>
      <c r="E1216">
        <v>27667.8</v>
      </c>
      <c r="F1216">
        <v>1412.12</v>
      </c>
      <c r="G1216">
        <v>0</v>
      </c>
      <c r="H1216">
        <v>620.30399999999997</v>
      </c>
      <c r="I1216">
        <v>0.17847099999999999</v>
      </c>
      <c r="J1216">
        <v>0.837009</v>
      </c>
      <c r="K1216">
        <v>0</v>
      </c>
      <c r="L1216" t="s">
        <v>43</v>
      </c>
    </row>
    <row r="1217" spans="1:25" x14ac:dyDescent="0.25">
      <c r="A1217" t="s">
        <v>76</v>
      </c>
      <c r="B1217">
        <v>28526.2</v>
      </c>
      <c r="C1217">
        <v>28524.9</v>
      </c>
      <c r="D1217">
        <v>28524.400000000001</v>
      </c>
      <c r="E1217">
        <v>28498.6</v>
      </c>
      <c r="F1217">
        <v>1455.4</v>
      </c>
      <c r="G1217">
        <v>0</v>
      </c>
      <c r="H1217">
        <v>640.07000000000005</v>
      </c>
      <c r="I1217">
        <v>0.15010899999999999</v>
      </c>
      <c r="J1217">
        <v>0.83657800000000004</v>
      </c>
      <c r="K1217">
        <v>0</v>
      </c>
      <c r="L1217" t="s">
        <v>43</v>
      </c>
      <c r="O1217" t="s">
        <v>43</v>
      </c>
    </row>
    <row r="1218" spans="1:25" x14ac:dyDescent="0.25">
      <c r="A1218" t="s">
        <v>76</v>
      </c>
      <c r="B1218">
        <v>27939.599999999999</v>
      </c>
      <c r="C1218">
        <v>27938.3</v>
      </c>
      <c r="D1218">
        <v>27937.8</v>
      </c>
      <c r="E1218">
        <v>27912.2</v>
      </c>
      <c r="F1218">
        <v>1428.81</v>
      </c>
      <c r="G1218">
        <v>0</v>
      </c>
      <c r="H1218">
        <v>626.92700000000002</v>
      </c>
      <c r="I1218">
        <v>0.14710400000000001</v>
      </c>
      <c r="J1218">
        <v>0.83704100000000004</v>
      </c>
      <c r="K1218">
        <v>0</v>
      </c>
      <c r="L1218" t="s">
        <v>43</v>
      </c>
      <c r="O1218" t="s">
        <v>43</v>
      </c>
    </row>
    <row r="1219" spans="1:25" x14ac:dyDescent="0.25">
      <c r="A1219" t="s">
        <v>76</v>
      </c>
      <c r="B1219">
        <v>26640.9</v>
      </c>
      <c r="C1219">
        <v>26639.599999999999</v>
      </c>
      <c r="D1219">
        <v>26639.1</v>
      </c>
      <c r="E1219">
        <v>26614.799999999999</v>
      </c>
      <c r="F1219">
        <v>1360.83</v>
      </c>
      <c r="G1219">
        <v>0</v>
      </c>
      <c r="H1219">
        <v>597.27300000000002</v>
      </c>
      <c r="I1219">
        <v>0.17854200000000001</v>
      </c>
      <c r="J1219">
        <v>0.83563200000000004</v>
      </c>
      <c r="K1219">
        <v>0</v>
      </c>
      <c r="L1219" t="s">
        <v>43</v>
      </c>
      <c r="O1219" t="s">
        <v>43</v>
      </c>
    </row>
    <row r="1220" spans="1:25" x14ac:dyDescent="0.25">
      <c r="A1220" t="s">
        <v>76</v>
      </c>
      <c r="B1220">
        <v>27402</v>
      </c>
      <c r="C1220">
        <v>27400.799999999999</v>
      </c>
      <c r="D1220">
        <v>27400.3</v>
      </c>
      <c r="E1220">
        <v>27375.3</v>
      </c>
      <c r="F1220">
        <v>1393.16</v>
      </c>
      <c r="G1220">
        <v>0</v>
      </c>
      <c r="H1220">
        <v>613.62900000000002</v>
      </c>
      <c r="I1220">
        <v>0.14710400000000001</v>
      </c>
      <c r="J1220">
        <v>0.83697900000000003</v>
      </c>
      <c r="K1220">
        <v>0</v>
      </c>
      <c r="L1220" t="s">
        <v>43</v>
      </c>
      <c r="O1220" t="s">
        <v>43</v>
      </c>
    </row>
    <row r="1221" spans="1:25" x14ac:dyDescent="0.25">
      <c r="A1221" t="s">
        <v>76</v>
      </c>
      <c r="B1221">
        <v>26937.9</v>
      </c>
      <c r="C1221">
        <v>26936.6</v>
      </c>
      <c r="D1221">
        <v>26936.1</v>
      </c>
      <c r="E1221">
        <v>26911.5</v>
      </c>
      <c r="F1221">
        <v>1368.97</v>
      </c>
      <c r="G1221">
        <v>0</v>
      </c>
      <c r="H1221">
        <v>603.66899999999998</v>
      </c>
      <c r="I1221">
        <v>0.178457</v>
      </c>
      <c r="J1221">
        <v>0.83622300000000005</v>
      </c>
      <c r="K1221">
        <v>0</v>
      </c>
      <c r="L1221" t="s">
        <v>43</v>
      </c>
      <c r="O1221" t="s">
        <v>43</v>
      </c>
    </row>
    <row r="1222" spans="1:25" x14ac:dyDescent="0.25">
      <c r="A1222" t="s">
        <v>76</v>
      </c>
      <c r="B1222">
        <v>27070.3</v>
      </c>
      <c r="C1222">
        <v>27069</v>
      </c>
      <c r="D1222">
        <v>27068.400000000001</v>
      </c>
      <c r="E1222">
        <v>27043.7</v>
      </c>
      <c r="F1222">
        <v>1376.99</v>
      </c>
      <c r="G1222">
        <v>0</v>
      </c>
      <c r="H1222">
        <v>606.34500000000003</v>
      </c>
      <c r="I1222">
        <v>0.147146</v>
      </c>
      <c r="J1222">
        <v>0.83692299999999997</v>
      </c>
      <c r="K1222">
        <v>0</v>
      </c>
      <c r="L1222" t="s">
        <v>43</v>
      </c>
      <c r="O1222" t="s">
        <v>43</v>
      </c>
    </row>
    <row r="1223" spans="1:25" x14ac:dyDescent="0.25">
      <c r="A1223" t="s">
        <v>76</v>
      </c>
      <c r="B1223">
        <v>26954.7</v>
      </c>
      <c r="C1223">
        <v>26953.200000000001</v>
      </c>
      <c r="D1223">
        <v>26952.7</v>
      </c>
      <c r="E1223">
        <v>26928.1</v>
      </c>
      <c r="F1223">
        <v>1370.39</v>
      </c>
      <c r="G1223">
        <v>0</v>
      </c>
      <c r="H1223">
        <v>603.92700000000002</v>
      </c>
      <c r="I1223">
        <v>0.17848900000000001</v>
      </c>
      <c r="J1223">
        <v>0.83704699999999999</v>
      </c>
      <c r="K1223">
        <v>0</v>
      </c>
      <c r="L1223" t="s">
        <v>43</v>
      </c>
      <c r="O1223" t="s">
        <v>43</v>
      </c>
    </row>
    <row r="1224" spans="1:25" x14ac:dyDescent="0.25">
      <c r="A1224" t="s">
        <v>76</v>
      </c>
      <c r="B1224">
        <v>27213.200000000001</v>
      </c>
      <c r="C1224">
        <v>27211.8</v>
      </c>
      <c r="D1224">
        <v>27211.3</v>
      </c>
      <c r="E1224">
        <v>27186.5</v>
      </c>
      <c r="F1224">
        <v>1385.31</v>
      </c>
      <c r="G1224">
        <v>0</v>
      </c>
      <c r="H1224">
        <v>609.99099999999999</v>
      </c>
      <c r="I1224">
        <v>0.150951</v>
      </c>
      <c r="J1224">
        <v>0.83658500000000002</v>
      </c>
      <c r="K1224">
        <v>0</v>
      </c>
      <c r="L1224" t="s">
        <v>43</v>
      </c>
      <c r="O1224" t="s">
        <v>43</v>
      </c>
    </row>
    <row r="1225" spans="1:25" x14ac:dyDescent="0.25">
      <c r="A1225" t="s">
        <v>76</v>
      </c>
      <c r="B1225">
        <v>27143.599999999999</v>
      </c>
      <c r="C1225">
        <v>27142.2</v>
      </c>
      <c r="D1225">
        <v>27141.7</v>
      </c>
      <c r="E1225">
        <v>27117</v>
      </c>
      <c r="F1225">
        <v>1389</v>
      </c>
      <c r="G1225">
        <v>0</v>
      </c>
      <c r="H1225">
        <v>608.64800000000002</v>
      </c>
      <c r="I1225">
        <v>0.15516099999999999</v>
      </c>
      <c r="J1225">
        <v>0.83633000000000002</v>
      </c>
      <c r="K1225">
        <v>0</v>
      </c>
      <c r="L1225" t="s">
        <v>43</v>
      </c>
      <c r="O1225" t="s">
        <v>43</v>
      </c>
    </row>
    <row r="1226" spans="1:25" x14ac:dyDescent="0.25">
      <c r="A1226" t="s">
        <v>76</v>
      </c>
      <c r="B1226">
        <v>27317</v>
      </c>
      <c r="C1226">
        <v>27315.7</v>
      </c>
      <c r="D1226">
        <v>27315.200000000001</v>
      </c>
      <c r="E1226">
        <v>27290.2</v>
      </c>
      <c r="F1226">
        <v>1395.75</v>
      </c>
      <c r="G1226">
        <v>0</v>
      </c>
      <c r="H1226">
        <v>613.17700000000002</v>
      </c>
      <c r="I1226">
        <v>0.147373</v>
      </c>
      <c r="J1226">
        <v>0.83704000000000001</v>
      </c>
      <c r="K1226">
        <v>0</v>
      </c>
      <c r="L1226" t="s">
        <v>43</v>
      </c>
      <c r="O1226" t="s">
        <v>43</v>
      </c>
    </row>
    <row r="1227" spans="1:25" x14ac:dyDescent="0.25">
      <c r="A1227" t="s">
        <v>76</v>
      </c>
      <c r="B1227">
        <v>27528.400000000001</v>
      </c>
      <c r="C1227">
        <v>27527</v>
      </c>
      <c r="D1227">
        <v>27526.5</v>
      </c>
      <c r="E1227">
        <v>27501.200000000001</v>
      </c>
      <c r="F1227">
        <v>1407.53</v>
      </c>
      <c r="G1227">
        <v>0</v>
      </c>
      <c r="H1227">
        <v>617.44399999999996</v>
      </c>
      <c r="I1227">
        <v>0.14751</v>
      </c>
      <c r="J1227">
        <v>0.83703000000000005</v>
      </c>
      <c r="K1227">
        <v>0</v>
      </c>
      <c r="L1227" t="s">
        <v>43</v>
      </c>
      <c r="O1227" t="s">
        <v>43</v>
      </c>
    </row>
    <row r="1228" spans="1:25" x14ac:dyDescent="0.25">
      <c r="A1228" t="s">
        <v>76</v>
      </c>
      <c r="B1228">
        <v>26684.6</v>
      </c>
      <c r="C1228">
        <v>26683.4</v>
      </c>
      <c r="D1228">
        <v>26682.799999999999</v>
      </c>
      <c r="E1228">
        <v>26658.400000000001</v>
      </c>
      <c r="F1228">
        <v>1362.87</v>
      </c>
      <c r="G1228">
        <v>0</v>
      </c>
      <c r="H1228">
        <v>597.67200000000003</v>
      </c>
      <c r="I1228">
        <v>0.14820700000000001</v>
      </c>
      <c r="J1228">
        <v>0.83703399999999994</v>
      </c>
      <c r="K1228">
        <v>0</v>
      </c>
      <c r="L1228" t="s">
        <v>43</v>
      </c>
      <c r="O1228" t="s">
        <v>43</v>
      </c>
    </row>
    <row r="1229" spans="1:25" x14ac:dyDescent="0.25">
      <c r="A1229" t="s">
        <v>76</v>
      </c>
      <c r="B1229">
        <v>26960</v>
      </c>
      <c r="C1229">
        <v>26958.6</v>
      </c>
      <c r="D1229">
        <v>26958.1</v>
      </c>
      <c r="E1229">
        <v>26933.5</v>
      </c>
      <c r="F1229">
        <v>1374.76</v>
      </c>
      <c r="G1229">
        <v>0</v>
      </c>
      <c r="H1229">
        <v>603.89300000000003</v>
      </c>
      <c r="I1229">
        <v>0.17212</v>
      </c>
      <c r="J1229">
        <v>0.83692200000000005</v>
      </c>
      <c r="K1229">
        <v>0</v>
      </c>
      <c r="L1229" t="s">
        <v>43</v>
      </c>
      <c r="O1229" t="s">
        <v>43</v>
      </c>
    </row>
    <row r="1230" spans="1:25" x14ac:dyDescent="0.25">
      <c r="A1230" t="s">
        <v>76</v>
      </c>
      <c r="B1230">
        <v>27527.1</v>
      </c>
      <c r="C1230">
        <v>27525.4</v>
      </c>
      <c r="D1230">
        <v>27524.9</v>
      </c>
      <c r="E1230">
        <v>27499.7</v>
      </c>
      <c r="F1230">
        <v>1410.48</v>
      </c>
      <c r="G1230">
        <v>0</v>
      </c>
      <c r="H1230">
        <v>617.04899999999998</v>
      </c>
      <c r="I1230">
        <v>0.155337</v>
      </c>
      <c r="J1230">
        <v>0.83689199999999997</v>
      </c>
      <c r="K1230">
        <v>0</v>
      </c>
      <c r="L1230" t="s">
        <v>43</v>
      </c>
      <c r="O1230" t="s">
        <v>43</v>
      </c>
    </row>
    <row r="1231" spans="1:25" x14ac:dyDescent="0.25">
      <c r="A1231" t="s">
        <v>76</v>
      </c>
      <c r="B1231">
        <v>27895.5</v>
      </c>
      <c r="C1231">
        <v>27893</v>
      </c>
      <c r="D1231">
        <v>27892.400000000001</v>
      </c>
      <c r="E1231">
        <v>27866.9</v>
      </c>
      <c r="F1231">
        <v>1431.95</v>
      </c>
      <c r="G1231">
        <v>0</v>
      </c>
      <c r="H1231">
        <v>625.47400000000005</v>
      </c>
      <c r="I1231">
        <v>0.178454</v>
      </c>
      <c r="J1231">
        <v>0.836669</v>
      </c>
      <c r="K1231">
        <v>0</v>
      </c>
      <c r="L1231" t="s">
        <v>43</v>
      </c>
      <c r="O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27387.7</v>
      </c>
      <c r="C1232">
        <v>27386.400000000001</v>
      </c>
      <c r="D1232">
        <v>27385.9</v>
      </c>
      <c r="E1232">
        <v>27360.9</v>
      </c>
      <c r="F1232">
        <v>1414</v>
      </c>
      <c r="G1232">
        <v>0</v>
      </c>
      <c r="H1232">
        <v>613.476</v>
      </c>
      <c r="I1232">
        <v>0.14757000000000001</v>
      </c>
      <c r="J1232">
        <v>0.83705300000000005</v>
      </c>
      <c r="K1232">
        <v>0</v>
      </c>
      <c r="L1232" t="s">
        <v>43</v>
      </c>
      <c r="O1232" t="s">
        <v>43</v>
      </c>
      <c r="R1232">
        <f>AVERAGE(B1183:B1232)</f>
        <v>27252.126</v>
      </c>
      <c r="S1232">
        <f>AVERAGE(C1183:C1232)</f>
        <v>27250.787999999997</v>
      </c>
      <c r="U1232">
        <f>_xlfn.VAR.P(B1183:B1232)</f>
        <v>265386.43352399976</v>
      </c>
      <c r="V1232">
        <f>_xlfn.VAR.P(C1183:C1232)</f>
        <v>265357.16145600023</v>
      </c>
      <c r="X1232">
        <f>1.96*SQRT(U1232)/50</f>
        <v>20.194142943198134</v>
      </c>
      <c r="Y1232">
        <f>1.96*SQRT(V1232)/50</f>
        <v>20.193029207618856</v>
      </c>
    </row>
    <row r="1233" spans="1:15" x14ac:dyDescent="0.25">
      <c r="A1233" t="s">
        <v>76</v>
      </c>
      <c r="B1233">
        <v>1362609.8517730001</v>
      </c>
      <c r="C1233" t="s">
        <v>37</v>
      </c>
      <c r="O1233" t="s">
        <v>43</v>
      </c>
    </row>
    <row r="1234" spans="1:15" x14ac:dyDescent="0.25">
      <c r="A1234" t="s">
        <v>148</v>
      </c>
      <c r="B1234">
        <v>29956.3</v>
      </c>
      <c r="C1234">
        <v>29840.1</v>
      </c>
      <c r="D1234">
        <v>29839.599999999999</v>
      </c>
      <c r="E1234">
        <v>29812.5</v>
      </c>
      <c r="F1234">
        <v>1169.28</v>
      </c>
      <c r="G1234">
        <v>2499.58</v>
      </c>
      <c r="H1234">
        <v>619.68899999999996</v>
      </c>
      <c r="I1234">
        <v>640.66</v>
      </c>
      <c r="J1234">
        <v>680.73900000000003</v>
      </c>
      <c r="K1234">
        <v>25760.7</v>
      </c>
      <c r="L1234">
        <v>0.16105900000000001</v>
      </c>
      <c r="M1234">
        <v>0.83694800000000003</v>
      </c>
      <c r="N1234">
        <v>0</v>
      </c>
      <c r="O1234" t="s">
        <v>43</v>
      </c>
    </row>
    <row r="1235" spans="1:15" x14ac:dyDescent="0.25">
      <c r="A1235" t="s">
        <v>148</v>
      </c>
      <c r="B1235">
        <v>30386.1</v>
      </c>
      <c r="C1235">
        <v>30267.4</v>
      </c>
      <c r="D1235">
        <v>30266.799999999999</v>
      </c>
      <c r="E1235">
        <v>30239.4</v>
      </c>
      <c r="F1235">
        <v>1170.0999999999999</v>
      </c>
      <c r="G1235">
        <v>2686.71</v>
      </c>
      <c r="H1235">
        <v>625.274</v>
      </c>
      <c r="I1235">
        <v>648.70000000000005</v>
      </c>
      <c r="J1235">
        <v>850.24599999999998</v>
      </c>
      <c r="K1235">
        <v>25992.3</v>
      </c>
      <c r="L1235">
        <v>0.15254999999999999</v>
      </c>
      <c r="M1235">
        <v>0.83687100000000003</v>
      </c>
      <c r="N1235">
        <v>0</v>
      </c>
      <c r="O1235" t="s">
        <v>43</v>
      </c>
    </row>
    <row r="1236" spans="1:15" x14ac:dyDescent="0.25">
      <c r="A1236" t="s">
        <v>148</v>
      </c>
      <c r="B1236">
        <v>30796.799999999999</v>
      </c>
      <c r="C1236">
        <v>30680.9</v>
      </c>
      <c r="D1236">
        <v>30680.2</v>
      </c>
      <c r="E1236">
        <v>30652.5</v>
      </c>
      <c r="F1236">
        <v>1195.72</v>
      </c>
      <c r="G1236">
        <v>2886.95</v>
      </c>
      <c r="H1236">
        <v>629.39400000000001</v>
      </c>
      <c r="I1236">
        <v>658.654</v>
      </c>
      <c r="J1236">
        <v>1034.6500000000001</v>
      </c>
      <c r="K1236">
        <v>26174.6</v>
      </c>
      <c r="L1236">
        <v>0.17851600000000001</v>
      </c>
      <c r="M1236">
        <v>0.83691000000000004</v>
      </c>
      <c r="N1236">
        <v>0</v>
      </c>
      <c r="O1236" t="s">
        <v>43</v>
      </c>
    </row>
    <row r="1237" spans="1:15" x14ac:dyDescent="0.25">
      <c r="A1237" t="s">
        <v>148</v>
      </c>
      <c r="B1237">
        <v>31517.3</v>
      </c>
      <c r="C1237">
        <v>31398.3</v>
      </c>
      <c r="D1237">
        <v>31397.599999999999</v>
      </c>
      <c r="E1237">
        <v>31369.3</v>
      </c>
      <c r="F1237">
        <v>1230.3</v>
      </c>
      <c r="G1237">
        <v>2790.14</v>
      </c>
      <c r="H1237">
        <v>648.20600000000002</v>
      </c>
      <c r="I1237">
        <v>673.48699999999997</v>
      </c>
      <c r="J1237">
        <v>886.66300000000001</v>
      </c>
      <c r="K1237">
        <v>26944.1</v>
      </c>
      <c r="L1237">
        <v>0.178456</v>
      </c>
      <c r="M1237">
        <v>0.83674000000000004</v>
      </c>
      <c r="N1237">
        <v>0</v>
      </c>
      <c r="O1237" t="s">
        <v>43</v>
      </c>
    </row>
    <row r="1238" spans="1:15" x14ac:dyDescent="0.25">
      <c r="A1238" t="s">
        <v>148</v>
      </c>
      <c r="B1238">
        <v>31193.8</v>
      </c>
      <c r="C1238">
        <v>31072.7</v>
      </c>
      <c r="D1238">
        <v>31072</v>
      </c>
      <c r="E1238">
        <v>31043.7</v>
      </c>
      <c r="F1238">
        <v>1201.1500000000001</v>
      </c>
      <c r="G1238">
        <v>2907.02</v>
      </c>
      <c r="H1238">
        <v>637.40099999999995</v>
      </c>
      <c r="I1238">
        <v>666.85799999999995</v>
      </c>
      <c r="J1238">
        <v>1032.21</v>
      </c>
      <c r="K1238">
        <v>26539.7</v>
      </c>
      <c r="L1238">
        <v>0.154033</v>
      </c>
      <c r="M1238">
        <v>0.83623000000000003</v>
      </c>
      <c r="N1238">
        <v>0</v>
      </c>
      <c r="O1238" t="s">
        <v>43</v>
      </c>
    </row>
    <row r="1239" spans="1:15" x14ac:dyDescent="0.25">
      <c r="A1239" t="s">
        <v>148</v>
      </c>
      <c r="B1239">
        <v>31260.799999999999</v>
      </c>
      <c r="C1239">
        <v>31137.200000000001</v>
      </c>
      <c r="D1239">
        <v>31136.6</v>
      </c>
      <c r="E1239">
        <v>31108.6</v>
      </c>
      <c r="F1239">
        <v>1205.5</v>
      </c>
      <c r="G1239">
        <v>3047.46</v>
      </c>
      <c r="H1239">
        <v>636.22199999999998</v>
      </c>
      <c r="I1239">
        <v>664.02</v>
      </c>
      <c r="J1239">
        <v>1174.18</v>
      </c>
      <c r="K1239">
        <v>26454.799999999999</v>
      </c>
      <c r="L1239">
        <v>0.14710699999999999</v>
      </c>
      <c r="M1239">
        <v>0.83704800000000001</v>
      </c>
      <c r="N1239">
        <v>0</v>
      </c>
      <c r="O1239" t="s">
        <v>43</v>
      </c>
    </row>
    <row r="1240" spans="1:15" x14ac:dyDescent="0.25">
      <c r="A1240" t="s">
        <v>148</v>
      </c>
      <c r="B1240">
        <v>30535.9</v>
      </c>
      <c r="C1240">
        <v>30409.200000000001</v>
      </c>
      <c r="D1240">
        <v>30408.6</v>
      </c>
      <c r="E1240">
        <v>30381.4</v>
      </c>
      <c r="F1240">
        <v>1167.3</v>
      </c>
      <c r="G1240">
        <v>2822.74</v>
      </c>
      <c r="H1240">
        <v>627.779</v>
      </c>
      <c r="I1240">
        <v>653.37699999999995</v>
      </c>
      <c r="J1240">
        <v>979.46600000000001</v>
      </c>
      <c r="K1240">
        <v>26004.5</v>
      </c>
      <c r="L1240">
        <v>0.15442500000000001</v>
      </c>
      <c r="M1240">
        <v>0.83620700000000003</v>
      </c>
      <c r="N1240">
        <v>0</v>
      </c>
      <c r="O1240" t="s">
        <v>43</v>
      </c>
    </row>
    <row r="1241" spans="1:15" x14ac:dyDescent="0.25">
      <c r="A1241" t="s">
        <v>148</v>
      </c>
      <c r="B1241">
        <v>30860</v>
      </c>
      <c r="C1241">
        <v>30738.3</v>
      </c>
      <c r="D1241">
        <v>30737.599999999999</v>
      </c>
      <c r="E1241">
        <v>30709.8</v>
      </c>
      <c r="F1241">
        <v>1192.76</v>
      </c>
      <c r="G1241">
        <v>2716.91</v>
      </c>
      <c r="H1241">
        <v>635.47</v>
      </c>
      <c r="I1241">
        <v>658.673</v>
      </c>
      <c r="J1241">
        <v>850.976</v>
      </c>
      <c r="K1241">
        <v>26402.5</v>
      </c>
      <c r="L1241">
        <v>0.15340500000000001</v>
      </c>
      <c r="M1241">
        <v>0.83696000000000004</v>
      </c>
      <c r="N1241">
        <v>0</v>
      </c>
      <c r="O1241" t="s">
        <v>43</v>
      </c>
    </row>
    <row r="1242" spans="1:15" x14ac:dyDescent="0.25">
      <c r="A1242" t="s">
        <v>148</v>
      </c>
      <c r="B1242">
        <v>31178.6</v>
      </c>
      <c r="C1242">
        <v>31054.3</v>
      </c>
      <c r="D1242">
        <v>31053.7</v>
      </c>
      <c r="E1242">
        <v>31025.8</v>
      </c>
      <c r="F1242">
        <v>1194.93</v>
      </c>
      <c r="G1242">
        <v>2874.25</v>
      </c>
      <c r="H1242">
        <v>639.23900000000003</v>
      </c>
      <c r="I1242">
        <v>664.173</v>
      </c>
      <c r="J1242">
        <v>995.42899999999997</v>
      </c>
      <c r="K1242">
        <v>26564.2</v>
      </c>
      <c r="L1242">
        <v>0.168016</v>
      </c>
      <c r="M1242">
        <v>0.83792900000000003</v>
      </c>
      <c r="N1242">
        <v>0</v>
      </c>
      <c r="O1242" t="s">
        <v>43</v>
      </c>
    </row>
    <row r="1243" spans="1:15" x14ac:dyDescent="0.25">
      <c r="A1243" t="s">
        <v>148</v>
      </c>
      <c r="B1243">
        <v>31455.1</v>
      </c>
      <c r="C1243">
        <v>31329.200000000001</v>
      </c>
      <c r="D1243">
        <v>31328.5</v>
      </c>
      <c r="E1243">
        <v>31299.9</v>
      </c>
      <c r="F1243">
        <v>1224.8</v>
      </c>
      <c r="G1243">
        <v>2941.96</v>
      </c>
      <c r="H1243">
        <v>645.00300000000004</v>
      </c>
      <c r="I1243">
        <v>673.01700000000005</v>
      </c>
      <c r="J1243">
        <v>1046.67</v>
      </c>
      <c r="K1243">
        <v>26733.8</v>
      </c>
      <c r="L1243">
        <v>0.14722399999999999</v>
      </c>
      <c r="M1243">
        <v>0.83705200000000002</v>
      </c>
      <c r="N1243">
        <v>0</v>
      </c>
      <c r="O1243" t="s">
        <v>43</v>
      </c>
    </row>
    <row r="1244" spans="1:15" x14ac:dyDescent="0.25">
      <c r="A1244" t="s">
        <v>148</v>
      </c>
      <c r="B1244">
        <v>30205</v>
      </c>
      <c r="C1244">
        <v>30082.2</v>
      </c>
      <c r="D1244">
        <v>30081.599999999999</v>
      </c>
      <c r="E1244">
        <v>30054.400000000001</v>
      </c>
      <c r="F1244">
        <v>1167.3</v>
      </c>
      <c r="G1244">
        <v>2742.37</v>
      </c>
      <c r="H1244">
        <v>618.96400000000006</v>
      </c>
      <c r="I1244">
        <v>649.62699999999995</v>
      </c>
      <c r="J1244">
        <v>916.73599999999999</v>
      </c>
      <c r="K1244">
        <v>25767.599999999999</v>
      </c>
      <c r="L1244">
        <v>0.178454</v>
      </c>
      <c r="M1244">
        <v>0.83705099999999999</v>
      </c>
      <c r="N1244">
        <v>0</v>
      </c>
      <c r="O1244" t="s">
        <v>43</v>
      </c>
    </row>
    <row r="1245" spans="1:15" x14ac:dyDescent="0.25">
      <c r="A1245" t="s">
        <v>148</v>
      </c>
      <c r="B1245">
        <v>28602.3</v>
      </c>
      <c r="C1245">
        <v>28483.3</v>
      </c>
      <c r="D1245">
        <v>28482.799999999999</v>
      </c>
      <c r="E1245">
        <v>28457.3</v>
      </c>
      <c r="F1245">
        <v>1133.57</v>
      </c>
      <c r="G1245">
        <v>2451.02</v>
      </c>
      <c r="H1245">
        <v>590.23900000000003</v>
      </c>
      <c r="I1245">
        <v>609.55700000000002</v>
      </c>
      <c r="J1245">
        <v>718.45</v>
      </c>
      <c r="K1245">
        <v>24505.8</v>
      </c>
      <c r="L1245">
        <v>0.17846600000000001</v>
      </c>
      <c r="M1245">
        <v>0.83696800000000005</v>
      </c>
      <c r="N1245">
        <v>0</v>
      </c>
      <c r="O1245" t="s">
        <v>43</v>
      </c>
    </row>
    <row r="1246" spans="1:15" x14ac:dyDescent="0.25">
      <c r="A1246" t="s">
        <v>148</v>
      </c>
      <c r="B1246">
        <v>29702.1</v>
      </c>
      <c r="C1246">
        <v>29582.2</v>
      </c>
      <c r="D1246">
        <v>29581.7</v>
      </c>
      <c r="E1246">
        <v>29555.3</v>
      </c>
      <c r="F1246">
        <v>1176.05</v>
      </c>
      <c r="G1246">
        <v>2560.13</v>
      </c>
      <c r="H1246">
        <v>611.74400000000003</v>
      </c>
      <c r="I1246">
        <v>632.72299999999996</v>
      </c>
      <c r="J1246">
        <v>765.50199999999995</v>
      </c>
      <c r="K1246">
        <v>25442.1</v>
      </c>
      <c r="L1246">
        <v>0.150503</v>
      </c>
      <c r="M1246">
        <v>0.83699100000000004</v>
      </c>
      <c r="N1246">
        <v>0</v>
      </c>
      <c r="O1246" t="s">
        <v>43</v>
      </c>
    </row>
    <row r="1247" spans="1:15" x14ac:dyDescent="0.25">
      <c r="A1247" t="s">
        <v>148</v>
      </c>
      <c r="B1247">
        <v>30900.7</v>
      </c>
      <c r="C1247">
        <v>30775.200000000001</v>
      </c>
      <c r="D1247">
        <v>30774.6</v>
      </c>
      <c r="E1247">
        <v>30747.200000000001</v>
      </c>
      <c r="F1247">
        <v>1226.3800000000001</v>
      </c>
      <c r="G1247">
        <v>2714.86</v>
      </c>
      <c r="H1247">
        <v>635.30799999999999</v>
      </c>
      <c r="I1247">
        <v>662.62599999999998</v>
      </c>
      <c r="J1247">
        <v>845.94799999999998</v>
      </c>
      <c r="K1247">
        <v>26414</v>
      </c>
      <c r="L1247">
        <v>0.178454</v>
      </c>
      <c r="M1247">
        <v>0.83580399999999999</v>
      </c>
      <c r="N1247">
        <v>0</v>
      </c>
      <c r="O1247" t="s">
        <v>43</v>
      </c>
    </row>
    <row r="1248" spans="1:15" x14ac:dyDescent="0.25">
      <c r="A1248" t="s">
        <v>148</v>
      </c>
      <c r="B1248">
        <v>30138.6</v>
      </c>
      <c r="C1248">
        <v>30018.7</v>
      </c>
      <c r="D1248">
        <v>30018.1</v>
      </c>
      <c r="E1248">
        <v>29991.3</v>
      </c>
      <c r="F1248">
        <v>1195.9000000000001</v>
      </c>
      <c r="G1248">
        <v>2659.23</v>
      </c>
      <c r="H1248">
        <v>619.49300000000005</v>
      </c>
      <c r="I1248">
        <v>647.06600000000003</v>
      </c>
      <c r="J1248">
        <v>836.04</v>
      </c>
      <c r="K1248">
        <v>25742.5</v>
      </c>
      <c r="L1248">
        <v>0.15738099999999999</v>
      </c>
      <c r="M1248">
        <v>0.83704900000000004</v>
      </c>
      <c r="N1248">
        <v>0</v>
      </c>
      <c r="O1248" t="s">
        <v>43</v>
      </c>
    </row>
    <row r="1249" spans="1:15" x14ac:dyDescent="0.25">
      <c r="A1249" t="s">
        <v>148</v>
      </c>
      <c r="B1249">
        <v>31144.1</v>
      </c>
      <c r="C1249">
        <v>31022.9</v>
      </c>
      <c r="D1249">
        <v>31022.3</v>
      </c>
      <c r="E1249">
        <v>30994.6</v>
      </c>
      <c r="F1249">
        <v>1242.1500000000001</v>
      </c>
      <c r="G1249">
        <v>2594.2800000000002</v>
      </c>
      <c r="H1249">
        <v>642.90200000000004</v>
      </c>
      <c r="I1249">
        <v>663.97900000000004</v>
      </c>
      <c r="J1249">
        <v>710.27200000000005</v>
      </c>
      <c r="K1249">
        <v>26767</v>
      </c>
      <c r="L1249">
        <v>0.147345</v>
      </c>
      <c r="M1249">
        <v>0.83467000000000002</v>
      </c>
      <c r="N1249">
        <v>0</v>
      </c>
      <c r="O1249" t="s">
        <v>43</v>
      </c>
    </row>
    <row r="1250" spans="1:15" x14ac:dyDescent="0.25">
      <c r="A1250" t="s">
        <v>148</v>
      </c>
      <c r="B1250">
        <v>30988.2</v>
      </c>
      <c r="C1250">
        <v>30864.2</v>
      </c>
      <c r="D1250">
        <v>30863.7</v>
      </c>
      <c r="E1250">
        <v>30835.599999999999</v>
      </c>
      <c r="F1250">
        <v>1247.98</v>
      </c>
      <c r="G1250">
        <v>2696.36</v>
      </c>
      <c r="H1250">
        <v>636.94799999999998</v>
      </c>
      <c r="I1250">
        <v>663.12900000000002</v>
      </c>
      <c r="J1250">
        <v>824.57899999999995</v>
      </c>
      <c r="K1250">
        <v>26496.1</v>
      </c>
      <c r="L1250">
        <v>0.14754600000000001</v>
      </c>
      <c r="M1250">
        <v>0.83588899999999999</v>
      </c>
      <c r="N1250">
        <v>0</v>
      </c>
      <c r="O1250" t="s">
        <v>43</v>
      </c>
    </row>
    <row r="1251" spans="1:15" x14ac:dyDescent="0.25">
      <c r="A1251" t="s">
        <v>148</v>
      </c>
      <c r="B1251">
        <v>32128.1</v>
      </c>
      <c r="C1251">
        <v>32006.1</v>
      </c>
      <c r="D1251">
        <v>32005.5</v>
      </c>
      <c r="E1251">
        <v>31976.7</v>
      </c>
      <c r="F1251">
        <v>1288.32</v>
      </c>
      <c r="G1251">
        <v>2796.3</v>
      </c>
      <c r="H1251">
        <v>660.32</v>
      </c>
      <c r="I1251">
        <v>686.13800000000003</v>
      </c>
      <c r="J1251">
        <v>859.46199999999999</v>
      </c>
      <c r="K1251">
        <v>27488</v>
      </c>
      <c r="L1251">
        <v>0.148093</v>
      </c>
      <c r="M1251">
        <v>0.83703899999999998</v>
      </c>
      <c r="N1251">
        <v>0</v>
      </c>
      <c r="O1251" t="s">
        <v>43</v>
      </c>
    </row>
    <row r="1252" spans="1:15" x14ac:dyDescent="0.25">
      <c r="A1252" t="s">
        <v>148</v>
      </c>
      <c r="B1252">
        <v>30794.6</v>
      </c>
      <c r="C1252">
        <v>30677.200000000001</v>
      </c>
      <c r="D1252">
        <v>30676.7</v>
      </c>
      <c r="E1252">
        <v>30649.3</v>
      </c>
      <c r="F1252">
        <v>1226.44</v>
      </c>
      <c r="G1252">
        <v>2622.19</v>
      </c>
      <c r="H1252">
        <v>634.73400000000004</v>
      </c>
      <c r="I1252">
        <v>657.43299999999999</v>
      </c>
      <c r="J1252">
        <v>759.36</v>
      </c>
      <c r="K1252">
        <v>26406.2</v>
      </c>
      <c r="L1252">
        <v>0.171482</v>
      </c>
      <c r="M1252">
        <v>0.83684599999999998</v>
      </c>
      <c r="N1252">
        <v>0</v>
      </c>
      <c r="O1252" t="s">
        <v>43</v>
      </c>
    </row>
    <row r="1253" spans="1:15" x14ac:dyDescent="0.25">
      <c r="A1253" t="s">
        <v>148</v>
      </c>
      <c r="B1253">
        <v>30497.7</v>
      </c>
      <c r="C1253">
        <v>30373.4</v>
      </c>
      <c r="D1253">
        <v>30372.799999999999</v>
      </c>
      <c r="E1253">
        <v>30346</v>
      </c>
      <c r="F1253">
        <v>1204.42</v>
      </c>
      <c r="G1253">
        <v>2625.31</v>
      </c>
      <c r="H1253">
        <v>627.81799999999998</v>
      </c>
      <c r="I1253">
        <v>651.471</v>
      </c>
      <c r="J1253">
        <v>782.11</v>
      </c>
      <c r="K1253">
        <v>26124.400000000001</v>
      </c>
      <c r="L1253">
        <v>0.15093599999999999</v>
      </c>
      <c r="M1253">
        <v>0.83315899999999998</v>
      </c>
      <c r="N1253">
        <v>0</v>
      </c>
      <c r="O1253" t="s">
        <v>43</v>
      </c>
    </row>
    <row r="1254" spans="1:15" x14ac:dyDescent="0.25">
      <c r="A1254" t="s">
        <v>148</v>
      </c>
      <c r="B1254">
        <v>30301.4</v>
      </c>
      <c r="C1254">
        <v>30182.1</v>
      </c>
      <c r="D1254">
        <v>30181.5</v>
      </c>
      <c r="E1254">
        <v>30154.2</v>
      </c>
      <c r="F1254">
        <v>1198.29</v>
      </c>
      <c r="G1254">
        <v>2773.38</v>
      </c>
      <c r="H1254">
        <v>619.93899999999996</v>
      </c>
      <c r="I1254">
        <v>648.28800000000001</v>
      </c>
      <c r="J1254">
        <v>950.17100000000005</v>
      </c>
      <c r="K1254">
        <v>25798</v>
      </c>
      <c r="L1254">
        <v>0.15761600000000001</v>
      </c>
      <c r="M1254">
        <v>0.83632200000000001</v>
      </c>
      <c r="N1254">
        <v>0</v>
      </c>
      <c r="O1254" t="s">
        <v>43</v>
      </c>
    </row>
    <row r="1255" spans="1:15" x14ac:dyDescent="0.25">
      <c r="A1255" t="s">
        <v>148</v>
      </c>
      <c r="B1255">
        <v>30716.400000000001</v>
      </c>
      <c r="C1255">
        <v>30596.799999999999</v>
      </c>
      <c r="D1255">
        <v>30596.2</v>
      </c>
      <c r="E1255">
        <v>30568.6</v>
      </c>
      <c r="F1255">
        <v>1212.8499999999999</v>
      </c>
      <c r="G1255">
        <v>2862.3</v>
      </c>
      <c r="H1255">
        <v>628.09199999999998</v>
      </c>
      <c r="I1255">
        <v>655.29700000000003</v>
      </c>
      <c r="J1255">
        <v>1013.55</v>
      </c>
      <c r="K1255">
        <v>26097.9</v>
      </c>
      <c r="L1255">
        <v>0.15548799999999999</v>
      </c>
      <c r="M1255">
        <v>0.86885699999999999</v>
      </c>
      <c r="N1255">
        <v>0</v>
      </c>
      <c r="O1255" t="s">
        <v>43</v>
      </c>
    </row>
    <row r="1256" spans="1:15" x14ac:dyDescent="0.25">
      <c r="A1256" t="s">
        <v>148</v>
      </c>
      <c r="B1256">
        <v>30641</v>
      </c>
      <c r="C1256">
        <v>30519.3</v>
      </c>
      <c r="D1256">
        <v>30518.6</v>
      </c>
      <c r="E1256">
        <v>30491.1</v>
      </c>
      <c r="F1256">
        <v>1196.54</v>
      </c>
      <c r="G1256">
        <v>2864.7</v>
      </c>
      <c r="H1256">
        <v>628.35699999999997</v>
      </c>
      <c r="I1256">
        <v>654.52300000000002</v>
      </c>
      <c r="J1256">
        <v>1020.91</v>
      </c>
      <c r="K1256">
        <v>26041.8</v>
      </c>
      <c r="L1256">
        <v>0.17846600000000001</v>
      </c>
      <c r="M1256">
        <v>0.837036</v>
      </c>
      <c r="N1256">
        <v>0</v>
      </c>
      <c r="O1256" t="s">
        <v>43</v>
      </c>
    </row>
    <row r="1257" spans="1:15" x14ac:dyDescent="0.25">
      <c r="A1257" t="s">
        <v>148</v>
      </c>
      <c r="B1257">
        <v>30549.1</v>
      </c>
      <c r="C1257">
        <v>30430.400000000001</v>
      </c>
      <c r="D1257">
        <v>30429.8</v>
      </c>
      <c r="E1257">
        <v>30402.6</v>
      </c>
      <c r="F1257">
        <v>1198.48</v>
      </c>
      <c r="G1257">
        <v>2645.08</v>
      </c>
      <c r="H1257">
        <v>629.54700000000003</v>
      </c>
      <c r="I1257">
        <v>651.851</v>
      </c>
      <c r="J1257">
        <v>797.28399999999999</v>
      </c>
      <c r="K1257">
        <v>26163</v>
      </c>
      <c r="L1257">
        <v>0.14797299999999999</v>
      </c>
      <c r="M1257">
        <v>0.83697200000000005</v>
      </c>
      <c r="N1257">
        <v>0</v>
      </c>
      <c r="O1257" t="s">
        <v>43</v>
      </c>
    </row>
    <row r="1258" spans="1:15" x14ac:dyDescent="0.25">
      <c r="A1258" t="s">
        <v>148</v>
      </c>
      <c r="B1258">
        <v>30356.3</v>
      </c>
      <c r="C1258">
        <v>30236.799999999999</v>
      </c>
      <c r="D1258">
        <v>30236.2</v>
      </c>
      <c r="E1258">
        <v>30209</v>
      </c>
      <c r="F1258">
        <v>1184.3699999999999</v>
      </c>
      <c r="G1258">
        <v>2728.84</v>
      </c>
      <c r="H1258">
        <v>622.00599999999997</v>
      </c>
      <c r="I1258">
        <v>648.75400000000002</v>
      </c>
      <c r="J1258">
        <v>901.26</v>
      </c>
      <c r="K1258">
        <v>25911.5</v>
      </c>
      <c r="L1258">
        <v>0.149143</v>
      </c>
      <c r="M1258">
        <v>0.837001</v>
      </c>
      <c r="N1258">
        <v>0</v>
      </c>
      <c r="O1258" t="s">
        <v>43</v>
      </c>
    </row>
    <row r="1259" spans="1:15" x14ac:dyDescent="0.25">
      <c r="A1259" t="s">
        <v>148</v>
      </c>
      <c r="B1259">
        <v>30928.2</v>
      </c>
      <c r="C1259">
        <v>30806.7</v>
      </c>
      <c r="D1259">
        <v>30806.1</v>
      </c>
      <c r="E1259">
        <v>30778.3</v>
      </c>
      <c r="F1259">
        <v>1196.19</v>
      </c>
      <c r="G1259">
        <v>2835.43</v>
      </c>
      <c r="H1259">
        <v>632.971</v>
      </c>
      <c r="I1259">
        <v>660.06500000000005</v>
      </c>
      <c r="J1259">
        <v>972.26199999999994</v>
      </c>
      <c r="K1259">
        <v>26344.6</v>
      </c>
      <c r="L1259">
        <v>0.147675</v>
      </c>
      <c r="M1259">
        <v>0.83683600000000002</v>
      </c>
      <c r="N1259">
        <v>0</v>
      </c>
      <c r="O1259" t="s">
        <v>43</v>
      </c>
    </row>
    <row r="1260" spans="1:15" x14ac:dyDescent="0.25">
      <c r="A1260" t="s">
        <v>148</v>
      </c>
      <c r="B1260">
        <v>30835.8</v>
      </c>
      <c r="C1260">
        <v>30698</v>
      </c>
      <c r="D1260">
        <v>30697.4</v>
      </c>
      <c r="E1260">
        <v>30669.8</v>
      </c>
      <c r="F1260">
        <v>1185.95</v>
      </c>
      <c r="G1260">
        <v>2690.17</v>
      </c>
      <c r="H1260">
        <v>634.56899999999996</v>
      </c>
      <c r="I1260">
        <v>657.26</v>
      </c>
      <c r="J1260">
        <v>828.37099999999998</v>
      </c>
      <c r="K1260">
        <v>26398.3</v>
      </c>
      <c r="L1260">
        <v>0.157523</v>
      </c>
      <c r="M1260">
        <v>0.85891300000000004</v>
      </c>
      <c r="N1260">
        <v>0</v>
      </c>
      <c r="O1260" t="s">
        <v>43</v>
      </c>
    </row>
    <row r="1261" spans="1:15" x14ac:dyDescent="0.25">
      <c r="A1261" t="s">
        <v>148</v>
      </c>
      <c r="B1261">
        <v>31133.1</v>
      </c>
      <c r="C1261">
        <v>30998.7</v>
      </c>
      <c r="D1261">
        <v>30998.1</v>
      </c>
      <c r="E1261">
        <v>30970.2</v>
      </c>
      <c r="F1261">
        <v>1200.6300000000001</v>
      </c>
      <c r="G1261">
        <v>2686.75</v>
      </c>
      <c r="H1261">
        <v>644</v>
      </c>
      <c r="I1261">
        <v>666.14700000000005</v>
      </c>
      <c r="J1261">
        <v>801.15800000000002</v>
      </c>
      <c r="K1261">
        <v>26689.9</v>
      </c>
      <c r="L1261">
        <v>0.14735500000000001</v>
      </c>
      <c r="M1261">
        <v>0.83678699999999995</v>
      </c>
      <c r="N1261">
        <v>0</v>
      </c>
      <c r="O1261" t="s">
        <v>43</v>
      </c>
    </row>
    <row r="1262" spans="1:15" x14ac:dyDescent="0.25">
      <c r="A1262" t="s">
        <v>148</v>
      </c>
      <c r="B1262">
        <v>30141.5</v>
      </c>
      <c r="C1262">
        <v>30007.7</v>
      </c>
      <c r="D1262">
        <v>30007.1</v>
      </c>
      <c r="E1262">
        <v>29980</v>
      </c>
      <c r="F1262">
        <v>1170.45</v>
      </c>
      <c r="G1262">
        <v>2611.65</v>
      </c>
      <c r="H1262">
        <v>620.22</v>
      </c>
      <c r="I1262">
        <v>644.74199999999996</v>
      </c>
      <c r="J1262">
        <v>788.96199999999999</v>
      </c>
      <c r="K1262">
        <v>25809.8</v>
      </c>
      <c r="L1262">
        <v>0.17363300000000001</v>
      </c>
      <c r="M1262">
        <v>0.83700399999999997</v>
      </c>
      <c r="N1262">
        <v>0</v>
      </c>
      <c r="O1262" t="s">
        <v>43</v>
      </c>
    </row>
    <row r="1263" spans="1:15" x14ac:dyDescent="0.25">
      <c r="A1263" t="s">
        <v>148</v>
      </c>
      <c r="B1263">
        <v>30929.5</v>
      </c>
      <c r="C1263">
        <v>30804</v>
      </c>
      <c r="D1263">
        <v>30803.5</v>
      </c>
      <c r="E1263">
        <v>30775.7</v>
      </c>
      <c r="F1263">
        <v>1208.73</v>
      </c>
      <c r="G1263">
        <v>2650.06</v>
      </c>
      <c r="H1263">
        <v>637.221</v>
      </c>
      <c r="I1263">
        <v>660.42</v>
      </c>
      <c r="J1263">
        <v>781.97799999999995</v>
      </c>
      <c r="K1263">
        <v>26527.5</v>
      </c>
      <c r="L1263">
        <v>0.14810200000000001</v>
      </c>
      <c r="M1263">
        <v>0.836893</v>
      </c>
      <c r="N1263">
        <v>0</v>
      </c>
      <c r="O1263" t="s">
        <v>43</v>
      </c>
    </row>
    <row r="1264" spans="1:15" x14ac:dyDescent="0.25">
      <c r="A1264" t="s">
        <v>148</v>
      </c>
      <c r="B1264">
        <v>30262.6</v>
      </c>
      <c r="C1264">
        <v>30141.1</v>
      </c>
      <c r="D1264">
        <v>30140.6</v>
      </c>
      <c r="E1264">
        <v>30113.4</v>
      </c>
      <c r="F1264">
        <v>1180.26</v>
      </c>
      <c r="G1264">
        <v>2604.5300000000002</v>
      </c>
      <c r="H1264">
        <v>623.44399999999996</v>
      </c>
      <c r="I1264">
        <v>647.255</v>
      </c>
      <c r="J1264">
        <v>774.05</v>
      </c>
      <c r="K1264">
        <v>25941.7</v>
      </c>
      <c r="L1264">
        <v>0.17802699999999999</v>
      </c>
      <c r="M1264">
        <v>0.83701999999999999</v>
      </c>
      <c r="N1264">
        <v>0</v>
      </c>
      <c r="O1264" t="s">
        <v>43</v>
      </c>
    </row>
    <row r="1265" spans="1:15" x14ac:dyDescent="0.25">
      <c r="A1265" t="s">
        <v>148</v>
      </c>
      <c r="B1265">
        <v>31055.9</v>
      </c>
      <c r="C1265">
        <v>30937.200000000001</v>
      </c>
      <c r="D1265">
        <v>30936.7</v>
      </c>
      <c r="E1265">
        <v>30909.1</v>
      </c>
      <c r="F1265">
        <v>1188.6300000000001</v>
      </c>
      <c r="G1265">
        <v>2626.17</v>
      </c>
      <c r="H1265">
        <v>641.64499999999998</v>
      </c>
      <c r="I1265">
        <v>663.38300000000004</v>
      </c>
      <c r="J1265">
        <v>712.346</v>
      </c>
      <c r="K1265">
        <v>26736.3</v>
      </c>
      <c r="L1265">
        <v>0.170603</v>
      </c>
      <c r="M1265">
        <v>0.83680600000000005</v>
      </c>
      <c r="N1265">
        <v>331</v>
      </c>
      <c r="O1265" t="s">
        <v>43</v>
      </c>
    </row>
    <row r="1266" spans="1:15" x14ac:dyDescent="0.25">
      <c r="A1266" t="s">
        <v>148</v>
      </c>
      <c r="B1266">
        <v>30357.1</v>
      </c>
      <c r="C1266">
        <v>30233.7</v>
      </c>
      <c r="D1266">
        <v>30233.1</v>
      </c>
      <c r="E1266">
        <v>30205.8</v>
      </c>
      <c r="F1266">
        <v>1171.8800000000001</v>
      </c>
      <c r="G1266">
        <v>2631.03</v>
      </c>
      <c r="H1266">
        <v>625.68499999999995</v>
      </c>
      <c r="I1266">
        <v>650.05600000000004</v>
      </c>
      <c r="J1266">
        <v>792.03099999999995</v>
      </c>
      <c r="K1266">
        <v>26016.400000000001</v>
      </c>
      <c r="L1266">
        <v>0.157941</v>
      </c>
      <c r="M1266">
        <v>0.84822799999999998</v>
      </c>
      <c r="N1266">
        <v>0</v>
      </c>
      <c r="O1266" t="s">
        <v>43</v>
      </c>
    </row>
    <row r="1267" spans="1:15" x14ac:dyDescent="0.25">
      <c r="A1267" t="s">
        <v>148</v>
      </c>
      <c r="B1267">
        <v>29178.7</v>
      </c>
      <c r="C1267">
        <v>29060.3</v>
      </c>
      <c r="D1267">
        <v>29059.7</v>
      </c>
      <c r="E1267">
        <v>29033.599999999999</v>
      </c>
      <c r="F1267">
        <v>1126.75</v>
      </c>
      <c r="G1267">
        <v>2433.2800000000002</v>
      </c>
      <c r="H1267">
        <v>603.28700000000003</v>
      </c>
      <c r="I1267">
        <v>623.76700000000005</v>
      </c>
      <c r="J1267">
        <v>661.875</v>
      </c>
      <c r="K1267">
        <v>25095.1</v>
      </c>
      <c r="L1267">
        <v>0.178457</v>
      </c>
      <c r="M1267">
        <v>0.83695399999999998</v>
      </c>
      <c r="N1267">
        <v>0</v>
      </c>
      <c r="O1267" t="s">
        <v>43</v>
      </c>
    </row>
    <row r="1268" spans="1:15" x14ac:dyDescent="0.25">
      <c r="A1268" t="s">
        <v>148</v>
      </c>
      <c r="B1268">
        <v>30504.2</v>
      </c>
      <c r="C1268">
        <v>30371.3</v>
      </c>
      <c r="D1268">
        <v>30370.799999999999</v>
      </c>
      <c r="E1268">
        <v>30343.1</v>
      </c>
      <c r="F1268">
        <v>1186.3900000000001</v>
      </c>
      <c r="G1268">
        <v>2676.19</v>
      </c>
      <c r="H1268">
        <v>627.83399999999995</v>
      </c>
      <c r="I1268">
        <v>654.40800000000002</v>
      </c>
      <c r="J1268">
        <v>829.36199999999997</v>
      </c>
      <c r="K1268">
        <v>26087.8</v>
      </c>
      <c r="L1268">
        <v>0.147616</v>
      </c>
      <c r="M1268">
        <v>0.836866</v>
      </c>
      <c r="N1268">
        <v>0</v>
      </c>
      <c r="O1268" t="s">
        <v>43</v>
      </c>
    </row>
    <row r="1269" spans="1:15" x14ac:dyDescent="0.25">
      <c r="A1269" t="s">
        <v>148</v>
      </c>
      <c r="B1269">
        <v>29972.2</v>
      </c>
      <c r="C1269">
        <v>29828.2</v>
      </c>
      <c r="D1269">
        <v>29827.7</v>
      </c>
      <c r="E1269">
        <v>29800.9</v>
      </c>
      <c r="F1269">
        <v>1150.8699999999999</v>
      </c>
      <c r="G1269">
        <v>2502.5300000000002</v>
      </c>
      <c r="H1269">
        <v>619.63</v>
      </c>
      <c r="I1269">
        <v>640.04700000000003</v>
      </c>
      <c r="J1269">
        <v>684.99099999999999</v>
      </c>
      <c r="K1269">
        <v>25757.200000000001</v>
      </c>
      <c r="L1269">
        <v>0.148645</v>
      </c>
      <c r="M1269">
        <v>0.85191399999999995</v>
      </c>
      <c r="N1269">
        <v>0</v>
      </c>
      <c r="O1269" t="s">
        <v>43</v>
      </c>
    </row>
    <row r="1270" spans="1:15" x14ac:dyDescent="0.25">
      <c r="A1270" t="s">
        <v>148</v>
      </c>
      <c r="B1270">
        <v>30222.1</v>
      </c>
      <c r="C1270">
        <v>30100</v>
      </c>
      <c r="D1270">
        <v>30099.4</v>
      </c>
      <c r="E1270">
        <v>30072.400000000001</v>
      </c>
      <c r="F1270">
        <v>1163.6199999999999</v>
      </c>
      <c r="G1270">
        <v>2662.47</v>
      </c>
      <c r="H1270">
        <v>622.30499999999995</v>
      </c>
      <c r="I1270">
        <v>649.58699999999999</v>
      </c>
      <c r="J1270">
        <v>829.70699999999999</v>
      </c>
      <c r="K1270">
        <v>25863.200000000001</v>
      </c>
      <c r="L1270">
        <v>0.17845900000000001</v>
      </c>
      <c r="M1270">
        <v>0.83642300000000003</v>
      </c>
      <c r="N1270">
        <v>0</v>
      </c>
      <c r="O1270" t="s">
        <v>43</v>
      </c>
    </row>
    <row r="1271" spans="1:15" x14ac:dyDescent="0.25">
      <c r="A1271" t="s">
        <v>148</v>
      </c>
      <c r="B1271">
        <v>30746.799999999999</v>
      </c>
      <c r="C1271">
        <v>30630.1</v>
      </c>
      <c r="D1271">
        <v>30629.599999999999</v>
      </c>
      <c r="E1271">
        <v>30601.7</v>
      </c>
      <c r="F1271">
        <v>1192.56</v>
      </c>
      <c r="G1271">
        <v>2565.06</v>
      </c>
      <c r="H1271">
        <v>634.93600000000004</v>
      </c>
      <c r="I1271">
        <v>656.22900000000004</v>
      </c>
      <c r="J1271">
        <v>704.51800000000003</v>
      </c>
      <c r="K1271">
        <v>26445.3</v>
      </c>
      <c r="L1271">
        <v>0.17821200000000001</v>
      </c>
      <c r="M1271">
        <v>0.86885800000000002</v>
      </c>
      <c r="N1271">
        <v>0</v>
      </c>
      <c r="O1271" t="s">
        <v>43</v>
      </c>
    </row>
    <row r="1272" spans="1:15" x14ac:dyDescent="0.25">
      <c r="A1272" t="s">
        <v>148</v>
      </c>
      <c r="B1272">
        <v>29752.7</v>
      </c>
      <c r="C1272">
        <v>29638.9</v>
      </c>
      <c r="D1272">
        <v>29638.400000000001</v>
      </c>
      <c r="E1272">
        <v>29611.8</v>
      </c>
      <c r="F1272">
        <v>1148.26</v>
      </c>
      <c r="G1272">
        <v>2497.56</v>
      </c>
      <c r="H1272">
        <v>616.005</v>
      </c>
      <c r="I1272">
        <v>636.65800000000002</v>
      </c>
      <c r="J1272">
        <v>687.52300000000002</v>
      </c>
      <c r="K1272">
        <v>25576.7</v>
      </c>
      <c r="L1272">
        <v>0.17185400000000001</v>
      </c>
      <c r="M1272">
        <v>0.83661799999999997</v>
      </c>
      <c r="N1272">
        <v>0</v>
      </c>
    </row>
    <row r="1273" spans="1:15" x14ac:dyDescent="0.25">
      <c r="A1273" t="s">
        <v>148</v>
      </c>
      <c r="B1273">
        <v>29965.7</v>
      </c>
      <c r="C1273">
        <v>29852.2</v>
      </c>
      <c r="D1273">
        <v>29851.7</v>
      </c>
      <c r="E1273">
        <v>29824.7</v>
      </c>
      <c r="F1273">
        <v>1164.77</v>
      </c>
      <c r="G1273">
        <v>2502.41</v>
      </c>
      <c r="H1273">
        <v>619.33199999999999</v>
      </c>
      <c r="I1273">
        <v>640.40800000000002</v>
      </c>
      <c r="J1273">
        <v>685.27499999999998</v>
      </c>
      <c r="K1273">
        <v>25772.6</v>
      </c>
      <c r="L1273">
        <v>0.170516</v>
      </c>
      <c r="M1273">
        <v>0.83689199999999997</v>
      </c>
      <c r="N1273">
        <v>0</v>
      </c>
    </row>
    <row r="1274" spans="1:15" x14ac:dyDescent="0.25">
      <c r="A1274" t="s">
        <v>148</v>
      </c>
      <c r="B1274">
        <v>30225.200000000001</v>
      </c>
      <c r="C1274">
        <v>30104.1</v>
      </c>
      <c r="D1274">
        <v>30103.599999999999</v>
      </c>
      <c r="E1274">
        <v>30076.400000000001</v>
      </c>
      <c r="F1274">
        <v>1166.3699999999999</v>
      </c>
      <c r="G1274">
        <v>2652.48</v>
      </c>
      <c r="H1274">
        <v>622.03700000000003</v>
      </c>
      <c r="I1274">
        <v>648.63</v>
      </c>
      <c r="J1274">
        <v>821.64700000000005</v>
      </c>
      <c r="K1274">
        <v>25865.5</v>
      </c>
      <c r="L1274">
        <v>0.162831</v>
      </c>
      <c r="M1274">
        <v>0.836399</v>
      </c>
      <c r="N1274">
        <v>0</v>
      </c>
    </row>
    <row r="1275" spans="1:15" x14ac:dyDescent="0.25">
      <c r="A1275" t="s">
        <v>148</v>
      </c>
      <c r="B1275">
        <v>29653.200000000001</v>
      </c>
      <c r="C1275">
        <v>29534.7</v>
      </c>
      <c r="D1275">
        <v>29534.2</v>
      </c>
      <c r="E1275">
        <v>29507.599999999999</v>
      </c>
      <c r="F1275">
        <v>1147.75</v>
      </c>
      <c r="G1275">
        <v>2472.54</v>
      </c>
      <c r="H1275">
        <v>611.96</v>
      </c>
      <c r="I1275">
        <v>632.48599999999999</v>
      </c>
      <c r="J1275">
        <v>680.76199999999994</v>
      </c>
      <c r="K1275">
        <v>25506.6</v>
      </c>
      <c r="L1275">
        <v>0.14782899999999999</v>
      </c>
      <c r="M1275">
        <v>0.83568200000000004</v>
      </c>
      <c r="N1275">
        <v>0</v>
      </c>
    </row>
    <row r="1276" spans="1:15" x14ac:dyDescent="0.25">
      <c r="A1276" t="s">
        <v>148</v>
      </c>
      <c r="B1276">
        <v>30110.7</v>
      </c>
      <c r="C1276">
        <v>29990.2</v>
      </c>
      <c r="D1276">
        <v>29989.599999999999</v>
      </c>
      <c r="E1276">
        <v>29962.6</v>
      </c>
      <c r="F1276">
        <v>1165.42</v>
      </c>
      <c r="G1276">
        <v>2547.36</v>
      </c>
      <c r="H1276">
        <v>621.89</v>
      </c>
      <c r="I1276">
        <v>643.55799999999999</v>
      </c>
      <c r="J1276">
        <v>722.54899999999998</v>
      </c>
      <c r="K1276">
        <v>25868.5</v>
      </c>
      <c r="L1276">
        <v>0.154754</v>
      </c>
      <c r="M1276">
        <v>0.83705200000000002</v>
      </c>
      <c r="N1276">
        <v>0</v>
      </c>
    </row>
    <row r="1277" spans="1:15" x14ac:dyDescent="0.25">
      <c r="A1277" t="s">
        <v>148</v>
      </c>
      <c r="B1277">
        <v>30058.799999999999</v>
      </c>
      <c r="C1277">
        <v>29941.1</v>
      </c>
      <c r="D1277">
        <v>29940.6</v>
      </c>
      <c r="E1277">
        <v>29913.7</v>
      </c>
      <c r="F1277">
        <v>1160.79</v>
      </c>
      <c r="G1277">
        <v>2508.4899999999998</v>
      </c>
      <c r="H1277">
        <v>621.19899999999996</v>
      </c>
      <c r="I1277">
        <v>641.73900000000003</v>
      </c>
      <c r="J1277">
        <v>688.49400000000003</v>
      </c>
      <c r="K1277">
        <v>25853</v>
      </c>
      <c r="L1277">
        <v>0.148094</v>
      </c>
      <c r="M1277">
        <v>0.83705300000000005</v>
      </c>
      <c r="N1277">
        <v>0</v>
      </c>
    </row>
    <row r="1278" spans="1:15" x14ac:dyDescent="0.25">
      <c r="A1278" t="s">
        <v>148</v>
      </c>
      <c r="B1278">
        <v>29980.5</v>
      </c>
      <c r="C1278">
        <v>29863.1</v>
      </c>
      <c r="D1278">
        <v>29862.6</v>
      </c>
      <c r="E1278">
        <v>29835.7</v>
      </c>
      <c r="F1278">
        <v>1164.95</v>
      </c>
      <c r="G1278">
        <v>2505.5700000000002</v>
      </c>
      <c r="H1278">
        <v>619.71100000000001</v>
      </c>
      <c r="I1278">
        <v>640.54200000000003</v>
      </c>
      <c r="J1278">
        <v>688.12699999999995</v>
      </c>
      <c r="K1278">
        <v>25776.6</v>
      </c>
      <c r="L1278">
        <v>0.178454</v>
      </c>
      <c r="M1278">
        <v>0.86711800000000006</v>
      </c>
      <c r="N1278">
        <v>0</v>
      </c>
    </row>
    <row r="1279" spans="1:15" x14ac:dyDescent="0.25">
      <c r="A1279" t="s">
        <v>148</v>
      </c>
      <c r="B1279">
        <v>29856.7</v>
      </c>
      <c r="C1279">
        <v>29734.9</v>
      </c>
      <c r="D1279">
        <v>29734.3</v>
      </c>
      <c r="E1279">
        <v>29707.7</v>
      </c>
      <c r="F1279">
        <v>1148.22</v>
      </c>
      <c r="G1279">
        <v>2576.44</v>
      </c>
      <c r="H1279">
        <v>615.29</v>
      </c>
      <c r="I1279">
        <v>638.92499999999995</v>
      </c>
      <c r="J1279">
        <v>769.505</v>
      </c>
      <c r="K1279">
        <v>25595.7</v>
      </c>
      <c r="L1279">
        <v>0.147283</v>
      </c>
      <c r="M1279">
        <v>0.83699599999999996</v>
      </c>
      <c r="N1279">
        <v>0</v>
      </c>
    </row>
    <row r="1280" spans="1:15" x14ac:dyDescent="0.25">
      <c r="A1280" t="s">
        <v>148</v>
      </c>
      <c r="B1280">
        <v>30514.7</v>
      </c>
      <c r="C1280">
        <v>30393.4</v>
      </c>
      <c r="D1280">
        <v>30392.9</v>
      </c>
      <c r="E1280">
        <v>30364</v>
      </c>
      <c r="F1280">
        <v>1169.8900000000001</v>
      </c>
      <c r="G1280">
        <v>2589.34</v>
      </c>
      <c r="H1280">
        <v>630.52800000000002</v>
      </c>
      <c r="I1280">
        <v>653.04499999999996</v>
      </c>
      <c r="J1280">
        <v>738.31</v>
      </c>
      <c r="K1280">
        <v>26218.1</v>
      </c>
      <c r="L1280">
        <v>0.14809900000000001</v>
      </c>
      <c r="M1280">
        <v>0.83631100000000003</v>
      </c>
      <c r="N1280">
        <v>0</v>
      </c>
    </row>
    <row r="1281" spans="1:25" x14ac:dyDescent="0.25">
      <c r="A1281" t="s">
        <v>148</v>
      </c>
      <c r="B1281">
        <v>29679</v>
      </c>
      <c r="C1281">
        <v>29567.4</v>
      </c>
      <c r="D1281">
        <v>29566.799999999999</v>
      </c>
      <c r="E1281">
        <v>29540.2</v>
      </c>
      <c r="F1281">
        <v>1140.6099999999999</v>
      </c>
      <c r="G1281">
        <v>2478.4499999999998</v>
      </c>
      <c r="H1281">
        <v>614.23199999999997</v>
      </c>
      <c r="I1281">
        <v>634.46699999999998</v>
      </c>
      <c r="J1281">
        <v>677.30899999999997</v>
      </c>
      <c r="K1281">
        <v>25528.400000000001</v>
      </c>
      <c r="L1281">
        <v>0.14901900000000001</v>
      </c>
      <c r="M1281">
        <v>0.83628100000000005</v>
      </c>
      <c r="N1281">
        <v>0</v>
      </c>
    </row>
    <row r="1282" spans="1:25" x14ac:dyDescent="0.25">
      <c r="A1282" t="s">
        <v>148</v>
      </c>
      <c r="B1282">
        <v>30340.1</v>
      </c>
      <c r="C1282">
        <v>30221.8</v>
      </c>
      <c r="D1282">
        <v>30221.200000000001</v>
      </c>
      <c r="E1282">
        <v>30193.8</v>
      </c>
      <c r="F1282">
        <v>1181.31</v>
      </c>
      <c r="G1282">
        <v>2566.31</v>
      </c>
      <c r="H1282">
        <v>625.86400000000003</v>
      </c>
      <c r="I1282">
        <v>647.24900000000002</v>
      </c>
      <c r="J1282">
        <v>731.52099999999996</v>
      </c>
      <c r="K1282">
        <v>26060.6</v>
      </c>
      <c r="L1282">
        <v>0.17632400000000001</v>
      </c>
      <c r="M1282">
        <v>0.83695699999999995</v>
      </c>
      <c r="N1282">
        <v>0</v>
      </c>
    </row>
    <row r="1283" spans="1:25" x14ac:dyDescent="0.25">
      <c r="A1283" t="s">
        <v>148</v>
      </c>
      <c r="B1283">
        <v>29969.7</v>
      </c>
      <c r="C1283">
        <v>29857.1</v>
      </c>
      <c r="D1283">
        <v>29856.5</v>
      </c>
      <c r="E1283">
        <v>29829.5</v>
      </c>
      <c r="F1283">
        <v>1167.68</v>
      </c>
      <c r="G1283">
        <v>2503.58</v>
      </c>
      <c r="H1283">
        <v>619.09400000000005</v>
      </c>
      <c r="I1283">
        <v>639.92700000000002</v>
      </c>
      <c r="J1283">
        <v>688.48699999999997</v>
      </c>
      <c r="K1283">
        <v>25767.200000000001</v>
      </c>
      <c r="L1283">
        <v>0.150861</v>
      </c>
      <c r="M1283">
        <v>0.83676099999999998</v>
      </c>
      <c r="N1283">
        <v>0</v>
      </c>
    </row>
    <row r="1284" spans="1:25" x14ac:dyDescent="0.25">
      <c r="A1284" t="s">
        <v>148</v>
      </c>
      <c r="B1284">
        <v>29965.9</v>
      </c>
      <c r="C1284">
        <v>29851.7</v>
      </c>
      <c r="D1284">
        <v>29851.1</v>
      </c>
      <c r="E1284">
        <v>29824.3</v>
      </c>
      <c r="F1284">
        <v>1154.83</v>
      </c>
      <c r="G1284">
        <v>2506.46</v>
      </c>
      <c r="H1284">
        <v>619.86800000000005</v>
      </c>
      <c r="I1284">
        <v>640.45699999999999</v>
      </c>
      <c r="J1284">
        <v>688.303</v>
      </c>
      <c r="K1284">
        <v>25765.1</v>
      </c>
      <c r="L1284">
        <v>0.178457</v>
      </c>
      <c r="M1284">
        <v>0.83704500000000004</v>
      </c>
      <c r="N1284">
        <v>0</v>
      </c>
    </row>
    <row r="1285" spans="1:25" x14ac:dyDescent="0.25">
      <c r="A1285" t="s">
        <v>148</v>
      </c>
      <c r="B1285">
        <v>29783</v>
      </c>
      <c r="C1285">
        <v>29661.9</v>
      </c>
      <c r="D1285">
        <v>29661.3</v>
      </c>
      <c r="E1285">
        <v>29634.7</v>
      </c>
      <c r="F1285">
        <v>1145.8</v>
      </c>
      <c r="G1285">
        <v>2598.39</v>
      </c>
      <c r="H1285">
        <v>613.63199999999995</v>
      </c>
      <c r="I1285">
        <v>638.59900000000005</v>
      </c>
      <c r="J1285">
        <v>792.33699999999999</v>
      </c>
      <c r="K1285">
        <v>25501.7</v>
      </c>
      <c r="L1285">
        <v>0.15462100000000001</v>
      </c>
      <c r="M1285">
        <v>0.83614900000000003</v>
      </c>
      <c r="N1285">
        <v>0</v>
      </c>
    </row>
    <row r="1286" spans="1:25" x14ac:dyDescent="0.25">
      <c r="A1286" t="s">
        <v>148</v>
      </c>
      <c r="B1286">
        <v>30831.5</v>
      </c>
      <c r="C1286">
        <v>30713.3</v>
      </c>
      <c r="D1286">
        <v>30712.799999999999</v>
      </c>
      <c r="E1286">
        <v>30685.4</v>
      </c>
      <c r="F1286">
        <v>1188.6500000000001</v>
      </c>
      <c r="G1286">
        <v>2579.3200000000002</v>
      </c>
      <c r="H1286">
        <v>638.39800000000002</v>
      </c>
      <c r="I1286">
        <v>659.30600000000004</v>
      </c>
      <c r="J1286">
        <v>706.79200000000003</v>
      </c>
      <c r="K1286">
        <v>26513.200000000001</v>
      </c>
      <c r="L1286">
        <v>0.178456</v>
      </c>
      <c r="M1286">
        <v>0.83705200000000002</v>
      </c>
      <c r="N1286">
        <v>0</v>
      </c>
    </row>
    <row r="1287" spans="1:25" x14ac:dyDescent="0.25">
      <c r="A1287" t="s">
        <v>148</v>
      </c>
      <c r="B1287">
        <v>31389.8</v>
      </c>
      <c r="C1287">
        <v>31272.400000000001</v>
      </c>
      <c r="D1287">
        <v>31271.9</v>
      </c>
      <c r="E1287">
        <v>31244</v>
      </c>
      <c r="F1287">
        <v>1198.3599999999999</v>
      </c>
      <c r="G1287">
        <v>2882.53</v>
      </c>
      <c r="H1287">
        <v>642.79499999999996</v>
      </c>
      <c r="I1287">
        <v>670.04100000000005</v>
      </c>
      <c r="J1287">
        <v>986.31500000000005</v>
      </c>
      <c r="K1287">
        <v>26772.7</v>
      </c>
      <c r="L1287">
        <v>0.178454</v>
      </c>
      <c r="M1287">
        <v>0.85416899999999996</v>
      </c>
      <c r="N1287">
        <v>62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30210.1</v>
      </c>
      <c r="C1288">
        <v>30092.9</v>
      </c>
      <c r="D1288">
        <v>30092.400000000001</v>
      </c>
      <c r="E1288">
        <v>30065.200000000001</v>
      </c>
      <c r="F1288">
        <v>1164.3</v>
      </c>
      <c r="G1288">
        <v>2521.67</v>
      </c>
      <c r="H1288">
        <v>624.322</v>
      </c>
      <c r="I1288">
        <v>645.13699999999994</v>
      </c>
      <c r="J1288">
        <v>690.74400000000003</v>
      </c>
      <c r="K1288">
        <v>25978.5</v>
      </c>
      <c r="L1288">
        <v>0.17846500000000001</v>
      </c>
      <c r="M1288">
        <v>0.83635700000000002</v>
      </c>
      <c r="N1288">
        <v>0</v>
      </c>
      <c r="R1288">
        <f>AVERAGE(B1239:B1288)</f>
        <v>30430.219999999994</v>
      </c>
      <c r="S1288">
        <f>AVERAGE(C1239:C1288)</f>
        <v>30308.541999999994</v>
      </c>
      <c r="U1288">
        <f>_xlfn.VAR.P(B1239:B1288)</f>
        <v>379315.87799999968</v>
      </c>
      <c r="V1288">
        <f>_xlfn.VAR.P(C1239:C1288)</f>
        <v>377433.45403600001</v>
      </c>
      <c r="X1288">
        <f>1.96*SQRT(U1288)/50</f>
        <v>24.142741161059558</v>
      </c>
      <c r="Y1288">
        <f>1.96*SQRT(V1288)/50</f>
        <v>24.082760282199359</v>
      </c>
    </row>
    <row r="1289" spans="1:25" x14ac:dyDescent="0.25">
      <c r="A1289" t="s">
        <v>149</v>
      </c>
      <c r="B1289">
        <v>1521515.310049</v>
      </c>
      <c r="C1289" t="s">
        <v>37</v>
      </c>
    </row>
    <row r="1290" spans="1:25" x14ac:dyDescent="0.25">
      <c r="A1290" t="s">
        <v>150</v>
      </c>
      <c r="B1290">
        <v>28786.1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0.153477</v>
      </c>
      <c r="L1290">
        <v>0.83702200000000004</v>
      </c>
      <c r="M1290">
        <v>0</v>
      </c>
      <c r="N1290" t="s">
        <v>43</v>
      </c>
    </row>
    <row r="1291" spans="1:25" x14ac:dyDescent="0.25">
      <c r="A1291" t="s">
        <v>150</v>
      </c>
      <c r="B1291">
        <v>28663.4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0.14726700000000001</v>
      </c>
      <c r="L1291">
        <v>0.83691199999999999</v>
      </c>
      <c r="M1291">
        <v>0</v>
      </c>
      <c r="N1291" t="s">
        <v>43</v>
      </c>
    </row>
    <row r="1292" spans="1:25" x14ac:dyDescent="0.25">
      <c r="A1292" t="s">
        <v>150</v>
      </c>
      <c r="B1292">
        <v>28336.5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0.14716799999999999</v>
      </c>
      <c r="L1292">
        <v>0.83615499999999998</v>
      </c>
      <c r="M1292">
        <v>0</v>
      </c>
      <c r="N1292" t="s">
        <v>43</v>
      </c>
    </row>
    <row r="1293" spans="1:25" x14ac:dyDescent="0.25">
      <c r="A1293" t="s">
        <v>150</v>
      </c>
      <c r="B1293">
        <v>29167.8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0.15421499999999999</v>
      </c>
      <c r="L1293">
        <v>0.83692699999999998</v>
      </c>
      <c r="M1293">
        <v>0</v>
      </c>
      <c r="N1293" t="s">
        <v>43</v>
      </c>
    </row>
    <row r="1294" spans="1:25" x14ac:dyDescent="0.25">
      <c r="A1294" t="s">
        <v>150</v>
      </c>
      <c r="B1294">
        <v>28377.599999999999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0.178454</v>
      </c>
      <c r="L1294">
        <v>0.83692</v>
      </c>
      <c r="M1294">
        <v>0</v>
      </c>
      <c r="N1294" t="s">
        <v>43</v>
      </c>
    </row>
    <row r="1295" spans="1:25" x14ac:dyDescent="0.25">
      <c r="A1295" t="s">
        <v>150</v>
      </c>
      <c r="B1295">
        <v>27936.2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0.151256</v>
      </c>
      <c r="L1295">
        <v>0.83705300000000005</v>
      </c>
      <c r="M1295">
        <v>0</v>
      </c>
      <c r="N1295" t="s">
        <v>43</v>
      </c>
    </row>
    <row r="1296" spans="1:25" x14ac:dyDescent="0.25">
      <c r="A1296" t="s">
        <v>150</v>
      </c>
      <c r="B1296">
        <v>29190.6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0.17846699999999999</v>
      </c>
      <c r="L1296">
        <v>0.83673500000000001</v>
      </c>
      <c r="M1296">
        <v>0</v>
      </c>
      <c r="N1296" t="s">
        <v>43</v>
      </c>
    </row>
    <row r="1297" spans="1:14" x14ac:dyDescent="0.25">
      <c r="A1297" t="s">
        <v>150</v>
      </c>
      <c r="B1297">
        <v>26741.9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0.17846500000000001</v>
      </c>
      <c r="L1297">
        <v>0.86863800000000002</v>
      </c>
      <c r="M1297">
        <v>17</v>
      </c>
      <c r="N1297" t="s">
        <v>43</v>
      </c>
    </row>
    <row r="1298" spans="1:14" x14ac:dyDescent="0.25">
      <c r="A1298" t="s">
        <v>150</v>
      </c>
      <c r="B1298">
        <v>27155.9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0.166572</v>
      </c>
      <c r="L1298">
        <v>0.83633900000000005</v>
      </c>
      <c r="M1298">
        <v>0</v>
      </c>
      <c r="N1298" t="s">
        <v>43</v>
      </c>
    </row>
    <row r="1299" spans="1:14" x14ac:dyDescent="0.25">
      <c r="A1299" t="s">
        <v>150</v>
      </c>
      <c r="B1299">
        <v>29559.4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0.152587</v>
      </c>
      <c r="L1299">
        <v>0.83687699999999998</v>
      </c>
      <c r="M1299">
        <v>0</v>
      </c>
      <c r="N1299" t="s">
        <v>43</v>
      </c>
    </row>
    <row r="1300" spans="1:14" x14ac:dyDescent="0.25">
      <c r="A1300" t="s">
        <v>150</v>
      </c>
      <c r="B1300">
        <v>28853.7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0.14712600000000001</v>
      </c>
      <c r="L1300">
        <v>0.83634299999999995</v>
      </c>
      <c r="M1300">
        <v>0</v>
      </c>
      <c r="N1300" t="s">
        <v>43</v>
      </c>
    </row>
    <row r="1301" spans="1:14" x14ac:dyDescent="0.25">
      <c r="A1301" t="s">
        <v>150</v>
      </c>
      <c r="B1301">
        <v>28239.9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0.17027100000000001</v>
      </c>
      <c r="L1301">
        <v>0.83703499999999997</v>
      </c>
      <c r="M1301">
        <v>0</v>
      </c>
      <c r="N1301" t="s">
        <v>43</v>
      </c>
    </row>
    <row r="1302" spans="1:14" x14ac:dyDescent="0.25">
      <c r="A1302" t="s">
        <v>150</v>
      </c>
      <c r="B1302">
        <v>29166.6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0.17846000000000001</v>
      </c>
      <c r="L1302">
        <v>0.83688099999999999</v>
      </c>
      <c r="M1302">
        <v>0</v>
      </c>
      <c r="N1302" t="s">
        <v>43</v>
      </c>
    </row>
    <row r="1303" spans="1:14" x14ac:dyDescent="0.25">
      <c r="A1303" t="s">
        <v>150</v>
      </c>
      <c r="B1303">
        <v>28885.200000000001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0.178454</v>
      </c>
      <c r="L1303">
        <v>0.83701099999999995</v>
      </c>
      <c r="M1303">
        <v>0</v>
      </c>
      <c r="N1303" t="s">
        <v>43</v>
      </c>
    </row>
    <row r="1304" spans="1:14" x14ac:dyDescent="0.25">
      <c r="A1304" t="s">
        <v>150</v>
      </c>
      <c r="B1304">
        <v>28507.8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0.16422800000000001</v>
      </c>
      <c r="L1304">
        <v>0.83701800000000004</v>
      </c>
      <c r="M1304">
        <v>0</v>
      </c>
      <c r="N1304" t="s">
        <v>43</v>
      </c>
    </row>
    <row r="1305" spans="1:14" x14ac:dyDescent="0.25">
      <c r="A1305" t="s">
        <v>150</v>
      </c>
      <c r="B1305">
        <v>27048.7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0.17852000000000001</v>
      </c>
      <c r="L1305">
        <v>0.83705200000000002</v>
      </c>
      <c r="M1305">
        <v>12</v>
      </c>
      <c r="N1305" t="s">
        <v>43</v>
      </c>
    </row>
    <row r="1306" spans="1:14" x14ac:dyDescent="0.25">
      <c r="A1306" t="s">
        <v>150</v>
      </c>
      <c r="B1306">
        <v>27838.9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0.147982</v>
      </c>
      <c r="L1306">
        <v>0.83700200000000002</v>
      </c>
      <c r="M1306">
        <v>0</v>
      </c>
      <c r="N1306" t="s">
        <v>43</v>
      </c>
    </row>
    <row r="1307" spans="1:14" x14ac:dyDescent="0.25">
      <c r="A1307" t="s">
        <v>150</v>
      </c>
      <c r="B1307">
        <v>28004.1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0.14782200000000001</v>
      </c>
      <c r="L1307">
        <v>0.83687699999999998</v>
      </c>
      <c r="M1307">
        <v>0</v>
      </c>
      <c r="N1307" t="s">
        <v>43</v>
      </c>
    </row>
    <row r="1308" spans="1:14" x14ac:dyDescent="0.25">
      <c r="A1308" t="s">
        <v>150</v>
      </c>
      <c r="B1308">
        <v>28490.7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0.17848</v>
      </c>
      <c r="L1308">
        <v>0.83694400000000002</v>
      </c>
      <c r="M1308">
        <v>0</v>
      </c>
      <c r="N1308" t="s">
        <v>43</v>
      </c>
    </row>
    <row r="1309" spans="1:14" x14ac:dyDescent="0.25">
      <c r="A1309" t="s">
        <v>150</v>
      </c>
      <c r="B1309">
        <v>27825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0.178845</v>
      </c>
      <c r="L1309">
        <v>0.83705200000000002</v>
      </c>
      <c r="M1309">
        <v>0</v>
      </c>
      <c r="N1309" t="s">
        <v>43</v>
      </c>
    </row>
    <row r="1310" spans="1:14" x14ac:dyDescent="0.25">
      <c r="A1310" t="s">
        <v>150</v>
      </c>
      <c r="B1310">
        <v>28928.7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0.178456</v>
      </c>
      <c r="L1310">
        <v>0.83611400000000002</v>
      </c>
      <c r="M1310">
        <v>0</v>
      </c>
      <c r="N1310" t="s">
        <v>43</v>
      </c>
    </row>
    <row r="1311" spans="1:14" x14ac:dyDescent="0.25">
      <c r="A1311" t="s">
        <v>150</v>
      </c>
      <c r="B1311">
        <v>28042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0.178454</v>
      </c>
      <c r="L1311">
        <v>0.83662499999999995</v>
      </c>
      <c r="M1311">
        <v>0</v>
      </c>
      <c r="N1311" t="s">
        <v>43</v>
      </c>
    </row>
    <row r="1312" spans="1:14" x14ac:dyDescent="0.25">
      <c r="A1312" t="s">
        <v>150</v>
      </c>
      <c r="B1312">
        <v>27533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0.16248499999999999</v>
      </c>
      <c r="L1312">
        <v>0.83704100000000004</v>
      </c>
      <c r="M1312">
        <v>0</v>
      </c>
      <c r="N1312" t="s">
        <v>43</v>
      </c>
    </row>
    <row r="1313" spans="1:14" x14ac:dyDescent="0.25">
      <c r="A1313" t="s">
        <v>150</v>
      </c>
      <c r="B1313">
        <v>28870.400000000001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0.14755199999999999</v>
      </c>
      <c r="L1313">
        <v>0.83702500000000002</v>
      </c>
      <c r="M1313">
        <v>0</v>
      </c>
      <c r="N1313" t="s">
        <v>43</v>
      </c>
    </row>
    <row r="1314" spans="1:14" x14ac:dyDescent="0.25">
      <c r="A1314" t="s">
        <v>150</v>
      </c>
      <c r="B1314">
        <v>29299.3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0.148253</v>
      </c>
      <c r="L1314">
        <v>0.83689199999999997</v>
      </c>
      <c r="M1314">
        <v>0</v>
      </c>
      <c r="N1314" t="s">
        <v>43</v>
      </c>
    </row>
    <row r="1315" spans="1:14" x14ac:dyDescent="0.25">
      <c r="A1315" t="s">
        <v>150</v>
      </c>
      <c r="B1315">
        <v>27760.799999999999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0.178454</v>
      </c>
      <c r="L1315">
        <v>0.83688600000000002</v>
      </c>
      <c r="M1315">
        <v>0</v>
      </c>
      <c r="N1315" t="s">
        <v>43</v>
      </c>
    </row>
    <row r="1316" spans="1:14" x14ac:dyDescent="0.25">
      <c r="A1316" t="s">
        <v>150</v>
      </c>
      <c r="B1316">
        <v>29392.5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0.148116</v>
      </c>
      <c r="L1316">
        <v>0.83658699999999997</v>
      </c>
      <c r="M1316">
        <v>0</v>
      </c>
      <c r="N1316" t="s">
        <v>43</v>
      </c>
    </row>
    <row r="1317" spans="1:14" x14ac:dyDescent="0.25">
      <c r="A1317" t="s">
        <v>150</v>
      </c>
      <c r="B1317">
        <v>29649.4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0.15474099999999999</v>
      </c>
      <c r="L1317">
        <v>0.83408700000000002</v>
      </c>
      <c r="M1317">
        <v>0</v>
      </c>
      <c r="N1317" t="s">
        <v>43</v>
      </c>
    </row>
    <row r="1318" spans="1:14" x14ac:dyDescent="0.25">
      <c r="A1318" t="s">
        <v>150</v>
      </c>
      <c r="B1318">
        <v>29166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0.178457</v>
      </c>
      <c r="L1318">
        <v>0.83563600000000005</v>
      </c>
      <c r="M1318">
        <v>51</v>
      </c>
      <c r="N1318" t="s">
        <v>43</v>
      </c>
    </row>
    <row r="1319" spans="1:14" x14ac:dyDescent="0.25">
      <c r="A1319" t="s">
        <v>150</v>
      </c>
      <c r="B1319">
        <v>29335.1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0.178454</v>
      </c>
      <c r="L1319">
        <v>0.83627300000000004</v>
      </c>
      <c r="M1319">
        <v>0</v>
      </c>
      <c r="N1319" t="s">
        <v>43</v>
      </c>
    </row>
    <row r="1320" spans="1:14" x14ac:dyDescent="0.25">
      <c r="A1320" t="s">
        <v>150</v>
      </c>
      <c r="B1320">
        <v>28157.599999999999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0.15412699999999999</v>
      </c>
      <c r="L1320">
        <v>0.83690500000000001</v>
      </c>
      <c r="M1320">
        <v>0</v>
      </c>
      <c r="N1320" t="s">
        <v>43</v>
      </c>
    </row>
    <row r="1321" spans="1:14" x14ac:dyDescent="0.25">
      <c r="A1321" t="s">
        <v>150</v>
      </c>
      <c r="B1321">
        <v>28472.5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0.17846400000000001</v>
      </c>
      <c r="L1321">
        <v>0.83701700000000001</v>
      </c>
      <c r="M1321">
        <v>0</v>
      </c>
      <c r="N1321" t="s">
        <v>43</v>
      </c>
    </row>
    <row r="1322" spans="1:14" x14ac:dyDescent="0.25">
      <c r="A1322" t="s">
        <v>150</v>
      </c>
      <c r="B1322">
        <v>27495.599999999999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0.178455</v>
      </c>
      <c r="L1322">
        <v>0.85240899999999997</v>
      </c>
      <c r="M1322">
        <v>0</v>
      </c>
      <c r="N1322" t="s">
        <v>43</v>
      </c>
    </row>
    <row r="1323" spans="1:14" x14ac:dyDescent="0.25">
      <c r="A1323" t="s">
        <v>150</v>
      </c>
      <c r="B1323">
        <v>27960.5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0.17846500000000001</v>
      </c>
      <c r="L1323">
        <v>0.837009</v>
      </c>
      <c r="M1323">
        <v>0</v>
      </c>
      <c r="N1323" t="s">
        <v>43</v>
      </c>
    </row>
    <row r="1324" spans="1:14" x14ac:dyDescent="0.25">
      <c r="A1324" t="s">
        <v>150</v>
      </c>
      <c r="B1324">
        <v>28367.9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0.178454</v>
      </c>
      <c r="L1324">
        <v>0.83703099999999997</v>
      </c>
      <c r="M1324">
        <v>0</v>
      </c>
      <c r="N1324" t="s">
        <v>43</v>
      </c>
    </row>
    <row r="1325" spans="1:14" x14ac:dyDescent="0.25">
      <c r="A1325" t="s">
        <v>150</v>
      </c>
      <c r="B1325">
        <v>28187.7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0.168736</v>
      </c>
      <c r="L1325">
        <v>0.83622200000000002</v>
      </c>
      <c r="M1325">
        <v>0</v>
      </c>
      <c r="N1325" t="s">
        <v>43</v>
      </c>
    </row>
    <row r="1326" spans="1:14" x14ac:dyDescent="0.25">
      <c r="A1326" t="s">
        <v>150</v>
      </c>
      <c r="B1326">
        <v>29260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0.150009</v>
      </c>
      <c r="L1326">
        <v>0.83368299999999995</v>
      </c>
      <c r="M1326">
        <v>0</v>
      </c>
      <c r="N1326" t="s">
        <v>43</v>
      </c>
    </row>
    <row r="1327" spans="1:14" x14ac:dyDescent="0.25">
      <c r="A1327" t="s">
        <v>150</v>
      </c>
      <c r="B1327">
        <v>29399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0.16495000000000001</v>
      </c>
      <c r="L1327">
        <v>0.83705200000000002</v>
      </c>
      <c r="M1327">
        <v>0</v>
      </c>
      <c r="N1327" t="s">
        <v>43</v>
      </c>
    </row>
    <row r="1328" spans="1:14" x14ac:dyDescent="0.25">
      <c r="A1328" t="s">
        <v>150</v>
      </c>
      <c r="B1328">
        <v>29027.3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0.15525700000000001</v>
      </c>
      <c r="L1328">
        <v>0.83662000000000003</v>
      </c>
      <c r="M1328">
        <v>0</v>
      </c>
      <c r="N1328" t="s">
        <v>43</v>
      </c>
    </row>
    <row r="1329" spans="1:25" x14ac:dyDescent="0.25">
      <c r="A1329" t="s">
        <v>150</v>
      </c>
      <c r="B1329">
        <v>29127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0.178454</v>
      </c>
      <c r="L1329">
        <v>0.83702799999999999</v>
      </c>
      <c r="M1329">
        <v>0</v>
      </c>
      <c r="N1329" t="s">
        <v>43</v>
      </c>
    </row>
    <row r="1330" spans="1:25" x14ac:dyDescent="0.25">
      <c r="A1330" t="s">
        <v>150</v>
      </c>
      <c r="B1330">
        <v>29228.7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0.14907599999999999</v>
      </c>
      <c r="L1330">
        <v>0.83703399999999994</v>
      </c>
      <c r="M1330">
        <v>0</v>
      </c>
      <c r="N1330" t="s">
        <v>43</v>
      </c>
    </row>
    <row r="1331" spans="1:25" x14ac:dyDescent="0.25">
      <c r="A1331" t="s">
        <v>150</v>
      </c>
      <c r="B1331">
        <v>29709.1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0.17846600000000001</v>
      </c>
      <c r="L1331">
        <v>0.83654600000000001</v>
      </c>
      <c r="M1331">
        <v>0</v>
      </c>
      <c r="N1331" t="s">
        <v>43</v>
      </c>
    </row>
    <row r="1332" spans="1:25" x14ac:dyDescent="0.25">
      <c r="A1332" t="s">
        <v>150</v>
      </c>
      <c r="B1332">
        <v>28758.5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0.148063</v>
      </c>
      <c r="L1332">
        <v>0.83409100000000003</v>
      </c>
      <c r="M1332">
        <v>0</v>
      </c>
      <c r="N1332" t="s">
        <v>43</v>
      </c>
    </row>
    <row r="1333" spans="1:25" x14ac:dyDescent="0.25">
      <c r="A1333" t="s">
        <v>150</v>
      </c>
      <c r="B1333">
        <v>27628.400000000001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0.15179000000000001</v>
      </c>
      <c r="L1333">
        <v>0.83666600000000002</v>
      </c>
      <c r="M1333">
        <v>0</v>
      </c>
      <c r="N1333" t="s">
        <v>43</v>
      </c>
    </row>
    <row r="1334" spans="1:25" x14ac:dyDescent="0.25">
      <c r="A1334" t="s">
        <v>150</v>
      </c>
      <c r="B1334">
        <v>29343.9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0.14715300000000001</v>
      </c>
      <c r="L1334">
        <v>0.84753000000000001</v>
      </c>
      <c r="M1334">
        <v>0</v>
      </c>
      <c r="N1334" t="s">
        <v>43</v>
      </c>
    </row>
    <row r="1335" spans="1:25" x14ac:dyDescent="0.25">
      <c r="A1335" t="s">
        <v>150</v>
      </c>
      <c r="B1335">
        <v>28738.5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0.14788299999999999</v>
      </c>
      <c r="L1335">
        <v>0.83704500000000004</v>
      </c>
      <c r="M1335">
        <v>0</v>
      </c>
      <c r="N1335" t="s">
        <v>43</v>
      </c>
    </row>
    <row r="1336" spans="1:25" x14ac:dyDescent="0.25">
      <c r="A1336" t="s">
        <v>150</v>
      </c>
      <c r="B1336">
        <v>27741.4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0.15303700000000001</v>
      </c>
      <c r="L1336">
        <v>0.83702600000000005</v>
      </c>
      <c r="M1336">
        <v>0</v>
      </c>
      <c r="N1336" t="s">
        <v>43</v>
      </c>
    </row>
    <row r="1337" spans="1:25" x14ac:dyDescent="0.25">
      <c r="A1337" t="s">
        <v>150</v>
      </c>
      <c r="B1337">
        <v>29405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0.178454</v>
      </c>
      <c r="L1337">
        <v>0.83580100000000002</v>
      </c>
      <c r="M1337">
        <v>0</v>
      </c>
      <c r="N1337" t="s">
        <v>43</v>
      </c>
    </row>
    <row r="1338" spans="1:25" x14ac:dyDescent="0.25">
      <c r="A1338" t="s">
        <v>150</v>
      </c>
      <c r="B1338">
        <v>29673.8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0.155532</v>
      </c>
      <c r="L1338">
        <v>0.83569700000000002</v>
      </c>
      <c r="M1338">
        <v>0</v>
      </c>
      <c r="N1338" t="s">
        <v>43</v>
      </c>
    </row>
    <row r="1339" spans="1:25" x14ac:dyDescent="0.25">
      <c r="A1339" t="s">
        <v>150</v>
      </c>
      <c r="B1339">
        <v>29453.3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0.149615</v>
      </c>
      <c r="L1339">
        <v>0.84859099999999998</v>
      </c>
      <c r="M1339">
        <v>0</v>
      </c>
      <c r="N1339" t="s">
        <v>43</v>
      </c>
    </row>
    <row r="1340" spans="1:25" x14ac:dyDescent="0.25">
      <c r="A1340" t="s">
        <v>150</v>
      </c>
      <c r="B1340">
        <v>29200.5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0.16097400000000001</v>
      </c>
      <c r="L1340">
        <v>0.83676600000000001</v>
      </c>
      <c r="M1340">
        <v>0</v>
      </c>
      <c r="N1340" t="s">
        <v>43</v>
      </c>
    </row>
    <row r="1341" spans="1:25" x14ac:dyDescent="0.25">
      <c r="A1341" t="s">
        <v>150</v>
      </c>
      <c r="B1341">
        <v>28891.9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0.17846000000000001</v>
      </c>
      <c r="L1341">
        <v>0.86137600000000003</v>
      </c>
      <c r="M1341">
        <v>0</v>
      </c>
      <c r="N1341" t="s">
        <v>43</v>
      </c>
    </row>
    <row r="1342" spans="1:25" x14ac:dyDescent="0.25">
      <c r="A1342" t="s">
        <v>150</v>
      </c>
      <c r="B1342">
        <v>27711.8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0.16925299999999999</v>
      </c>
      <c r="L1342">
        <v>0.86840700000000004</v>
      </c>
      <c r="M1342">
        <v>0</v>
      </c>
      <c r="N1342" t="s">
        <v>43</v>
      </c>
    </row>
    <row r="1343" spans="1:25" x14ac:dyDescent="0.25">
      <c r="A1343" t="s">
        <v>150</v>
      </c>
      <c r="B1343">
        <v>28317.1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0.15435699999999999</v>
      </c>
      <c r="L1343">
        <v>0.83925799999999995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28276.9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0.17845900000000001</v>
      </c>
      <c r="L1344">
        <v>0.836704</v>
      </c>
      <c r="M1344">
        <v>84</v>
      </c>
      <c r="N1344" t="s">
        <v>43</v>
      </c>
      <c r="R1344">
        <f>AVERAGE(B1295:B1344)</f>
        <v>28579.113999999998</v>
      </c>
      <c r="S1344">
        <f>AVERAGE(C1295:C1344)</f>
        <v>0</v>
      </c>
      <c r="U1344">
        <f>_xlfn.VAR.P(B1295:B1344)</f>
        <v>573002.56120399968</v>
      </c>
      <c r="V1344">
        <f>_xlfn.VAR.P(C1295:C1344)</f>
        <v>0</v>
      </c>
      <c r="X1344">
        <f>1.96*SQRT(U1344)/50</f>
        <v>29.673197597301748</v>
      </c>
      <c r="Y1344">
        <f>1.96*SQRT(V1344)/50</f>
        <v>0</v>
      </c>
    </row>
    <row r="1345" spans="1:13" x14ac:dyDescent="0.25">
      <c r="A1345" t="s">
        <v>151</v>
      </c>
      <c r="B1345">
        <v>1428959.339562</v>
      </c>
      <c r="C1345" t="s">
        <v>37</v>
      </c>
      <c r="M1345" t="s">
        <v>43</v>
      </c>
    </row>
    <row r="1346" spans="1:13" x14ac:dyDescent="0.25">
      <c r="A1346" t="s">
        <v>152</v>
      </c>
      <c r="B1346">
        <v>27981.4</v>
      </c>
      <c r="C1346">
        <v>27979.599999999999</v>
      </c>
      <c r="D1346">
        <v>27979.1</v>
      </c>
      <c r="E1346">
        <v>27951.8</v>
      </c>
      <c r="F1346">
        <v>1185.8900000000001</v>
      </c>
      <c r="G1346">
        <v>0</v>
      </c>
      <c r="H1346">
        <v>635.76199999999994</v>
      </c>
      <c r="I1346">
        <v>0</v>
      </c>
      <c r="J1346">
        <v>0.17846899999999999</v>
      </c>
      <c r="K1346">
        <v>0.83590200000000003</v>
      </c>
      <c r="L1346">
        <v>0</v>
      </c>
      <c r="M1346" t="s">
        <v>43</v>
      </c>
    </row>
    <row r="1347" spans="1:13" x14ac:dyDescent="0.25">
      <c r="A1347" t="s">
        <v>152</v>
      </c>
      <c r="B1347">
        <v>27178.799999999999</v>
      </c>
      <c r="C1347">
        <v>27177.5</v>
      </c>
      <c r="D1347">
        <v>27176.9</v>
      </c>
      <c r="E1347">
        <v>27150.2</v>
      </c>
      <c r="F1347">
        <v>1165.19</v>
      </c>
      <c r="G1347">
        <v>0</v>
      </c>
      <c r="H1347">
        <v>618.096</v>
      </c>
      <c r="I1347">
        <v>0</v>
      </c>
      <c r="J1347">
        <v>0.17847499999999999</v>
      </c>
      <c r="K1347">
        <v>0.83413700000000002</v>
      </c>
      <c r="L1347">
        <v>0</v>
      </c>
      <c r="M1347" t="s">
        <v>43</v>
      </c>
    </row>
    <row r="1348" spans="1:13" x14ac:dyDescent="0.25">
      <c r="A1348" t="s">
        <v>152</v>
      </c>
      <c r="B1348">
        <v>27621.599999999999</v>
      </c>
      <c r="C1348">
        <v>27620.2</v>
      </c>
      <c r="D1348">
        <v>27619.599999999999</v>
      </c>
      <c r="E1348">
        <v>27592.9</v>
      </c>
      <c r="F1348">
        <v>1177.82</v>
      </c>
      <c r="G1348">
        <v>0</v>
      </c>
      <c r="H1348">
        <v>626.76300000000003</v>
      </c>
      <c r="I1348">
        <v>0</v>
      </c>
      <c r="J1348">
        <v>0.174708</v>
      </c>
      <c r="K1348">
        <v>0.83682699999999999</v>
      </c>
      <c r="L1348">
        <v>0</v>
      </c>
      <c r="M1348" t="s">
        <v>43</v>
      </c>
    </row>
    <row r="1349" spans="1:13" x14ac:dyDescent="0.25">
      <c r="A1349" t="s">
        <v>152</v>
      </c>
      <c r="B1349">
        <v>27368.799999999999</v>
      </c>
      <c r="C1349">
        <v>27367.4</v>
      </c>
      <c r="D1349">
        <v>27366.799999999999</v>
      </c>
      <c r="E1349">
        <v>27340.3</v>
      </c>
      <c r="F1349">
        <v>1165.3900000000001</v>
      </c>
      <c r="G1349">
        <v>0</v>
      </c>
      <c r="H1349">
        <v>622.68600000000004</v>
      </c>
      <c r="I1349">
        <v>0</v>
      </c>
      <c r="J1349">
        <v>0.178454</v>
      </c>
      <c r="K1349">
        <v>0.83703700000000003</v>
      </c>
      <c r="L1349">
        <v>0</v>
      </c>
      <c r="M1349" t="s">
        <v>43</v>
      </c>
    </row>
    <row r="1350" spans="1:13" x14ac:dyDescent="0.25">
      <c r="A1350" t="s">
        <v>152</v>
      </c>
      <c r="B1350">
        <v>26433.3</v>
      </c>
      <c r="C1350">
        <v>26431.9</v>
      </c>
      <c r="D1350">
        <v>26431.4</v>
      </c>
      <c r="E1350">
        <v>26405.7</v>
      </c>
      <c r="F1350">
        <v>1127.1400000000001</v>
      </c>
      <c r="G1350">
        <v>0</v>
      </c>
      <c r="H1350">
        <v>601.48</v>
      </c>
      <c r="I1350">
        <v>0</v>
      </c>
      <c r="J1350">
        <v>0.15296100000000001</v>
      </c>
      <c r="K1350">
        <v>0.833897</v>
      </c>
      <c r="L1350">
        <v>0</v>
      </c>
      <c r="M1350" t="s">
        <v>43</v>
      </c>
    </row>
    <row r="1351" spans="1:13" x14ac:dyDescent="0.25">
      <c r="A1351" t="s">
        <v>152</v>
      </c>
      <c r="B1351">
        <v>26596.7</v>
      </c>
      <c r="C1351">
        <v>26595.5</v>
      </c>
      <c r="D1351">
        <v>26595</v>
      </c>
      <c r="E1351">
        <v>26569.1</v>
      </c>
      <c r="F1351">
        <v>1133.8900000000001</v>
      </c>
      <c r="G1351">
        <v>0</v>
      </c>
      <c r="H1351">
        <v>604.76</v>
      </c>
      <c r="I1351">
        <v>0</v>
      </c>
      <c r="J1351">
        <v>0.178454</v>
      </c>
      <c r="K1351">
        <v>0.83701000000000003</v>
      </c>
      <c r="L1351">
        <v>0</v>
      </c>
      <c r="M1351" t="s">
        <v>43</v>
      </c>
    </row>
    <row r="1352" spans="1:13" x14ac:dyDescent="0.25">
      <c r="A1352" t="s">
        <v>152</v>
      </c>
      <c r="B1352">
        <v>26853.7</v>
      </c>
      <c r="C1352">
        <v>26852.5</v>
      </c>
      <c r="D1352">
        <v>26852</v>
      </c>
      <c r="E1352">
        <v>26826</v>
      </c>
      <c r="F1352">
        <v>1139.82</v>
      </c>
      <c r="G1352">
        <v>0</v>
      </c>
      <c r="H1352">
        <v>611.19299999999998</v>
      </c>
      <c r="I1352">
        <v>0</v>
      </c>
      <c r="J1352">
        <v>0.178535</v>
      </c>
      <c r="K1352">
        <v>0.836974</v>
      </c>
      <c r="L1352">
        <v>0</v>
      </c>
      <c r="M1352" t="s">
        <v>43</v>
      </c>
    </row>
    <row r="1353" spans="1:13" x14ac:dyDescent="0.25">
      <c r="A1353" t="s">
        <v>152</v>
      </c>
      <c r="B1353">
        <v>26583.9</v>
      </c>
      <c r="C1353">
        <v>26582.6</v>
      </c>
      <c r="D1353">
        <v>26582.1</v>
      </c>
      <c r="E1353">
        <v>26556.3</v>
      </c>
      <c r="F1353">
        <v>1133.93</v>
      </c>
      <c r="G1353">
        <v>0</v>
      </c>
      <c r="H1353">
        <v>604.45299999999997</v>
      </c>
      <c r="I1353">
        <v>0</v>
      </c>
      <c r="J1353">
        <v>0.14952499999999999</v>
      </c>
      <c r="K1353">
        <v>0.83705099999999999</v>
      </c>
      <c r="L1353">
        <v>0</v>
      </c>
      <c r="M1353" t="s">
        <v>43</v>
      </c>
    </row>
    <row r="1354" spans="1:13" x14ac:dyDescent="0.25">
      <c r="A1354" t="s">
        <v>152</v>
      </c>
      <c r="B1354">
        <v>27014.5</v>
      </c>
      <c r="C1354">
        <v>27013.200000000001</v>
      </c>
      <c r="D1354">
        <v>27012.7</v>
      </c>
      <c r="E1354">
        <v>26986.5</v>
      </c>
      <c r="F1354">
        <v>1148.06</v>
      </c>
      <c r="G1354">
        <v>0</v>
      </c>
      <c r="H1354">
        <v>614.41</v>
      </c>
      <c r="I1354">
        <v>0</v>
      </c>
      <c r="J1354">
        <v>0.14744499999999999</v>
      </c>
      <c r="K1354">
        <v>0.83632399999999996</v>
      </c>
      <c r="L1354">
        <v>0</v>
      </c>
      <c r="M1354" t="s">
        <v>43</v>
      </c>
    </row>
    <row r="1355" spans="1:13" x14ac:dyDescent="0.25">
      <c r="A1355" t="s">
        <v>152</v>
      </c>
      <c r="B1355">
        <v>26894.5</v>
      </c>
      <c r="C1355">
        <v>26893.200000000001</v>
      </c>
      <c r="D1355">
        <v>26892.6</v>
      </c>
      <c r="E1355">
        <v>26866.5</v>
      </c>
      <c r="F1355">
        <v>1146.24</v>
      </c>
      <c r="G1355">
        <v>0</v>
      </c>
      <c r="H1355">
        <v>611.87300000000005</v>
      </c>
      <c r="I1355">
        <v>0</v>
      </c>
      <c r="J1355">
        <v>0.147122</v>
      </c>
      <c r="K1355">
        <v>0.83232799999999996</v>
      </c>
      <c r="L1355">
        <v>0</v>
      </c>
      <c r="M1355" t="s">
        <v>43</v>
      </c>
    </row>
    <row r="1356" spans="1:13" x14ac:dyDescent="0.25">
      <c r="A1356" t="s">
        <v>152</v>
      </c>
      <c r="B1356">
        <v>26366.3</v>
      </c>
      <c r="C1356">
        <v>26364.799999999999</v>
      </c>
      <c r="D1356">
        <v>26364.3</v>
      </c>
      <c r="E1356">
        <v>26338.7</v>
      </c>
      <c r="F1356">
        <v>1119.0899999999999</v>
      </c>
      <c r="G1356">
        <v>0</v>
      </c>
      <c r="H1356">
        <v>600.5</v>
      </c>
      <c r="I1356">
        <v>0</v>
      </c>
      <c r="J1356">
        <v>0.15432599999999999</v>
      </c>
      <c r="K1356">
        <v>0.83669099999999996</v>
      </c>
      <c r="L1356">
        <v>0</v>
      </c>
      <c r="M1356" t="s">
        <v>43</v>
      </c>
    </row>
    <row r="1357" spans="1:13" x14ac:dyDescent="0.25">
      <c r="A1357" t="s">
        <v>152</v>
      </c>
      <c r="B1357">
        <v>27236.1</v>
      </c>
      <c r="C1357">
        <v>27234.799999999999</v>
      </c>
      <c r="D1357">
        <v>27234.3</v>
      </c>
      <c r="E1357">
        <v>27207.8</v>
      </c>
      <c r="F1357">
        <v>1164.22</v>
      </c>
      <c r="G1357">
        <v>0</v>
      </c>
      <c r="H1357">
        <v>619.13800000000003</v>
      </c>
      <c r="I1357">
        <v>0</v>
      </c>
      <c r="J1357">
        <v>0.157275</v>
      </c>
      <c r="K1357">
        <v>0.83698600000000001</v>
      </c>
      <c r="L1357">
        <v>0</v>
      </c>
      <c r="M1357" t="s">
        <v>43</v>
      </c>
    </row>
    <row r="1358" spans="1:13" x14ac:dyDescent="0.25">
      <c r="A1358" t="s">
        <v>152</v>
      </c>
      <c r="B1358">
        <v>26996.7</v>
      </c>
      <c r="C1358">
        <v>26995.4</v>
      </c>
      <c r="D1358">
        <v>26994.9</v>
      </c>
      <c r="E1358">
        <v>26968.6</v>
      </c>
      <c r="F1358">
        <v>1152.6199999999999</v>
      </c>
      <c r="G1358">
        <v>0</v>
      </c>
      <c r="H1358">
        <v>613.89499999999998</v>
      </c>
      <c r="I1358">
        <v>0</v>
      </c>
      <c r="J1358">
        <v>0.14744199999999999</v>
      </c>
      <c r="K1358">
        <v>0.86258000000000001</v>
      </c>
      <c r="L1358">
        <v>0</v>
      </c>
      <c r="M1358" t="s">
        <v>43</v>
      </c>
    </row>
    <row r="1359" spans="1:13" x14ac:dyDescent="0.25">
      <c r="A1359" t="s">
        <v>152</v>
      </c>
      <c r="B1359">
        <v>26636.1</v>
      </c>
      <c r="C1359">
        <v>26634.7</v>
      </c>
      <c r="D1359">
        <v>26634.2</v>
      </c>
      <c r="E1359">
        <v>26608.400000000001</v>
      </c>
      <c r="F1359">
        <v>1137.44</v>
      </c>
      <c r="G1359">
        <v>0</v>
      </c>
      <c r="H1359">
        <v>605.33000000000004</v>
      </c>
      <c r="I1359">
        <v>0</v>
      </c>
      <c r="J1359">
        <v>0.15578400000000001</v>
      </c>
      <c r="K1359">
        <v>0.83699400000000002</v>
      </c>
      <c r="L1359">
        <v>0</v>
      </c>
      <c r="M1359" t="s">
        <v>43</v>
      </c>
    </row>
    <row r="1360" spans="1:13" x14ac:dyDescent="0.25">
      <c r="A1360" t="s">
        <v>152</v>
      </c>
      <c r="B1360">
        <v>26847</v>
      </c>
      <c r="C1360">
        <v>26845.7</v>
      </c>
      <c r="D1360">
        <v>26845.1</v>
      </c>
      <c r="E1360">
        <v>26819</v>
      </c>
      <c r="F1360">
        <v>1145.21</v>
      </c>
      <c r="G1360">
        <v>0</v>
      </c>
      <c r="H1360">
        <v>610.779</v>
      </c>
      <c r="I1360">
        <v>0</v>
      </c>
      <c r="J1360">
        <v>0.178454</v>
      </c>
      <c r="K1360">
        <v>0.86880800000000002</v>
      </c>
      <c r="L1360">
        <v>0</v>
      </c>
      <c r="M1360" t="s">
        <v>43</v>
      </c>
    </row>
    <row r="1361" spans="1:13" x14ac:dyDescent="0.25">
      <c r="A1361" t="s">
        <v>152</v>
      </c>
      <c r="B1361">
        <v>27051.4</v>
      </c>
      <c r="C1361">
        <v>27050.1</v>
      </c>
      <c r="D1361">
        <v>27049.599999999999</v>
      </c>
      <c r="E1361">
        <v>27023.4</v>
      </c>
      <c r="F1361">
        <v>1152.8900000000001</v>
      </c>
      <c r="G1361">
        <v>0</v>
      </c>
      <c r="H1361">
        <v>615.70699999999999</v>
      </c>
      <c r="I1361">
        <v>0</v>
      </c>
      <c r="J1361">
        <v>0.178484</v>
      </c>
      <c r="K1361">
        <v>0.82731500000000002</v>
      </c>
      <c r="L1361">
        <v>0</v>
      </c>
      <c r="M1361" t="s">
        <v>43</v>
      </c>
    </row>
    <row r="1362" spans="1:13" x14ac:dyDescent="0.25">
      <c r="A1362" t="s">
        <v>152</v>
      </c>
      <c r="B1362">
        <v>26522.5</v>
      </c>
      <c r="C1362">
        <v>26521.200000000001</v>
      </c>
      <c r="D1362">
        <v>26520.7</v>
      </c>
      <c r="E1362">
        <v>26495</v>
      </c>
      <c r="F1362">
        <v>1129.29</v>
      </c>
      <c r="G1362">
        <v>0</v>
      </c>
      <c r="H1362">
        <v>603.59</v>
      </c>
      <c r="I1362">
        <v>0</v>
      </c>
      <c r="J1362">
        <v>0.178454</v>
      </c>
      <c r="K1362">
        <v>0.83681899999999998</v>
      </c>
      <c r="L1362">
        <v>0</v>
      </c>
      <c r="M1362" t="s">
        <v>43</v>
      </c>
    </row>
    <row r="1363" spans="1:13" x14ac:dyDescent="0.25">
      <c r="A1363" t="s">
        <v>152</v>
      </c>
      <c r="B1363">
        <v>26638.5</v>
      </c>
      <c r="C1363">
        <v>26637.200000000001</v>
      </c>
      <c r="D1363">
        <v>26633.9</v>
      </c>
      <c r="E1363">
        <v>26607.9</v>
      </c>
      <c r="F1363">
        <v>1139.04</v>
      </c>
      <c r="G1363">
        <v>0</v>
      </c>
      <c r="H1363">
        <v>604.88199999999995</v>
      </c>
      <c r="I1363">
        <v>0</v>
      </c>
      <c r="J1363">
        <v>0.14946699999999999</v>
      </c>
      <c r="K1363">
        <v>0.83416299999999999</v>
      </c>
      <c r="L1363">
        <v>0</v>
      </c>
      <c r="M1363" t="s">
        <v>43</v>
      </c>
    </row>
    <row r="1364" spans="1:13" x14ac:dyDescent="0.25">
      <c r="A1364" t="s">
        <v>152</v>
      </c>
      <c r="B1364">
        <v>26861.8</v>
      </c>
      <c r="C1364">
        <v>26860.5</v>
      </c>
      <c r="D1364">
        <v>26859.9</v>
      </c>
      <c r="E1364">
        <v>26833.5</v>
      </c>
      <c r="F1364">
        <v>1152.6300000000001</v>
      </c>
      <c r="G1364">
        <v>0</v>
      </c>
      <c r="H1364">
        <v>611.04700000000003</v>
      </c>
      <c r="I1364">
        <v>0</v>
      </c>
      <c r="J1364">
        <v>0.15189800000000001</v>
      </c>
      <c r="K1364">
        <v>0.83652099999999996</v>
      </c>
      <c r="L1364">
        <v>0</v>
      </c>
      <c r="M1364" t="s">
        <v>43</v>
      </c>
    </row>
    <row r="1365" spans="1:13" x14ac:dyDescent="0.25">
      <c r="A1365" t="s">
        <v>152</v>
      </c>
      <c r="B1365">
        <v>26572.1</v>
      </c>
      <c r="C1365">
        <v>26570.799999999999</v>
      </c>
      <c r="D1365">
        <v>26543</v>
      </c>
      <c r="E1365">
        <v>26517</v>
      </c>
      <c r="F1365">
        <v>1132.46</v>
      </c>
      <c r="G1365">
        <v>0</v>
      </c>
      <c r="H1365">
        <v>603.471</v>
      </c>
      <c r="I1365">
        <v>0</v>
      </c>
      <c r="J1365">
        <v>0.178454</v>
      </c>
      <c r="K1365">
        <v>0.83704999999999996</v>
      </c>
      <c r="L1365">
        <v>0</v>
      </c>
      <c r="M1365" t="s">
        <v>43</v>
      </c>
    </row>
    <row r="1366" spans="1:13" x14ac:dyDescent="0.25">
      <c r="A1366" t="s">
        <v>152</v>
      </c>
      <c r="B1366">
        <v>26933.1</v>
      </c>
      <c r="C1366">
        <v>26931.9</v>
      </c>
      <c r="D1366">
        <v>26931.4</v>
      </c>
      <c r="E1366">
        <v>26905.200000000001</v>
      </c>
      <c r="F1366">
        <v>1149.1099999999999</v>
      </c>
      <c r="G1366">
        <v>0</v>
      </c>
      <c r="H1366">
        <v>612.55999999999995</v>
      </c>
      <c r="I1366">
        <v>0</v>
      </c>
      <c r="J1366">
        <v>0.15294099999999999</v>
      </c>
      <c r="K1366">
        <v>0.83657700000000002</v>
      </c>
      <c r="L1366">
        <v>0</v>
      </c>
      <c r="M1366" t="s">
        <v>43</v>
      </c>
    </row>
    <row r="1367" spans="1:13" x14ac:dyDescent="0.25">
      <c r="A1367" t="s">
        <v>152</v>
      </c>
      <c r="B1367">
        <v>27177.4</v>
      </c>
      <c r="C1367">
        <v>27176</v>
      </c>
      <c r="D1367">
        <v>27175.5</v>
      </c>
      <c r="E1367">
        <v>27149</v>
      </c>
      <c r="F1367">
        <v>1152.2</v>
      </c>
      <c r="G1367">
        <v>0</v>
      </c>
      <c r="H1367">
        <v>617.78399999999999</v>
      </c>
      <c r="I1367">
        <v>0</v>
      </c>
      <c r="J1367">
        <v>0.178456</v>
      </c>
      <c r="K1367">
        <v>0.85064899999999999</v>
      </c>
      <c r="L1367">
        <v>0</v>
      </c>
      <c r="M1367" t="s">
        <v>43</v>
      </c>
    </row>
    <row r="1368" spans="1:13" x14ac:dyDescent="0.25">
      <c r="A1368" t="s">
        <v>152</v>
      </c>
      <c r="B1368">
        <v>27015.200000000001</v>
      </c>
      <c r="C1368">
        <v>27013.9</v>
      </c>
      <c r="D1368">
        <v>26980</v>
      </c>
      <c r="E1368">
        <v>26953.7</v>
      </c>
      <c r="F1368">
        <v>1156.97</v>
      </c>
      <c r="G1368">
        <v>0</v>
      </c>
      <c r="H1368">
        <v>613.38699999999994</v>
      </c>
      <c r="I1368">
        <v>0</v>
      </c>
      <c r="J1368">
        <v>0.178454</v>
      </c>
      <c r="K1368">
        <v>0.83631500000000003</v>
      </c>
      <c r="L1368">
        <v>0</v>
      </c>
      <c r="M1368" t="s">
        <v>43</v>
      </c>
    </row>
    <row r="1369" spans="1:13" x14ac:dyDescent="0.25">
      <c r="A1369" t="s">
        <v>152</v>
      </c>
      <c r="B1369">
        <v>26816.5</v>
      </c>
      <c r="C1369">
        <v>26815.4</v>
      </c>
      <c r="D1369">
        <v>26814.799999999999</v>
      </c>
      <c r="E1369">
        <v>26788.7</v>
      </c>
      <c r="F1369">
        <v>1141.3599999999999</v>
      </c>
      <c r="G1369">
        <v>0</v>
      </c>
      <c r="H1369">
        <v>609.77499999999998</v>
      </c>
      <c r="I1369">
        <v>0</v>
      </c>
      <c r="J1369">
        <v>0.153667</v>
      </c>
      <c r="K1369">
        <v>0.83632700000000004</v>
      </c>
      <c r="L1369">
        <v>0</v>
      </c>
      <c r="M1369" t="s">
        <v>43</v>
      </c>
    </row>
    <row r="1370" spans="1:13" x14ac:dyDescent="0.25">
      <c r="A1370" t="s">
        <v>152</v>
      </c>
      <c r="B1370">
        <v>27024.9</v>
      </c>
      <c r="C1370">
        <v>27023.599999999999</v>
      </c>
      <c r="D1370">
        <v>27023.1</v>
      </c>
      <c r="E1370">
        <v>26996.7</v>
      </c>
      <c r="F1370">
        <v>1158.94</v>
      </c>
      <c r="G1370">
        <v>0</v>
      </c>
      <c r="H1370">
        <v>613.88099999999997</v>
      </c>
      <c r="I1370">
        <v>0</v>
      </c>
      <c r="J1370">
        <v>0.152785</v>
      </c>
      <c r="K1370">
        <v>0.83487199999999995</v>
      </c>
      <c r="L1370">
        <v>0</v>
      </c>
      <c r="M1370" t="s">
        <v>43</v>
      </c>
    </row>
    <row r="1371" spans="1:13" x14ac:dyDescent="0.25">
      <c r="A1371" t="s">
        <v>152</v>
      </c>
      <c r="B1371">
        <v>26552</v>
      </c>
      <c r="C1371">
        <v>26550.7</v>
      </c>
      <c r="D1371">
        <v>26550.1</v>
      </c>
      <c r="E1371">
        <v>26524.2</v>
      </c>
      <c r="F1371">
        <v>1132.1400000000001</v>
      </c>
      <c r="G1371">
        <v>0</v>
      </c>
      <c r="H1371">
        <v>604.01</v>
      </c>
      <c r="I1371">
        <v>0</v>
      </c>
      <c r="J1371">
        <v>0.17167199999999999</v>
      </c>
      <c r="K1371">
        <v>0.83691800000000005</v>
      </c>
      <c r="L1371">
        <v>0</v>
      </c>
      <c r="M1371" t="s">
        <v>43</v>
      </c>
    </row>
    <row r="1372" spans="1:13" x14ac:dyDescent="0.25">
      <c r="A1372" t="s">
        <v>152</v>
      </c>
      <c r="B1372">
        <v>26345.8</v>
      </c>
      <c r="C1372">
        <v>26344.5</v>
      </c>
      <c r="D1372">
        <v>26344</v>
      </c>
      <c r="E1372">
        <v>26318.400000000001</v>
      </c>
      <c r="F1372">
        <v>1121.02</v>
      </c>
      <c r="G1372">
        <v>0</v>
      </c>
      <c r="H1372">
        <v>599.36599999999999</v>
      </c>
      <c r="I1372">
        <v>0</v>
      </c>
      <c r="J1372">
        <v>0.15323400000000001</v>
      </c>
      <c r="K1372">
        <v>0.83696300000000001</v>
      </c>
      <c r="L1372">
        <v>0</v>
      </c>
      <c r="M1372" t="s">
        <v>43</v>
      </c>
    </row>
    <row r="1373" spans="1:13" x14ac:dyDescent="0.25">
      <c r="A1373" t="s">
        <v>152</v>
      </c>
      <c r="B1373">
        <v>26883.3</v>
      </c>
      <c r="C1373">
        <v>26882</v>
      </c>
      <c r="D1373">
        <v>26881.5</v>
      </c>
      <c r="E1373">
        <v>26855.1</v>
      </c>
      <c r="F1373">
        <v>1148.1400000000001</v>
      </c>
      <c r="G1373">
        <v>0</v>
      </c>
      <c r="H1373">
        <v>611.37199999999996</v>
      </c>
      <c r="I1373">
        <v>0</v>
      </c>
      <c r="J1373">
        <v>0.159803</v>
      </c>
      <c r="K1373">
        <v>0.83692</v>
      </c>
      <c r="L1373">
        <v>0</v>
      </c>
      <c r="M1373" t="s">
        <v>43</v>
      </c>
    </row>
    <row r="1374" spans="1:13" x14ac:dyDescent="0.25">
      <c r="A1374" t="s">
        <v>152</v>
      </c>
      <c r="B1374">
        <v>27066.2</v>
      </c>
      <c r="C1374">
        <v>27064.9</v>
      </c>
      <c r="D1374">
        <v>27064.400000000001</v>
      </c>
      <c r="E1374">
        <v>27038.1</v>
      </c>
      <c r="F1374">
        <v>1150.05</v>
      </c>
      <c r="G1374">
        <v>0</v>
      </c>
      <c r="H1374">
        <v>616.19500000000005</v>
      </c>
      <c r="I1374">
        <v>0</v>
      </c>
      <c r="J1374">
        <v>0.17846400000000001</v>
      </c>
      <c r="K1374">
        <v>0.85557899999999998</v>
      </c>
      <c r="L1374">
        <v>0</v>
      </c>
      <c r="M1374" t="s">
        <v>43</v>
      </c>
    </row>
    <row r="1375" spans="1:13" x14ac:dyDescent="0.25">
      <c r="A1375" t="s">
        <v>152</v>
      </c>
      <c r="B1375">
        <v>26353.4</v>
      </c>
      <c r="C1375">
        <v>26352.1</v>
      </c>
      <c r="D1375">
        <v>26351.599999999999</v>
      </c>
      <c r="E1375">
        <v>26326</v>
      </c>
      <c r="F1375">
        <v>1122.56</v>
      </c>
      <c r="G1375">
        <v>0</v>
      </c>
      <c r="H1375">
        <v>599.75599999999997</v>
      </c>
      <c r="I1375">
        <v>0</v>
      </c>
      <c r="J1375">
        <v>0.15223400000000001</v>
      </c>
      <c r="K1375">
        <v>0.83699999999999997</v>
      </c>
      <c r="L1375">
        <v>0</v>
      </c>
      <c r="M1375" t="s">
        <v>43</v>
      </c>
    </row>
    <row r="1376" spans="1:13" x14ac:dyDescent="0.25">
      <c r="A1376" t="s">
        <v>152</v>
      </c>
      <c r="B1376">
        <v>26842.9</v>
      </c>
      <c r="C1376">
        <v>26841.7</v>
      </c>
      <c r="D1376">
        <v>26841.1</v>
      </c>
      <c r="E1376">
        <v>26815</v>
      </c>
      <c r="F1376">
        <v>1142.44</v>
      </c>
      <c r="G1376">
        <v>0</v>
      </c>
      <c r="H1376">
        <v>610.53800000000001</v>
      </c>
      <c r="I1376">
        <v>0</v>
      </c>
      <c r="J1376">
        <v>0.14741000000000001</v>
      </c>
      <c r="K1376">
        <v>0.83705200000000002</v>
      </c>
      <c r="L1376">
        <v>0</v>
      </c>
      <c r="M1376" t="s">
        <v>43</v>
      </c>
    </row>
    <row r="1377" spans="1:25" x14ac:dyDescent="0.25">
      <c r="A1377" t="s">
        <v>152</v>
      </c>
      <c r="B1377">
        <v>26398.7</v>
      </c>
      <c r="C1377">
        <v>26397.5</v>
      </c>
      <c r="D1377">
        <v>26396.9</v>
      </c>
      <c r="E1377">
        <v>26371</v>
      </c>
      <c r="F1377">
        <v>1131.03</v>
      </c>
      <c r="G1377">
        <v>0</v>
      </c>
      <c r="H1377">
        <v>600.35400000000004</v>
      </c>
      <c r="I1377">
        <v>0</v>
      </c>
      <c r="J1377">
        <v>0.153387</v>
      </c>
      <c r="K1377">
        <v>0.83589199999999997</v>
      </c>
      <c r="L1377">
        <v>0</v>
      </c>
      <c r="M1377" t="s">
        <v>43</v>
      </c>
    </row>
    <row r="1378" spans="1:25" x14ac:dyDescent="0.25">
      <c r="A1378" t="s">
        <v>152</v>
      </c>
      <c r="B1378">
        <v>26724</v>
      </c>
      <c r="C1378">
        <v>26722.799999999999</v>
      </c>
      <c r="D1378">
        <v>26722.3</v>
      </c>
      <c r="E1378">
        <v>26696.5</v>
      </c>
      <c r="F1378">
        <v>1136.3499999999999</v>
      </c>
      <c r="G1378">
        <v>0</v>
      </c>
      <c r="H1378">
        <v>607.09900000000005</v>
      </c>
      <c r="I1378">
        <v>0</v>
      </c>
      <c r="J1378">
        <v>0.15212300000000001</v>
      </c>
      <c r="K1378">
        <v>0.83660299999999999</v>
      </c>
      <c r="L1378">
        <v>0</v>
      </c>
      <c r="M1378" t="s">
        <v>43</v>
      </c>
    </row>
    <row r="1379" spans="1:25" x14ac:dyDescent="0.25">
      <c r="A1379" t="s">
        <v>152</v>
      </c>
      <c r="B1379">
        <v>26816.2</v>
      </c>
      <c r="C1379">
        <v>26814.9</v>
      </c>
      <c r="D1379">
        <v>26814.400000000001</v>
      </c>
      <c r="E1379">
        <v>26788.400000000001</v>
      </c>
      <c r="F1379">
        <v>1141.1099999999999</v>
      </c>
      <c r="G1379">
        <v>0</v>
      </c>
      <c r="H1379">
        <v>609.87099999999998</v>
      </c>
      <c r="I1379">
        <v>0</v>
      </c>
      <c r="J1379">
        <v>0.16411999999999999</v>
      </c>
      <c r="K1379">
        <v>0.83704999999999996</v>
      </c>
      <c r="L1379">
        <v>0</v>
      </c>
      <c r="M1379" t="s">
        <v>43</v>
      </c>
    </row>
    <row r="1380" spans="1:25" x14ac:dyDescent="0.25">
      <c r="A1380" t="s">
        <v>152</v>
      </c>
      <c r="B1380">
        <v>27012.400000000001</v>
      </c>
      <c r="C1380">
        <v>27011.1</v>
      </c>
      <c r="D1380">
        <v>27010.6</v>
      </c>
      <c r="E1380">
        <v>26984.3</v>
      </c>
      <c r="F1380">
        <v>1149.6600000000001</v>
      </c>
      <c r="G1380">
        <v>0</v>
      </c>
      <c r="H1380">
        <v>614.09199999999998</v>
      </c>
      <c r="I1380">
        <v>0</v>
      </c>
      <c r="J1380">
        <v>0.15262400000000001</v>
      </c>
      <c r="K1380">
        <v>0.83700200000000002</v>
      </c>
      <c r="L1380">
        <v>0</v>
      </c>
      <c r="M1380" t="s">
        <v>43</v>
      </c>
    </row>
    <row r="1381" spans="1:25" x14ac:dyDescent="0.25">
      <c r="A1381" t="s">
        <v>152</v>
      </c>
      <c r="B1381">
        <v>26254.1</v>
      </c>
      <c r="C1381">
        <v>26252.9</v>
      </c>
      <c r="D1381">
        <v>26252.400000000001</v>
      </c>
      <c r="E1381">
        <v>26226.799999999999</v>
      </c>
      <c r="F1381">
        <v>1115.78</v>
      </c>
      <c r="G1381">
        <v>0</v>
      </c>
      <c r="H1381">
        <v>597.63400000000001</v>
      </c>
      <c r="I1381">
        <v>0</v>
      </c>
      <c r="J1381">
        <v>0.147285</v>
      </c>
      <c r="K1381">
        <v>0.83677800000000002</v>
      </c>
      <c r="L1381">
        <v>0</v>
      </c>
      <c r="M1381" t="s">
        <v>43</v>
      </c>
    </row>
    <row r="1382" spans="1:25" x14ac:dyDescent="0.25">
      <c r="A1382" t="s">
        <v>152</v>
      </c>
      <c r="B1382">
        <v>26948.799999999999</v>
      </c>
      <c r="C1382">
        <v>26947.5</v>
      </c>
      <c r="D1382">
        <v>26946.9</v>
      </c>
      <c r="E1382">
        <v>26920.6</v>
      </c>
      <c r="F1382">
        <v>1150.3900000000001</v>
      </c>
      <c r="G1382">
        <v>0</v>
      </c>
      <c r="H1382">
        <v>612.33799999999997</v>
      </c>
      <c r="I1382">
        <v>0</v>
      </c>
      <c r="J1382">
        <v>0.16488</v>
      </c>
      <c r="K1382">
        <v>0.83501400000000003</v>
      </c>
      <c r="L1382">
        <v>0</v>
      </c>
      <c r="M1382" t="s">
        <v>43</v>
      </c>
    </row>
    <row r="1383" spans="1:25" x14ac:dyDescent="0.25">
      <c r="A1383" t="s">
        <v>152</v>
      </c>
      <c r="B1383">
        <v>26617.4</v>
      </c>
      <c r="C1383">
        <v>26522.7</v>
      </c>
      <c r="D1383">
        <v>26522.2</v>
      </c>
      <c r="E1383">
        <v>26496.400000000001</v>
      </c>
      <c r="F1383">
        <v>1126.77</v>
      </c>
      <c r="G1383">
        <v>0</v>
      </c>
      <c r="H1383">
        <v>603.73299999999995</v>
      </c>
      <c r="I1383">
        <v>0</v>
      </c>
      <c r="J1383">
        <v>0.178456</v>
      </c>
      <c r="K1383">
        <v>0.83685900000000002</v>
      </c>
      <c r="L1383">
        <v>0</v>
      </c>
      <c r="M1383" t="s">
        <v>43</v>
      </c>
    </row>
    <row r="1384" spans="1:25" s="3" customFormat="1" x14ac:dyDescent="0.25">
      <c r="A1384" t="s">
        <v>152</v>
      </c>
      <c r="B1384">
        <v>27133.5</v>
      </c>
      <c r="C1384">
        <v>27131.200000000001</v>
      </c>
      <c r="D1384">
        <v>27130.7</v>
      </c>
      <c r="E1384">
        <v>27104.3</v>
      </c>
      <c r="F1384">
        <v>1153.0899999999999</v>
      </c>
      <c r="G1384">
        <v>0</v>
      </c>
      <c r="H1384">
        <v>617.05799999999999</v>
      </c>
      <c r="I1384">
        <v>0</v>
      </c>
      <c r="J1384">
        <v>0.16280600000000001</v>
      </c>
      <c r="K1384">
        <v>0.83703300000000003</v>
      </c>
      <c r="L1384">
        <v>0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152</v>
      </c>
      <c r="B1385">
        <v>28125.4</v>
      </c>
      <c r="C1385">
        <v>28124.1</v>
      </c>
      <c r="D1385">
        <v>28123.5</v>
      </c>
      <c r="E1385">
        <v>28095.9</v>
      </c>
      <c r="F1385">
        <v>1201.82</v>
      </c>
      <c r="G1385">
        <v>0</v>
      </c>
      <c r="H1385">
        <v>639.70799999999997</v>
      </c>
      <c r="I1385">
        <v>0</v>
      </c>
      <c r="J1385">
        <v>0.178454</v>
      </c>
      <c r="K1385">
        <v>0.83523700000000001</v>
      </c>
      <c r="L1385">
        <v>0</v>
      </c>
    </row>
    <row r="1386" spans="1:25" x14ac:dyDescent="0.25">
      <c r="A1386" t="s">
        <v>152</v>
      </c>
      <c r="B1386">
        <v>28446.9</v>
      </c>
      <c r="C1386">
        <v>28445.599999999999</v>
      </c>
      <c r="D1386">
        <v>28445</v>
      </c>
      <c r="E1386">
        <v>28417.3</v>
      </c>
      <c r="F1386">
        <v>1196.73</v>
      </c>
      <c r="G1386">
        <v>0</v>
      </c>
      <c r="H1386">
        <v>646.52800000000002</v>
      </c>
      <c r="I1386">
        <v>0</v>
      </c>
      <c r="J1386">
        <v>0.17845900000000001</v>
      </c>
      <c r="K1386">
        <v>0.83699299999999999</v>
      </c>
      <c r="L1386">
        <v>0</v>
      </c>
    </row>
    <row r="1387" spans="1:25" x14ac:dyDescent="0.25">
      <c r="A1387" t="s">
        <v>152</v>
      </c>
      <c r="B1387">
        <v>28322.5</v>
      </c>
      <c r="C1387">
        <v>28321</v>
      </c>
      <c r="D1387">
        <v>28320.400000000001</v>
      </c>
      <c r="E1387">
        <v>28292.799999999999</v>
      </c>
      <c r="F1387">
        <v>1190.76</v>
      </c>
      <c r="G1387">
        <v>0</v>
      </c>
      <c r="H1387">
        <v>644.47</v>
      </c>
      <c r="I1387">
        <v>0</v>
      </c>
      <c r="J1387">
        <v>0.178455</v>
      </c>
      <c r="K1387">
        <v>0.83698399999999995</v>
      </c>
      <c r="L1387">
        <v>0</v>
      </c>
    </row>
    <row r="1388" spans="1:25" x14ac:dyDescent="0.25">
      <c r="A1388" t="s">
        <v>152</v>
      </c>
      <c r="B1388">
        <v>28650</v>
      </c>
      <c r="C1388">
        <v>28648.6</v>
      </c>
      <c r="D1388">
        <v>28648</v>
      </c>
      <c r="E1388">
        <v>28620.2</v>
      </c>
      <c r="F1388">
        <v>1205.17</v>
      </c>
      <c r="G1388">
        <v>0</v>
      </c>
      <c r="H1388">
        <v>651.66999999999996</v>
      </c>
      <c r="I1388">
        <v>0</v>
      </c>
      <c r="J1388">
        <v>0.178482</v>
      </c>
      <c r="K1388">
        <v>0.83676899999999999</v>
      </c>
      <c r="L1388">
        <v>0</v>
      </c>
    </row>
    <row r="1389" spans="1:25" x14ac:dyDescent="0.25">
      <c r="A1389" t="s">
        <v>152</v>
      </c>
      <c r="B1389">
        <v>29608.3</v>
      </c>
      <c r="C1389">
        <v>29607</v>
      </c>
      <c r="D1389">
        <v>29606.400000000001</v>
      </c>
      <c r="E1389">
        <v>29577.7</v>
      </c>
      <c r="F1389">
        <v>1246.25</v>
      </c>
      <c r="G1389">
        <v>0</v>
      </c>
      <c r="H1389">
        <v>672.80899999999997</v>
      </c>
      <c r="I1389">
        <v>0</v>
      </c>
      <c r="J1389">
        <v>0.152308</v>
      </c>
      <c r="K1389">
        <v>0.83688700000000005</v>
      </c>
      <c r="L1389">
        <v>0</v>
      </c>
    </row>
    <row r="1390" spans="1:25" x14ac:dyDescent="0.25">
      <c r="A1390" t="s">
        <v>152</v>
      </c>
      <c r="B1390">
        <v>27407.1</v>
      </c>
      <c r="C1390">
        <v>27405.599999999999</v>
      </c>
      <c r="D1390">
        <v>27405.1</v>
      </c>
      <c r="E1390">
        <v>27378.5</v>
      </c>
      <c r="F1390">
        <v>1151.75</v>
      </c>
      <c r="G1390">
        <v>0</v>
      </c>
      <c r="H1390">
        <v>623.90899999999999</v>
      </c>
      <c r="I1390">
        <v>0</v>
      </c>
      <c r="J1390">
        <v>0.178454</v>
      </c>
      <c r="K1390">
        <v>0.83701599999999998</v>
      </c>
      <c r="L1390">
        <v>0</v>
      </c>
    </row>
    <row r="1391" spans="1:25" x14ac:dyDescent="0.25">
      <c r="A1391" t="s">
        <v>152</v>
      </c>
      <c r="B1391">
        <v>27580</v>
      </c>
      <c r="C1391">
        <v>27578.7</v>
      </c>
      <c r="D1391">
        <v>27578.1</v>
      </c>
      <c r="E1391">
        <v>27551.3</v>
      </c>
      <c r="F1391">
        <v>1158.33</v>
      </c>
      <c r="G1391">
        <v>0</v>
      </c>
      <c r="H1391">
        <v>627.83000000000004</v>
      </c>
      <c r="I1391">
        <v>0</v>
      </c>
      <c r="J1391">
        <v>0.156218</v>
      </c>
      <c r="K1391">
        <v>0.83020899999999997</v>
      </c>
      <c r="L1391">
        <v>0</v>
      </c>
    </row>
    <row r="1392" spans="1:25" x14ac:dyDescent="0.25">
      <c r="A1392" t="s">
        <v>152</v>
      </c>
      <c r="B1392">
        <v>27672.6</v>
      </c>
      <c r="C1392">
        <v>27671.3</v>
      </c>
      <c r="D1392">
        <v>27670.799999999999</v>
      </c>
      <c r="E1392">
        <v>27643.8</v>
      </c>
      <c r="F1392">
        <v>1164.25</v>
      </c>
      <c r="G1392">
        <v>0</v>
      </c>
      <c r="H1392">
        <v>629.99300000000005</v>
      </c>
      <c r="I1392">
        <v>0</v>
      </c>
      <c r="J1392">
        <v>0.15328700000000001</v>
      </c>
      <c r="K1392">
        <v>0.83681499999999998</v>
      </c>
      <c r="L1392">
        <v>0</v>
      </c>
    </row>
    <row r="1393" spans="1:25" x14ac:dyDescent="0.25">
      <c r="A1393" t="s">
        <v>152</v>
      </c>
      <c r="B1393">
        <v>27663.3</v>
      </c>
      <c r="C1393">
        <v>27661.9</v>
      </c>
      <c r="D1393">
        <v>27661.4</v>
      </c>
      <c r="E1393">
        <v>27634.5</v>
      </c>
      <c r="F1393">
        <v>1163.1500000000001</v>
      </c>
      <c r="G1393">
        <v>0</v>
      </c>
      <c r="H1393">
        <v>629.61400000000003</v>
      </c>
      <c r="I1393">
        <v>0</v>
      </c>
      <c r="J1393">
        <v>0.178454</v>
      </c>
      <c r="K1393">
        <v>0.85163800000000001</v>
      </c>
      <c r="L1393">
        <v>0</v>
      </c>
    </row>
    <row r="1394" spans="1:25" x14ac:dyDescent="0.25">
      <c r="A1394" t="s">
        <v>152</v>
      </c>
      <c r="B1394">
        <v>27285.9</v>
      </c>
      <c r="C1394">
        <v>27284.5</v>
      </c>
      <c r="D1394">
        <v>27284</v>
      </c>
      <c r="E1394">
        <v>27257.5</v>
      </c>
      <c r="F1394">
        <v>1146.8800000000001</v>
      </c>
      <c r="G1394">
        <v>0</v>
      </c>
      <c r="H1394">
        <v>621.125</v>
      </c>
      <c r="I1394">
        <v>0</v>
      </c>
      <c r="J1394">
        <v>0.14718999999999999</v>
      </c>
      <c r="K1394">
        <v>0.83684400000000003</v>
      </c>
      <c r="L1394">
        <v>0</v>
      </c>
    </row>
    <row r="1395" spans="1:25" x14ac:dyDescent="0.25">
      <c r="A1395" t="s">
        <v>152</v>
      </c>
      <c r="B1395">
        <v>28448.6</v>
      </c>
      <c r="C1395">
        <v>28447.3</v>
      </c>
      <c r="D1395">
        <v>28446.7</v>
      </c>
      <c r="E1395">
        <v>28419.1</v>
      </c>
      <c r="F1395">
        <v>1196.8699999999999</v>
      </c>
      <c r="G1395">
        <v>0</v>
      </c>
      <c r="H1395">
        <v>647.34199999999998</v>
      </c>
      <c r="I1395">
        <v>0</v>
      </c>
      <c r="J1395">
        <v>0.164016</v>
      </c>
      <c r="K1395">
        <v>0.83496899999999996</v>
      </c>
      <c r="L1395">
        <v>0</v>
      </c>
    </row>
    <row r="1396" spans="1:25" x14ac:dyDescent="0.25">
      <c r="A1396" t="s">
        <v>152</v>
      </c>
      <c r="B1396">
        <v>27807.3</v>
      </c>
      <c r="C1396">
        <v>27805.9</v>
      </c>
      <c r="D1396">
        <v>27805.4</v>
      </c>
      <c r="E1396">
        <v>27778.3</v>
      </c>
      <c r="F1396">
        <v>1170.54</v>
      </c>
      <c r="G1396">
        <v>0</v>
      </c>
      <c r="H1396">
        <v>632.89300000000003</v>
      </c>
      <c r="I1396">
        <v>0</v>
      </c>
      <c r="J1396">
        <v>0.14771500000000001</v>
      </c>
      <c r="K1396">
        <v>0.83696099999999996</v>
      </c>
      <c r="L1396">
        <v>0</v>
      </c>
    </row>
    <row r="1397" spans="1:25" x14ac:dyDescent="0.25">
      <c r="A1397" t="s">
        <v>152</v>
      </c>
      <c r="B1397">
        <v>28518.1</v>
      </c>
      <c r="C1397">
        <v>28516.7</v>
      </c>
      <c r="D1397">
        <v>28516.2</v>
      </c>
      <c r="E1397">
        <v>28488.5</v>
      </c>
      <c r="F1397">
        <v>1199.32</v>
      </c>
      <c r="G1397">
        <v>0</v>
      </c>
      <c r="H1397">
        <v>648.89099999999996</v>
      </c>
      <c r="I1397">
        <v>0</v>
      </c>
      <c r="J1397">
        <v>0.17849699999999999</v>
      </c>
      <c r="K1397">
        <v>0.83237700000000003</v>
      </c>
      <c r="L1397">
        <v>0</v>
      </c>
    </row>
    <row r="1398" spans="1:25" x14ac:dyDescent="0.25">
      <c r="A1398" t="s">
        <v>152</v>
      </c>
      <c r="B1398">
        <v>27903.1</v>
      </c>
      <c r="C1398">
        <v>27901.8</v>
      </c>
      <c r="D1398">
        <v>27901.3</v>
      </c>
      <c r="E1398">
        <v>27874</v>
      </c>
      <c r="F1398">
        <v>1172.6099999999999</v>
      </c>
      <c r="G1398">
        <v>0</v>
      </c>
      <c r="H1398">
        <v>634.85599999999999</v>
      </c>
      <c r="I1398">
        <v>0</v>
      </c>
      <c r="J1398">
        <v>0.160688</v>
      </c>
      <c r="K1398">
        <v>0.83703000000000005</v>
      </c>
      <c r="L1398">
        <v>0</v>
      </c>
    </row>
    <row r="1399" spans="1:25" x14ac:dyDescent="0.25">
      <c r="A1399" t="s">
        <v>152</v>
      </c>
      <c r="B1399">
        <v>28770</v>
      </c>
      <c r="C1399">
        <v>28768.799999999999</v>
      </c>
      <c r="D1399">
        <v>28768.3</v>
      </c>
      <c r="E1399">
        <v>28740.3</v>
      </c>
      <c r="F1399">
        <v>1209.3499999999999</v>
      </c>
      <c r="G1399">
        <v>0</v>
      </c>
      <c r="H1399">
        <v>654.29999999999995</v>
      </c>
      <c r="I1399">
        <v>0</v>
      </c>
      <c r="J1399">
        <v>0.14737500000000001</v>
      </c>
      <c r="K1399">
        <v>0.83655100000000004</v>
      </c>
      <c r="L1399">
        <v>0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28609.5</v>
      </c>
      <c r="C1400">
        <v>28608.2</v>
      </c>
      <c r="D1400">
        <v>28607.7</v>
      </c>
      <c r="E1400">
        <v>28579.8</v>
      </c>
      <c r="F1400">
        <v>1202.29</v>
      </c>
      <c r="G1400">
        <v>0</v>
      </c>
      <c r="H1400">
        <v>650.80999999999995</v>
      </c>
      <c r="I1400">
        <v>0</v>
      </c>
      <c r="J1400">
        <v>0.17847099999999999</v>
      </c>
      <c r="K1400">
        <v>0.83703700000000003</v>
      </c>
      <c r="L1400">
        <v>0</v>
      </c>
      <c r="R1400">
        <f>AVERAGE(B1351:B1400)</f>
        <v>27228.124000000014</v>
      </c>
      <c r="S1400">
        <f>AVERAGE(C1351:C1400)</f>
        <v>27224.929999999997</v>
      </c>
      <c r="U1400">
        <f>_xlfn.VAR.P(B1351:B1400)</f>
        <v>580055.55382399971</v>
      </c>
      <c r="V1400">
        <f>_xlfn.VAR.P(C1351:C1400)</f>
        <v>582482.95649999974</v>
      </c>
      <c r="X1400">
        <f>1.96*SQRT(U1400)/50</f>
        <v>29.85526027734662</v>
      </c>
      <c r="Y1400">
        <f>1.96*SQRT(V1400)/50</f>
        <v>29.917663850577632</v>
      </c>
    </row>
    <row r="1401" spans="1:25" x14ac:dyDescent="0.25">
      <c r="A1401" s="3" t="s">
        <v>153</v>
      </c>
      <c r="B1401" s="3">
        <v>1361409.7890949999</v>
      </c>
      <c r="C1401" s="3" t="s">
        <v>37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81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68</v>
      </c>
      <c r="U2575" t="s">
        <v>67</v>
      </c>
      <c r="X2575" t="s">
        <v>65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183.02199999999971</v>
      </c>
      <c r="E3">
        <f ca="1">OFFSET('672p trace'!$S$56,(A3-1)*56,0)-OFFSET('672p stat'!$H$1,A3*20,0)</f>
        <v>21.745908000000554</v>
      </c>
      <c r="F3">
        <f ca="1">OFFSET('672p stat'!$H$1,A3*20,0)-OFFSET('672p stat'!$K$1,A3*20,0)</f>
        <v>5.5350069999999505</v>
      </c>
      <c r="G3">
        <f ca="1">OFFSET('672p stat'!$K$1,A3*20,0)-OFFSET('672p stat'!$N$1,A3*20,0)</f>
        <v>1256.1293969999999</v>
      </c>
      <c r="H3">
        <f ca="1">OFFSET('672p stat'!$N$1,A3*20,0)</f>
        <v>213.170288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147285.45109123879</v>
      </c>
      <c r="E4" s="5">
        <f ca="1">OFFSET('672p trace'!$V$56,(A4-1)*56,0)</f>
        <v>1.8157296399999587</v>
      </c>
      <c r="F4" s="5">
        <f ca="1">OFFSET('672p stat'!$H$1,A4*20,1)</f>
        <v>0.58691800000000005</v>
      </c>
      <c r="G4" s="5">
        <f ca="1">OFFSET('672p stat'!$K$1,A4*20,1)</f>
        <v>0.60502900000000004</v>
      </c>
      <c r="H4" s="5">
        <f ca="1">OFFSET('672p stat'!$N$1,A4*20,1)</f>
        <v>0.17636499999999999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1680.3083999999997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149578.90204544144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124.93399999999383</v>
      </c>
      <c r="E7">
        <f ca="1">OFFSET('672p trace'!$S$56,(A7-1)*56,0)-OFFSET('672p stat'!$H$1,A7*20,0)</f>
        <v>40.929866999998922</v>
      </c>
      <c r="F7">
        <f ca="1">OFFSET('672p stat'!$H$1,A7*20,0)-OFFSET('672p stat'!$K$1,A7*20,0)</f>
        <v>7.5519140000033076</v>
      </c>
      <c r="G7">
        <f ca="1">OFFSET('672p stat'!$K$1,A7*20,0)-OFFSET('672p stat'!$N$1,A7*20,0)</f>
        <v>23285.500688</v>
      </c>
      <c r="H7">
        <f ca="1">OFFSET('672p stat'!$N$1,A7*20,0)</f>
        <v>244.66353100000001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140337.21919999988</v>
      </c>
      <c r="E8" s="5">
        <f ca="1">OFFSET('672p trace'!$V$56,(A8-1)*56,0)</f>
        <v>84047.310884000006</v>
      </c>
      <c r="F8" s="5">
        <f ca="1">OFFSET('672p stat'!$H$1,A8*20,1)</f>
        <v>83623.403145999997</v>
      </c>
      <c r="G8" s="5">
        <f ca="1">OFFSET('672p stat'!$K$1,A8*20,1)</f>
        <v>83661.561996999997</v>
      </c>
      <c r="H8" s="5">
        <f ca="1">OFFSET('672p stat'!$N$1,A8*20,1)</f>
        <v>347.46105299999999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114.12202000000036</v>
      </c>
      <c r="E9">
        <f ca="1">OFFSET('672p trace'!$S$56,(A9-1)*56,0)-OFFSET('672p stat'!$H$1,A9*20,0)</f>
        <v>21.199418999999921</v>
      </c>
      <c r="F9">
        <f ca="1">OFFSET('672p stat'!$H$1,A9*20,0)-OFFSET('672p stat'!$K$1,A9*20,0)</f>
        <v>3.8103929999999764</v>
      </c>
      <c r="G9">
        <f ca="1">OFFSET('672p stat'!$K$1,A9*20,0)-OFFSET('672p stat'!$N$1,A9*20,0)</f>
        <v>654.06341300000008</v>
      </c>
      <c r="H9">
        <f ca="1">OFFSET('672p stat'!$N$1,A9*20,0)</f>
        <v>88.334535000000002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108458.27768117104</v>
      </c>
      <c r="E10" s="5">
        <f ca="1">OFFSET('672p trace'!$V$56,(A10-1)*56,0)</f>
        <v>82.626445742399866</v>
      </c>
      <c r="F10" s="5">
        <f ca="1">OFFSET('672p stat'!$H$1,A10*20,1)</f>
        <v>72.645263999999997</v>
      </c>
      <c r="G10" s="5">
        <f ca="1">OFFSET('672p stat'!$K$1,A10*20,1)</f>
        <v>71.811961999999994</v>
      </c>
      <c r="H10" s="5">
        <f ca="1">OFFSET('672p stat'!$N$1,A10*20,1)</f>
        <v>4.1842999999999998E-2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127.46884000000045</v>
      </c>
      <c r="E11">
        <f ca="1">OFFSET('672p trace'!$S$56,(A11-1)*56,0)-OFFSET('672p stat'!$H$1,A11*20,0)</f>
        <v>21.133107999999652</v>
      </c>
      <c r="F11">
        <f ca="1">OFFSET('672p stat'!$H$1,A11*20,0)-OFFSET('672p stat'!$K$1,A11*20,0)</f>
        <v>5.4212019999999939</v>
      </c>
      <c r="G11">
        <f ca="1">OFFSET('672p stat'!$K$1,A11*20,0)-OFFSET('672p stat'!$N$1,A11*20,0)</f>
        <v>653.860817</v>
      </c>
      <c r="H11">
        <f ca="1">OFFSET('672p stat'!$N$1,A11*20,0)</f>
        <v>287.64669300000003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93675.958755623811</v>
      </c>
      <c r="E12" s="5">
        <f ca="1">OFFSET('672p trace'!$V$56,(A12-1)*56,0)</f>
        <v>77.314254947600162</v>
      </c>
      <c r="F12" s="5">
        <f ca="1">OFFSET('672p stat'!$H$1,A12*20,1)</f>
        <v>72.582669999999993</v>
      </c>
      <c r="G12" s="5">
        <f ca="1">OFFSET('672p stat'!$K$1,A12*20,1)</f>
        <v>72.006839999999997</v>
      </c>
      <c r="H12" s="5">
        <f ca="1">OFFSET('672p stat'!$N$1,A12*20,1)</f>
        <v>1.2487E-2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89.261919999999805</v>
      </c>
      <c r="E13">
        <f ca="1">OFFSET('672p trace'!$S$56,(A13-1)*56,0)-OFFSET('672p stat'!$H$1,A13*20,0)</f>
        <v>20.977207000000135</v>
      </c>
      <c r="F13">
        <f ca="1">OFFSET('672p stat'!$H$1,A13*20,0)-OFFSET('672p stat'!$K$1,A13*20,0)</f>
        <v>3.7833979999999769</v>
      </c>
      <c r="G13">
        <f ca="1">OFFSET('672p stat'!$K$1,A13*20,0)-OFFSET('672p stat'!$N$1,A13*20,0)</f>
        <v>396.424395</v>
      </c>
      <c r="H13">
        <f ca="1">OFFSET('672p stat'!$N$1,A13*20,0)</f>
        <v>88.34778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90319.809634010177</v>
      </c>
      <c r="E14" s="5">
        <f ca="1">OFFSET('672p trace'!$V$56,(A14-1)*56,0)</f>
        <v>25.913003331600034</v>
      </c>
      <c r="F14" s="5">
        <f ca="1">OFFSET('672p stat'!$H$1,A14*20,1)</f>
        <v>20.611034</v>
      </c>
      <c r="G14" s="5">
        <f ca="1">OFFSET('672p stat'!$K$1,A14*20,1)</f>
        <v>20.166397</v>
      </c>
      <c r="H14" s="5">
        <f ca="1">OFFSET('672p stat'!$N$1,A14*20,1)</f>
        <v>3.7749999999999999E-2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361.89619999999968</v>
      </c>
      <c r="E15">
        <f ca="1">OFFSET('672p trace'!$S$56,(A15-1)*56,0)-OFFSET('672p stat'!$H$1,A15*20,0)</f>
        <v>20.69509700000026</v>
      </c>
      <c r="F15">
        <f ca="1">OFFSET('672p stat'!$H$1,A15*20,0)-OFFSET('672p stat'!$K$1,A15*20,0)</f>
        <v>24.114486999999826</v>
      </c>
      <c r="G15">
        <f ca="1">OFFSET('672p stat'!$K$1,A15*20,0)-OFFSET('672p stat'!$N$1,A15*20,0)</f>
        <v>1000.0831400000002</v>
      </c>
      <c r="H15">
        <f ca="1">OFFSET('672p stat'!$N$1,A15*20,0)</f>
        <v>1928.503076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205258.78286799623</v>
      </c>
      <c r="E16" s="5">
        <f ca="1">OFFSET('672p trace'!$V$56,(A16-1)*56,0)</f>
        <v>25141.655044360006</v>
      </c>
      <c r="F16" s="5">
        <f ca="1">OFFSET('672p stat'!$H$1,A16*20,1)</f>
        <v>24941.995492999999</v>
      </c>
      <c r="G16" s="5">
        <f ca="1">OFFSET('672p stat'!$K$1,A16*20,1)</f>
        <v>24369.525807999999</v>
      </c>
      <c r="H16" s="5">
        <f ca="1">OFFSET('672p stat'!$N$1,A16*20,1)</f>
        <v>18794.637986000002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3318.8858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211810.72041636048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140.17739999999958</v>
      </c>
      <c r="E19">
        <f ca="1">OFFSET('672p trace'!$S$56,(A19-1)*56,0)-OFFSET('672p stat'!$H$1,A19*20,0)</f>
        <v>20.736834999999701</v>
      </c>
      <c r="F19">
        <f ca="1">OFFSET('672p stat'!$H$1,A19*20,0)-OFFSET('672p stat'!$K$1,A19*20,0)</f>
        <v>24.196132999999918</v>
      </c>
      <c r="G19">
        <f ca="1">OFFSET('672p stat'!$K$1,A19*20,0)-OFFSET('672p stat'!$N$1,A19*20,0)</f>
        <v>695.5363060000002</v>
      </c>
      <c r="H19">
        <f ca="1">OFFSET('672p stat'!$N$1,A19*20,0)</f>
        <v>1967.016926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99577.973307044987</v>
      </c>
      <c r="E20" s="5">
        <f ca="1">OFFSET('672p trace'!$V$56,(A20-1)*56,0)</f>
        <v>31691.419535560017</v>
      </c>
      <c r="F20" s="5">
        <f ca="1">OFFSET('672p stat'!$H$1,A20*20,1)</f>
        <v>31463.077356999998</v>
      </c>
      <c r="G20" s="5">
        <f ca="1">OFFSET('672p stat'!$K$1,A20*20,1)</f>
        <v>30918.114912000001</v>
      </c>
      <c r="H20" s="5">
        <f ca="1">OFFSET('672p stat'!$N$1,A20*20,1)</f>
        <v>27861.085798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336.51800000000367</v>
      </c>
      <c r="E21">
        <f ca="1">OFFSET('672p trace'!$S$56,(A21-1)*56,0)-OFFSET('672p stat'!$H$1,A21*20,0)</f>
        <v>9.7449840000008408</v>
      </c>
      <c r="F21">
        <f ca="1">OFFSET('672p stat'!$H$1,A21*20,0)-OFFSET('672p stat'!$K$1,A21*20,0)</f>
        <v>6.2759770000011486</v>
      </c>
      <c r="G21">
        <f ca="1">OFFSET('672p stat'!$K$1,A21*20,0)-OFFSET('672p stat'!$N$1,A21*20,0)</f>
        <v>26706.300084999999</v>
      </c>
      <c r="H21">
        <f ca="1">OFFSET('672p stat'!$N$1,A21*20,0)</f>
        <v>338.29495400000002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236847.39384399989</v>
      </c>
      <c r="E22" s="5">
        <f ca="1">OFFSET('672p trace'!$V$56,(A22-1)*56,0)</f>
        <v>85911.742943999954</v>
      </c>
      <c r="F22" s="5">
        <f ca="1">OFFSET('672p stat'!$H$1,A22*20,1)</f>
        <v>85711.206095999994</v>
      </c>
      <c r="G22" s="5">
        <f ca="1">OFFSET('672p stat'!$K$1,A22*20,1)</f>
        <v>85706.056570000001</v>
      </c>
      <c r="H22" s="5">
        <f ca="1">OFFSET('672p stat'!$N$1,A22*20,1)</f>
        <v>8.7937150000000006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1681.4454000000001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149214.89673683929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178.79840000000036</v>
      </c>
      <c r="E25">
        <f ca="1">OFFSET('672p trace'!$S$56,(A25-1)*56,0)-OFFSET('672p stat'!$H$1,A25*20,0)</f>
        <v>26.418778999999631</v>
      </c>
      <c r="F25">
        <f ca="1">OFFSET('672p stat'!$H$1,A25*20,0)-OFFSET('672p stat'!$K$1,A25*20,0)</f>
        <v>215.59897999999998</v>
      </c>
      <c r="G25">
        <f ca="1">OFFSET('672p stat'!$K$1,A25*20,0)-OFFSET('672p stat'!$N$1,A25*20,0)</f>
        <v>1257.1048410000001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135924.27521699981</v>
      </c>
      <c r="E26" s="5">
        <f ca="1">OFFSET('672p trace'!$V$56,(A26-1)*56,0)</f>
        <v>27.460579239999912</v>
      </c>
      <c r="F26" s="5">
        <f ca="1">OFFSET('672p stat'!$H$1,A26*20,1)</f>
        <v>2.013722</v>
      </c>
      <c r="G26" s="5">
        <f ca="1">OFFSET('672p stat'!$K$1,A26*20,1)</f>
        <v>0.55366800000000005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245.24999999999955</v>
      </c>
      <c r="E27">
        <f ca="1">OFFSET('672p trace'!$S$56,(A27-1)*56,0)-OFFSET('672p stat'!$H$1,A27*20,0)</f>
        <v>35.132462000000032</v>
      </c>
      <c r="F27">
        <f ca="1">OFFSET('672p stat'!$H$1,A27*20,0)-OFFSET('672p stat'!$K$1,A27*20,0)</f>
        <v>215.18433600000003</v>
      </c>
      <c r="G27">
        <f ca="1">OFFSET('672p stat'!$K$1,A27*20,0)-OFFSET('672p stat'!$N$1,A27*20,0)</f>
        <v>1162.619602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276738.13097904128</v>
      </c>
      <c r="E28" s="5">
        <f ca="1">OFFSET('672p trace'!$V$56,(A28-1)*56,0)</f>
        <v>1063.5877310399994</v>
      </c>
      <c r="F28" s="5">
        <f ca="1">OFFSET('672p stat'!$H$1,A28*20,1)</f>
        <v>0.78865600000000002</v>
      </c>
      <c r="G28" s="5">
        <f ca="1">OFFSET('672p stat'!$K$1,A28*20,1)</f>
        <v>0.52042200000000005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183.02199999999971</v>
      </c>
      <c r="E31" s="5">
        <f ca="1">OFFSET('672p trace'!$S$56,(A31-1)*56,0)-OFFSET('672p stat'!$H$1,A31*20,0)</f>
        <v>21.745908000000554</v>
      </c>
      <c r="F31" s="5">
        <f ca="1">OFFSET('672p stat'!$H$1,A31*20,0)-OFFSET('672p stat'!$K$1,A31*20,0)</f>
        <v>5.5350069999999505</v>
      </c>
      <c r="G31" s="5">
        <f ca="1">OFFSET('672p stat'!$K$1,A31*20,0)-OFFSET('672p stat'!$N$1,A31*20,0)</f>
        <v>1256.1293969999999</v>
      </c>
      <c r="H31" s="5">
        <f ca="1">OFFSET('672p stat'!$N$1,A31*20,0)</f>
        <v>213.170288</v>
      </c>
      <c r="I31" s="5"/>
      <c r="J31" s="5">
        <f ca="1">SUM(E31:H31)</f>
        <v>1496.5806000000005</v>
      </c>
      <c r="K31" s="10">
        <f ca="1">G31/J31</f>
        <v>0.83933294137315395</v>
      </c>
      <c r="L31">
        <f t="shared" ref="L31:L59" ca="1" si="0">$K$29*POWER(K31,2)*SQRT(G139/(POWER(G31,2)*$L$29)+J139/(POWER(J31,2)*$L$29))</f>
        <v>2.6235208408681866E-4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1680.3083999999997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124.93399999999383</v>
      </c>
      <c r="E33" s="5">
        <f ca="1">OFFSET('672p trace'!$S$56,(A33-1)*56,0)-OFFSET('672p stat'!$H$1,A33*20,0)</f>
        <v>40.929866999998922</v>
      </c>
      <c r="F33" s="5">
        <f ca="1">OFFSET('672p stat'!$H$1,A33*20,0)-OFFSET('672p stat'!$K$1,A33*20,0)</f>
        <v>7.5519140000033076</v>
      </c>
      <c r="G33" s="5">
        <f ca="1">OFFSET('672p stat'!$K$1,A33*20,0)-OFFSET('672p stat'!$N$1,A33*20,0)</f>
        <v>23285.500688</v>
      </c>
      <c r="H33" s="5">
        <f ca="1">OFFSET('672p stat'!$N$1,A33*20,0)</f>
        <v>244.66353100000001</v>
      </c>
      <c r="I33" s="5"/>
      <c r="J33" s="5">
        <f t="shared" ca="1" si="1"/>
        <v>23578.646000000001</v>
      </c>
      <c r="K33" s="10">
        <f t="shared" ca="1" si="2"/>
        <v>0.98756733902362326</v>
      </c>
      <c r="L33">
        <f t="shared" ca="1" si="0"/>
        <v>6.6603561161167335E-3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114.12202000000036</v>
      </c>
      <c r="E34" s="6">
        <f ca="1">OFFSET('672p trace'!$S$56,(A34-1)*56,0)-OFFSET('672p stat'!$H$1,A34*20,0)</f>
        <v>21.199418999999921</v>
      </c>
      <c r="F34" s="6">
        <f ca="1">OFFSET('672p stat'!$H$1,A34*20,0)-OFFSET('672p stat'!$K$1,A34*20,0)</f>
        <v>3.8103929999999764</v>
      </c>
      <c r="G34" s="6">
        <f ca="1">OFFSET('672p stat'!$K$1,A34*20,0)-OFFSET('672p stat'!$N$1,A34*20,0)</f>
        <v>654.06341300000008</v>
      </c>
      <c r="H34" s="6">
        <f ca="1">OFFSET('672p stat'!$N$1,A34*20,0)</f>
        <v>88.334535000000002</v>
      </c>
      <c r="I34" s="6"/>
      <c r="J34" s="6">
        <f t="shared" ca="1" si="1"/>
        <v>767.40775999999994</v>
      </c>
      <c r="K34" s="21">
        <f t="shared" ca="1" si="2"/>
        <v>0.85230231839198511</v>
      </c>
      <c r="L34" s="4">
        <f t="shared" ca="1" si="0"/>
        <v>4.7372868462374458E-3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127.46884000000045</v>
      </c>
      <c r="E35" s="6">
        <f ca="1">OFFSET('672p trace'!$S$56,(A35-1)*56,0)-OFFSET('672p stat'!$H$1,A35*20,0)</f>
        <v>21.133107999999652</v>
      </c>
      <c r="F35" s="6">
        <f ca="1">OFFSET('672p stat'!$H$1,A35*20,0)-OFFSET('672p stat'!$K$1,A35*20,0)</f>
        <v>5.4212019999999939</v>
      </c>
      <c r="G35" s="6">
        <f ca="1">OFFSET('672p stat'!$K$1,A35*20,0)-OFFSET('672p stat'!$N$1,A35*20,0)</f>
        <v>653.860817</v>
      </c>
      <c r="H35" s="6">
        <f ca="1">OFFSET('672p stat'!$N$1,A35*20,0)</f>
        <v>287.64669300000003</v>
      </c>
      <c r="I35" s="6"/>
      <c r="J35" s="6">
        <f t="shared" ca="1" si="1"/>
        <v>968.06181999999967</v>
      </c>
      <c r="K35" s="21">
        <f t="shared" ca="1" si="2"/>
        <v>0.67543291501776226</v>
      </c>
      <c r="L35" s="4">
        <f t="shared" ca="1" si="0"/>
        <v>2.5455596125058106E-3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89.261919999999805</v>
      </c>
      <c r="E36" s="5">
        <f ca="1">OFFSET('672p trace'!$S$56,(A36-1)*56,0)-OFFSET('672p stat'!$H$1,A36*20,0)</f>
        <v>20.977207000000135</v>
      </c>
      <c r="F36" s="5">
        <f ca="1">OFFSET('672p stat'!$H$1,A36*20,0)-OFFSET('672p stat'!$K$1,A36*20,0)</f>
        <v>3.7833979999999769</v>
      </c>
      <c r="G36" s="5">
        <f ca="1">OFFSET('672p stat'!$K$1,A36*20,0)-OFFSET('672p stat'!$N$1,A36*20,0)</f>
        <v>396.424395</v>
      </c>
      <c r="H36" s="5">
        <f ca="1">OFFSET('672p stat'!$N$1,A36*20,0)</f>
        <v>88.34778</v>
      </c>
      <c r="I36" s="5"/>
      <c r="J36" s="5">
        <f t="shared" ca="1" si="1"/>
        <v>509.53278000000012</v>
      </c>
      <c r="K36" s="10">
        <f t="shared" ca="1" si="2"/>
        <v>0.77801548901328765</v>
      </c>
      <c r="L36">
        <f t="shared" ca="1" si="0"/>
        <v>3.2936024682487662E-3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361.89619999999968</v>
      </c>
      <c r="E37" s="5">
        <f ca="1">OFFSET('672p trace'!$S$56,(A37-1)*56,0)-OFFSET('672p stat'!$H$1,A37*20,0)</f>
        <v>20.69509700000026</v>
      </c>
      <c r="F37" s="5">
        <f ca="1">OFFSET('672p stat'!$H$1,A37*20,0)-OFFSET('672p stat'!$K$1,A37*20,0)</f>
        <v>24.114486999999826</v>
      </c>
      <c r="G37" s="5">
        <f ca="1">OFFSET('672p stat'!$K$1,A37*20,0)-OFFSET('672p stat'!$N$1,A37*20,0)</f>
        <v>1000.0831400000002</v>
      </c>
      <c r="H37" s="5">
        <f ca="1">OFFSET('672p stat'!$N$1,A37*20,0)</f>
        <v>1928.503076</v>
      </c>
      <c r="I37" s="5"/>
      <c r="J37" s="5">
        <f t="shared" ca="1" si="1"/>
        <v>2973.3958000000002</v>
      </c>
      <c r="K37" s="10">
        <f t="shared" ca="1" si="2"/>
        <v>0.33634376560295137</v>
      </c>
      <c r="L37">
        <f t="shared" ca="1" si="0"/>
        <v>5.8590714154381825E-3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3318.8858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140.17739999999958</v>
      </c>
      <c r="E39" s="5">
        <f ca="1">OFFSET('672p trace'!$S$56,(A39-1)*56,0)-OFFSET('672p stat'!$H$1,A39*20,0)</f>
        <v>20.736834999999701</v>
      </c>
      <c r="F39" s="5">
        <f ca="1">OFFSET('672p stat'!$H$1,A39*20,0)-OFFSET('672p stat'!$K$1,A39*20,0)</f>
        <v>24.196132999999918</v>
      </c>
      <c r="G39" s="5">
        <f ca="1">OFFSET('672p stat'!$K$1,A39*20,0)-OFFSET('672p stat'!$N$1,A39*20,0)</f>
        <v>695.5363060000002</v>
      </c>
      <c r="H39" s="5">
        <f ca="1">OFFSET('672p stat'!$N$1,A39*20,0)</f>
        <v>1967.016926</v>
      </c>
      <c r="I39" s="5"/>
      <c r="J39" s="5">
        <f t="shared" ca="1" si="1"/>
        <v>2707.4861999999998</v>
      </c>
      <c r="K39" s="10">
        <f t="shared" ca="1" si="2"/>
        <v>0.25689375849819668</v>
      </c>
      <c r="L39">
        <f t="shared" ca="1" si="0"/>
        <v>5.1915378591488905E-3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336.51800000000367</v>
      </c>
      <c r="E40" s="5">
        <f ca="1">OFFSET('672p trace'!$S$56,(A40-1)*56,0)-OFFSET('672p stat'!$H$1,A40*20,0)</f>
        <v>9.7449840000008408</v>
      </c>
      <c r="F40" s="5">
        <f ca="1">OFFSET('672p stat'!$H$1,A40*20,0)-OFFSET('672p stat'!$K$1,A40*20,0)</f>
        <v>6.2759770000011486</v>
      </c>
      <c r="G40" s="5">
        <f ca="1">OFFSET('672p stat'!$K$1,A40*20,0)-OFFSET('672p stat'!$N$1,A40*20,0)</f>
        <v>26706.300084999999</v>
      </c>
      <c r="H40" s="5">
        <f ca="1">OFFSET('672p stat'!$N$1,A40*20,0)</f>
        <v>338.29495400000002</v>
      </c>
      <c r="I40" s="5"/>
      <c r="J40" s="5">
        <f t="shared" ca="1" si="1"/>
        <v>27060.616000000002</v>
      </c>
      <c r="K40" s="10">
        <f t="shared" ca="1" si="2"/>
        <v>0.98690658353823124</v>
      </c>
      <c r="L40">
        <f t="shared" ca="1" si="0"/>
        <v>5.8627932482944473E-3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1681.4454000000001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178.79840000000036</v>
      </c>
      <c r="E42" s="5">
        <f ca="1">OFFSET('672p trace'!$S$56,(A42-1)*56,0)-OFFSET('672p stat'!$H$1,A42*20,0)</f>
        <v>26.418778999999631</v>
      </c>
      <c r="F42" s="5">
        <f ca="1">OFFSET('672p stat'!$H$1,A42*20,0)-OFFSET('672p stat'!$K$1,A42*20,0)</f>
        <v>215.59897999999998</v>
      </c>
      <c r="G42" s="5">
        <f ca="1">OFFSET('672p stat'!$K$1,A42*20,0)-OFFSET('672p stat'!$N$1,A42*20,0)</f>
        <v>1257.1048410000001</v>
      </c>
      <c r="H42" s="5">
        <f ca="1">OFFSET('672p stat'!$N$1,A42*20,0)</f>
        <v>0</v>
      </c>
      <c r="I42" s="5"/>
      <c r="J42" s="5">
        <f t="shared" ca="1" si="1"/>
        <v>1499.1225999999997</v>
      </c>
      <c r="K42" s="10">
        <f t="shared" ca="1" si="2"/>
        <v>0.83856039592759146</v>
      </c>
      <c r="L42">
        <f t="shared" ca="1" si="0"/>
        <v>7.2174887067116638E-4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245.24999999999955</v>
      </c>
      <c r="E43" s="5">
        <f ca="1">OFFSET('672p trace'!$S$56,(A43-1)*56,0)-OFFSET('672p stat'!$H$1,A43*20,0)</f>
        <v>35.132462000000032</v>
      </c>
      <c r="F43" s="5">
        <f ca="1">OFFSET('672p stat'!$H$1,A43*20,0)-OFFSET('672p stat'!$K$1,A43*20,0)</f>
        <v>215.18433600000003</v>
      </c>
      <c r="G43" s="5">
        <f ca="1">OFFSET('672p stat'!$K$1,A43*20,0)-OFFSET('672p stat'!$N$1,A43*20,0)</f>
        <v>1162.619602</v>
      </c>
      <c r="H43" s="5">
        <f ca="1">OFFSET('672p stat'!$N$1,A43*20,0)</f>
        <v>0</v>
      </c>
      <c r="I43" s="5"/>
      <c r="J43" s="5">
        <f t="shared" ca="1" si="1"/>
        <v>1412.9364</v>
      </c>
      <c r="K43" s="10">
        <f t="shared" ca="1" si="2"/>
        <v>0.82283930260413696</v>
      </c>
      <c r="L43">
        <f t="shared" ca="1" si="0"/>
        <v>4.3359968108381752E-3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151.85875999999951</v>
      </c>
      <c r="E44" s="6">
        <f ca="1">OFFSET('672p trace'!$S$56,(A44-1)*56,0)-OFFSET('672p stat'!$H$1,A44*20,0)</f>
        <v>23.498920000000226</v>
      </c>
      <c r="F44" s="6">
        <f ca="1">OFFSET('672p stat'!$H$1,A44*20,0)-OFFSET('672p stat'!$K$1,A44*20,0)</f>
        <v>89.727945999999974</v>
      </c>
      <c r="G44" s="6">
        <f ca="1">OFFSET('672p stat'!$K$1,A44*20,0)-OFFSET('672p stat'!$N$1,A44*20,0)</f>
        <v>654.49255400000004</v>
      </c>
      <c r="H44" s="6">
        <f ca="1">OFFSET('672p stat'!$N$1,A44*20,0)</f>
        <v>0</v>
      </c>
      <c r="I44" s="6"/>
      <c r="J44" s="6">
        <f t="shared" ca="1" si="1"/>
        <v>767.71942000000024</v>
      </c>
      <c r="K44" s="21">
        <f t="shared" ca="1" si="2"/>
        <v>0.85251530305173184</v>
      </c>
      <c r="L44" s="4">
        <f t="shared" ca="1" si="0"/>
        <v>5.988489447399604E-3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94.702480000000037</v>
      </c>
      <c r="E45" s="5">
        <f ca="1">OFFSET('672p trace'!$S$56,(A45-1)*56,0)-OFFSET('672p stat'!$H$1,A45*20,0)</f>
        <v>21.549368999999899</v>
      </c>
      <c r="F45" s="5">
        <f ca="1">OFFSET('672p stat'!$H$1,A45*20,0)-OFFSET('672p stat'!$K$1,A45*20,0)</f>
        <v>89.668936000000031</v>
      </c>
      <c r="G45" s="5">
        <f ca="1">OFFSET('672p stat'!$K$1,A45*20,0)-OFFSET('672p stat'!$N$1,A45*20,0)</f>
        <v>394.78001499999999</v>
      </c>
      <c r="H45" s="5">
        <f ca="1">OFFSET('672p stat'!$N$1,A45*20,0)</f>
        <v>0</v>
      </c>
      <c r="I45" s="5"/>
      <c r="J45" s="5">
        <f t="shared" ca="1" si="1"/>
        <v>505.99831999999992</v>
      </c>
      <c r="K45" s="10">
        <f t="shared" ca="1" si="2"/>
        <v>0.78020024849094372</v>
      </c>
      <c r="L45">
        <f t="shared" ca="1" si="0"/>
        <v>3.0500734352974924E-3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137.21884</v>
      </c>
      <c r="E46" s="5">
        <f ca="1">OFFSET('672p trace'!$S$56,(A46-1)*56,0)-OFFSET('672p stat'!$H$1,A46*20,0)</f>
        <v>22.894908999999984</v>
      </c>
      <c r="F46" s="5">
        <f ca="1">OFFSET('672p stat'!$H$1,A46*20,0)-OFFSET('672p stat'!$K$1,A46*20,0)</f>
        <v>289.69695100000001</v>
      </c>
      <c r="G46" s="5">
        <f ca="1">OFFSET('672p stat'!$K$1,A46*20,0)-OFFSET('672p stat'!$N$1,A46*20,0)</f>
        <v>652.96993999999995</v>
      </c>
      <c r="H46" s="5">
        <f ca="1">OFFSET('672p stat'!$N$1,A46*20,0)</f>
        <v>0</v>
      </c>
      <c r="I46" s="5"/>
      <c r="J46" s="5">
        <f t="shared" ca="1" si="1"/>
        <v>965.56179999999995</v>
      </c>
      <c r="K46" s="10">
        <f t="shared" ca="1" si="2"/>
        <v>0.67625908564319759</v>
      </c>
      <c r="L46">
        <f t="shared" ca="1" si="0"/>
        <v>2.6631833181623016E-3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116.0460000000021</v>
      </c>
      <c r="E47" s="5">
        <f ca="1">OFFSET('672p trace'!$S$56,(A47-1)*56,0)-OFFSET('672p stat'!$H$1,A47*20,0)</f>
        <v>0.56639099999665632</v>
      </c>
      <c r="F47" s="5">
        <f ca="1">OFFSET('672p stat'!$H$1,A47*20,0)-OFFSET('672p stat'!$K$1,A47*20,0)</f>
        <v>24.693670999997266</v>
      </c>
      <c r="G47" s="5">
        <f ca="1">OFFSET('672p stat'!$K$1,A47*20,0)-OFFSET('672p stat'!$N$1,A47*20,0)</f>
        <v>28227.515198000001</v>
      </c>
      <c r="H47" s="5">
        <f ca="1">OFFSET('672p stat'!$N$1,A47*20,0)</f>
        <v>1414.45074</v>
      </c>
      <c r="I47" s="5"/>
      <c r="J47" s="5">
        <f t="shared" ca="1" si="1"/>
        <v>29667.225999999995</v>
      </c>
      <c r="K47" s="10">
        <f t="shared" ca="1" si="2"/>
        <v>0.95147133736062839</v>
      </c>
      <c r="L47">
        <f t="shared" ca="1" si="0"/>
        <v>4.2175647161381375E-3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4.7000000000007276</v>
      </c>
      <c r="E48" s="5">
        <f ca="1">OFFSET('672p trace'!$S$56,(A48-1)*56,0)-OFFSET('672p stat'!$H$1,A48*20,0)</f>
        <v>-508.43281999999454</v>
      </c>
      <c r="F48" s="5">
        <f ca="1">OFFSET('672p stat'!$H$1,A48*20,0)-OFFSET('672p stat'!$K$1,A48*20,0)</f>
        <v>25.313788999999815</v>
      </c>
      <c r="G48" s="5">
        <f ca="1">OFFSET('672p stat'!$K$1,A48*20,0)-OFFSET('672p stat'!$N$1,A48*20,0)</f>
        <v>26461.622949000001</v>
      </c>
      <c r="H48" s="5">
        <f ca="1">OFFSET('672p stat'!$N$1,A48*20,0)</f>
        <v>1434.3140820000001</v>
      </c>
      <c r="I48" s="5"/>
      <c r="J48" s="5">
        <f t="shared" ca="1" si="1"/>
        <v>27412.818000000007</v>
      </c>
      <c r="K48" s="10">
        <f t="shared" ca="1" si="2"/>
        <v>0.96530108466046771</v>
      </c>
      <c r="L48">
        <f t="shared" ca="1" si="0"/>
        <v>1.2815947791882916E-2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2923.7299999999959</v>
      </c>
      <c r="E49" s="5">
        <f ca="1">OFFSET('672p trace'!$S$56,(A49-1)*56,0)-OFFSET('672p stat'!$H$1,A49*20,0)</f>
        <v>30.0785160000014</v>
      </c>
      <c r="F49" s="5">
        <f ca="1">OFFSET('672p stat'!$H$1,A49*20,0)-OFFSET('672p stat'!$K$1,A49*20,0)</f>
        <v>48.227421999996295</v>
      </c>
      <c r="G49" s="5">
        <f ca="1">OFFSET('672p stat'!$K$1,A49*20,0)-OFFSET('672p stat'!$N$1,A49*20,0)</f>
        <v>55641.549775000007</v>
      </c>
      <c r="H49" s="5">
        <f ca="1">OFFSET('672p stat'!$N$1,A49*20,0)</f>
        <v>3184.184287</v>
      </c>
      <c r="I49" s="5"/>
      <c r="J49" s="5">
        <f t="shared" ca="1" si="1"/>
        <v>58904.040000000008</v>
      </c>
      <c r="K49" s="10">
        <f t="shared" ca="1" si="2"/>
        <v>0.94461347260731177</v>
      </c>
      <c r="L49">
        <f t="shared" ca="1" si="0"/>
        <v>1.6613762261013333E-2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1.926000000014028</v>
      </c>
      <c r="E50" s="5">
        <f ca="1">OFFSET('672p trace'!$S$56,(A50-1)*56,0)-OFFSET('672p stat'!$H$1,A50*20,0)</f>
        <v>15.84101599999849</v>
      </c>
      <c r="F50" s="5">
        <f ca="1">OFFSET('672p stat'!$H$1,A50*20,0)-OFFSET('672p stat'!$K$1,A50*20,0)</f>
        <v>40.275156000003335</v>
      </c>
      <c r="G50" s="5">
        <f ca="1">OFFSET('672p stat'!$K$1,A50*20,0)-OFFSET('672p stat'!$N$1,A50*20,0)</f>
        <v>49618.794135999997</v>
      </c>
      <c r="H50" s="5">
        <f ca="1">OFFSET('672p stat'!$N$1,A50*20,0)</f>
        <v>2588.5596919999998</v>
      </c>
      <c r="I50" s="5"/>
      <c r="J50" s="5">
        <f t="shared" ca="1" si="1"/>
        <v>52263.47</v>
      </c>
      <c r="K50" s="10">
        <f t="shared" ca="1" si="2"/>
        <v>0.94939723933370657</v>
      </c>
      <c r="L50">
        <f t="shared" ca="1" si="0"/>
        <v>1.0964238275652079E-2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118.96599999998944</v>
      </c>
      <c r="E51" s="5">
        <f ca="1">OFFSET('672p trace'!$S$56,(A51-1)*56,0)-OFFSET('672p stat'!$H$1,A51*20,0)</f>
        <v>0.53550000000905129</v>
      </c>
      <c r="F51" s="5">
        <f ca="1">OFFSET('672p stat'!$H$1,A51*20,0)-OFFSET('672p stat'!$K$1,A51*20,0)</f>
        <v>25.205234000000928</v>
      </c>
      <c r="G51" s="5">
        <f ca="1">OFFSET('672p stat'!$K$1,A51*20,0)-OFFSET('672p stat'!$N$1,A51*20,0)</f>
        <v>27592.803719</v>
      </c>
      <c r="H51" s="5">
        <f ca="1">OFFSET('672p stat'!$N$1,A51*20,0)</f>
        <v>1427.553547</v>
      </c>
      <c r="I51" s="5"/>
      <c r="J51" s="5">
        <f t="shared" ca="1" si="1"/>
        <v>29046.098000000009</v>
      </c>
      <c r="K51" s="10">
        <f t="shared" ca="1" si="2"/>
        <v>0.94996593755897918</v>
      </c>
      <c r="L51">
        <f t="shared" ca="1" si="0"/>
        <v>1.3964976232905412E-2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1.338000000003376</v>
      </c>
      <c r="E52" s="5">
        <f ca="1">OFFSET('672p trace'!$S$56,(A52-1)*56,0)-OFFSET('672p stat'!$H$1,A52*20,0)</f>
        <v>0.53280499999527819</v>
      </c>
      <c r="F52" s="5">
        <f ca="1">OFFSET('672p stat'!$H$1,A52*20,0)-OFFSET('672p stat'!$K$1,A52*20,0)</f>
        <v>24.911132000001089</v>
      </c>
      <c r="G52" s="5">
        <f ca="1">OFFSET('672p stat'!$K$1,A52*20,0)-OFFSET('672p stat'!$N$1,A52*20,0)</f>
        <v>25832.601841</v>
      </c>
      <c r="H52" s="5">
        <f ca="1">OFFSET('672p stat'!$N$1,A52*20,0)</f>
        <v>1392.7422220000001</v>
      </c>
      <c r="I52" s="5"/>
      <c r="J52" s="5">
        <f t="shared" ca="1" si="1"/>
        <v>27250.787999999997</v>
      </c>
      <c r="K52" s="10">
        <f t="shared" ca="1" si="2"/>
        <v>0.94795797615100164</v>
      </c>
      <c r="L52">
        <f t="shared" ca="1" si="0"/>
        <v>9.5483600277010416E-3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121.67799999999988</v>
      </c>
      <c r="E53" s="5">
        <f ca="1">OFFSET('672p trace'!$S$56,(A53-1)*56,0)-OFFSET('672p stat'!$H$1,A53*20,0)</f>
        <v>0.57055499999478343</v>
      </c>
      <c r="F53" s="5">
        <f ca="1">OFFSET('672p stat'!$H$1,A53*20,0)-OFFSET('672p stat'!$K$1,A53*20,0)</f>
        <v>27.285390000000916</v>
      </c>
      <c r="G53" s="5">
        <f ca="1">OFFSET('672p stat'!$K$1,A53*20,0)-OFFSET('672p stat'!$N$1,A53*20,0)</f>
        <v>29096.982219999998</v>
      </c>
      <c r="H53" s="5">
        <f ca="1">OFFSET('672p stat'!$N$1,A53*20,0)</f>
        <v>1183.703835</v>
      </c>
      <c r="I53" s="5"/>
      <c r="J53" s="5">
        <f t="shared" ca="1" si="1"/>
        <v>30308.541999999994</v>
      </c>
      <c r="K53" s="10">
        <f t="shared" ca="1" si="2"/>
        <v>0.96002579800770371</v>
      </c>
      <c r="L53">
        <f t="shared" ca="1" si="0"/>
        <v>1.0464253359692633E-2</v>
      </c>
    </row>
    <row r="54" spans="1:12" x14ac:dyDescent="0.25">
      <c r="A54">
        <v>24</v>
      </c>
      <c r="C54" t="str">
        <f ca="1">OFFSET('672p stat'!$A$1,A54*20,0)</f>
        <v>non CUDA transp non hash</v>
      </c>
      <c r="D54" s="5">
        <f ca="1">OFFSET('672p trace'!$R$56,(A54-1)*56,0)-OFFSET('672p trace'!$S$56,(A54-1)*56,0)</f>
        <v>28579.113999999998</v>
      </c>
      <c r="E54" s="5">
        <f ca="1">OFFSET('672p trace'!$S$56,(A54-1)*56,0)-OFFSET('672p stat'!$H$1,A54*20,0)</f>
        <v>-1345.260681</v>
      </c>
      <c r="F54" s="5">
        <f ca="1">OFFSET('672p stat'!$H$1,A54*20,0)-OFFSET('672p stat'!$K$1,A54*20,0)</f>
        <v>1.3247409999999036</v>
      </c>
      <c r="G54" s="5">
        <f ca="1">OFFSET('672p stat'!$K$1,A54*20,0)-OFFSET('672p stat'!$N$1,A54*20,0)</f>
        <v>1343.9359400000001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3.1940000000176951</v>
      </c>
      <c r="E55" s="5">
        <f ca="1">OFFSET('672p trace'!$S$56,(A55-1)*56,0)-OFFSET('672p stat'!$H$1,A55*20,0)</f>
        <v>1.8016409999981988</v>
      </c>
      <c r="F55" s="5">
        <f ca="1">OFFSET('672p stat'!$H$1,A55*20,0)-OFFSET('672p stat'!$K$1,A55*20,0)</f>
        <v>26.495311999999103</v>
      </c>
      <c r="G55" s="5">
        <f ca="1">OFFSET('672p stat'!$K$1,A55*20,0)-OFFSET('672p stat'!$N$1,A55*20,0)</f>
        <v>26040.992956999999</v>
      </c>
      <c r="H55" s="5">
        <f ca="1">OFFSET('672p stat'!$N$1,A55*20,0)</f>
        <v>1155.6400900000001</v>
      </c>
      <c r="I55" s="5"/>
      <c r="J55" s="5">
        <f t="shared" ca="1" si="1"/>
        <v>27224.929999999997</v>
      </c>
      <c r="K55" s="10">
        <f t="shared" ca="1" si="2"/>
        <v>0.95651276080416003</v>
      </c>
      <c r="L55">
        <f t="shared" ca="1" si="0"/>
        <v>1.4388051989239316E-2</v>
      </c>
    </row>
    <row r="56" spans="1:12" x14ac:dyDescent="0.25">
      <c r="A56">
        <v>26</v>
      </c>
      <c r="C56">
        <f ca="1">OFFSET('672p stat'!$A$1,A56*20,0)</f>
        <v>0</v>
      </c>
      <c r="D56" s="5" t="e">
        <f ca="1">OFFSET('672p trace'!$R$56,(A56-1)*56,0)-OFFSET('672p trace'!$S$56,(A56-1)*56,0)</f>
        <v>#DIV/0!</v>
      </c>
      <c r="E56" s="5" t="e">
        <f ca="1">OFFSET('672p trace'!$S$56,(A56-1)*56,0)-OFFSET('672p stat'!$H$1,A56*20,0)</f>
        <v>#DIV/0!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69</v>
      </c>
    </row>
    <row r="84" spans="1:10" x14ac:dyDescent="0.25">
      <c r="D84" t="s">
        <v>58</v>
      </c>
      <c r="E84" t="s">
        <v>54</v>
      </c>
      <c r="F84" t="s">
        <v>55</v>
      </c>
      <c r="G84" t="s">
        <v>56</v>
      </c>
      <c r="H84" t="s">
        <v>57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1679.6026000000002</v>
      </c>
      <c r="E85" s="5">
        <f ca="1">OFFSET('672p trace'!$S$56,(A85-1)*56,0)</f>
        <v>1496.5806000000005</v>
      </c>
      <c r="F85" s="5">
        <f ca="1">OFFSET('672p stat'!$H$1,A85*20,0)</f>
        <v>1474.8346919999999</v>
      </c>
      <c r="G85" s="5">
        <f ca="1">OFFSET('672p stat'!$K$1,A85*20,0)</f>
        <v>1469.299685</v>
      </c>
      <c r="H85" s="5">
        <f ca="1">OFFSET('672p stat'!$N$1,A85*20,0)</f>
        <v>213.170288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1680.3083999999997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23703.579999999994</v>
      </c>
      <c r="E87" s="5">
        <f ca="1">OFFSET('672p trace'!$S$56,(A87-1)*56,0)</f>
        <v>23578.646000000001</v>
      </c>
      <c r="F87" s="5">
        <f ca="1">OFFSET('672p stat'!$H$1,A87*20,0)</f>
        <v>23537.716133000002</v>
      </c>
      <c r="G87" s="5">
        <f ca="1">OFFSET('672p stat'!$K$1,A87*20,0)</f>
        <v>23530.164218999998</v>
      </c>
      <c r="H87" s="5">
        <f ca="1">OFFSET('672p stat'!$N$1,A87*20,0)</f>
        <v>244.66353100000001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881.5297800000003</v>
      </c>
      <c r="E88" s="5">
        <f ca="1">OFFSET('672p trace'!$S$56,(A88-1)*56,0)</f>
        <v>767.40775999999994</v>
      </c>
      <c r="F88" s="5">
        <f ca="1">OFFSET('672p stat'!$H$1,A88*20,0)</f>
        <v>746.20834100000002</v>
      </c>
      <c r="G88" s="5">
        <f ca="1">OFFSET('672p stat'!$K$1,A88*20,0)</f>
        <v>742.39794800000004</v>
      </c>
      <c r="H88" s="5">
        <f ca="1">OFFSET('672p stat'!$N$1,A88*20,0)</f>
        <v>88.334535000000002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1095.5306600000001</v>
      </c>
      <c r="E89" s="5">
        <f ca="1">OFFSET('672p trace'!$S$56,(A89-1)*56,0)</f>
        <v>968.06181999999967</v>
      </c>
      <c r="F89" s="5">
        <f ca="1">OFFSET('672p stat'!$H$1,A89*20,0)</f>
        <v>946.92871200000002</v>
      </c>
      <c r="G89" s="5">
        <f ca="1">OFFSET('672p stat'!$K$1,A89*20,0)</f>
        <v>941.50751000000002</v>
      </c>
      <c r="H89" s="5">
        <f ca="1">OFFSET('672p stat'!$N$1,A89*20,0)</f>
        <v>287.64669300000003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598.79469999999992</v>
      </c>
      <c r="E90" s="5">
        <f ca="1">OFFSET('672p trace'!$S$56,(A90-1)*56,0)</f>
        <v>509.53278000000012</v>
      </c>
      <c r="F90" s="5">
        <f ca="1">OFFSET('672p stat'!$H$1,A90*20,0)</f>
        <v>488.55557299999998</v>
      </c>
      <c r="G90" s="5">
        <f ca="1">OFFSET('672p stat'!$K$1,A90*20,0)</f>
        <v>484.772175</v>
      </c>
      <c r="H90" s="5">
        <f ca="1">OFFSET('672p stat'!$N$1,A90*20,0)</f>
        <v>88.34778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3335.2919999999999</v>
      </c>
      <c r="E91" s="5">
        <f ca="1">OFFSET('672p trace'!$S$56,(A91-1)*56,0)</f>
        <v>2973.3958000000002</v>
      </c>
      <c r="F91" s="5">
        <f ca="1">OFFSET('672p stat'!$H$1,A91*20,0)</f>
        <v>2952.700703</v>
      </c>
      <c r="G91" s="5">
        <f ca="1">OFFSET('672p stat'!$K$1,A91*20,0)</f>
        <v>2928.5862160000001</v>
      </c>
      <c r="H91" s="5">
        <f ca="1">OFFSET('672p stat'!$N$1,A91*20,0)</f>
        <v>1928.503076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3318.8858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2847.6635999999994</v>
      </c>
      <c r="E93" s="5">
        <f ca="1">OFFSET('672p trace'!$S$56,(A93-1)*56,0)</f>
        <v>2707.4861999999998</v>
      </c>
      <c r="F93" s="5">
        <f ca="1">OFFSET('672p stat'!$H$1,A93*20,0)</f>
        <v>2686.7493650000001</v>
      </c>
      <c r="G93" s="5">
        <f ca="1">OFFSET('672p stat'!$K$1,A93*20,0)</f>
        <v>2662.5532320000002</v>
      </c>
      <c r="H93" s="5">
        <f ca="1">OFFSET('672p stat'!$N$1,A93*20,0)</f>
        <v>1967.016926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27397.134000000005</v>
      </c>
      <c r="E94" s="5">
        <f ca="1">OFFSET('672p trace'!$S$56,(A94-1)*56,0)</f>
        <v>27060.616000000002</v>
      </c>
      <c r="F94" s="5">
        <f ca="1">OFFSET('672p stat'!$H$1,A94*20,0)</f>
        <v>27050.871016000001</v>
      </c>
      <c r="G94" s="5">
        <f ca="1">OFFSET('672p stat'!$K$1,A94*20,0)</f>
        <v>27044.595039</v>
      </c>
      <c r="H94" s="5">
        <f ca="1">OFFSET('672p stat'!$N$1,A94*20,0)</f>
        <v>338.29495400000002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1681.4454000000001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1677.921</v>
      </c>
      <c r="E96" s="5">
        <f ca="1">OFFSET('672p trace'!$S$56,(A96-1)*56,0)</f>
        <v>1499.1225999999997</v>
      </c>
      <c r="F96" s="5">
        <f ca="1">OFFSET('672p stat'!$H$1,A96*20,0)</f>
        <v>1472.7038210000001</v>
      </c>
      <c r="G96" s="5">
        <f ca="1">OFFSET('672p stat'!$K$1,A96*20,0)</f>
        <v>1257.1048410000001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1658.1863999999996</v>
      </c>
      <c r="E97" s="5">
        <f ca="1">OFFSET('672p trace'!$S$56,(A97-1)*56,0)</f>
        <v>1412.9364</v>
      </c>
      <c r="F97" s="5">
        <f ca="1">OFFSET('672p stat'!$H$1,A97*20,0)</f>
        <v>1377.803938</v>
      </c>
      <c r="G97" s="5">
        <f ca="1">OFFSET('672p stat'!$K$1,A97*20,0)</f>
        <v>1162.619602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919.57817999999975</v>
      </c>
      <c r="E98" s="5">
        <f ca="1">OFFSET('672p trace'!$S$56,(A98-1)*56,0)</f>
        <v>767.71942000000024</v>
      </c>
      <c r="F98" s="5">
        <f ca="1">OFFSET('672p stat'!$H$1,A98*20,0)</f>
        <v>744.22050000000002</v>
      </c>
      <c r="G98" s="5">
        <f ca="1">OFFSET('672p stat'!$K$1,A98*20,0)</f>
        <v>654.49255400000004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600.70079999999996</v>
      </c>
      <c r="E99" s="5">
        <f ca="1">OFFSET('672p trace'!$S$56,(A99-1)*56,0)</f>
        <v>505.99831999999992</v>
      </c>
      <c r="F99" s="5">
        <f ca="1">OFFSET('672p stat'!$H$1,A99*20,0)</f>
        <v>484.44895100000002</v>
      </c>
      <c r="G99" s="5">
        <f ca="1">OFFSET('672p stat'!$K$1,A99*20,0)</f>
        <v>394.78001499999999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1102.7806399999999</v>
      </c>
      <c r="E100" s="5">
        <f ca="1">OFFSET('672p trace'!$S$56,(A100-1)*56,0)</f>
        <v>965.56179999999995</v>
      </c>
      <c r="F100" s="5">
        <f ca="1">OFFSET('672p stat'!$H$1,A100*20,0)</f>
        <v>942.66689099999996</v>
      </c>
      <c r="G100" s="5">
        <f ca="1">OFFSET('672p stat'!$K$1,A100*20,0)</f>
        <v>652.96993999999995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29783.271999999997</v>
      </c>
      <c r="E101" s="5">
        <f ca="1">OFFSET('672p trace'!$S$56,(A101-1)*56,0)</f>
        <v>29667.225999999995</v>
      </c>
      <c r="F101" s="5">
        <f ca="1">OFFSET('672p stat'!$H$1,A101*20,0)</f>
        <v>29666.659608999998</v>
      </c>
      <c r="G101" s="5">
        <f ca="1">OFFSET('672p stat'!$K$1,A101*20,0)</f>
        <v>29641.965938000001</v>
      </c>
      <c r="H101" s="5">
        <f ca="1">OFFSET('672p stat'!$N$1,A101*20,0)</f>
        <v>1414.45074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27417.518000000007</v>
      </c>
      <c r="E102" s="5">
        <f ca="1">OFFSET('672p trace'!$S$56,(A102-1)*56,0)</f>
        <v>27412.818000000007</v>
      </c>
      <c r="F102" s="5">
        <f ca="1">OFFSET('672p stat'!$H$1,A102*20,0)</f>
        <v>27921.250820000001</v>
      </c>
      <c r="G102" s="5">
        <f ca="1">OFFSET('672p stat'!$K$1,A102*20,0)</f>
        <v>27895.937031000001</v>
      </c>
      <c r="H102" s="5">
        <f ca="1">OFFSET('672p stat'!$N$1,A102*20,0)</f>
        <v>1434.3140820000001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61827.77</v>
      </c>
      <c r="E103" s="5">
        <f ca="1">OFFSET('672p trace'!$S$56,(A103-1)*56,0)</f>
        <v>58904.04</v>
      </c>
      <c r="F103" s="5">
        <f ca="1">OFFSET('672p stat'!$H$1,A103*20,0)</f>
        <v>58873.961483999999</v>
      </c>
      <c r="G103" s="5">
        <f ca="1">OFFSET('672p stat'!$K$1,A103*20,0)</f>
        <v>58825.734062000003</v>
      </c>
      <c r="H103" s="5">
        <f ca="1">OFFSET('672p stat'!$N$1,A103*20,0)</f>
        <v>3184.184287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52265.396000000015</v>
      </c>
      <c r="E104" s="5">
        <f ca="1">OFFSET('672p trace'!$S$56,(A104-1)*56,0)</f>
        <v>52263.47</v>
      </c>
      <c r="F104" s="5">
        <f ca="1">OFFSET('672p stat'!$H$1,A104*20,0)</f>
        <v>52247.628984000003</v>
      </c>
      <c r="G104" s="5">
        <f ca="1">OFFSET('672p stat'!$K$1,A104*20,0)</f>
        <v>52207.353827999999</v>
      </c>
      <c r="H104" s="5">
        <f ca="1">OFFSET('672p stat'!$N$1,A104*20,0)</f>
        <v>2588.5596919999998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29165.063999999998</v>
      </c>
      <c r="E105" s="5">
        <f ca="1">OFFSET('672p trace'!$S$56,(A105-1)*56,0)</f>
        <v>29046.098000000009</v>
      </c>
      <c r="F105" s="5">
        <f ca="1">OFFSET('672p stat'!$H$1,A105*20,0)</f>
        <v>29045.5625</v>
      </c>
      <c r="G105" s="5">
        <f ca="1">OFFSET('672p stat'!$K$1,A105*20,0)</f>
        <v>29020.357265999999</v>
      </c>
      <c r="H105" s="5">
        <f ca="1">OFFSET('672p stat'!$N$1,A105*20,0)</f>
        <v>1427.553547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27252.126</v>
      </c>
      <c r="E106" s="5">
        <f ca="1">OFFSET('672p trace'!$S$56,(A106-1)*56,0)</f>
        <v>27250.787999999997</v>
      </c>
      <c r="F106" s="5">
        <f ca="1">OFFSET('672p stat'!$H$1,A106*20,0)</f>
        <v>27250.255195000002</v>
      </c>
      <c r="G106" s="5">
        <f ca="1">OFFSET('672p stat'!$K$1,A106*20,0)</f>
        <v>27225.344063</v>
      </c>
      <c r="H106" s="5">
        <f ca="1">OFFSET('672p stat'!$N$1,A106*20,0)</f>
        <v>1392.7422220000001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30430.219999999994</v>
      </c>
      <c r="E107" s="5">
        <f ca="1">OFFSET('672p trace'!$S$56,(A107-1)*56,0)</f>
        <v>30308.541999999994</v>
      </c>
      <c r="F107" s="5">
        <f ca="1">OFFSET('672p stat'!$H$1,A107*20,0)</f>
        <v>30307.971444999999</v>
      </c>
      <c r="G107" s="5">
        <f ca="1">OFFSET('672p stat'!$K$1,A107*20,0)</f>
        <v>30280.686054999998</v>
      </c>
      <c r="H107" s="5">
        <f ca="1">OFFSET('672p stat'!$N$1,A107*20,0)</f>
        <v>1183.703835</v>
      </c>
    </row>
    <row r="108" spans="1:8" x14ac:dyDescent="0.25">
      <c r="A108">
        <v>24</v>
      </c>
      <c r="C108" t="str">
        <f ca="1">OFFSET('672p stat'!$A$1,A108*20,0)</f>
        <v>non CUDA transp non hash</v>
      </c>
      <c r="D108" s="5">
        <f ca="1">OFFSET('672p trace'!$R$56,(A108-1)*56,0)</f>
        <v>28579.113999999998</v>
      </c>
      <c r="E108" s="5">
        <f ca="1">OFFSET('672p trace'!$S$56,(A108-1)*56,0)</f>
        <v>0</v>
      </c>
      <c r="F108" s="5">
        <f ca="1">OFFSET('672p stat'!$H$1,A108*20,0)</f>
        <v>1345.260681</v>
      </c>
      <c r="G108" s="5">
        <f ca="1">OFFSET('672p stat'!$K$1,A108*20,0)</f>
        <v>1343.9359400000001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27228.124000000014</v>
      </c>
      <c r="E109" s="5">
        <f ca="1">OFFSET('672p trace'!$S$56,(A109-1)*56,0)</f>
        <v>27224.929999999997</v>
      </c>
      <c r="F109" s="5">
        <f ca="1">OFFSET('672p stat'!$H$1,A109*20,0)</f>
        <v>27223.128358999998</v>
      </c>
      <c r="G109" s="5">
        <f ca="1">OFFSET('672p stat'!$K$1,A109*20,0)</f>
        <v>27196.633046999999</v>
      </c>
      <c r="H109" s="5">
        <f ca="1">OFFSET('672p stat'!$N$1,A109*20,0)</f>
        <v>1155.6400900000001</v>
      </c>
    </row>
    <row r="110" spans="1:8" x14ac:dyDescent="0.25">
      <c r="A110">
        <v>26</v>
      </c>
      <c r="C110">
        <f ca="1">OFFSET('672p stat'!$A$1,A110*20,0)</f>
        <v>0</v>
      </c>
      <c r="D110" s="5" t="e">
        <f ca="1">OFFSET('672p trace'!$R$56,(A110-1)*56,0)</f>
        <v>#DIV/0!</v>
      </c>
      <c r="E110" s="5" t="e">
        <f ca="1">OFFSET('672p trace'!$S$56,(A110-1)*56,0)</f>
        <v>#DIV/0!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58</v>
      </c>
      <c r="E138" t="s">
        <v>54</v>
      </c>
      <c r="F138" t="s">
        <v>55</v>
      </c>
      <c r="G138" t="s">
        <v>56</v>
      </c>
      <c r="H138" t="s">
        <v>57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147285.45109123879</v>
      </c>
      <c r="E139" s="5">
        <f ca="1">OFFSET('672p trace'!$V$56,(A31-1)*56,0)</f>
        <v>1.8157296399999587</v>
      </c>
      <c r="F139" s="5">
        <f ca="1">OFFSET('672p stat'!$H$1,A139*20,1)</f>
        <v>0.58691800000000005</v>
      </c>
      <c r="G139" s="5">
        <f ca="1">OFFSET('672p stat'!$K$1,A139*20,1)</f>
        <v>0.60502900000000004</v>
      </c>
      <c r="H139" s="5">
        <f ca="1">OFFSET('672p stat'!$N$1,A139*20,1)</f>
        <v>0.17636499999999999</v>
      </c>
      <c r="J139" s="5">
        <f t="shared" ref="J139:J187" ca="1" si="5">SUM(E139:H139)</f>
        <v>3.1840416399999589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149578.90204544144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140337.21919999988</v>
      </c>
      <c r="E141" s="5">
        <f ca="1">OFFSET('672p trace'!$V$56,(A33-1)*56,0)</f>
        <v>84047.310884000006</v>
      </c>
      <c r="F141" s="5">
        <f ca="1">OFFSET('672p stat'!$H$1,A141*20,1)</f>
        <v>83623.403145999997</v>
      </c>
      <c r="G141" s="5">
        <f ca="1">OFFSET('672p stat'!$K$1,A141*20,1)</f>
        <v>83661.561996999997</v>
      </c>
      <c r="H141" s="5">
        <f ca="1">OFFSET('672p stat'!$N$1,A141*20,1)</f>
        <v>347.46105299999999</v>
      </c>
      <c r="J141" s="5">
        <f t="shared" ca="1" si="5"/>
        <v>251679.73707999999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108458.27768117104</v>
      </c>
      <c r="E142" s="5">
        <f ca="1">OFFSET('672p trace'!$V$56,(A34-1)*56,0)</f>
        <v>82.626445742399866</v>
      </c>
      <c r="F142" s="5">
        <f ca="1">OFFSET('672p stat'!$H$1,A142*20,1)</f>
        <v>72.645263999999997</v>
      </c>
      <c r="G142" s="5">
        <f ca="1">OFFSET('672p stat'!$K$1,A142*20,1)</f>
        <v>71.811961999999994</v>
      </c>
      <c r="H142" s="5">
        <f ca="1">OFFSET('672p stat'!$N$1,A142*20,1)</f>
        <v>4.1842999999999998E-2</v>
      </c>
      <c r="J142" s="5">
        <f t="shared" ca="1" si="5"/>
        <v>227.12551474239987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93675.958755623811</v>
      </c>
      <c r="E143" s="5">
        <f ca="1">OFFSET('672p trace'!$V$56,(A35-1)*56,0)</f>
        <v>77.314254947600162</v>
      </c>
      <c r="F143" s="5">
        <f ca="1">OFFSET('672p stat'!$H$1,A143*20,1)</f>
        <v>72.582669999999993</v>
      </c>
      <c r="G143" s="5">
        <f ca="1">OFFSET('672p stat'!$K$1,A143*20,1)</f>
        <v>72.006839999999997</v>
      </c>
      <c r="H143" s="5">
        <f ca="1">OFFSET('672p stat'!$N$1,A143*20,1)</f>
        <v>1.2487E-2</v>
      </c>
      <c r="J143" s="5">
        <f t="shared" ca="1" si="5"/>
        <v>221.91625194760016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90319.809634010177</v>
      </c>
      <c r="E144" s="5">
        <f ca="1">OFFSET('672p trace'!$V$56,(A36-1)*56,0)</f>
        <v>25.913003331600034</v>
      </c>
      <c r="F144" s="5">
        <f ca="1">OFFSET('672p stat'!$H$1,A144*20,1)</f>
        <v>20.611034</v>
      </c>
      <c r="G144" s="5">
        <f ca="1">OFFSET('672p stat'!$K$1,A144*20,1)</f>
        <v>20.166397</v>
      </c>
      <c r="H144" s="5">
        <f ca="1">OFFSET('672p stat'!$N$1,A144*20,1)</f>
        <v>3.7749999999999999E-2</v>
      </c>
      <c r="J144" s="5">
        <f t="shared" ca="1" si="5"/>
        <v>66.728184331600033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205258.78286799623</v>
      </c>
      <c r="E145" s="5">
        <f ca="1">OFFSET('672p trace'!$V$56,(A37-1)*56,0)</f>
        <v>25141.655044360006</v>
      </c>
      <c r="F145" s="5">
        <f ca="1">OFFSET('672p stat'!$H$1,A145*20,1)</f>
        <v>24941.995492999999</v>
      </c>
      <c r="G145" s="5">
        <f ca="1">OFFSET('672p stat'!$K$1,A145*20,1)</f>
        <v>24369.525807999999</v>
      </c>
      <c r="H145" s="5">
        <f ca="1">OFFSET('672p stat'!$N$1,A145*20,1)</f>
        <v>18794.637986000002</v>
      </c>
      <c r="J145" s="5">
        <f t="shared" ca="1" si="5"/>
        <v>93247.814331360001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211810.72041636048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99577.973307044987</v>
      </c>
      <c r="E147" s="5">
        <f ca="1">OFFSET('672p trace'!$V$56,(A39-1)*56,0)</f>
        <v>31691.419535560017</v>
      </c>
      <c r="F147" s="5">
        <f ca="1">OFFSET('672p stat'!$H$1,A147*20,1)</f>
        <v>31463.077356999998</v>
      </c>
      <c r="G147" s="5">
        <f ca="1">OFFSET('672p stat'!$K$1,A147*20,1)</f>
        <v>30918.114912000001</v>
      </c>
      <c r="H147" s="5">
        <f ca="1">OFFSET('672p stat'!$N$1,A147*20,1)</f>
        <v>27861.085798</v>
      </c>
      <c r="J147" s="5">
        <f t="shared" ca="1" si="5"/>
        <v>121933.69760256002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236847.39384399989</v>
      </c>
      <c r="E148" s="5">
        <f ca="1">OFFSET('672p trace'!$V$56,(A40-1)*56,0)</f>
        <v>85911.742943999954</v>
      </c>
      <c r="F148" s="5">
        <f ca="1">OFFSET('672p stat'!$H$1,A148*20,1)</f>
        <v>85711.206095999994</v>
      </c>
      <c r="G148" s="5">
        <f ca="1">OFFSET('672p stat'!$K$1,A148*20,1)</f>
        <v>85706.056570000001</v>
      </c>
      <c r="H148" s="5">
        <f ca="1">OFFSET('672p stat'!$N$1,A148*20,1)</f>
        <v>8.7937150000000006</v>
      </c>
      <c r="J148" s="5">
        <f t="shared" ca="1" si="5"/>
        <v>257337.79932499994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149214.89673683929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135924.27521699981</v>
      </c>
      <c r="E150" s="5">
        <f ca="1">OFFSET('672p trace'!$V$56,(A42-1)*56,0)</f>
        <v>27.460579239999912</v>
      </c>
      <c r="F150" s="5">
        <f ca="1">OFFSET('672p stat'!$H$1,A150*20,1)</f>
        <v>2.013722</v>
      </c>
      <c r="G150" s="5">
        <f ca="1">OFFSET('672p stat'!$K$1,A150*20,1)</f>
        <v>0.55366800000000005</v>
      </c>
      <c r="H150" s="5">
        <f ca="1">OFFSET('672p stat'!$N$1,A150*20,1)</f>
        <v>0</v>
      </c>
      <c r="J150" s="5">
        <f t="shared" ca="1" si="5"/>
        <v>30.027969239999912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276738.13097904128</v>
      </c>
      <c r="E151" s="5">
        <f ca="1">OFFSET('672p trace'!$V$56,(A43-1)*56,0)</f>
        <v>1063.5877310399994</v>
      </c>
      <c r="F151" s="5">
        <f ca="1">OFFSET('672p stat'!$H$1,A151*20,1)</f>
        <v>0.78865600000000002</v>
      </c>
      <c r="G151" s="5">
        <f ca="1">OFFSET('672p stat'!$K$1,A151*20,1)</f>
        <v>0.52042200000000005</v>
      </c>
      <c r="H151" s="5">
        <f ca="1">OFFSET('672p stat'!$N$1,A151*20,1)</f>
        <v>0</v>
      </c>
      <c r="J151" s="5">
        <f t="shared" ca="1" si="5"/>
        <v>1064.8968090399994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124275.48262006826</v>
      </c>
      <c r="E152" s="5">
        <f ca="1">OFFSET('672p trace'!$V$56,(A44-1)*56,0)</f>
        <v>149.3995208435999</v>
      </c>
      <c r="F152" s="5">
        <f ca="1">OFFSET('672p stat'!$H$1,A152*20,1)</f>
        <v>112.264397</v>
      </c>
      <c r="G152" s="5">
        <f ca="1">OFFSET('672p stat'!$K$1,A152*20,1)</f>
        <v>109.07629900000001</v>
      </c>
      <c r="H152" s="5">
        <f ca="1">OFFSET('672p stat'!$N$1,A152*20,1)</f>
        <v>0</v>
      </c>
      <c r="J152" s="5">
        <f t="shared" ca="1" si="5"/>
        <v>370.74021684359991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90033.619303720145</v>
      </c>
      <c r="E153" s="5">
        <f ca="1">OFFSET('672p trace'!$V$56,(A45-1)*56,0)</f>
        <v>25.061232057599995</v>
      </c>
      <c r="F153" s="5">
        <f ca="1">OFFSET('672p stat'!$H$1,A153*20,1)</f>
        <v>16.626366999999998</v>
      </c>
      <c r="G153" s="5">
        <f ca="1">OFFSET('672p stat'!$K$1,A153*20,1)</f>
        <v>15.884228999999999</v>
      </c>
      <c r="H153" s="5">
        <f ca="1">OFFSET('672p stat'!$N$1,A153*20,1)</f>
        <v>0</v>
      </c>
      <c r="J153" s="5">
        <f t="shared" ca="1" si="5"/>
        <v>57.571828057599994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109974.98512991027</v>
      </c>
      <c r="E154" s="5">
        <f ca="1">OFFSET('672p trace'!$V$56,(A46-1)*56,0)</f>
        <v>103.81473512000002</v>
      </c>
      <c r="F154" s="5">
        <f ca="1">OFFSET('672p stat'!$H$1,A154*20,1)</f>
        <v>73.314042000000001</v>
      </c>
      <c r="G154" s="5">
        <f ca="1">OFFSET('672p stat'!$K$1,A154*20,1)</f>
        <v>73.547837999999999</v>
      </c>
      <c r="H154" s="5">
        <f ca="1">OFFSET('672p stat'!$N$1,A154*20,1)</f>
        <v>0</v>
      </c>
      <c r="J154" s="5">
        <f t="shared" ca="1" si="5"/>
        <v>250.67661512000001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60803.078416000142</v>
      </c>
      <c r="E155" s="5">
        <f ca="1">OFFSET('672p trace'!$V$56,(A47-1)*56,0)</f>
        <v>60533.951923999928</v>
      </c>
      <c r="F155" s="5">
        <f ca="1">OFFSET('672p stat'!$H$1,A155*20,1)</f>
        <v>60528.624456999998</v>
      </c>
      <c r="G155" s="5">
        <f ca="1">OFFSET('672p stat'!$K$1,A155*20,1)</f>
        <v>60309.833258999999</v>
      </c>
      <c r="H155" s="5">
        <f ca="1">OFFSET('672p stat'!$N$1,A155*20,1)</f>
        <v>638.16568199999995</v>
      </c>
      <c r="J155" s="5">
        <f t="shared" ca="1" si="5"/>
        <v>182010.57532199993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117081.10907599982</v>
      </c>
      <c r="E156" s="5">
        <f ca="1">OFFSET('672p trace'!$V$56,(A48-1)*56,0)</f>
        <v>117609.06427599982</v>
      </c>
      <c r="F156" s="5">
        <f ca="1">OFFSET('672p stat'!$H$1,A156*20,1)</f>
        <v>563572.03480599995</v>
      </c>
      <c r="G156" s="5">
        <f ca="1">OFFSET('672p stat'!$K$1,A156*20,1)</f>
        <v>562534.60938200005</v>
      </c>
      <c r="H156" s="5">
        <f ca="1">OFFSET('672p stat'!$N$1,A156*20,1)</f>
        <v>2767.3471570000002</v>
      </c>
      <c r="J156" s="5">
        <f t="shared" ca="1" si="5"/>
        <v>1246483.055621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4570749.6325000003</v>
      </c>
      <c r="E157" s="5">
        <f ca="1">OFFSET('672p trace'!$V$56,(A49-1)*56,0)</f>
        <v>3810848.9912000005</v>
      </c>
      <c r="F157" s="5">
        <f ca="1">OFFSET('672p stat'!$H$1,A157*20,1)</f>
        <v>3796531.017641</v>
      </c>
      <c r="G157" s="5">
        <f ca="1">OFFSET('672p stat'!$K$1,A157*20,1)</f>
        <v>3790800.4738059998</v>
      </c>
      <c r="H157" s="5">
        <f ca="1">OFFSET('672p stat'!$N$1,A157*20,1)</f>
        <v>8965.2992269999995</v>
      </c>
      <c r="J157" s="5">
        <f t="shared" ca="1" si="5"/>
        <v>11407145.781873999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1285756.3995840005</v>
      </c>
      <c r="E158" s="5">
        <f ca="1">OFFSET('672p trace'!$V$56,(A50-1)*56,0)</f>
        <v>1285765.9292999993</v>
      </c>
      <c r="F158" s="5">
        <f ca="1">OFFSET('672p stat'!$H$1,A158*20,1)</f>
        <v>1278653.197654</v>
      </c>
      <c r="G158" s="5">
        <f ca="1">OFFSET('672p stat'!$K$1,A158*20,1)</f>
        <v>1276409.608433</v>
      </c>
      <c r="H158" s="5">
        <f ca="1">OFFSET('672p stat'!$N$1,A158*20,1)</f>
        <v>3478.4031420000001</v>
      </c>
      <c r="J158" s="5">
        <f t="shared" ca="1" si="5"/>
        <v>3844307.1385289994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641308.26390399993</v>
      </c>
      <c r="E159" s="5">
        <f ca="1">OFFSET('672p trace'!$V$56,(A51-1)*56,0)</f>
        <v>640154.59259599959</v>
      </c>
      <c r="F159" s="5">
        <f ca="1">OFFSET('672p stat'!$H$1,A159*20,1)</f>
        <v>640098.99878400005</v>
      </c>
      <c r="G159" s="5">
        <f ca="1">OFFSET('672p stat'!$K$1,A159*20,1)</f>
        <v>639044.39890499995</v>
      </c>
      <c r="H159" s="5">
        <f ca="1">OFFSET('672p stat'!$N$1,A159*20,1)</f>
        <v>2120.57195</v>
      </c>
      <c r="J159" s="5">
        <f t="shared" ca="1" si="5"/>
        <v>1921418.5622349996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265386.43352399976</v>
      </c>
      <c r="E160" s="5">
        <f ca="1">OFFSET('672p trace'!$V$56,(A52-1)*56,0)</f>
        <v>265357.16145600023</v>
      </c>
      <c r="F160" s="5">
        <f ca="1">OFFSET('672p stat'!$H$1,A160*20,1)</f>
        <v>265344.01829600002</v>
      </c>
      <c r="G160" s="5">
        <f ca="1">OFFSET('672p stat'!$K$1,A160*20,1)</f>
        <v>264876.64576599997</v>
      </c>
      <c r="H160" s="5">
        <f ca="1">OFFSET('672p stat'!$N$1,A160*20,1)</f>
        <v>896.57236699999999</v>
      </c>
      <c r="J160" s="5">
        <f t="shared" ca="1" si="5"/>
        <v>796474.39788500022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379315.87799999968</v>
      </c>
      <c r="E161" s="5">
        <f ca="1">OFFSET('672p trace'!$V$56,(A53-1)*56,0)</f>
        <v>377433.45403600001</v>
      </c>
      <c r="F161" s="5">
        <f ca="1">OFFSET('672p stat'!$H$1,A161*20,1)</f>
        <v>377411.92007400002</v>
      </c>
      <c r="G161" s="5">
        <f ca="1">OFFSET('672p stat'!$K$1,A161*20,1)</f>
        <v>376721.52330200002</v>
      </c>
      <c r="H161" s="5">
        <f ca="1">OFFSET('672p stat'!$N$1,A161*20,1)</f>
        <v>935.134322</v>
      </c>
      <c r="J161" s="5">
        <f t="shared" ca="1" si="5"/>
        <v>1132502.031734</v>
      </c>
    </row>
    <row r="162" spans="1:10" x14ac:dyDescent="0.25">
      <c r="A162">
        <v>24</v>
      </c>
      <c r="C162" t="str">
        <f ca="1">OFFSET('672p stat'!$A$1,A162*20,0)</f>
        <v>non CUDA transp non hash</v>
      </c>
      <c r="D162" s="5">
        <f ca="1">OFFSET('672p trace'!$U$56,(A54-1)*56,0)</f>
        <v>573002.56120399968</v>
      </c>
      <c r="E162" s="5">
        <f ca="1">OFFSET('672p trace'!$V$56,(A54-1)*56,0)</f>
        <v>0</v>
      </c>
      <c r="F162" s="5">
        <f ca="1">OFFSET('672p stat'!$H$1,A162*20,1)</f>
        <v>6289.3687540000001</v>
      </c>
      <c r="G162" s="5">
        <f ca="1">OFFSET('672p stat'!$K$1,A162*20,1)</f>
        <v>6277.111038</v>
      </c>
      <c r="H162" s="5" t="str">
        <f ca="1">OFFSET('672p stat'!$N$1,A162*20,1)</f>
        <v xml:space="preserve"> Global Min Mean:</v>
      </c>
      <c r="J162" s="5">
        <f t="shared" ca="1" si="5"/>
        <v>12566.479792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580055.55382399971</v>
      </c>
      <c r="E163" s="5">
        <f ca="1">OFFSET('672p trace'!$V$56,(A55-1)*56,0)</f>
        <v>582482.95649999974</v>
      </c>
      <c r="F163" s="5">
        <f ca="1">OFFSET('672p stat'!$H$1,A163*20,1)</f>
        <v>583565.67190199997</v>
      </c>
      <c r="G163" s="5">
        <f ca="1">OFFSET('672p stat'!$K$1,A163*20,1)</f>
        <v>582420.624725</v>
      </c>
      <c r="H163" s="5">
        <f ca="1">OFFSET('672p stat'!$N$1,A163*20,1)</f>
        <v>738.12478499999997</v>
      </c>
      <c r="J163" s="5">
        <f t="shared" ca="1" si="5"/>
        <v>1749207.3779119998</v>
      </c>
    </row>
    <row r="164" spans="1:10" x14ac:dyDescent="0.25">
      <c r="A164">
        <v>26</v>
      </c>
      <c r="C164">
        <f ca="1">OFFSET('672p stat'!$A$1,A164*20,0)</f>
        <v>0</v>
      </c>
      <c r="D164" s="5" t="e">
        <f ca="1">OFFSET('672p trace'!$U$56,(A56-1)*56,0)</f>
        <v>#DIV/0!</v>
      </c>
      <c r="E164" s="5" t="e">
        <f ca="1">OFFSET('672p trace'!$V$56,(A56-1)*56,0)</f>
        <v>#DIV/0!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106.37779739326272</v>
      </c>
      <c r="E194" s="8">
        <f t="shared" ca="1" si="6"/>
        <v>0.37350520705938872</v>
      </c>
      <c r="F194" s="8">
        <f t="shared" ca="1" si="6"/>
        <v>0.21235367615372241</v>
      </c>
      <c r="G194" s="8">
        <f t="shared" ca="1" si="6"/>
        <v>0.21560516721080691</v>
      </c>
      <c r="H194" s="8">
        <f t="shared" ca="1" si="6"/>
        <v>0.11640651047084952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107.202827397207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ca="1">$D$192*SQRT(J139)/$E$192</f>
        <v>0.49460720504707245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8">$D$192*SQRT(D141)/$E$192</f>
        <v>103.83828400726964</v>
      </c>
      <c r="E196" s="8">
        <f t="shared" ca="1" si="8"/>
        <v>80.358714461093072</v>
      </c>
      <c r="F196" s="8">
        <f t="shared" ca="1" si="8"/>
        <v>80.155806467862774</v>
      </c>
      <c r="G196" s="8">
        <f t="shared" ca="1" si="8"/>
        <v>80.174092644404169</v>
      </c>
      <c r="H196" s="8">
        <f t="shared" ca="1" si="8"/>
        <v>5.1668295524524508</v>
      </c>
      <c r="J196" s="8">
        <f t="shared" ref="J196:J243" ca="1" si="9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91.285630801346457</v>
      </c>
      <c r="E197" s="8">
        <f t="shared" ca="1" si="10"/>
        <v>2.5195942290932609</v>
      </c>
      <c r="F197" s="8">
        <f t="shared" ca="1" si="10"/>
        <v>2.3625158038938063</v>
      </c>
      <c r="G197" s="8">
        <f t="shared" ca="1" si="10"/>
        <v>2.3489267047704998</v>
      </c>
      <c r="H197" s="8">
        <f t="shared" ca="1" si="10"/>
        <v>5.6699923950566285E-2</v>
      </c>
      <c r="J197" s="8">
        <f t="shared" ca="1" si="9"/>
        <v>139.0577490085704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84.836968728921988</v>
      </c>
      <c r="E198" s="8">
        <f t="shared" ca="1" si="11"/>
        <v>2.4372543642660718</v>
      </c>
      <c r="F198" s="8">
        <f t="shared" ca="1" si="11"/>
        <v>2.3614977665540988</v>
      </c>
      <c r="G198" s="8">
        <f t="shared" ca="1" si="11"/>
        <v>2.352111717346776</v>
      </c>
      <c r="H198" s="8">
        <f t="shared" ca="1" si="11"/>
        <v>3.0974201910622331E-2</v>
      </c>
      <c r="J198" s="8">
        <f t="shared" ca="1" si="9"/>
        <v>4.1773804649191417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83.303370963006458</v>
      </c>
      <c r="E199" s="8">
        <f t="shared" ca="1" si="12"/>
        <v>1.4110095222830688</v>
      </c>
      <c r="F199" s="8">
        <f t="shared" ca="1" si="12"/>
        <v>1.2584065178979327</v>
      </c>
      <c r="G199" s="8">
        <f t="shared" ca="1" si="12"/>
        <v>1.244758857893367</v>
      </c>
      <c r="H199" s="8">
        <f t="shared" ca="1" si="12"/>
        <v>5.385543612301362E-2</v>
      </c>
      <c r="J199" s="8">
        <f t="shared" ca="1" si="9"/>
        <v>4.1291971943270056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125.58042365477944</v>
      </c>
      <c r="E200" s="8">
        <f t="shared" ca="1" si="13"/>
        <v>43.950923088921215</v>
      </c>
      <c r="F200" s="8">
        <f t="shared" ca="1" si="13"/>
        <v>43.776059641294523</v>
      </c>
      <c r="G200" s="8">
        <f t="shared" ca="1" si="13"/>
        <v>43.270768503462655</v>
      </c>
      <c r="H200" s="8">
        <f t="shared" ca="1" si="13"/>
        <v>38.000389810373676</v>
      </c>
      <c r="J200" s="8">
        <f t="shared" ca="1" si="9"/>
        <v>2.2642570213130604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127.56896672400309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9"/>
        <v>84.642873714844129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87.468707805288176</v>
      </c>
      <c r="E202" s="8">
        <f t="shared" ca="1" si="15"/>
        <v>49.344859365045785</v>
      </c>
      <c r="F202" s="8">
        <f t="shared" ca="1" si="15"/>
        <v>49.166768853495178</v>
      </c>
      <c r="G202" s="8">
        <f t="shared" ca="1" si="15"/>
        <v>48.739107551521535</v>
      </c>
      <c r="H202" s="8">
        <f t="shared" ca="1" si="15"/>
        <v>46.266866589730668</v>
      </c>
      <c r="J202" s="8">
        <f t="shared" ca="1" si="9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6">$D$192*SQRT(D148)/$E$192</f>
        <v>134.89795759692657</v>
      </c>
      <c r="E203" s="8">
        <f t="shared" ca="1" si="16"/>
        <v>81.245129293228416</v>
      </c>
      <c r="F203" s="8">
        <f t="shared" ca="1" si="16"/>
        <v>81.150251920544704</v>
      </c>
      <c r="G203" s="8">
        <f t="shared" ca="1" si="16"/>
        <v>81.147814131905236</v>
      </c>
      <c r="H203" s="8">
        <f t="shared" ca="1" si="16"/>
        <v>0.82197245141184638</v>
      </c>
      <c r="J203" s="8">
        <f t="shared" ca="1" si="9"/>
        <v>96.790546305927478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107.07230709237956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140.61215380520417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102.19263140497229</v>
      </c>
      <c r="E205" s="8">
        <f t="shared" ca="1" si="18"/>
        <v>1.4525326929772262</v>
      </c>
      <c r="F205" s="8">
        <f t="shared" ca="1" si="18"/>
        <v>0.39334245728626854</v>
      </c>
      <c r="G205" s="8">
        <f t="shared" ca="1" si="18"/>
        <v>0.20625086612181776</v>
      </c>
      <c r="H205" s="8">
        <f t="shared" ca="1" si="18"/>
        <v>0</v>
      </c>
      <c r="J205" s="8">
        <f t="shared" ca="1" si="9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145.81613106711376</v>
      </c>
      <c r="E206" s="8">
        <f t="shared" ca="1" si="19"/>
        <v>9.0397772401351375</v>
      </c>
      <c r="F206" s="8">
        <f t="shared" ca="1" si="19"/>
        <v>0.24615852167251898</v>
      </c>
      <c r="G206" s="8">
        <f t="shared" ca="1" si="19"/>
        <v>0.19996265427324172</v>
      </c>
      <c r="H206" s="8">
        <f t="shared" ca="1" si="19"/>
        <v>0</v>
      </c>
      <c r="J206" s="8">
        <f t="shared" ca="1" si="9"/>
        <v>1.5189170262551122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97.715576448512465</v>
      </c>
      <c r="E207" s="8">
        <f t="shared" ca="1" si="20"/>
        <v>3.3880177073704125</v>
      </c>
      <c r="F207" s="8">
        <f t="shared" ca="1" si="20"/>
        <v>2.9369198406330397</v>
      </c>
      <c r="G207" s="8">
        <f t="shared" ca="1" si="20"/>
        <v>2.8949179962078371</v>
      </c>
      <c r="H207" s="8">
        <f t="shared" ca="1" si="20"/>
        <v>0</v>
      </c>
      <c r="J207" s="8">
        <f t="shared" ca="1" si="9"/>
        <v>9.0453386687376849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83.171287343309928</v>
      </c>
      <c r="E208" s="8">
        <f t="shared" ca="1" si="21"/>
        <v>1.3876255191691749</v>
      </c>
      <c r="F208" s="8">
        <f t="shared" ca="1" si="21"/>
        <v>1.1302375986242892</v>
      </c>
      <c r="G208" s="8">
        <f t="shared" ca="1" si="21"/>
        <v>1.1047248899739699</v>
      </c>
      <c r="H208" s="8">
        <f t="shared" ca="1" si="21"/>
        <v>0</v>
      </c>
      <c r="J208" s="8">
        <f t="shared" ca="1" si="9"/>
        <v>5.3371071134583268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91.921695249278699</v>
      </c>
      <c r="E209" s="8">
        <f t="shared" ca="1" si="22"/>
        <v>2.8242332992760781</v>
      </c>
      <c r="F209" s="8">
        <f t="shared" ca="1" si="22"/>
        <v>2.3733656429096635</v>
      </c>
      <c r="G209" s="8">
        <f t="shared" ca="1" si="22"/>
        <v>2.3771469220929524</v>
      </c>
      <c r="H209" s="8">
        <f t="shared" ca="1" si="22"/>
        <v>0</v>
      </c>
      <c r="J209" s="8">
        <f t="shared" ca="1" si="9"/>
        <v>2.103178236222865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3">$D$192*SQRT(D155)/$E$192</f>
        <v>68.349265693627771</v>
      </c>
      <c r="E210" s="8">
        <f t="shared" ca="1" si="23"/>
        <v>68.197834234121856</v>
      </c>
      <c r="F210" s="8">
        <f t="shared" ca="1" si="23"/>
        <v>68.194833193433524</v>
      </c>
      <c r="G210" s="8">
        <f t="shared" ca="1" si="23"/>
        <v>68.071470594923156</v>
      </c>
      <c r="H210" s="8">
        <f t="shared" ca="1" si="23"/>
        <v>7.0022529002760239</v>
      </c>
      <c r="J210" s="8">
        <f t="shared" ca="1" si="9"/>
        <v>4.3886200214759814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ref="D211:H211" ca="1" si="24">$D$192*SQRT(D156)/$E$192</f>
        <v>94.845009212542209</v>
      </c>
      <c r="E211" s="8">
        <f t="shared" ca="1" si="24"/>
        <v>95.05861153232577</v>
      </c>
      <c r="F211" s="8">
        <f t="shared" ca="1" si="24"/>
        <v>208.08740129622117</v>
      </c>
      <c r="G211" s="8">
        <f t="shared" ca="1" si="24"/>
        <v>207.89578905797447</v>
      </c>
      <c r="H211" s="8">
        <f t="shared" ca="1" si="24"/>
        <v>14.581523129173577</v>
      </c>
      <c r="J211" s="8">
        <f t="shared" ca="1" si="9"/>
        <v>118.25496405284599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ref="D212:H212" ca="1" si="25">$D$192*SQRT(D157)/$E$192</f>
        <v>592.60428260706988</v>
      </c>
      <c r="E212" s="8">
        <f t="shared" ca="1" si="25"/>
        <v>541.1054885065189</v>
      </c>
      <c r="F212" s="8">
        <f t="shared" ca="1" si="25"/>
        <v>540.08802166627731</v>
      </c>
      <c r="G212" s="8">
        <f t="shared" ca="1" si="25"/>
        <v>539.68025904554133</v>
      </c>
      <c r="H212" s="8">
        <f t="shared" ca="1" si="25"/>
        <v>26.245416175188836</v>
      </c>
      <c r="J212" s="8">
        <f t="shared" ca="1" si="9"/>
        <v>309.46693866950091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ref="D213:H213" ca="1" si="26">$D$192*SQRT(D158)/$E$192</f>
        <v>314.30436791880237</v>
      </c>
      <c r="E213" s="8">
        <f t="shared" ca="1" si="26"/>
        <v>314.30553269068866</v>
      </c>
      <c r="F213" s="8">
        <f t="shared" ca="1" si="26"/>
        <v>313.43497329135448</v>
      </c>
      <c r="G213" s="8">
        <f t="shared" ca="1" si="26"/>
        <v>313.15986817458628</v>
      </c>
      <c r="H213" s="8">
        <f t="shared" ca="1" si="26"/>
        <v>16.347864392823425</v>
      </c>
      <c r="J213" s="8">
        <f t="shared" ca="1" si="9"/>
        <v>936.18044452602351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14" ca="1" si="27">$D$192*SQRT(D159)/$E$192</f>
        <v>221.9752160315924</v>
      </c>
      <c r="E214" s="8">
        <f t="shared" ca="1" si="27"/>
        <v>221.77546676387774</v>
      </c>
      <c r="F214" s="8">
        <f t="shared" ca="1" si="27"/>
        <v>221.7658365812288</v>
      </c>
      <c r="G214" s="8">
        <f t="shared" ca="1" si="27"/>
        <v>221.58307529382506</v>
      </c>
      <c r="H214" s="8">
        <f t="shared" ca="1" si="27"/>
        <v>12.764316827092626</v>
      </c>
      <c r="J214" s="8">
        <f t="shared" ca="1" si="9"/>
        <v>543.47567201067977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ref="D215:H215" ca="1" si="28">$D$192*SQRT(D160)/$E$192</f>
        <v>142.79415415385864</v>
      </c>
      <c r="E215" s="8">
        <f t="shared" ca="1" si="28"/>
        <v>142.78627885405308</v>
      </c>
      <c r="F215" s="8">
        <f t="shared" ca="1" si="28"/>
        <v>142.78274270274497</v>
      </c>
      <c r="G215" s="8">
        <f t="shared" ca="1" si="28"/>
        <v>142.65693971024791</v>
      </c>
      <c r="H215" s="8">
        <f t="shared" ca="1" si="28"/>
        <v>8.2997257847078298</v>
      </c>
      <c r="J215" s="8">
        <f t="shared" ca="1" si="9"/>
        <v>384.22185124435532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ref="D216:H216" ca="1" si="29">$D$192*SQRT(D161)/$E$192</f>
        <v>170.71495991416793</v>
      </c>
      <c r="E216" s="8">
        <f t="shared" ca="1" si="29"/>
        <v>170.29083105233221</v>
      </c>
      <c r="F216" s="8">
        <f t="shared" ca="1" si="29"/>
        <v>170.28597312499224</v>
      </c>
      <c r="G216" s="8">
        <f t="shared" ca="1" si="29"/>
        <v>170.13015040944171</v>
      </c>
      <c r="H216" s="8">
        <f t="shared" ca="1" si="29"/>
        <v>8.4763341267262469</v>
      </c>
      <c r="J216" s="8">
        <f t="shared" ca="1" si="9"/>
        <v>247.375667635886</v>
      </c>
    </row>
    <row r="217" spans="1:10" x14ac:dyDescent="0.25">
      <c r="A217">
        <v>24</v>
      </c>
      <c r="C217" t="str">
        <f ca="1">OFFSET('672p stat'!$A$1,A217*20,0)</f>
        <v>non CUDA transp non hash</v>
      </c>
      <c r="D217" s="8">
        <f t="shared" ref="D217:H217" ca="1" si="30">$D$192*SQRT(D162)/$E$192</f>
        <v>209.82119240540433</v>
      </c>
      <c r="E217" s="8">
        <f t="shared" ca="1" si="30"/>
        <v>0</v>
      </c>
      <c r="F217" s="8">
        <f t="shared" ca="1" si="30"/>
        <v>21.982374305505033</v>
      </c>
      <c r="G217" s="8">
        <f t="shared" ca="1" si="30"/>
        <v>21.960942495066462</v>
      </c>
      <c r="H217" s="8" t="e">
        <f t="shared" ca="1" si="30"/>
        <v>#VALUE!</v>
      </c>
      <c r="J217" s="8">
        <f t="shared" ca="1" si="9"/>
        <v>294.97863668778905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ref="D218:H218" ca="1" si="31">$D$192*SQRT(D163)/$E$192</f>
        <v>211.10856996201159</v>
      </c>
      <c r="E218" s="8">
        <f t="shared" ca="1" si="31"/>
        <v>211.5498298600308</v>
      </c>
      <c r="F218" s="8">
        <f t="shared" ca="1" si="31"/>
        <v>211.74635227926467</v>
      </c>
      <c r="G218" s="8">
        <f t="shared" ca="1" si="31"/>
        <v>211.53851053382974</v>
      </c>
      <c r="H218" s="8">
        <f t="shared" ca="1" si="31"/>
        <v>7.5307106889801565</v>
      </c>
      <c r="J218" s="8">
        <f t="shared" ca="1" si="9"/>
        <v>31.072620993069506</v>
      </c>
    </row>
    <row r="219" spans="1:10" x14ac:dyDescent="0.25">
      <c r="A219">
        <v>26</v>
      </c>
      <c r="C219">
        <f ca="1">OFFSET('672p stat'!$A$1,A219*20,0)</f>
        <v>0</v>
      </c>
      <c r="D219" s="8" t="e">
        <f t="shared" ref="D219:H219" ca="1" si="32">$D$192*SQRT(D164)/$E$192</f>
        <v>#DIV/0!</v>
      </c>
      <c r="E219" s="8" t="e">
        <f t="shared" ca="1" si="32"/>
        <v>#DIV/0!</v>
      </c>
      <c r="F219" s="8">
        <f t="shared" ca="1" si="32"/>
        <v>0</v>
      </c>
      <c r="G219" s="8">
        <f t="shared" ca="1" si="32"/>
        <v>0</v>
      </c>
      <c r="H219" s="8">
        <f t="shared" ca="1" si="32"/>
        <v>0</v>
      </c>
      <c r="J219" s="8">
        <f t="shared" ca="1" si="9"/>
        <v>366.59937433080103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ref="D220:H220" ca="1" si="33">$D$192*SQRT(D165)/$E$192</f>
        <v>#DIV/0!</v>
      </c>
      <c r="E220" s="8" t="e">
        <f t="shared" ca="1" si="33"/>
        <v>#DIV/0!</v>
      </c>
      <c r="F220" s="8">
        <f t="shared" ca="1" si="33"/>
        <v>0</v>
      </c>
      <c r="G220" s="8">
        <f t="shared" ca="1" si="33"/>
        <v>0</v>
      </c>
      <c r="H220" s="8">
        <f t="shared" ca="1" si="33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ref="D221:H221" ca="1" si="34">$D$192*SQRT(D166)/$E$192</f>
        <v>#DIV/0!</v>
      </c>
      <c r="E221" s="8" t="e">
        <f t="shared" ca="1" si="34"/>
        <v>#DIV/0!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ref="D222:H222" ca="1" si="35">$D$192*SQRT(D167)/$E$192</f>
        <v>#DIV/0!</v>
      </c>
      <c r="E222" s="8" t="e">
        <f t="shared" ca="1" si="35"/>
        <v>#DIV/0!</v>
      </c>
      <c r="F222" s="8">
        <f t="shared" ca="1" si="35"/>
        <v>0</v>
      </c>
      <c r="G222" s="8">
        <f t="shared" ca="1" si="35"/>
        <v>0</v>
      </c>
      <c r="H222" s="8">
        <f t="shared" ca="1" si="35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ref="D223:H223" ca="1" si="36">$D$192*SQRT(D168)/$E$192</f>
        <v>#DIV/0!</v>
      </c>
      <c r="E223" s="8" t="e">
        <f t="shared" ca="1" si="36"/>
        <v>#DIV/0!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24" ca="1" si="37">$D$192*SQRT(D169)/$E$192</f>
        <v>#DIV/0!</v>
      </c>
      <c r="E224" s="8" t="e">
        <f t="shared" ca="1" si="37"/>
        <v>#DIV/0!</v>
      </c>
      <c r="F224" s="8">
        <f t="shared" ca="1" si="37"/>
        <v>0</v>
      </c>
      <c r="G224" s="8">
        <f t="shared" ca="1" si="37"/>
        <v>0</v>
      </c>
      <c r="H224" s="8">
        <f t="shared" ca="1" si="37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ref="D225:H225" ca="1" si="38">$D$192*SQRT(D170)/$E$192</f>
        <v>#DIV/0!</v>
      </c>
      <c r="E225" s="8" t="e">
        <f t="shared" ca="1" si="38"/>
        <v>#DIV/0!</v>
      </c>
      <c r="F225" s="8">
        <f t="shared" ca="1" si="38"/>
        <v>0</v>
      </c>
      <c r="G225" s="8">
        <f t="shared" ca="1" si="38"/>
        <v>0</v>
      </c>
      <c r="H225" s="8">
        <f t="shared" ca="1" si="38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39">$D$192*SQRT(D171)/$E$192</f>
        <v>#DIV/0!</v>
      </c>
      <c r="E226" s="8" t="e">
        <f t="shared" ca="1" si="39"/>
        <v>#DIV/0!</v>
      </c>
      <c r="F226" s="8">
        <f t="shared" ca="1" si="39"/>
        <v>0</v>
      </c>
      <c r="G226" s="8">
        <f t="shared" ca="1" si="39"/>
        <v>0</v>
      </c>
      <c r="H226" s="8">
        <f t="shared" ca="1" si="39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0">$D$192*SQRT(D172)/$E$192</f>
        <v>#DIV/0!</v>
      </c>
      <c r="E227" s="8" t="e">
        <f t="shared" ca="1" si="40"/>
        <v>#DIV/0!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1">$D$192*SQRT(D173)/$E$192</f>
        <v>#DIV/0!</v>
      </c>
      <c r="E228" s="8" t="e">
        <f t="shared" ca="1" si="41"/>
        <v>#DIV/0!</v>
      </c>
      <c r="F228" s="8">
        <f t="shared" ca="1" si="41"/>
        <v>0</v>
      </c>
      <c r="G228" s="8">
        <f t="shared" ca="1" si="41"/>
        <v>0</v>
      </c>
      <c r="H228" s="8">
        <f t="shared" ca="1" si="41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2">$D$192*SQRT(D174)/$E$192</f>
        <v>#DIV/0!</v>
      </c>
      <c r="E229" s="8" t="e">
        <f t="shared" ca="1" si="42"/>
        <v>#DIV/0!</v>
      </c>
      <c r="F229" s="8">
        <f t="shared" ca="1" si="42"/>
        <v>0</v>
      </c>
      <c r="G229" s="8">
        <f t="shared" ca="1" si="42"/>
        <v>0</v>
      </c>
      <c r="H229" s="8">
        <f t="shared" ca="1" si="42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3">$D$192*SQRT(D175)/$E$192</f>
        <v>#DIV/0!</v>
      </c>
      <c r="E230" s="8" t="e">
        <f t="shared" ca="1" si="43"/>
        <v>#DIV/0!</v>
      </c>
      <c r="F230" s="8">
        <f t="shared" ca="1" si="43"/>
        <v>0</v>
      </c>
      <c r="G230" s="8">
        <f t="shared" ca="1" si="43"/>
        <v>0</v>
      </c>
      <c r="H230" s="8">
        <f t="shared" ca="1" si="43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4">$D$192*SQRT(D176)/$E$192</f>
        <v>#DIV/0!</v>
      </c>
      <c r="E231" s="8" t="e">
        <f t="shared" ca="1" si="44"/>
        <v>#DIV/0!</v>
      </c>
      <c r="F231" s="8">
        <f t="shared" ca="1" si="44"/>
        <v>0</v>
      </c>
      <c r="G231" s="8">
        <f t="shared" ca="1" si="44"/>
        <v>0</v>
      </c>
      <c r="H231" s="8">
        <f t="shared" ca="1" si="44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5">$D$192*SQRT(D177)/$E$192</f>
        <v>#DIV/0!</v>
      </c>
      <c r="E232" s="8" t="e">
        <f t="shared" ca="1" si="45"/>
        <v>#DIV/0!</v>
      </c>
      <c r="F232" s="8">
        <f t="shared" ca="1" si="45"/>
        <v>0</v>
      </c>
      <c r="G232" s="8">
        <f t="shared" ca="1" si="45"/>
        <v>0</v>
      </c>
      <c r="H232" s="8">
        <f t="shared" ca="1" si="45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9"/>
        <v>0</v>
      </c>
    </row>
    <row r="246" spans="1:10" x14ac:dyDescent="0.25">
      <c r="C246" t="s">
        <v>65</v>
      </c>
      <c r="D246">
        <v>1.96</v>
      </c>
      <c r="E246">
        <v>50</v>
      </c>
    </row>
    <row r="247" spans="1:10" x14ac:dyDescent="0.25">
      <c r="D247" t="s">
        <v>58</v>
      </c>
      <c r="E247" t="s">
        <v>54</v>
      </c>
      <c r="F247" t="s">
        <v>55</v>
      </c>
      <c r="G247" t="s">
        <v>56</v>
      </c>
      <c r="H247" t="s">
        <v>57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5.2209168037331409E-2</v>
      </c>
      <c r="E248" s="9">
        <f ca="1">POWER(SQRT(E139)/E85,2)</f>
        <v>8.1068280337330257E-7</v>
      </c>
      <c r="F248" s="9">
        <f ca="1">POWER(SQRT(F139)/F85,2)</f>
        <v>2.6983031436932453E-7</v>
      </c>
      <c r="G248" s="9">
        <f ca="1">POWER(SQRT(G139)/G85,2)</f>
        <v>2.8025632357354639E-7</v>
      </c>
      <c r="H248" s="9">
        <f ca="1">POWER(SQRT(H139)/H85,2)</f>
        <v>3.8811377656271623E-6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5.2977607829512469E-2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2.4977270659738493E-4</v>
      </c>
      <c r="E250" s="9">
        <f t="shared" ca="1" si="58"/>
        <v>1.5117713068913243E-4</v>
      </c>
      <c r="F250" s="9">
        <f t="shared" ca="1" si="58"/>
        <v>1.5093821017966554E-4</v>
      </c>
      <c r="G250" s="9">
        <f t="shared" ca="1" si="58"/>
        <v>1.5110403179795605E-4</v>
      </c>
      <c r="H250" s="9">
        <f t="shared" ca="1" si="58"/>
        <v>5.8045379246143098E-3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0.13956892291283268</v>
      </c>
      <c r="E251" s="9">
        <f t="shared" ca="1" si="59"/>
        <v>1.4030291642627382E-4</v>
      </c>
      <c r="F251" s="9">
        <f t="shared" ca="1" si="59"/>
        <v>1.3046292401163863E-4</v>
      </c>
      <c r="G251" s="9">
        <f t="shared" ca="1" si="59"/>
        <v>1.3029365490455937E-4</v>
      </c>
      <c r="H251" s="9">
        <f t="shared" ca="1" si="59"/>
        <v>5.3624315300890955E-6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7.8051108225466376E-2</v>
      </c>
      <c r="E252" s="9">
        <f t="shared" ca="1" si="60"/>
        <v>8.2499894084447873E-5</v>
      </c>
      <c r="F252" s="9">
        <f t="shared" ca="1" si="60"/>
        <v>8.0946554896007473E-5</v>
      </c>
      <c r="G252" s="9">
        <f t="shared" ca="1" si="60"/>
        <v>8.1231818435815995E-5</v>
      </c>
      <c r="H252" s="9">
        <f t="shared" ca="1" si="60"/>
        <v>1.509174091387062E-7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0.25189939136484713</v>
      </c>
      <c r="E253" s="9">
        <f t="shared" ca="1" si="61"/>
        <v>9.9809870722053425E-5</v>
      </c>
      <c r="F253" s="9">
        <f t="shared" ca="1" si="61"/>
        <v>8.6351887781405587E-5</v>
      </c>
      <c r="G253" s="9">
        <f t="shared" ca="1" si="61"/>
        <v>8.5812972159057842E-5</v>
      </c>
      <c r="H253" s="9">
        <f t="shared" ca="1" si="61"/>
        <v>4.836438546881297E-6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1.8451599767219991E-2</v>
      </c>
      <c r="E254" s="9">
        <f t="shared" ca="1" si="62"/>
        <v>2.8437303697854848E-3</v>
      </c>
      <c r="F254" s="9">
        <f t="shared" ca="1" si="62"/>
        <v>2.8608319113419662E-3</v>
      </c>
      <c r="G254" s="9">
        <f t="shared" ca="1" si="62"/>
        <v>2.8413913283033641E-3</v>
      </c>
      <c r="H254" s="9">
        <f t="shared" ca="1" si="62"/>
        <v>5.053511904734762E-3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1.9229293111553834E-2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1.2279647921321328E-2</v>
      </c>
      <c r="E256" s="9">
        <f t="shared" ca="1" si="64"/>
        <v>4.3232384442007284E-3</v>
      </c>
      <c r="F256" s="9">
        <f t="shared" ca="1" si="64"/>
        <v>4.3585987328026033E-3</v>
      </c>
      <c r="G256" s="9">
        <f t="shared" ca="1" si="64"/>
        <v>4.3613044879140476E-3</v>
      </c>
      <c r="H256" s="9">
        <f t="shared" ca="1" si="64"/>
        <v>7.2008181553574547E-3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5">POWER(SQRT(D148)/D94,2)</f>
        <v>3.1554284911594887E-4</v>
      </c>
      <c r="E257" s="9">
        <f t="shared" ca="1" si="65"/>
        <v>1.1732138273193489E-4</v>
      </c>
      <c r="F257" s="9">
        <f t="shared" ca="1" si="65"/>
        <v>1.1713187603281741E-4</v>
      </c>
      <c r="G257" s="9">
        <f t="shared" ca="1" si="65"/>
        <v>1.1717920511340822E-4</v>
      </c>
      <c r="H257" s="9">
        <f t="shared" ca="1" si="65"/>
        <v>7.6838936695184022E-5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5.2777236219435086E-2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4.8278526536274284E-2</v>
      </c>
      <c r="E259" s="9">
        <f t="shared" ca="1" si="67"/>
        <v>1.2218992295539608E-5</v>
      </c>
      <c r="F259" s="9">
        <f t="shared" ca="1" si="67"/>
        <v>9.2847173558370348E-7</v>
      </c>
      <c r="G259" s="9">
        <f t="shared" ca="1" si="67"/>
        <v>3.5035347219508959E-7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0.10064734100520219</v>
      </c>
      <c r="E260" s="9">
        <f t="shared" ca="1" si="68"/>
        <v>5.3275568386667617E-4</v>
      </c>
      <c r="F260" s="9">
        <f t="shared" ca="1" si="68"/>
        <v>4.1544426517858597E-7</v>
      </c>
      <c r="G260" s="9">
        <f t="shared" ca="1" si="68"/>
        <v>3.8501740754241656E-7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0.14696304544185643</v>
      </c>
      <c r="E261" s="9">
        <f t="shared" ca="1" si="69"/>
        <v>2.5348026445340562E-4</v>
      </c>
      <c r="F261" s="9">
        <f t="shared" ca="1" si="69"/>
        <v>2.0269301861998768E-4</v>
      </c>
      <c r="G261" s="9">
        <f t="shared" ca="1" si="69"/>
        <v>2.5463668609642981E-4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0.2495101907613691</v>
      </c>
      <c r="E262" s="9">
        <f t="shared" ca="1" si="70"/>
        <v>9.7882323083215437E-5</v>
      </c>
      <c r="F262" s="9">
        <f t="shared" ca="1" si="70"/>
        <v>7.0843714295389953E-5</v>
      </c>
      <c r="G262" s="9">
        <f t="shared" ca="1" si="70"/>
        <v>1.0191915660606694E-4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9.0430648554502502E-2</v>
      </c>
      <c r="E263" s="9">
        <f t="shared" ca="1" si="71"/>
        <v>1.1135221205050406E-4</v>
      </c>
      <c r="F263" s="9">
        <f t="shared" ca="1" si="71"/>
        <v>8.2503173952611328E-5</v>
      </c>
      <c r="G263" s="9">
        <f t="shared" ca="1" si="71"/>
        <v>1.7249778926908371E-4</v>
      </c>
      <c r="H263" s="9" t="e">
        <f t="shared" ca="1" si="71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2">POWER(SQRT(D155)/D101,2)</f>
        <v>6.8545784665902012E-5</v>
      </c>
      <c r="E264" s="9">
        <f t="shared" ca="1" si="72"/>
        <v>6.8777303931586545E-5</v>
      </c>
      <c r="F264" s="9">
        <f t="shared" ca="1" si="72"/>
        <v>6.8773876948307523E-5</v>
      </c>
      <c r="G264" s="9">
        <f t="shared" ca="1" si="72"/>
        <v>6.8639501379342847E-5</v>
      </c>
      <c r="H264" s="9">
        <f t="shared" ca="1" si="72"/>
        <v>3.1897584121011203E-4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ref="D265:H265" ca="1" si="73">POWER(SQRT(D156)/D102,2)</f>
        <v>1.5575089580871412E-4</v>
      </c>
      <c r="E265" s="9">
        <f t="shared" ca="1" si="73"/>
        <v>1.5650687836139525E-4</v>
      </c>
      <c r="F265" s="9">
        <f t="shared" ca="1" si="73"/>
        <v>7.2290244690026309E-4</v>
      </c>
      <c r="G265" s="9">
        <f t="shared" ca="1" si="73"/>
        <v>7.2288188056825458E-4</v>
      </c>
      <c r="H265" s="9">
        <f t="shared" ca="1" si="73"/>
        <v>1.3451636380802556E-3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ref="D266:H266" ca="1" si="74">POWER(SQRT(D157)/D103,2)</f>
        <v>1.1956945993834517E-3</v>
      </c>
      <c r="E266" s="9">
        <f t="shared" ca="1" si="74"/>
        <v>1.0983267851691209E-3</v>
      </c>
      <c r="F266" s="9">
        <f t="shared" ca="1" si="74"/>
        <v>1.0953185267702659E-3</v>
      </c>
      <c r="G266" s="9">
        <f t="shared" ca="1" si="74"/>
        <v>1.0954592218405045E-3</v>
      </c>
      <c r="H266" s="9">
        <f t="shared" ca="1" si="74"/>
        <v>8.8423642143855273E-4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ref="D267:H267" ca="1" si="75">POWER(SQRT(D158)/D104,2)</f>
        <v>4.7068483291463697E-4</v>
      </c>
      <c r="E267" s="9">
        <f t="shared" ca="1" si="75"/>
        <v>4.7072301352694545E-4</v>
      </c>
      <c r="F267" s="9">
        <f t="shared" ca="1" si="75"/>
        <v>4.6840292182383361E-4</v>
      </c>
      <c r="G267" s="9">
        <f t="shared" ca="1" si="75"/>
        <v>4.6830274384047888E-4</v>
      </c>
      <c r="H267" s="9">
        <f t="shared" ca="1" si="75"/>
        <v>5.1911496185849345E-4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68" ca="1" si="76">POWER(SQRT(D159)/D105,2)</f>
        <v>7.5394726255462099E-4</v>
      </c>
      <c r="E268" s="9">
        <f t="shared" ca="1" si="76"/>
        <v>7.5876845791672076E-4</v>
      </c>
      <c r="F268" s="9">
        <f t="shared" ca="1" si="76"/>
        <v>7.5873053913540428E-4</v>
      </c>
      <c r="G268" s="9">
        <f t="shared" ca="1" si="76"/>
        <v>7.5879685700018225E-4</v>
      </c>
      <c r="H268" s="9">
        <f t="shared" ca="1" si="76"/>
        <v>1.0405625644681613E-3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ref="D269:H269" ca="1" si="77">POWER(SQRT(D160)/D106,2)</f>
        <v>3.5733696267590485E-4</v>
      </c>
      <c r="E269" s="9">
        <f t="shared" ca="1" si="77"/>
        <v>3.5733263560541783E-4</v>
      </c>
      <c r="F269" s="9">
        <f t="shared" ca="1" si="77"/>
        <v>3.5732890968328434E-4</v>
      </c>
      <c r="G269" s="9">
        <f t="shared" ca="1" si="77"/>
        <v>3.5735257373570653E-4</v>
      </c>
      <c r="H269" s="9">
        <f t="shared" ca="1" si="77"/>
        <v>4.6221481980499734E-4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ref="D270:H270" ca="1" si="78">POWER(SQRT(D161)/D107,2)</f>
        <v>4.0962913474481378E-4</v>
      </c>
      <c r="E270" s="9">
        <f t="shared" ca="1" si="78"/>
        <v>4.108755528308024E-4</v>
      </c>
      <c r="F270" s="9">
        <f t="shared" ca="1" si="78"/>
        <v>4.1086757980370877E-4</v>
      </c>
      <c r="G270" s="9">
        <f t="shared" ca="1" si="78"/>
        <v>4.1085541233947459E-4</v>
      </c>
      <c r="H270" s="9">
        <f t="shared" ca="1" si="78"/>
        <v>6.6740259013042683E-4</v>
      </c>
    </row>
    <row r="271" spans="1:8" x14ac:dyDescent="0.25">
      <c r="A271">
        <v>24</v>
      </c>
      <c r="C271" t="str">
        <f ca="1">OFFSET('672p stat'!$A$1,A271*20,0)</f>
        <v>non CUDA transp non hash</v>
      </c>
      <c r="D271" s="9">
        <f t="shared" ref="D271:H271" ca="1" si="79">POWER(SQRT(D162)/D108,2)</f>
        <v>7.0155066648620997E-4</v>
      </c>
      <c r="E271" s="9" t="e">
        <f t="shared" ca="1" si="79"/>
        <v>#DIV/0!</v>
      </c>
      <c r="F271" s="9">
        <f t="shared" ca="1" si="79"/>
        <v>3.4753148885221592E-3</v>
      </c>
      <c r="G271" s="9">
        <f t="shared" ca="1" si="79"/>
        <v>3.4753830191832846E-3</v>
      </c>
      <c r="H271" s="9" t="e">
        <f t="shared" ca="1" si="79"/>
        <v>#VALUE!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ref="D272:H272" ca="1" si="80">POWER(SQRT(D163)/D109,2)</f>
        <v>7.8240956274586214E-4</v>
      </c>
      <c r="E272" s="9">
        <f t="shared" ca="1" si="80"/>
        <v>7.8586813365482614E-4</v>
      </c>
      <c r="F272" s="9">
        <f t="shared" ca="1" si="80"/>
        <v>7.8743311518876091E-4</v>
      </c>
      <c r="G272" s="9">
        <f t="shared" ca="1" si="80"/>
        <v>7.8742003868287596E-4</v>
      </c>
      <c r="H272" s="9">
        <f t="shared" ca="1" si="80"/>
        <v>5.5269379594833376E-4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ref="D273:H273" ca="1" si="81">POWER(SQRT(D164)/D110,2)</f>
        <v>#DIV/0!</v>
      </c>
      <c r="E273" s="9" t="e">
        <f t="shared" ca="1" si="81"/>
        <v>#DIV/0!</v>
      </c>
      <c r="F273" s="9" t="e">
        <f t="shared" ca="1" si="81"/>
        <v>#DIV/0!</v>
      </c>
      <c r="G273" s="9" t="e">
        <f t="shared" ca="1" si="81"/>
        <v>#DIV/0!</v>
      </c>
      <c r="H273" s="9" t="e">
        <f t="shared" ca="1" si="81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ref="D274:H274" ca="1" si="82">POWER(SQRT(D165)/D111,2)</f>
        <v>#DIV/0!</v>
      </c>
      <c r="E274" s="9" t="e">
        <f t="shared" ca="1" si="82"/>
        <v>#DIV/0!</v>
      </c>
      <c r="F274" s="9" t="e">
        <f t="shared" ca="1" si="82"/>
        <v>#DIV/0!</v>
      </c>
      <c r="G274" s="9" t="e">
        <f t="shared" ca="1" si="82"/>
        <v>#DIV/0!</v>
      </c>
      <c r="H274" s="9" t="e">
        <f t="shared" ca="1" si="82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83">POWER(SQRT(D166)/D112,2)</f>
        <v>#DIV/0!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83"/>
        <v>#DIV/0!</v>
      </c>
      <c r="E276" s="9" t="e">
        <f t="shared" ca="1" si="83"/>
        <v>#DIV/0!</v>
      </c>
      <c r="F276" s="9" t="e">
        <f t="shared" ca="1" si="83"/>
        <v>#DIV/0!</v>
      </c>
      <c r="G276" s="9" t="e">
        <f t="shared" ca="1" si="83"/>
        <v>#DIV/0!</v>
      </c>
      <c r="H276" s="9" t="e">
        <f t="shared" ca="1" si="8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90" workbookViewId="0">
      <selection activeCell="A308" sqref="A308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0.182703</v>
      </c>
      <c r="I2">
        <v>1.13E-4</v>
      </c>
      <c r="J2" t="s">
        <v>3</v>
      </c>
      <c r="K2">
        <v>0.121488</v>
      </c>
      <c r="L2">
        <v>4.5000000000000003E-5</v>
      </c>
      <c r="M2" t="s">
        <v>4</v>
      </c>
      <c r="N2">
        <v>6.1031000000000002E-2</v>
      </c>
      <c r="O2">
        <v>1.2999999999999999E-5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0.364647</v>
      </c>
      <c r="I3">
        <v>3.57E-4</v>
      </c>
      <c r="J3" t="s">
        <v>3</v>
      </c>
      <c r="K3">
        <v>0.24229899999999999</v>
      </c>
      <c r="L3">
        <v>1.6100000000000001E-4</v>
      </c>
      <c r="M3" t="s">
        <v>4</v>
      </c>
      <c r="N3">
        <v>0.121263</v>
      </c>
      <c r="O3">
        <v>3.6000000000000001E-5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0.54519899999999999</v>
      </c>
      <c r="I4">
        <v>6.3699999999999998E-4</v>
      </c>
      <c r="J4" t="s">
        <v>3</v>
      </c>
      <c r="K4">
        <v>0.36264000000000002</v>
      </c>
      <c r="L4">
        <v>2.6400000000000002E-4</v>
      </c>
      <c r="M4" t="s">
        <v>4</v>
      </c>
      <c r="N4">
        <v>0.18174000000000001</v>
      </c>
      <c r="O4">
        <v>5.8999999999999998E-5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0.72638499999999995</v>
      </c>
      <c r="I5">
        <v>1.0870000000000001E-3</v>
      </c>
      <c r="J5" t="s">
        <v>3</v>
      </c>
      <c r="K5">
        <v>0.48291899999999999</v>
      </c>
      <c r="L5">
        <v>4.5399999999999998E-4</v>
      </c>
      <c r="M5" t="s">
        <v>4</v>
      </c>
      <c r="N5">
        <v>0.24158299999999999</v>
      </c>
      <c r="O5">
        <v>1.0399999999999999E-4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0.90763300000000002</v>
      </c>
      <c r="I6">
        <v>1.544E-3</v>
      </c>
      <c r="J6" t="s">
        <v>3</v>
      </c>
      <c r="K6">
        <v>0.60434500000000002</v>
      </c>
      <c r="L6">
        <v>6.4199999999999999E-4</v>
      </c>
      <c r="M6" t="s">
        <v>4</v>
      </c>
      <c r="N6">
        <v>0.30238799999999999</v>
      </c>
      <c r="O6">
        <v>1.4799999999999999E-4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1.089107</v>
      </c>
      <c r="I7">
        <v>2.0999999999999999E-3</v>
      </c>
      <c r="J7" t="s">
        <v>3</v>
      </c>
      <c r="K7">
        <v>0.72495200000000004</v>
      </c>
      <c r="L7">
        <v>8.5700000000000001E-4</v>
      </c>
      <c r="M7" t="s">
        <v>4</v>
      </c>
      <c r="N7">
        <v>0.36296800000000001</v>
      </c>
      <c r="O7">
        <v>2.1499999999999999E-4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1.270459</v>
      </c>
      <c r="I8">
        <v>2.6879999999999999E-3</v>
      </c>
      <c r="J8" t="s">
        <v>3</v>
      </c>
      <c r="K8">
        <v>0.84545499999999996</v>
      </c>
      <c r="L8">
        <v>1.108E-3</v>
      </c>
      <c r="M8" t="s">
        <v>4</v>
      </c>
      <c r="N8">
        <v>0.42375200000000002</v>
      </c>
      <c r="O8">
        <v>2.72E-4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1.4515640000000001</v>
      </c>
      <c r="I9">
        <v>3.4390000000000002E-3</v>
      </c>
      <c r="J9" t="s">
        <v>3</v>
      </c>
      <c r="K9">
        <v>0.96604100000000004</v>
      </c>
      <c r="L9">
        <v>1.3910000000000001E-3</v>
      </c>
      <c r="M9" t="s">
        <v>4</v>
      </c>
      <c r="N9">
        <v>0.484352</v>
      </c>
      <c r="O9">
        <v>3.3100000000000002E-4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1.631974</v>
      </c>
      <c r="I10">
        <v>4.0879999999999996E-3</v>
      </c>
      <c r="J10" t="s">
        <v>3</v>
      </c>
      <c r="K10">
        <v>1.086239</v>
      </c>
      <c r="L10">
        <v>1.66E-3</v>
      </c>
      <c r="M10" t="s">
        <v>4</v>
      </c>
      <c r="N10">
        <v>0.54384699999999997</v>
      </c>
      <c r="O10">
        <v>4.1899999999999999E-4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1.814308</v>
      </c>
      <c r="I11">
        <v>4.8120000000000003E-3</v>
      </c>
      <c r="J11" t="s">
        <v>3</v>
      </c>
      <c r="K11">
        <v>1.2073579999999999</v>
      </c>
      <c r="L11">
        <v>1.9919999999999998E-3</v>
      </c>
      <c r="M11" t="s">
        <v>4</v>
      </c>
      <c r="N11">
        <v>0.60422200000000004</v>
      </c>
      <c r="O11">
        <v>4.95E-4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1.996213</v>
      </c>
      <c r="I12">
        <v>5.8279999999999998E-3</v>
      </c>
      <c r="J12" t="s">
        <v>3</v>
      </c>
      <c r="K12">
        <v>1.328273</v>
      </c>
      <c r="L12">
        <v>2.4520000000000002E-3</v>
      </c>
      <c r="M12" t="s">
        <v>4</v>
      </c>
      <c r="N12">
        <v>0.66502799999999995</v>
      </c>
      <c r="O12">
        <v>6.3400000000000001E-4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2.1783839999999999</v>
      </c>
      <c r="I13">
        <v>7.1279999999999998E-3</v>
      </c>
      <c r="J13" t="s">
        <v>3</v>
      </c>
      <c r="K13">
        <v>1.449454</v>
      </c>
      <c r="L13">
        <v>2.944E-3</v>
      </c>
      <c r="M13" t="s">
        <v>4</v>
      </c>
      <c r="N13">
        <v>0.72556699999999996</v>
      </c>
      <c r="O13">
        <v>7.4600000000000003E-4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2.3624999999999998</v>
      </c>
      <c r="I14">
        <v>8.8400000000000006E-3</v>
      </c>
      <c r="J14" t="s">
        <v>3</v>
      </c>
      <c r="K14">
        <v>1.57168</v>
      </c>
      <c r="L14">
        <v>3.6619999999999999E-3</v>
      </c>
      <c r="M14" t="s">
        <v>4</v>
      </c>
      <c r="N14">
        <v>0.78696699999999997</v>
      </c>
      <c r="O14">
        <v>9.2299999999999999E-4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2.5449989999999998</v>
      </c>
      <c r="I15">
        <v>1.0888E-2</v>
      </c>
      <c r="J15" t="s">
        <v>3</v>
      </c>
      <c r="K15">
        <v>1.6934549999999999</v>
      </c>
      <c r="L15">
        <v>4.6210000000000001E-3</v>
      </c>
      <c r="M15" t="s">
        <v>4</v>
      </c>
      <c r="N15">
        <v>0.84779300000000002</v>
      </c>
      <c r="O15">
        <v>1.1900000000000001E-3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2.7282959999999998</v>
      </c>
      <c r="I16">
        <v>1.3100000000000001E-2</v>
      </c>
      <c r="J16" t="s">
        <v>3</v>
      </c>
      <c r="K16">
        <v>1.814595</v>
      </c>
      <c r="L16">
        <v>5.7140000000000003E-3</v>
      </c>
      <c r="M16" t="s">
        <v>4</v>
      </c>
      <c r="N16">
        <v>0.90812700000000002</v>
      </c>
      <c r="O16">
        <v>1.4809999999999999E-3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2.9111020000000001</v>
      </c>
      <c r="I17">
        <v>1.5535999999999999E-2</v>
      </c>
      <c r="J17" t="s">
        <v>3</v>
      </c>
      <c r="K17">
        <v>1.9361649999999999</v>
      </c>
      <c r="L17">
        <v>6.9069999999999999E-3</v>
      </c>
      <c r="M17" t="s">
        <v>4</v>
      </c>
      <c r="N17">
        <v>0.96870800000000001</v>
      </c>
      <c r="O17">
        <v>1.8370000000000001E-3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3.0933769999999998</v>
      </c>
      <c r="I18">
        <v>1.7989999999999999E-2</v>
      </c>
      <c r="J18" t="s">
        <v>3</v>
      </c>
      <c r="K18">
        <v>2.0569169999999999</v>
      </c>
      <c r="L18">
        <v>8.0680000000000005E-3</v>
      </c>
      <c r="M18" t="s">
        <v>4</v>
      </c>
      <c r="N18">
        <v>1.0293099999999999</v>
      </c>
      <c r="O18">
        <v>2.1199999999999999E-3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3.2749329999999999</v>
      </c>
      <c r="I19">
        <v>2.0718E-2</v>
      </c>
      <c r="J19" t="s">
        <v>3</v>
      </c>
      <c r="K19">
        <v>2.1777299999999999</v>
      </c>
      <c r="L19">
        <v>9.2680000000000002E-3</v>
      </c>
      <c r="M19" t="s">
        <v>4</v>
      </c>
      <c r="N19">
        <v>1.08989</v>
      </c>
      <c r="O19">
        <v>2.3879999999999999E-3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3.457411</v>
      </c>
      <c r="I20">
        <v>2.3873999999999999E-2</v>
      </c>
      <c r="J20" t="s">
        <v>3</v>
      </c>
      <c r="K20">
        <v>2.2984399999999998</v>
      </c>
      <c r="L20">
        <v>1.0661E-2</v>
      </c>
      <c r="M20" t="s">
        <v>4</v>
      </c>
      <c r="N20">
        <v>1.149999</v>
      </c>
      <c r="O20">
        <v>2.797E-3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3.6393369999999998</v>
      </c>
      <c r="I21">
        <v>2.707E-2</v>
      </c>
      <c r="J21" t="s">
        <v>3</v>
      </c>
      <c r="K21">
        <v>2.4188830000000001</v>
      </c>
      <c r="L21">
        <v>1.2078E-2</v>
      </c>
      <c r="M21" t="s">
        <v>4</v>
      </c>
      <c r="N21">
        <v>1.210477</v>
      </c>
      <c r="O21">
        <v>3.1909999999999998E-3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2269.97894</v>
      </c>
      <c r="I42">
        <v>18564.962769999998</v>
      </c>
      <c r="J42" t="s">
        <v>3</v>
      </c>
      <c r="K42">
        <v>2269.9147269999999</v>
      </c>
      <c r="L42">
        <v>18564.753573000002</v>
      </c>
      <c r="M42" t="s">
        <v>4</v>
      </c>
      <c r="N42">
        <v>7.2206999999999993E-2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4528.9872750000004</v>
      </c>
      <c r="I43">
        <v>43024.956569000002</v>
      </c>
      <c r="J43" t="s">
        <v>3</v>
      </c>
      <c r="K43">
        <v>4528.8580270000002</v>
      </c>
      <c r="L43">
        <v>43024.513289000002</v>
      </c>
      <c r="M43" t="s">
        <v>4</v>
      </c>
      <c r="N43">
        <v>0.144626</v>
      </c>
      <c r="O43">
        <v>1.9999999999999999E-6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6806.9548629999999</v>
      </c>
      <c r="I44">
        <v>79653.178696000003</v>
      </c>
      <c r="J44" t="s">
        <v>3</v>
      </c>
      <c r="K44">
        <v>6806.7619729999997</v>
      </c>
      <c r="L44">
        <v>79653.157407999999</v>
      </c>
      <c r="M44" t="s">
        <v>4</v>
      </c>
      <c r="N44">
        <v>0.216831</v>
      </c>
      <c r="O44">
        <v>3.9999999999999998E-6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9059.2027930000004</v>
      </c>
      <c r="I45">
        <v>97406.008635000006</v>
      </c>
      <c r="J45" t="s">
        <v>3</v>
      </c>
      <c r="K45">
        <v>9058.9450390000002</v>
      </c>
      <c r="L45">
        <v>97405.699546000003</v>
      </c>
      <c r="M45" t="s">
        <v>4</v>
      </c>
      <c r="N45">
        <v>0.28915299999999999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11330.133145</v>
      </c>
      <c r="I46">
        <v>148391.853852</v>
      </c>
      <c r="J46" t="s">
        <v>3</v>
      </c>
      <c r="K46">
        <v>11326.981347999999</v>
      </c>
      <c r="L46">
        <v>147705.45649400001</v>
      </c>
      <c r="M46" t="s">
        <v>4</v>
      </c>
      <c r="N46">
        <v>0.36169899999999999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13580.78332</v>
      </c>
      <c r="I47">
        <v>209204.71158999999</v>
      </c>
      <c r="J47" t="s">
        <v>3</v>
      </c>
      <c r="K47">
        <v>13577.56832</v>
      </c>
      <c r="L47">
        <v>208348.60570399999</v>
      </c>
      <c r="M47" t="s">
        <v>4</v>
      </c>
      <c r="N47">
        <v>0.43375200000000003</v>
      </c>
      <c r="O47">
        <v>1.0000000000000001E-5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15839.631563000001</v>
      </c>
      <c r="I48">
        <v>268191.69665</v>
      </c>
      <c r="J48" t="s">
        <v>3</v>
      </c>
      <c r="K48">
        <v>15836.352305</v>
      </c>
      <c r="L48">
        <v>265929.74571599998</v>
      </c>
      <c r="M48" t="s">
        <v>4</v>
      </c>
      <c r="N48">
        <v>0.506189</v>
      </c>
      <c r="O48">
        <v>1.4E-5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18063.247460999999</v>
      </c>
      <c r="I49">
        <v>299964.10100199998</v>
      </c>
      <c r="J49" t="s">
        <v>3</v>
      </c>
      <c r="K49">
        <v>18059.903320000001</v>
      </c>
      <c r="L49">
        <v>297028.43250900001</v>
      </c>
      <c r="M49" t="s">
        <v>4</v>
      </c>
      <c r="N49">
        <v>0.57837400000000005</v>
      </c>
      <c r="O49">
        <v>1.2999999999999999E-5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20301.479219000001</v>
      </c>
      <c r="I50">
        <v>376282.801622</v>
      </c>
      <c r="J50" t="s">
        <v>3</v>
      </c>
      <c r="K50">
        <v>20298.071133000001</v>
      </c>
      <c r="L50">
        <v>372433.89988699998</v>
      </c>
      <c r="M50" t="s">
        <v>4</v>
      </c>
      <c r="N50">
        <v>0.65078599999999998</v>
      </c>
      <c r="O50">
        <v>1.5E-5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22537.105312</v>
      </c>
      <c r="I51">
        <v>444263.82377399999</v>
      </c>
      <c r="J51" t="s">
        <v>3</v>
      </c>
      <c r="K51">
        <v>22533.634492000001</v>
      </c>
      <c r="L51">
        <v>438530.49584799999</v>
      </c>
      <c r="M51" t="s">
        <v>4</v>
      </c>
      <c r="N51">
        <v>0.74165700000000001</v>
      </c>
      <c r="O51">
        <v>1.6522999999999999E-2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24796.948983999999</v>
      </c>
      <c r="I52">
        <v>522932.01941900002</v>
      </c>
      <c r="J52" t="s">
        <v>3</v>
      </c>
      <c r="K52">
        <v>24793.415507999998</v>
      </c>
      <c r="L52">
        <v>516192.69551500003</v>
      </c>
      <c r="M52" t="s">
        <v>4</v>
      </c>
      <c r="N52">
        <v>0.81370699999999996</v>
      </c>
      <c r="O52">
        <v>1.652E-2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27039.966406</v>
      </c>
      <c r="I53">
        <v>605670.753272</v>
      </c>
      <c r="J53" t="s">
        <v>3</v>
      </c>
      <c r="K53">
        <v>27036.367813000001</v>
      </c>
      <c r="L53">
        <v>598474.08619299997</v>
      </c>
      <c r="M53" t="s">
        <v>4</v>
      </c>
      <c r="N53">
        <v>0.886181</v>
      </c>
      <c r="O53">
        <v>1.6549000000000001E-2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29315.427539</v>
      </c>
      <c r="I54">
        <v>665228.99222699995</v>
      </c>
      <c r="J54" t="s">
        <v>3</v>
      </c>
      <c r="K54">
        <v>29311.763632999999</v>
      </c>
      <c r="L54">
        <v>658084.30737099994</v>
      </c>
      <c r="M54" t="s">
        <v>4</v>
      </c>
      <c r="N54">
        <v>0.95871899999999999</v>
      </c>
      <c r="O54">
        <v>1.6517E-2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31566.758398000002</v>
      </c>
      <c r="I55">
        <v>727607.96006399998</v>
      </c>
      <c r="J55" t="s">
        <v>3</v>
      </c>
      <c r="K55">
        <v>31563.030311999999</v>
      </c>
      <c r="L55">
        <v>720784.05325999996</v>
      </c>
      <c r="M55" t="s">
        <v>4</v>
      </c>
      <c r="N55">
        <v>1.0310330000000001</v>
      </c>
      <c r="O55">
        <v>1.6497000000000001E-2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33802.153710999999</v>
      </c>
      <c r="I56">
        <v>824057.637903</v>
      </c>
      <c r="J56" t="s">
        <v>3</v>
      </c>
      <c r="K56">
        <v>33798.361211000003</v>
      </c>
      <c r="L56">
        <v>817482.68907099997</v>
      </c>
      <c r="M56" t="s">
        <v>4</v>
      </c>
      <c r="N56">
        <v>1.1031470000000001</v>
      </c>
      <c r="O56">
        <v>1.6497000000000001E-2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36046.858047000002</v>
      </c>
      <c r="I57">
        <v>901575.38379400002</v>
      </c>
      <c r="J57" t="s">
        <v>3</v>
      </c>
      <c r="K57">
        <v>36043.000077999997</v>
      </c>
      <c r="L57">
        <v>894211.341289</v>
      </c>
      <c r="M57" t="s">
        <v>4</v>
      </c>
      <c r="N57">
        <v>1.1754929999999999</v>
      </c>
      <c r="O57">
        <v>1.6466000000000001E-2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38289.347265999997</v>
      </c>
      <c r="I58">
        <v>937349.46432899998</v>
      </c>
      <c r="J58" t="s">
        <v>3</v>
      </c>
      <c r="K58">
        <v>38285.422812999997</v>
      </c>
      <c r="L58">
        <v>930670.85726299998</v>
      </c>
      <c r="M58" t="s">
        <v>4</v>
      </c>
      <c r="N58">
        <v>1.2478560000000001</v>
      </c>
      <c r="O58">
        <v>1.6469999999999999E-2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40562.160859000003</v>
      </c>
      <c r="I59">
        <v>1051877.452758</v>
      </c>
      <c r="J59" t="s">
        <v>3</v>
      </c>
      <c r="K59">
        <v>40558.170233999997</v>
      </c>
      <c r="L59">
        <v>1045004.918286</v>
      </c>
      <c r="M59" t="s">
        <v>4</v>
      </c>
      <c r="N59">
        <v>1.320543</v>
      </c>
      <c r="O59">
        <v>1.6441000000000001E-2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42812.961093999998</v>
      </c>
      <c r="I60">
        <v>1221282.0651169999</v>
      </c>
      <c r="J60" t="s">
        <v>3</v>
      </c>
      <c r="K60">
        <v>42808.907031000002</v>
      </c>
      <c r="L60">
        <v>1214274.9045299999</v>
      </c>
      <c r="M60" t="s">
        <v>4</v>
      </c>
      <c r="N60">
        <v>1.392498</v>
      </c>
      <c r="O60">
        <v>1.6445000000000001E-2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45063.59</v>
      </c>
      <c r="I61">
        <v>1366682.5433819999</v>
      </c>
      <c r="J61" t="s">
        <v>3</v>
      </c>
      <c r="K61">
        <v>45059.471328</v>
      </c>
      <c r="L61">
        <v>1359670.880684</v>
      </c>
      <c r="M61" t="s">
        <v>4</v>
      </c>
      <c r="N61">
        <v>1.465155</v>
      </c>
      <c r="O61">
        <v>1.6410000000000001E-2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72.585053000000002</v>
      </c>
      <c r="I62">
        <v>6.267E-3</v>
      </c>
      <c r="J62" t="s">
        <v>3</v>
      </c>
      <c r="K62">
        <v>72.351111000000003</v>
      </c>
      <c r="L62">
        <v>6.7029999999999998E-3</v>
      </c>
      <c r="M62" t="s">
        <v>4</v>
      </c>
      <c r="N62">
        <v>4.6544689999999997</v>
      </c>
      <c r="O62">
        <v>1.05E-4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145.06482199999999</v>
      </c>
      <c r="I63">
        <v>1.857E-2</v>
      </c>
      <c r="J63" t="s">
        <v>3</v>
      </c>
      <c r="K63">
        <v>144.60309699999999</v>
      </c>
      <c r="L63">
        <v>1.7579000000000001E-2</v>
      </c>
      <c r="M63" t="s">
        <v>4</v>
      </c>
      <c r="N63">
        <v>9.3091039999999996</v>
      </c>
      <c r="O63">
        <v>4.5399999999999998E-4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217.54994400000001</v>
      </c>
      <c r="I64">
        <v>4.0291E-2</v>
      </c>
      <c r="J64" t="s">
        <v>3</v>
      </c>
      <c r="K64">
        <v>216.861253</v>
      </c>
      <c r="L64">
        <v>3.6706000000000003E-2</v>
      </c>
      <c r="M64" t="s">
        <v>4</v>
      </c>
      <c r="N64">
        <v>13.964247</v>
      </c>
      <c r="O64">
        <v>9.9200000000000004E-4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290.03166599999997</v>
      </c>
      <c r="I65">
        <v>7.0755999999999999E-2</v>
      </c>
      <c r="J65" t="s">
        <v>3</v>
      </c>
      <c r="K65">
        <v>289.11480899999998</v>
      </c>
      <c r="L65">
        <v>6.3365000000000005E-2</v>
      </c>
      <c r="M65" t="s">
        <v>4</v>
      </c>
      <c r="N65">
        <v>18.618805999999999</v>
      </c>
      <c r="O65">
        <v>1.7459999999999999E-3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362.51908100000003</v>
      </c>
      <c r="I66">
        <v>0.109101</v>
      </c>
      <c r="J66" t="s">
        <v>3</v>
      </c>
      <c r="K66">
        <v>361.37133999999998</v>
      </c>
      <c r="L66">
        <v>9.6384999999999998E-2</v>
      </c>
      <c r="M66" t="s">
        <v>4</v>
      </c>
      <c r="N66">
        <v>23.273783999999999</v>
      </c>
      <c r="O66">
        <v>2.745E-3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435.01576699999998</v>
      </c>
      <c r="I67">
        <v>0.15284400000000001</v>
      </c>
      <c r="J67" t="s">
        <v>3</v>
      </c>
      <c r="K67">
        <v>433.63394799999998</v>
      </c>
      <c r="L67">
        <v>0.135105</v>
      </c>
      <c r="M67" t="s">
        <v>4</v>
      </c>
      <c r="N67">
        <v>27.929109</v>
      </c>
      <c r="O67">
        <v>3.9459999999999999E-3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507.51186000000001</v>
      </c>
      <c r="I68">
        <v>0.206007</v>
      </c>
      <c r="J68" t="s">
        <v>3</v>
      </c>
      <c r="K68">
        <v>505.89408500000002</v>
      </c>
      <c r="L68">
        <v>0.18559800000000001</v>
      </c>
      <c r="M68" t="s">
        <v>4</v>
      </c>
      <c r="N68">
        <v>32.584719</v>
      </c>
      <c r="O68">
        <v>5.4339999999999996E-3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580.00647200000003</v>
      </c>
      <c r="I69">
        <v>0.25626399999999999</v>
      </c>
      <c r="J69" t="s">
        <v>3</v>
      </c>
      <c r="K69">
        <v>578.15598</v>
      </c>
      <c r="L69">
        <v>0.23808399999999999</v>
      </c>
      <c r="M69" t="s">
        <v>4</v>
      </c>
      <c r="N69">
        <v>37.239716000000001</v>
      </c>
      <c r="O69">
        <v>7.0870000000000004E-3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652.50022899999999</v>
      </c>
      <c r="I70">
        <v>0.31221599999999999</v>
      </c>
      <c r="J70" t="s">
        <v>3</v>
      </c>
      <c r="K70">
        <v>650.41819299999997</v>
      </c>
      <c r="L70">
        <v>0.29946099999999998</v>
      </c>
      <c r="M70" t="s">
        <v>4</v>
      </c>
      <c r="N70">
        <v>41.894528000000001</v>
      </c>
      <c r="O70">
        <v>8.9379999999999998E-3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724.99244299999998</v>
      </c>
      <c r="I71">
        <v>0.38662400000000002</v>
      </c>
      <c r="J71" t="s">
        <v>3</v>
      </c>
      <c r="K71">
        <v>722.67806199999995</v>
      </c>
      <c r="L71">
        <v>0.37188399999999999</v>
      </c>
      <c r="M71" t="s">
        <v>4</v>
      </c>
      <c r="N71">
        <v>46.54889</v>
      </c>
      <c r="O71">
        <v>1.0961E-2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797.49487999999997</v>
      </c>
      <c r="I72">
        <v>0.47675699999999999</v>
      </c>
      <c r="J72" t="s">
        <v>3</v>
      </c>
      <c r="K72">
        <v>794.94161099999997</v>
      </c>
      <c r="L72">
        <v>0.45090999999999998</v>
      </c>
      <c r="M72" t="s">
        <v>4</v>
      </c>
      <c r="N72">
        <v>51.203825000000002</v>
      </c>
      <c r="O72">
        <v>1.3301E-2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870.00295200000005</v>
      </c>
      <c r="I73">
        <v>0.57078099999999998</v>
      </c>
      <c r="J73" t="s">
        <v>3</v>
      </c>
      <c r="K73">
        <v>867.20788800000003</v>
      </c>
      <c r="L73">
        <v>0.53236399999999995</v>
      </c>
      <c r="M73" t="s">
        <v>4</v>
      </c>
      <c r="N73">
        <v>55.858288999999999</v>
      </c>
      <c r="O73">
        <v>1.5928000000000001E-2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942.50427200000001</v>
      </c>
      <c r="I74">
        <v>0.67293400000000003</v>
      </c>
      <c r="J74" t="s">
        <v>3</v>
      </c>
      <c r="K74">
        <v>939.47462800000005</v>
      </c>
      <c r="L74">
        <v>0.62001300000000004</v>
      </c>
      <c r="M74" t="s">
        <v>4</v>
      </c>
      <c r="N74">
        <v>60.512977999999997</v>
      </c>
      <c r="O74">
        <v>1.8585000000000001E-2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1014.994552</v>
      </c>
      <c r="I75">
        <v>0.77607400000000004</v>
      </c>
      <c r="J75" t="s">
        <v>3</v>
      </c>
      <c r="K75">
        <v>1011.734346</v>
      </c>
      <c r="L75">
        <v>0.71504000000000001</v>
      </c>
      <c r="M75" t="s">
        <v>4</v>
      </c>
      <c r="N75">
        <v>65.168082999999996</v>
      </c>
      <c r="O75">
        <v>2.1638999999999999E-2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1087.5568679999999</v>
      </c>
      <c r="I76">
        <v>0.82609600000000005</v>
      </c>
      <c r="J76" t="s">
        <v>3</v>
      </c>
      <c r="K76">
        <v>1084.070027</v>
      </c>
      <c r="L76">
        <v>0.77520500000000003</v>
      </c>
      <c r="M76" t="s">
        <v>4</v>
      </c>
      <c r="N76">
        <v>69.832468000000006</v>
      </c>
      <c r="O76">
        <v>2.6138999999999999E-2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1160.0509669999999</v>
      </c>
      <c r="I77">
        <v>0.93990600000000002</v>
      </c>
      <c r="J77" t="s">
        <v>3</v>
      </c>
      <c r="K77">
        <v>1156.334429</v>
      </c>
      <c r="L77">
        <v>0.87652300000000005</v>
      </c>
      <c r="M77" t="s">
        <v>4</v>
      </c>
      <c r="N77">
        <v>74.487080000000006</v>
      </c>
      <c r="O77">
        <v>2.9182E-2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1232.5520140000001</v>
      </c>
      <c r="I78">
        <v>1.074052</v>
      </c>
      <c r="J78" t="s">
        <v>3</v>
      </c>
      <c r="K78">
        <v>1228.5992040000001</v>
      </c>
      <c r="L78">
        <v>0.99490500000000004</v>
      </c>
      <c r="M78" t="s">
        <v>4</v>
      </c>
      <c r="N78">
        <v>79.142105000000001</v>
      </c>
      <c r="O78">
        <v>3.2474999999999997E-2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1305.053582</v>
      </c>
      <c r="I79">
        <v>1.21492</v>
      </c>
      <c r="J79" t="s">
        <v>3</v>
      </c>
      <c r="K79">
        <v>1300.8652910000001</v>
      </c>
      <c r="L79">
        <v>1.1267339999999999</v>
      </c>
      <c r="M79" t="s">
        <v>4</v>
      </c>
      <c r="N79">
        <v>83.797088000000002</v>
      </c>
      <c r="O79">
        <v>3.6163000000000001E-2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1377.554187</v>
      </c>
      <c r="I80">
        <v>1.3288709999999999</v>
      </c>
      <c r="J80" t="s">
        <v>3</v>
      </c>
      <c r="K80">
        <v>1373.131306</v>
      </c>
      <c r="L80">
        <v>1.2449170000000001</v>
      </c>
      <c r="M80" t="s">
        <v>4</v>
      </c>
      <c r="N80">
        <v>88.451802000000001</v>
      </c>
      <c r="O80">
        <v>3.9884000000000003E-2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1450.0502369999999</v>
      </c>
      <c r="I81">
        <v>1.471929</v>
      </c>
      <c r="J81" t="s">
        <v>3</v>
      </c>
      <c r="K81">
        <v>1445.397637</v>
      </c>
      <c r="L81">
        <v>1.3870990000000001</v>
      </c>
      <c r="M81" t="s">
        <v>4</v>
      </c>
      <c r="N81">
        <v>93.107358000000005</v>
      </c>
      <c r="O81">
        <v>4.3869999999999999E-2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2644.607896</v>
      </c>
      <c r="I82">
        <v>0.49763000000000002</v>
      </c>
      <c r="J82" t="s">
        <v>3</v>
      </c>
      <c r="K82">
        <v>2644.546343</v>
      </c>
      <c r="L82">
        <v>0.49603700000000001</v>
      </c>
      <c r="M82" t="s">
        <v>4</v>
      </c>
      <c r="N82">
        <v>5.9249000000000003E-2</v>
      </c>
      <c r="O82">
        <v>3.9999999999999998E-6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5396.2027049999997</v>
      </c>
      <c r="I83">
        <v>1.3592489999999999</v>
      </c>
      <c r="J83" t="s">
        <v>3</v>
      </c>
      <c r="K83">
        <v>5396.0777340000004</v>
      </c>
      <c r="L83">
        <v>1.3464430000000001</v>
      </c>
      <c r="M83" t="s">
        <v>4</v>
      </c>
      <c r="N83">
        <v>0.118047</v>
      </c>
      <c r="O83">
        <v>1.2E-5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8149.4183890000004</v>
      </c>
      <c r="I84">
        <v>99.659816000000006</v>
      </c>
      <c r="J84" t="s">
        <v>3</v>
      </c>
      <c r="K84">
        <v>8149.2301559999996</v>
      </c>
      <c r="L84">
        <v>99.655249999999995</v>
      </c>
      <c r="M84" t="s">
        <v>4</v>
      </c>
      <c r="N84">
        <v>0.17758199999999999</v>
      </c>
      <c r="O84">
        <v>2.3E-5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10906.337460999999</v>
      </c>
      <c r="I85">
        <v>821.391479</v>
      </c>
      <c r="J85" t="s">
        <v>3</v>
      </c>
      <c r="K85">
        <v>10903.869863</v>
      </c>
      <c r="L85">
        <v>603.64008200000001</v>
      </c>
      <c r="M85" t="s">
        <v>4</v>
      </c>
      <c r="N85">
        <v>0.23715800000000001</v>
      </c>
      <c r="O85">
        <v>3.4E-5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13661.54998</v>
      </c>
      <c r="I86">
        <v>1230.4390719999999</v>
      </c>
      <c r="J86" t="s">
        <v>3</v>
      </c>
      <c r="K86">
        <v>13655.71918</v>
      </c>
      <c r="L86">
        <v>605.30464800000004</v>
      </c>
      <c r="M86" t="s">
        <v>4</v>
      </c>
      <c r="N86">
        <v>0.296263</v>
      </c>
      <c r="O86">
        <v>4.5000000000000003E-5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16412.991836000001</v>
      </c>
      <c r="I87">
        <v>1234.0243190000001</v>
      </c>
      <c r="J87" t="s">
        <v>3</v>
      </c>
      <c r="K87">
        <v>16407.100117000002</v>
      </c>
      <c r="L87">
        <v>609.86179000000004</v>
      </c>
      <c r="M87" t="s">
        <v>4</v>
      </c>
      <c r="N87">
        <v>0.35522500000000001</v>
      </c>
      <c r="O87">
        <v>5.3000000000000001E-5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19171.061914000002</v>
      </c>
      <c r="I88">
        <v>2475.1038830000002</v>
      </c>
      <c r="J88" t="s">
        <v>3</v>
      </c>
      <c r="K88">
        <v>19165.108359000002</v>
      </c>
      <c r="L88">
        <v>1918.7554689999999</v>
      </c>
      <c r="M88" t="s">
        <v>4</v>
      </c>
      <c r="N88">
        <v>0.41486299999999998</v>
      </c>
      <c r="O88">
        <v>7.2000000000000002E-5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21922.683867</v>
      </c>
      <c r="I89">
        <v>2482.4777290000002</v>
      </c>
      <c r="J89" t="s">
        <v>3</v>
      </c>
      <c r="K89">
        <v>21916.668750000001</v>
      </c>
      <c r="L89">
        <v>1922.419122</v>
      </c>
      <c r="M89" t="s">
        <v>4</v>
      </c>
      <c r="N89">
        <v>0.47464299999999998</v>
      </c>
      <c r="O89">
        <v>7.2000000000000002E-5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24674.347186999999</v>
      </c>
      <c r="I90">
        <v>2477.4501150000001</v>
      </c>
      <c r="J90" t="s">
        <v>3</v>
      </c>
      <c r="K90">
        <v>24668.269375</v>
      </c>
      <c r="L90">
        <v>1918.8579130000001</v>
      </c>
      <c r="M90" t="s">
        <v>4</v>
      </c>
      <c r="N90">
        <v>0.53350299999999995</v>
      </c>
      <c r="O90">
        <v>7.7000000000000001E-5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27426.053164000001</v>
      </c>
      <c r="I91">
        <v>2480.924739</v>
      </c>
      <c r="J91" t="s">
        <v>3</v>
      </c>
      <c r="K91">
        <v>27419.913828000001</v>
      </c>
      <c r="L91">
        <v>1924.776206</v>
      </c>
      <c r="M91" t="s">
        <v>4</v>
      </c>
      <c r="N91">
        <v>0.59277299999999999</v>
      </c>
      <c r="O91">
        <v>8.0000000000000007E-5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30177.833202999998</v>
      </c>
      <c r="I92">
        <v>2484.5220020000002</v>
      </c>
      <c r="J92" t="s">
        <v>3</v>
      </c>
      <c r="K92">
        <v>30171.630547000001</v>
      </c>
      <c r="L92">
        <v>1927.7157999999999</v>
      </c>
      <c r="M92" t="s">
        <v>4</v>
      </c>
      <c r="N92">
        <v>0.65224700000000002</v>
      </c>
      <c r="O92">
        <v>8.6000000000000003E-5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32929.589921999999</v>
      </c>
      <c r="I93">
        <v>2485.3335430000002</v>
      </c>
      <c r="J93" t="s">
        <v>3</v>
      </c>
      <c r="K93">
        <v>32923.325234000004</v>
      </c>
      <c r="L93">
        <v>1924.1346759999999</v>
      </c>
      <c r="M93" t="s">
        <v>4</v>
      </c>
      <c r="N93">
        <v>0.71092299999999997</v>
      </c>
      <c r="O93">
        <v>8.3999999999999995E-5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35686.486562999999</v>
      </c>
      <c r="I94">
        <v>3044.3694660000001</v>
      </c>
      <c r="J94" t="s">
        <v>3</v>
      </c>
      <c r="K94">
        <v>35674.773202999997</v>
      </c>
      <c r="L94">
        <v>1922.6452380000001</v>
      </c>
      <c r="M94" t="s">
        <v>4</v>
      </c>
      <c r="N94">
        <v>0.76982300000000004</v>
      </c>
      <c r="O94">
        <v>8.6000000000000003E-5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38440.045624999999</v>
      </c>
      <c r="I95">
        <v>3054.0041670000001</v>
      </c>
      <c r="J95" t="s">
        <v>3</v>
      </c>
      <c r="K95">
        <v>38427.355313</v>
      </c>
      <c r="L95">
        <v>1959.319825</v>
      </c>
      <c r="M95" t="s">
        <v>4</v>
      </c>
      <c r="N95">
        <v>0.82886800000000005</v>
      </c>
      <c r="O95">
        <v>9.0000000000000006E-5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41191.458594000003</v>
      </c>
      <c r="I96">
        <v>3065.130557</v>
      </c>
      <c r="J96" t="s">
        <v>3</v>
      </c>
      <c r="K96">
        <v>41178.705859000002</v>
      </c>
      <c r="L96">
        <v>1968.2126510000001</v>
      </c>
      <c r="M96" t="s">
        <v>4</v>
      </c>
      <c r="N96">
        <v>0.88828099999999999</v>
      </c>
      <c r="O96">
        <v>1.06E-4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43945.139531000001</v>
      </c>
      <c r="I97">
        <v>3089.186741</v>
      </c>
      <c r="J97" t="s">
        <v>3</v>
      </c>
      <c r="K97">
        <v>43932.321641000002</v>
      </c>
      <c r="L97">
        <v>2029.067532</v>
      </c>
      <c r="M97" t="s">
        <v>4</v>
      </c>
      <c r="N97">
        <v>0.94742700000000002</v>
      </c>
      <c r="O97">
        <v>1.18E-4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46696.728827999999</v>
      </c>
      <c r="I98">
        <v>3095.3823480000001</v>
      </c>
      <c r="J98" t="s">
        <v>3</v>
      </c>
      <c r="K98">
        <v>46683.849219000003</v>
      </c>
      <c r="L98">
        <v>2037.7139110000001</v>
      </c>
      <c r="M98" t="s">
        <v>4</v>
      </c>
      <c r="N98">
        <v>1.006799</v>
      </c>
      <c r="O98">
        <v>1.27E-4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49448.456953000001</v>
      </c>
      <c r="I99">
        <v>3096.9586060000001</v>
      </c>
      <c r="J99" t="s">
        <v>3</v>
      </c>
      <c r="K99">
        <v>49435.512969000003</v>
      </c>
      <c r="L99">
        <v>2043.9701219999999</v>
      </c>
      <c r="M99" t="s">
        <v>4</v>
      </c>
      <c r="N99">
        <v>1.06654</v>
      </c>
      <c r="O99">
        <v>1.2300000000000001E-4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52200.087266000002</v>
      </c>
      <c r="I100">
        <v>3103.1195029999999</v>
      </c>
      <c r="J100" t="s">
        <v>3</v>
      </c>
      <c r="K100">
        <v>52187.081563</v>
      </c>
      <c r="L100">
        <v>2047.7434310000001</v>
      </c>
      <c r="M100" t="s">
        <v>4</v>
      </c>
      <c r="N100">
        <v>1.1262190000000001</v>
      </c>
      <c r="O100">
        <v>1.2300000000000001E-4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54951.768515999996</v>
      </c>
      <c r="I101">
        <v>3106.7358829999998</v>
      </c>
      <c r="J101" t="s">
        <v>3</v>
      </c>
      <c r="K101">
        <v>54938.699219000002</v>
      </c>
      <c r="L101">
        <v>2047.5135270000001</v>
      </c>
      <c r="M101" t="s">
        <v>4</v>
      </c>
      <c r="N101">
        <v>1.1857549999999999</v>
      </c>
      <c r="O101">
        <v>1.2899999999999999E-4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47.841484000000001</v>
      </c>
      <c r="I102">
        <v>7.561E-3</v>
      </c>
      <c r="J102" t="s">
        <v>3</v>
      </c>
      <c r="K102">
        <v>47.610982</v>
      </c>
      <c r="L102">
        <v>8.8299999999999993E-3</v>
      </c>
      <c r="M102" t="s">
        <v>4</v>
      </c>
      <c r="N102">
        <v>6.1271250000000004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95.571759999999998</v>
      </c>
      <c r="I103">
        <v>2.3033999999999999E-2</v>
      </c>
      <c r="J103" t="s">
        <v>3</v>
      </c>
      <c r="K103">
        <v>95.115919000000005</v>
      </c>
      <c r="L103">
        <v>2.4101000000000001E-2</v>
      </c>
      <c r="M103" t="s">
        <v>4</v>
      </c>
      <c r="N103">
        <v>12.251708000000001</v>
      </c>
      <c r="O103">
        <v>5.7000000000000003E-5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143.299578</v>
      </c>
      <c r="I104">
        <v>4.9818000000000001E-2</v>
      </c>
      <c r="J104" t="s">
        <v>3</v>
      </c>
      <c r="K104">
        <v>142.62126599999999</v>
      </c>
      <c r="L104">
        <v>5.0266999999999999E-2</v>
      </c>
      <c r="M104" t="s">
        <v>4</v>
      </c>
      <c r="N104">
        <v>18.376062999999998</v>
      </c>
      <c r="O104">
        <v>1.1900000000000001E-4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191.02642900000001</v>
      </c>
      <c r="I105">
        <v>8.7722999999999995E-2</v>
      </c>
      <c r="J105" t="s">
        <v>3</v>
      </c>
      <c r="K105">
        <v>190.12609900000001</v>
      </c>
      <c r="L105">
        <v>8.7377999999999997E-2</v>
      </c>
      <c r="M105" t="s">
        <v>4</v>
      </c>
      <c r="N105">
        <v>24.499475</v>
      </c>
      <c r="O105">
        <v>2.13E-4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238.75504699999999</v>
      </c>
      <c r="I106">
        <v>0.13656199999999999</v>
      </c>
      <c r="J106" t="s">
        <v>3</v>
      </c>
      <c r="K106">
        <v>237.63320300000001</v>
      </c>
      <c r="L106">
        <v>0.13600300000000001</v>
      </c>
      <c r="M106" t="s">
        <v>4</v>
      </c>
      <c r="N106">
        <v>30.623705999999999</v>
      </c>
      <c r="O106">
        <v>3.2699999999999998E-4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286.48176899999999</v>
      </c>
      <c r="I107">
        <v>0.19403200000000001</v>
      </c>
      <c r="J107" t="s">
        <v>3</v>
      </c>
      <c r="K107">
        <v>285.13854099999998</v>
      </c>
      <c r="L107">
        <v>0.19295399999999999</v>
      </c>
      <c r="M107" t="s">
        <v>4</v>
      </c>
      <c r="N107">
        <v>36.748277999999999</v>
      </c>
      <c r="O107">
        <v>4.6900000000000002E-4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334.20896699999997</v>
      </c>
      <c r="I108">
        <v>0.26310600000000001</v>
      </c>
      <c r="J108" t="s">
        <v>3</v>
      </c>
      <c r="K108">
        <v>332.64357999999999</v>
      </c>
      <c r="L108">
        <v>0.262044</v>
      </c>
      <c r="M108" t="s">
        <v>4</v>
      </c>
      <c r="N108">
        <v>42.872216999999999</v>
      </c>
      <c r="O108">
        <v>6.2E-4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381.93561199999999</v>
      </c>
      <c r="I109">
        <v>0.33962399999999998</v>
      </c>
      <c r="J109" t="s">
        <v>3</v>
      </c>
      <c r="K109">
        <v>380.14736599999998</v>
      </c>
      <c r="L109">
        <v>0.33932000000000001</v>
      </c>
      <c r="M109" t="s">
        <v>4</v>
      </c>
      <c r="N109">
        <v>48.995868999999999</v>
      </c>
      <c r="O109">
        <v>7.5500000000000003E-4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429.66194000000002</v>
      </c>
      <c r="I110">
        <v>0.42821500000000001</v>
      </c>
      <c r="J110" t="s">
        <v>3</v>
      </c>
      <c r="K110">
        <v>427.65118699999999</v>
      </c>
      <c r="L110">
        <v>0.42852400000000002</v>
      </c>
      <c r="M110" t="s">
        <v>4</v>
      </c>
      <c r="N110">
        <v>55.119377</v>
      </c>
      <c r="O110">
        <v>9.0700000000000004E-4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477.38628799999998</v>
      </c>
      <c r="I111">
        <v>0.52437299999999998</v>
      </c>
      <c r="J111" t="s">
        <v>3</v>
      </c>
      <c r="K111">
        <v>475.15279900000002</v>
      </c>
      <c r="L111">
        <v>0.52462399999999998</v>
      </c>
      <c r="M111" t="s">
        <v>4</v>
      </c>
      <c r="N111">
        <v>61.24342</v>
      </c>
      <c r="O111">
        <v>1.1460000000000001E-3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525.11286500000006</v>
      </c>
      <c r="I112">
        <v>0.63841499999999995</v>
      </c>
      <c r="J112" t="s">
        <v>3</v>
      </c>
      <c r="K112">
        <v>522.65840200000002</v>
      </c>
      <c r="L112">
        <v>0.638185</v>
      </c>
      <c r="M112" t="s">
        <v>4</v>
      </c>
      <c r="N112">
        <v>67.367941000000002</v>
      </c>
      <c r="O112">
        <v>1.39E-3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572.84057900000005</v>
      </c>
      <c r="I113">
        <v>0.75709099999999996</v>
      </c>
      <c r="J113" t="s">
        <v>3</v>
      </c>
      <c r="K113">
        <v>570.16470500000003</v>
      </c>
      <c r="L113">
        <v>0.75687499999999996</v>
      </c>
      <c r="M113" t="s">
        <v>4</v>
      </c>
      <c r="N113">
        <v>73.492447999999996</v>
      </c>
      <c r="O113">
        <v>1.7110000000000001E-3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620.56872799999996</v>
      </c>
      <c r="I114">
        <v>0.88877499999999998</v>
      </c>
      <c r="J114" t="s">
        <v>3</v>
      </c>
      <c r="K114">
        <v>617.67072800000005</v>
      </c>
      <c r="L114">
        <v>0.88719700000000001</v>
      </c>
      <c r="M114" t="s">
        <v>4</v>
      </c>
      <c r="N114">
        <v>79.616033999999999</v>
      </c>
      <c r="O114">
        <v>1.9910000000000001E-3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668.29584399999999</v>
      </c>
      <c r="I115">
        <v>1.0269470000000001</v>
      </c>
      <c r="J115" t="s">
        <v>3</v>
      </c>
      <c r="K115">
        <v>665.17538300000001</v>
      </c>
      <c r="L115">
        <v>1.0239020000000001</v>
      </c>
      <c r="M115" t="s">
        <v>4</v>
      </c>
      <c r="N115">
        <v>85.739968000000005</v>
      </c>
      <c r="O115">
        <v>2.3019999999999998E-3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716.02619400000003</v>
      </c>
      <c r="I116">
        <v>1.1777310000000001</v>
      </c>
      <c r="J116" t="s">
        <v>3</v>
      </c>
      <c r="K116">
        <v>712.68392700000004</v>
      </c>
      <c r="L116">
        <v>1.1759109999999999</v>
      </c>
      <c r="M116" t="s">
        <v>4</v>
      </c>
      <c r="N116">
        <v>91.864188999999996</v>
      </c>
      <c r="O116">
        <v>2.5820000000000001E-3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763.75665500000002</v>
      </c>
      <c r="I117">
        <v>1.3324050000000001</v>
      </c>
      <c r="J117" t="s">
        <v>3</v>
      </c>
      <c r="K117">
        <v>760.19177999999999</v>
      </c>
      <c r="L117">
        <v>1.329507</v>
      </c>
      <c r="M117" t="s">
        <v>4</v>
      </c>
      <c r="N117">
        <v>97.988225</v>
      </c>
      <c r="O117">
        <v>2.9069999999999999E-3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811.49032799999998</v>
      </c>
      <c r="I118">
        <v>1.5000500000000001</v>
      </c>
      <c r="J118" t="s">
        <v>3</v>
      </c>
      <c r="K118">
        <v>807.70163200000002</v>
      </c>
      <c r="L118">
        <v>1.4974069999999999</v>
      </c>
      <c r="M118" t="s">
        <v>4</v>
      </c>
      <c r="N118">
        <v>104.112814</v>
      </c>
      <c r="O118">
        <v>3.1930000000000001E-3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859.22053100000005</v>
      </c>
      <c r="I119">
        <v>1.672876</v>
      </c>
      <c r="J119" t="s">
        <v>3</v>
      </c>
      <c r="K119">
        <v>855.20912099999998</v>
      </c>
      <c r="L119">
        <v>1.6708780000000001</v>
      </c>
      <c r="M119" t="s">
        <v>4</v>
      </c>
      <c r="N119">
        <v>110.2373</v>
      </c>
      <c r="O119">
        <v>3.673E-3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906.95147899999995</v>
      </c>
      <c r="I120">
        <v>1.8665480000000001</v>
      </c>
      <c r="J120" t="s">
        <v>3</v>
      </c>
      <c r="K120">
        <v>902.71524499999998</v>
      </c>
      <c r="L120">
        <v>1.8640000000000001</v>
      </c>
      <c r="M120" t="s">
        <v>4</v>
      </c>
      <c r="N120">
        <v>116.36111200000001</v>
      </c>
      <c r="O120">
        <v>4.1060000000000003E-3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954.68057899999997</v>
      </c>
      <c r="I121">
        <v>2.0629439999999999</v>
      </c>
      <c r="J121" t="s">
        <v>3</v>
      </c>
      <c r="K121">
        <v>950.22030299999994</v>
      </c>
      <c r="L121">
        <v>2.0594100000000002</v>
      </c>
      <c r="M121" t="s">
        <v>4</v>
      </c>
      <c r="N121">
        <v>122.485107</v>
      </c>
      <c r="O121">
        <v>4.5389999999999996E-3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101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296.13406099999997</v>
      </c>
      <c r="I122">
        <v>660.18739900000003</v>
      </c>
      <c r="J122" t="s">
        <v>3</v>
      </c>
      <c r="K122">
        <v>293.53193900000002</v>
      </c>
      <c r="L122">
        <v>634.90540899999996</v>
      </c>
      <c r="M122" t="s">
        <v>4</v>
      </c>
      <c r="N122">
        <v>194.62967699999999</v>
      </c>
      <c r="O122">
        <v>549.996939</v>
      </c>
      <c r="P122" t="s">
        <v>5</v>
      </c>
      <c r="Q122">
        <v>2.6441430000000001</v>
      </c>
      <c r="R122">
        <v>0.25432100000000002</v>
      </c>
      <c r="S122" t="s">
        <v>6</v>
      </c>
      <c r="T122">
        <v>78.648095999999995</v>
      </c>
      <c r="U122">
        <v>6.4999999999999997E-3</v>
      </c>
      <c r="V122" t="s">
        <v>7</v>
      </c>
      <c r="W122">
        <v>0.12681899999999999</v>
      </c>
      <c r="X122">
        <v>4.57E-4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0.29576799999999998</v>
      </c>
      <c r="AG122">
        <v>6.6000000000000005E-5</v>
      </c>
      <c r="AH122" t="s">
        <v>11</v>
      </c>
      <c r="AI122">
        <v>0.70689999999999997</v>
      </c>
      <c r="AJ122">
        <v>2.1999999999999999E-5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578.80169699999999</v>
      </c>
      <c r="I123">
        <v>836.46771000000001</v>
      </c>
      <c r="J123" t="s">
        <v>3</v>
      </c>
      <c r="K123">
        <v>573.866984</v>
      </c>
      <c r="L123">
        <v>805.69090200000005</v>
      </c>
      <c r="M123" t="s">
        <v>4</v>
      </c>
      <c r="N123">
        <v>377.07337000000001</v>
      </c>
      <c r="O123">
        <v>690.70250999999996</v>
      </c>
      <c r="P123" t="s">
        <v>5</v>
      </c>
      <c r="Q123">
        <v>5.0194450000000002</v>
      </c>
      <c r="R123">
        <v>0.29994900000000002</v>
      </c>
      <c r="S123" t="s">
        <v>6</v>
      </c>
      <c r="T123">
        <v>157.20753400000001</v>
      </c>
      <c r="U123">
        <v>1.3807E-2</v>
      </c>
      <c r="V123" t="s">
        <v>7</v>
      </c>
      <c r="W123">
        <v>0.24559500000000001</v>
      </c>
      <c r="X123">
        <v>5.9000000000000003E-4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0.29290300000000002</v>
      </c>
      <c r="AG123">
        <v>7.1000000000000005E-5</v>
      </c>
      <c r="AH123" t="s">
        <v>11</v>
      </c>
      <c r="AI123">
        <v>0.70889899999999995</v>
      </c>
      <c r="AJ123">
        <v>3.4E-5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867.35837300000003</v>
      </c>
      <c r="I124">
        <v>2000.9656</v>
      </c>
      <c r="J124" t="s">
        <v>3</v>
      </c>
      <c r="K124">
        <v>860.00922200000002</v>
      </c>
      <c r="L124">
        <v>1935.3614379999999</v>
      </c>
      <c r="M124" t="s">
        <v>4</v>
      </c>
      <c r="N124">
        <v>565.03419399999996</v>
      </c>
      <c r="O124">
        <v>1691.8256699999999</v>
      </c>
      <c r="P124" t="s">
        <v>5</v>
      </c>
      <c r="Q124">
        <v>7.4805169999999999</v>
      </c>
      <c r="R124">
        <v>0.58084599999999997</v>
      </c>
      <c r="S124" t="s">
        <v>6</v>
      </c>
      <c r="T124">
        <v>235.764432</v>
      </c>
      <c r="U124">
        <v>2.7883000000000002E-2</v>
      </c>
      <c r="V124" t="s">
        <v>7</v>
      </c>
      <c r="W124">
        <v>0.368282</v>
      </c>
      <c r="X124">
        <v>1.2719999999999999E-3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0.28949000000000003</v>
      </c>
      <c r="AG124">
        <v>5.8999999999999998E-5</v>
      </c>
      <c r="AH124" t="s">
        <v>11</v>
      </c>
      <c r="AI124">
        <v>0.71062700000000001</v>
      </c>
      <c r="AJ124">
        <v>5.1E-5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1164.103809</v>
      </c>
      <c r="I125">
        <v>5034.9279429999997</v>
      </c>
      <c r="J125" t="s">
        <v>3</v>
      </c>
      <c r="K125">
        <v>1154.275989</v>
      </c>
      <c r="L125">
        <v>4894.3670089999996</v>
      </c>
      <c r="M125" t="s">
        <v>4</v>
      </c>
      <c r="N125">
        <v>760.76734099999999</v>
      </c>
      <c r="O125">
        <v>4297.7695460000004</v>
      </c>
      <c r="P125" t="s">
        <v>5</v>
      </c>
      <c r="Q125">
        <v>10.005264</v>
      </c>
      <c r="R125">
        <v>1.0671459999999999</v>
      </c>
      <c r="S125" t="s">
        <v>6</v>
      </c>
      <c r="T125">
        <v>314.32507900000002</v>
      </c>
      <c r="U125">
        <v>4.9192E-2</v>
      </c>
      <c r="V125" t="s">
        <v>7</v>
      </c>
      <c r="W125">
        <v>0.49329699999999999</v>
      </c>
      <c r="X125">
        <v>2.385E-3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0.28573100000000001</v>
      </c>
      <c r="AG125">
        <v>1.7E-5</v>
      </c>
      <c r="AH125" t="s">
        <v>11</v>
      </c>
      <c r="AI125">
        <v>0.71260900000000005</v>
      </c>
      <c r="AJ125">
        <v>6.2000000000000003E-5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1462.4315409999999</v>
      </c>
      <c r="I126">
        <v>10598.53847</v>
      </c>
      <c r="J126" t="s">
        <v>3</v>
      </c>
      <c r="K126">
        <v>1450.1014479999999</v>
      </c>
      <c r="L126">
        <v>10321.760431999999</v>
      </c>
      <c r="M126" t="s">
        <v>4</v>
      </c>
      <c r="N126">
        <v>957.90233499999999</v>
      </c>
      <c r="O126">
        <v>9048.8200830000005</v>
      </c>
      <c r="P126" t="s">
        <v>5</v>
      </c>
      <c r="Q126">
        <v>12.553324999999999</v>
      </c>
      <c r="R126">
        <v>1.9455309999999999</v>
      </c>
      <c r="S126" t="s">
        <v>6</v>
      </c>
      <c r="T126">
        <v>392.88126199999999</v>
      </c>
      <c r="U126">
        <v>7.9877000000000004E-2</v>
      </c>
      <c r="V126" t="s">
        <v>7</v>
      </c>
      <c r="W126">
        <v>0.61862700000000004</v>
      </c>
      <c r="X126">
        <v>4.2440000000000004E-3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0.28490599999999999</v>
      </c>
      <c r="AG126">
        <v>1.5E-5</v>
      </c>
      <c r="AH126" t="s">
        <v>11</v>
      </c>
      <c r="AI126">
        <v>0.71319200000000005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1754.437576</v>
      </c>
      <c r="I127">
        <v>14887.03212</v>
      </c>
      <c r="J127" t="s">
        <v>3</v>
      </c>
      <c r="K127">
        <v>1739.6134079999999</v>
      </c>
      <c r="L127">
        <v>14481.033002</v>
      </c>
      <c r="M127" t="s">
        <v>4</v>
      </c>
      <c r="N127">
        <v>1148.915056</v>
      </c>
      <c r="O127">
        <v>12615.887373</v>
      </c>
      <c r="P127" t="s">
        <v>5</v>
      </c>
      <c r="Q127">
        <v>15.094723999999999</v>
      </c>
      <c r="R127">
        <v>2.9648279999999998</v>
      </c>
      <c r="S127" t="s">
        <v>6</v>
      </c>
      <c r="T127">
        <v>471.458078</v>
      </c>
      <c r="U127">
        <v>0.138631</v>
      </c>
      <c r="V127" t="s">
        <v>7</v>
      </c>
      <c r="W127">
        <v>0.74268699999999999</v>
      </c>
      <c r="X127">
        <v>5.8570000000000002E-3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0.28436299999999998</v>
      </c>
      <c r="AG127">
        <v>6.9999999999999999E-6</v>
      </c>
      <c r="AH127" t="s">
        <v>11</v>
      </c>
      <c r="AI127">
        <v>0.71415600000000001</v>
      </c>
      <c r="AJ127">
        <v>7.4999999999999993E-5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2045.8212109999999</v>
      </c>
      <c r="I128">
        <v>17114.469646000001</v>
      </c>
      <c r="J128" t="s">
        <v>3</v>
      </c>
      <c r="K128">
        <v>2028.528489</v>
      </c>
      <c r="L128">
        <v>16638.088108</v>
      </c>
      <c r="M128" t="s">
        <v>4</v>
      </c>
      <c r="N128">
        <v>1339.508452</v>
      </c>
      <c r="O128">
        <v>14417.486397000001</v>
      </c>
      <c r="P128" t="s">
        <v>5</v>
      </c>
      <c r="Q128">
        <v>17.609463999999999</v>
      </c>
      <c r="R128">
        <v>3.539193</v>
      </c>
      <c r="S128" t="s">
        <v>6</v>
      </c>
      <c r="T128">
        <v>550.02631199999996</v>
      </c>
      <c r="U128">
        <v>0.18768399999999999</v>
      </c>
      <c r="V128" t="s">
        <v>7</v>
      </c>
      <c r="W128">
        <v>0.867058</v>
      </c>
      <c r="X128">
        <v>6.4749999999999999E-3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0.28421200000000002</v>
      </c>
      <c r="AG128">
        <v>6.9999999999999999E-6</v>
      </c>
      <c r="AH128" t="s">
        <v>11</v>
      </c>
      <c r="AI128">
        <v>0.71450899999999995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2339.8342290000001</v>
      </c>
      <c r="I129">
        <v>18544.7382</v>
      </c>
      <c r="J129" t="s">
        <v>3</v>
      </c>
      <c r="K129">
        <v>2320.0937939999999</v>
      </c>
      <c r="L129">
        <v>18030.128347000002</v>
      </c>
      <c r="M129" t="s">
        <v>4</v>
      </c>
      <c r="N129">
        <v>1532.5131879999999</v>
      </c>
      <c r="O129">
        <v>15546.662538</v>
      </c>
      <c r="P129" t="s">
        <v>5</v>
      </c>
      <c r="Q129">
        <v>20.102682000000001</v>
      </c>
      <c r="R129">
        <v>3.8378990000000002</v>
      </c>
      <c r="S129" t="s">
        <v>6</v>
      </c>
      <c r="T129">
        <v>628.66291699999999</v>
      </c>
      <c r="U129">
        <v>0.42685699999999999</v>
      </c>
      <c r="V129" t="s">
        <v>7</v>
      </c>
      <c r="W129">
        <v>0.99290500000000004</v>
      </c>
      <c r="X129">
        <v>7.2199999999999999E-3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0.28381699999999999</v>
      </c>
      <c r="AG129">
        <v>7.9999999999999996E-6</v>
      </c>
      <c r="AH129" t="s">
        <v>11</v>
      </c>
      <c r="AI129">
        <v>0.71656799999999998</v>
      </c>
      <c r="AJ129">
        <v>1.03E-4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2628.516392</v>
      </c>
      <c r="I130">
        <v>19617.771857</v>
      </c>
      <c r="J130" t="s">
        <v>3</v>
      </c>
      <c r="K130">
        <v>2606.4422610000001</v>
      </c>
      <c r="L130">
        <v>19091.595379999999</v>
      </c>
      <c r="M130" t="s">
        <v>4</v>
      </c>
      <c r="N130">
        <v>1720.466226</v>
      </c>
      <c r="O130">
        <v>16369.883277000001</v>
      </c>
      <c r="P130" t="s">
        <v>5</v>
      </c>
      <c r="Q130">
        <v>22.479801999999999</v>
      </c>
      <c r="R130">
        <v>3.872331</v>
      </c>
      <c r="S130" t="s">
        <v>6</v>
      </c>
      <c r="T130">
        <v>707.223792</v>
      </c>
      <c r="U130">
        <v>0.50110600000000005</v>
      </c>
      <c r="V130" t="s">
        <v>7</v>
      </c>
      <c r="W130">
        <v>1.113462</v>
      </c>
      <c r="X130">
        <v>7.7510000000000001E-3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0.283694</v>
      </c>
      <c r="AG130">
        <v>6.9999999999999999E-6</v>
      </c>
      <c r="AH130" t="s">
        <v>11</v>
      </c>
      <c r="AI130">
        <v>0.71712900000000002</v>
      </c>
      <c r="AJ130">
        <v>1.03E-4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2919.8256980000001</v>
      </c>
      <c r="I131">
        <v>20829.926350999998</v>
      </c>
      <c r="J131" t="s">
        <v>3</v>
      </c>
      <c r="K131">
        <v>2895.3779249999998</v>
      </c>
      <c r="L131">
        <v>20302.206946999999</v>
      </c>
      <c r="M131" t="s">
        <v>4</v>
      </c>
      <c r="N131">
        <v>1910.827129</v>
      </c>
      <c r="O131">
        <v>17326.294525000001</v>
      </c>
      <c r="P131" t="s">
        <v>5</v>
      </c>
      <c r="Q131">
        <v>24.900510000000001</v>
      </c>
      <c r="R131">
        <v>3.817266</v>
      </c>
      <c r="S131" t="s">
        <v>6</v>
      </c>
      <c r="T131">
        <v>785.79093599999999</v>
      </c>
      <c r="U131">
        <v>0.57828500000000005</v>
      </c>
      <c r="V131" t="s">
        <v>7</v>
      </c>
      <c r="W131">
        <v>1.2359960000000001</v>
      </c>
      <c r="X131">
        <v>8.5179999999999995E-3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0.28277099999999999</v>
      </c>
      <c r="AG131">
        <v>1.7E-5</v>
      </c>
      <c r="AH131" t="s">
        <v>11</v>
      </c>
      <c r="AI131">
        <v>0.71763399999999999</v>
      </c>
      <c r="AJ131">
        <v>1.01E-4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3211.981499</v>
      </c>
      <c r="I132">
        <v>22226.658050999999</v>
      </c>
      <c r="J132" t="s">
        <v>3</v>
      </c>
      <c r="K132">
        <v>3185.152407</v>
      </c>
      <c r="L132">
        <v>21700.296324999999</v>
      </c>
      <c r="M132" t="s">
        <v>4</v>
      </c>
      <c r="N132">
        <v>2102.0823660000001</v>
      </c>
      <c r="O132">
        <v>18459.500983999998</v>
      </c>
      <c r="P132" t="s">
        <v>5</v>
      </c>
      <c r="Q132">
        <v>27.3279</v>
      </c>
      <c r="R132">
        <v>3.7667250000000001</v>
      </c>
      <c r="S132" t="s">
        <v>6</v>
      </c>
      <c r="T132">
        <v>864.34656600000005</v>
      </c>
      <c r="U132">
        <v>0.66045200000000004</v>
      </c>
      <c r="V132" t="s">
        <v>7</v>
      </c>
      <c r="W132">
        <v>1.3590199999999999</v>
      </c>
      <c r="X132">
        <v>9.3629999999999998E-3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0.28228399999999998</v>
      </c>
      <c r="AG132">
        <v>2.5999999999999998E-5</v>
      </c>
      <c r="AH132" t="s">
        <v>11</v>
      </c>
      <c r="AI132">
        <v>0.71821199999999996</v>
      </c>
      <c r="AJ132">
        <v>9.8999999999999994E-5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3506.7381690000002</v>
      </c>
      <c r="I133">
        <v>25869.214370000002</v>
      </c>
      <c r="J133" t="s">
        <v>3</v>
      </c>
      <c r="K133">
        <v>3477.4979250000001</v>
      </c>
      <c r="L133">
        <v>25304.753935000001</v>
      </c>
      <c r="M133" t="s">
        <v>4</v>
      </c>
      <c r="N133">
        <v>2295.8273629999999</v>
      </c>
      <c r="O133">
        <v>21513.774497999999</v>
      </c>
      <c r="P133" t="s">
        <v>5</v>
      </c>
      <c r="Q133">
        <v>29.785979000000001</v>
      </c>
      <c r="R133">
        <v>3.8741460000000001</v>
      </c>
      <c r="S133" t="s">
        <v>6</v>
      </c>
      <c r="T133">
        <v>942.92365400000006</v>
      </c>
      <c r="U133">
        <v>0.72560100000000005</v>
      </c>
      <c r="V133" t="s">
        <v>7</v>
      </c>
      <c r="W133">
        <v>1.483331</v>
      </c>
      <c r="X133">
        <v>1.0895999999999999E-2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0.28226299999999999</v>
      </c>
      <c r="AG133">
        <v>2.5999999999999998E-5</v>
      </c>
      <c r="AH133" t="s">
        <v>11</v>
      </c>
      <c r="AI133">
        <v>0.71901700000000002</v>
      </c>
      <c r="AJ133">
        <v>9.7999999999999997E-5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3806.115288</v>
      </c>
      <c r="I134">
        <v>31401.874758999998</v>
      </c>
      <c r="J134" t="s">
        <v>3</v>
      </c>
      <c r="K134">
        <v>3774.3237549999999</v>
      </c>
      <c r="L134">
        <v>30729.617259999999</v>
      </c>
      <c r="M134" t="s">
        <v>4</v>
      </c>
      <c r="N134">
        <v>2493.5984229999999</v>
      </c>
      <c r="O134">
        <v>26256.110135999999</v>
      </c>
      <c r="P134" t="s">
        <v>5</v>
      </c>
      <c r="Q134">
        <v>32.385317000000001</v>
      </c>
      <c r="R134">
        <v>4.3843639999999997</v>
      </c>
      <c r="S134" t="s">
        <v>6</v>
      </c>
      <c r="T134">
        <v>1021.494569</v>
      </c>
      <c r="U134">
        <v>0.828295</v>
      </c>
      <c r="V134" t="s">
        <v>7</v>
      </c>
      <c r="W134">
        <v>1.6121239999999999</v>
      </c>
      <c r="X134">
        <v>1.2407E-2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0.28198899999999999</v>
      </c>
      <c r="AG134">
        <v>2.3E-5</v>
      </c>
      <c r="AH134" t="s">
        <v>11</v>
      </c>
      <c r="AI134">
        <v>0.719167</v>
      </c>
      <c r="AJ134">
        <v>9.7E-5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4108.6537209999997</v>
      </c>
      <c r="I135">
        <v>31453.230507</v>
      </c>
      <c r="J135" t="s">
        <v>3</v>
      </c>
      <c r="K135">
        <v>4074.2805469999998</v>
      </c>
      <c r="L135">
        <v>30773.421855000001</v>
      </c>
      <c r="M135" t="s">
        <v>4</v>
      </c>
      <c r="N135">
        <v>2694.3482079999999</v>
      </c>
      <c r="O135">
        <v>26547.205829999999</v>
      </c>
      <c r="P135" t="s">
        <v>5</v>
      </c>
      <c r="Q135">
        <v>35.016309</v>
      </c>
      <c r="R135">
        <v>4.3882599999999998</v>
      </c>
      <c r="S135" t="s">
        <v>6</v>
      </c>
      <c r="T135">
        <v>1100.1012700000001</v>
      </c>
      <c r="U135">
        <v>0.88941700000000001</v>
      </c>
      <c r="V135" t="s">
        <v>7</v>
      </c>
      <c r="W135">
        <v>1.742615</v>
      </c>
      <c r="X135">
        <v>1.2884E-2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0.28198299999999998</v>
      </c>
      <c r="AG135">
        <v>2.3E-5</v>
      </c>
      <c r="AH135" t="s">
        <v>11</v>
      </c>
      <c r="AI135">
        <v>0.72011999999999998</v>
      </c>
      <c r="AJ135">
        <v>9.1000000000000003E-5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4399.1542680000002</v>
      </c>
      <c r="I136">
        <v>32116.698101000002</v>
      </c>
      <c r="J136" t="s">
        <v>3</v>
      </c>
      <c r="K136">
        <v>4362.4307520000002</v>
      </c>
      <c r="L136">
        <v>31412.757667000002</v>
      </c>
      <c r="M136" t="s">
        <v>4</v>
      </c>
      <c r="N136">
        <v>2883.7402689999999</v>
      </c>
      <c r="O136">
        <v>27213.117077999999</v>
      </c>
      <c r="P136" t="s">
        <v>5</v>
      </c>
      <c r="Q136">
        <v>37.411382000000003</v>
      </c>
      <c r="R136">
        <v>4.5406409999999999</v>
      </c>
      <c r="S136" t="s">
        <v>6</v>
      </c>
      <c r="T136">
        <v>1178.680378</v>
      </c>
      <c r="U136">
        <v>0.97357400000000005</v>
      </c>
      <c r="V136" t="s">
        <v>7</v>
      </c>
      <c r="W136">
        <v>1.864123</v>
      </c>
      <c r="X136">
        <v>1.3344E-2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0.28183599999999998</v>
      </c>
      <c r="AG136">
        <v>2.4000000000000001E-5</v>
      </c>
      <c r="AH136" t="s">
        <v>11</v>
      </c>
      <c r="AI136">
        <v>0.72012200000000004</v>
      </c>
      <c r="AJ136">
        <v>9.1000000000000003E-5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4688.178809</v>
      </c>
      <c r="I137">
        <v>32791.310919000003</v>
      </c>
      <c r="J137" t="s">
        <v>3</v>
      </c>
      <c r="K137">
        <v>4649.1192090000004</v>
      </c>
      <c r="L137">
        <v>32075.41921</v>
      </c>
      <c r="M137" t="s">
        <v>4</v>
      </c>
      <c r="N137">
        <v>3071.8475539999999</v>
      </c>
      <c r="O137">
        <v>27846.858132000001</v>
      </c>
      <c r="P137" t="s">
        <v>5</v>
      </c>
      <c r="Q137">
        <v>39.793238000000002</v>
      </c>
      <c r="R137">
        <v>4.6202709999999998</v>
      </c>
      <c r="S137" t="s">
        <v>6</v>
      </c>
      <c r="T137">
        <v>1257.239687</v>
      </c>
      <c r="U137">
        <v>1.083858</v>
      </c>
      <c r="V137" t="s">
        <v>7</v>
      </c>
      <c r="W137">
        <v>1.984691</v>
      </c>
      <c r="X137">
        <v>1.4168E-2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0.281804</v>
      </c>
      <c r="AG137">
        <v>2.4000000000000001E-5</v>
      </c>
      <c r="AH137" t="s">
        <v>11</v>
      </c>
      <c r="AI137">
        <v>0.72094400000000003</v>
      </c>
      <c r="AJ137">
        <v>8.6000000000000003E-5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4979.0730860000003</v>
      </c>
      <c r="I138">
        <v>32717.919534000001</v>
      </c>
      <c r="J138" t="s">
        <v>3</v>
      </c>
      <c r="K138">
        <v>4937.6447559999997</v>
      </c>
      <c r="L138">
        <v>32017.905007000001</v>
      </c>
      <c r="M138" t="s">
        <v>4</v>
      </c>
      <c r="N138">
        <v>3261.6579689999999</v>
      </c>
      <c r="O138">
        <v>27929.639600999999</v>
      </c>
      <c r="P138" t="s">
        <v>5</v>
      </c>
      <c r="Q138">
        <v>42.205928999999998</v>
      </c>
      <c r="R138">
        <v>4.5500970000000001</v>
      </c>
      <c r="S138" t="s">
        <v>6</v>
      </c>
      <c r="T138">
        <v>1335.811101</v>
      </c>
      <c r="U138">
        <v>1.1936819999999999</v>
      </c>
      <c r="V138" t="s">
        <v>7</v>
      </c>
      <c r="W138">
        <v>2.1060340000000002</v>
      </c>
      <c r="X138">
        <v>1.4567E-2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0.28179700000000002</v>
      </c>
      <c r="AG138">
        <v>2.4000000000000001E-5</v>
      </c>
      <c r="AH138" t="s">
        <v>11</v>
      </c>
      <c r="AI138">
        <v>0.72154600000000002</v>
      </c>
      <c r="AJ138">
        <v>7.8999999999999996E-5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5271.1702539999997</v>
      </c>
      <c r="I139">
        <v>33404.986603999998</v>
      </c>
      <c r="J139" t="s">
        <v>3</v>
      </c>
      <c r="K139">
        <v>5227.3651069999996</v>
      </c>
      <c r="L139">
        <v>32713.156607000001</v>
      </c>
      <c r="M139" t="s">
        <v>4</v>
      </c>
      <c r="N139">
        <v>3452.7228030000001</v>
      </c>
      <c r="O139">
        <v>28706.969121999999</v>
      </c>
      <c r="P139" t="s">
        <v>5</v>
      </c>
      <c r="Q139">
        <v>44.627358000000001</v>
      </c>
      <c r="R139">
        <v>4.4542900000000003</v>
      </c>
      <c r="S139" t="s">
        <v>6</v>
      </c>
      <c r="T139">
        <v>1414.3783060000001</v>
      </c>
      <c r="U139">
        <v>1.3125439999999999</v>
      </c>
      <c r="V139" t="s">
        <v>7</v>
      </c>
      <c r="W139">
        <v>2.2286429999999999</v>
      </c>
      <c r="X139">
        <v>1.5394E-2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0.28175099999999997</v>
      </c>
      <c r="AG139">
        <v>2.3E-5</v>
      </c>
      <c r="AH139" t="s">
        <v>11</v>
      </c>
      <c r="AI139">
        <v>0.72154600000000002</v>
      </c>
      <c r="AJ139">
        <v>7.8999999999999996E-5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5568.2629690000003</v>
      </c>
      <c r="I140">
        <v>35745.228342000002</v>
      </c>
      <c r="J140" t="s">
        <v>3</v>
      </c>
      <c r="K140">
        <v>5521.9309860000003</v>
      </c>
      <c r="L140">
        <v>35017.091594999998</v>
      </c>
      <c r="M140" t="s">
        <v>4</v>
      </c>
      <c r="N140">
        <v>3648.3621579999999</v>
      </c>
      <c r="O140">
        <v>30958.890734000001</v>
      </c>
      <c r="P140" t="s">
        <v>5</v>
      </c>
      <c r="Q140">
        <v>47.201791999999998</v>
      </c>
      <c r="R140">
        <v>4.5956440000000001</v>
      </c>
      <c r="S140" t="s">
        <v>6</v>
      </c>
      <c r="T140">
        <v>1492.9510640000001</v>
      </c>
      <c r="U140">
        <v>1.4316199999999999</v>
      </c>
      <c r="V140" t="s">
        <v>7</v>
      </c>
      <c r="W140">
        <v>2.3539620000000001</v>
      </c>
      <c r="X140">
        <v>1.7041000000000001E-2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0.28093899999999999</v>
      </c>
      <c r="AG140">
        <v>4.3000000000000002E-5</v>
      </c>
      <c r="AH140" t="s">
        <v>11</v>
      </c>
      <c r="AI140">
        <v>0.72154600000000002</v>
      </c>
      <c r="AJ140">
        <v>7.8999999999999996E-5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5856.2898830000004</v>
      </c>
      <c r="I141">
        <v>37005.818995000001</v>
      </c>
      <c r="J141" t="s">
        <v>3</v>
      </c>
      <c r="K141">
        <v>5807.5201559999996</v>
      </c>
      <c r="L141">
        <v>36251.126106999996</v>
      </c>
      <c r="M141" t="s">
        <v>4</v>
      </c>
      <c r="N141">
        <v>3835.6815230000002</v>
      </c>
      <c r="O141">
        <v>32097.430757999999</v>
      </c>
      <c r="P141" t="s">
        <v>5</v>
      </c>
      <c r="Q141">
        <v>49.683357999999998</v>
      </c>
      <c r="R141">
        <v>4.6822929999999996</v>
      </c>
      <c r="S141" t="s">
        <v>6</v>
      </c>
      <c r="T141">
        <v>1571.531655</v>
      </c>
      <c r="U141">
        <v>1.524081</v>
      </c>
      <c r="V141" t="s">
        <v>7</v>
      </c>
      <c r="W141">
        <v>2.4749400000000001</v>
      </c>
      <c r="X141">
        <v>1.7654E-2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0.280918</v>
      </c>
      <c r="AG141">
        <v>4.3000000000000002E-5</v>
      </c>
      <c r="AH141" t="s">
        <v>11</v>
      </c>
      <c r="AI141">
        <v>0.722105</v>
      </c>
      <c r="AJ141">
        <v>6.9999999999999994E-5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0.12099600000000001</v>
      </c>
      <c r="I222">
        <v>2.0999999999999999E-5</v>
      </c>
      <c r="J222" t="s">
        <v>3</v>
      </c>
      <c r="K222">
        <v>5.9944999999999998E-2</v>
      </c>
      <c r="L222">
        <v>3.9999999999999998E-6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0.24148</v>
      </c>
      <c r="I223">
        <v>3.3000000000000003E-5</v>
      </c>
      <c r="J223" t="s">
        <v>3</v>
      </c>
      <c r="K223">
        <v>0.12001299999999999</v>
      </c>
      <c r="L223">
        <v>1.1E-5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0.361452</v>
      </c>
      <c r="I224">
        <v>5.5000000000000002E-5</v>
      </c>
      <c r="J224" t="s">
        <v>3</v>
      </c>
      <c r="K224">
        <v>0.17977299999999999</v>
      </c>
      <c r="L224">
        <v>2.0000000000000002E-5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0.481014</v>
      </c>
      <c r="I225">
        <v>6.9999999999999994E-5</v>
      </c>
      <c r="J225" t="s">
        <v>3</v>
      </c>
      <c r="K225">
        <v>0.23955499999999999</v>
      </c>
      <c r="L225">
        <v>2.3E-5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0.60082199999999997</v>
      </c>
      <c r="I226">
        <v>9.0000000000000006E-5</v>
      </c>
      <c r="J226" t="s">
        <v>3</v>
      </c>
      <c r="K226">
        <v>0.29923300000000003</v>
      </c>
      <c r="L226">
        <v>2.3E-5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0.72048599999999996</v>
      </c>
      <c r="I227">
        <v>9.6000000000000002E-5</v>
      </c>
      <c r="J227" t="s">
        <v>3</v>
      </c>
      <c r="K227">
        <v>0.35862500000000003</v>
      </c>
      <c r="L227">
        <v>2.5999999999999998E-5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0.84049799999999997</v>
      </c>
      <c r="I228">
        <v>1.07E-4</v>
      </c>
      <c r="J228" t="s">
        <v>3</v>
      </c>
      <c r="K228">
        <v>0.41859000000000002</v>
      </c>
      <c r="L228">
        <v>3.1999999999999999E-5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0.96069400000000005</v>
      </c>
      <c r="I229">
        <v>2.1100000000000001E-4</v>
      </c>
      <c r="J229" t="s">
        <v>3</v>
      </c>
      <c r="K229">
        <v>0.47876000000000002</v>
      </c>
      <c r="L229">
        <v>5.1999999999999997E-5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1.0806260000000001</v>
      </c>
      <c r="I230">
        <v>2.3699999999999999E-4</v>
      </c>
      <c r="J230" t="s">
        <v>3</v>
      </c>
      <c r="K230">
        <v>0.53884799999999999</v>
      </c>
      <c r="L230">
        <v>5.8999999999999998E-5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1.2000249999999999</v>
      </c>
      <c r="I231">
        <v>2.4699999999999999E-4</v>
      </c>
      <c r="J231" t="s">
        <v>3</v>
      </c>
      <c r="K231">
        <v>0.59805600000000003</v>
      </c>
      <c r="L231">
        <v>6.8999999999999997E-5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1.3193630000000001</v>
      </c>
      <c r="I232">
        <v>2.5000000000000001E-4</v>
      </c>
      <c r="J232" t="s">
        <v>3</v>
      </c>
      <c r="K232">
        <v>0.65779699999999997</v>
      </c>
      <c r="L232">
        <v>7.3999999999999996E-5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1.4391719999999999</v>
      </c>
      <c r="I233">
        <v>2.8600000000000001E-4</v>
      </c>
      <c r="J233" t="s">
        <v>3</v>
      </c>
      <c r="K233">
        <v>0.71811100000000005</v>
      </c>
      <c r="L233">
        <v>7.3999999999999996E-5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1.559472</v>
      </c>
      <c r="I234">
        <v>2.8600000000000001E-4</v>
      </c>
      <c r="J234" t="s">
        <v>3</v>
      </c>
      <c r="K234">
        <v>0.77764699999999998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1.6793830000000001</v>
      </c>
      <c r="I235">
        <v>2.9399999999999999E-4</v>
      </c>
      <c r="J235" t="s">
        <v>3</v>
      </c>
      <c r="K235">
        <v>0.83640400000000004</v>
      </c>
      <c r="L235">
        <v>8.2000000000000001E-5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1.7989470000000001</v>
      </c>
      <c r="I236">
        <v>2.9700000000000001E-4</v>
      </c>
      <c r="J236" t="s">
        <v>3</v>
      </c>
      <c r="K236">
        <v>0.89620699999999998</v>
      </c>
      <c r="L236">
        <v>8.2000000000000001E-5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1.9188780000000001</v>
      </c>
      <c r="I237">
        <v>3.1199999999999999E-4</v>
      </c>
      <c r="J237" t="s">
        <v>3</v>
      </c>
      <c r="K237">
        <v>0.95592699999999997</v>
      </c>
      <c r="L237">
        <v>8.5000000000000006E-5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2.0389330000000001</v>
      </c>
      <c r="I238">
        <v>3.4600000000000001E-4</v>
      </c>
      <c r="J238" t="s">
        <v>3</v>
      </c>
      <c r="K238">
        <v>1.016302</v>
      </c>
      <c r="L238">
        <v>9.2E-5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2.1591719999999999</v>
      </c>
      <c r="I239">
        <v>3.6400000000000001E-4</v>
      </c>
      <c r="J239" t="s">
        <v>3</v>
      </c>
      <c r="K239">
        <v>1.0765960000000001</v>
      </c>
      <c r="L239">
        <v>9.3999999999999994E-5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2.279309</v>
      </c>
      <c r="I240">
        <v>3.7100000000000002E-4</v>
      </c>
      <c r="J240" t="s">
        <v>3</v>
      </c>
      <c r="K240">
        <v>1.1368069999999999</v>
      </c>
      <c r="L240">
        <v>1.03E-4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2.3985650000000001</v>
      </c>
      <c r="I241">
        <v>3.57E-4</v>
      </c>
      <c r="J241" t="s">
        <v>3</v>
      </c>
      <c r="K241">
        <v>1.1960360000000001</v>
      </c>
      <c r="L241">
        <v>1.07E-4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0.119808</v>
      </c>
      <c r="I242">
        <v>3.9999999999999998E-6</v>
      </c>
      <c r="J242" t="s">
        <v>3</v>
      </c>
      <c r="K242">
        <v>5.9392E-2</v>
      </c>
      <c r="L242">
        <v>3.0000000000000001E-6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0.23990300000000001</v>
      </c>
      <c r="I243">
        <v>1.5999999999999999E-5</v>
      </c>
      <c r="J243" t="s">
        <v>3</v>
      </c>
      <c r="K243">
        <v>0.119214</v>
      </c>
      <c r="L243">
        <v>6.9999999999999999E-6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0.35975200000000002</v>
      </c>
      <c r="I244">
        <v>3.1999999999999999E-5</v>
      </c>
      <c r="J244" t="s">
        <v>3</v>
      </c>
      <c r="K244">
        <v>0.178401</v>
      </c>
      <c r="L244">
        <v>1.7E-5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0.47958000000000001</v>
      </c>
      <c r="I245">
        <v>5.1E-5</v>
      </c>
      <c r="J245" t="s">
        <v>3</v>
      </c>
      <c r="K245">
        <v>0.23777300000000001</v>
      </c>
      <c r="L245">
        <v>2.3E-5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0.59906000000000004</v>
      </c>
      <c r="I246">
        <v>5.0000000000000002E-5</v>
      </c>
      <c r="J246" t="s">
        <v>3</v>
      </c>
      <c r="K246">
        <v>0.29781999999999997</v>
      </c>
      <c r="L246">
        <v>2.3E-5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0.71956399999999998</v>
      </c>
      <c r="I247">
        <v>6.3E-5</v>
      </c>
      <c r="J247" t="s">
        <v>3</v>
      </c>
      <c r="K247">
        <v>0.35758000000000001</v>
      </c>
      <c r="L247">
        <v>2.9E-5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0.84045700000000001</v>
      </c>
      <c r="I248">
        <v>1.08E-4</v>
      </c>
      <c r="J248" t="s">
        <v>3</v>
      </c>
      <c r="K248">
        <v>0.41820099999999999</v>
      </c>
      <c r="L248">
        <v>4.0000000000000003E-5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0.96028500000000006</v>
      </c>
      <c r="I249">
        <v>1.25E-4</v>
      </c>
      <c r="J249" t="s">
        <v>3</v>
      </c>
      <c r="K249">
        <v>0.47800199999999998</v>
      </c>
      <c r="L249">
        <v>4.3999999999999999E-5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1.0796840000000001</v>
      </c>
      <c r="I250">
        <v>1.2899999999999999E-4</v>
      </c>
      <c r="J250" t="s">
        <v>3</v>
      </c>
      <c r="K250">
        <v>0.53780399999999995</v>
      </c>
      <c r="L250">
        <v>4.6E-5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1.1999839999999999</v>
      </c>
      <c r="I251">
        <v>1.63E-4</v>
      </c>
      <c r="J251" t="s">
        <v>3</v>
      </c>
      <c r="K251">
        <v>0.59817900000000002</v>
      </c>
      <c r="L251">
        <v>6.0999999999999999E-5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1.3193010000000001</v>
      </c>
      <c r="I252">
        <v>2.0000000000000001E-4</v>
      </c>
      <c r="J252" t="s">
        <v>3</v>
      </c>
      <c r="K252">
        <v>0.65781800000000001</v>
      </c>
      <c r="L252">
        <v>7.7999999999999999E-5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1.4388650000000001</v>
      </c>
      <c r="I253">
        <v>2.03E-4</v>
      </c>
      <c r="J253" t="s">
        <v>3</v>
      </c>
      <c r="K253">
        <v>0.71721000000000001</v>
      </c>
      <c r="L253">
        <v>7.6000000000000004E-5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1.558694</v>
      </c>
      <c r="I254">
        <v>2.12E-4</v>
      </c>
      <c r="J254" t="s">
        <v>3</v>
      </c>
      <c r="K254">
        <v>0.77658199999999999</v>
      </c>
      <c r="L254">
        <v>7.8999999999999996E-5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1.6782980000000001</v>
      </c>
      <c r="I255">
        <v>2.1800000000000001E-4</v>
      </c>
      <c r="J255" t="s">
        <v>3</v>
      </c>
      <c r="K255">
        <v>0.83656799999999998</v>
      </c>
      <c r="L255">
        <v>8.7000000000000001E-5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1.7979019999999999</v>
      </c>
      <c r="I256">
        <v>2.4600000000000002E-4</v>
      </c>
      <c r="J256" t="s">
        <v>3</v>
      </c>
      <c r="K256">
        <v>0.89610400000000001</v>
      </c>
      <c r="L256">
        <v>9.2999999999999997E-5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1.9175469999999999</v>
      </c>
      <c r="I257">
        <v>2.2499999999999999E-4</v>
      </c>
      <c r="J257" t="s">
        <v>3</v>
      </c>
      <c r="K257">
        <v>0.95617200000000002</v>
      </c>
      <c r="L257">
        <v>8.8999999999999995E-5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2.0365160000000002</v>
      </c>
      <c r="I258">
        <v>2.13E-4</v>
      </c>
      <c r="J258" t="s">
        <v>3</v>
      </c>
      <c r="K258">
        <v>1.015647</v>
      </c>
      <c r="L258">
        <v>8.8999999999999995E-5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2.155977</v>
      </c>
      <c r="I259">
        <v>2.1499999999999999E-4</v>
      </c>
      <c r="J259" t="s">
        <v>3</v>
      </c>
      <c r="K259">
        <v>1.075162</v>
      </c>
      <c r="L259">
        <v>9.2999999999999997E-5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2.275725</v>
      </c>
      <c r="I260">
        <v>2.2800000000000001E-4</v>
      </c>
      <c r="J260" t="s">
        <v>3</v>
      </c>
      <c r="K260">
        <v>1.1353329999999999</v>
      </c>
      <c r="L260">
        <v>1.06E-4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2.395349</v>
      </c>
      <c r="I261">
        <v>2.32E-4</v>
      </c>
      <c r="J261" t="s">
        <v>3</v>
      </c>
      <c r="K261">
        <v>1.195114</v>
      </c>
      <c r="L261">
        <v>1.15E-4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72.247665999999995</v>
      </c>
      <c r="I262">
        <v>1.4751E-2</v>
      </c>
      <c r="J262" t="s">
        <v>3</v>
      </c>
      <c r="K262">
        <v>67.485879999999995</v>
      </c>
      <c r="L262">
        <v>1.6725E-2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144.565741</v>
      </c>
      <c r="I263">
        <v>5.6226999999999999E-2</v>
      </c>
      <c r="J263" t="s">
        <v>3</v>
      </c>
      <c r="K263">
        <v>135.03377599999999</v>
      </c>
      <c r="L263">
        <v>6.6207000000000002E-2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216.87910600000001</v>
      </c>
      <c r="I264">
        <v>0.12820599999999999</v>
      </c>
      <c r="J264" t="s">
        <v>3</v>
      </c>
      <c r="K264">
        <v>202.581862</v>
      </c>
      <c r="L264">
        <v>0.14974999999999999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289.19062400000001</v>
      </c>
      <c r="I265">
        <v>0.23236299999999999</v>
      </c>
      <c r="J265" t="s">
        <v>3</v>
      </c>
      <c r="K265">
        <v>270.13012800000001</v>
      </c>
      <c r="L265">
        <v>0.26759300000000003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361.50394799999998</v>
      </c>
      <c r="I266">
        <v>0.37463400000000002</v>
      </c>
      <c r="J266" t="s">
        <v>3</v>
      </c>
      <c r="K266">
        <v>337.68197099999998</v>
      </c>
      <c r="L266">
        <v>0.426535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433.81349799999998</v>
      </c>
      <c r="I267">
        <v>0.54000400000000004</v>
      </c>
      <c r="J267" t="s">
        <v>3</v>
      </c>
      <c r="K267">
        <v>405.23022900000001</v>
      </c>
      <c r="L267">
        <v>0.61033300000000001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506.125337</v>
      </c>
      <c r="I268">
        <v>0.73538000000000003</v>
      </c>
      <c r="J268" t="s">
        <v>3</v>
      </c>
      <c r="K268">
        <v>472.78090300000002</v>
      </c>
      <c r="L268">
        <v>0.82836900000000002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578.44050000000004</v>
      </c>
      <c r="I269">
        <v>0.966553</v>
      </c>
      <c r="J269" t="s">
        <v>3</v>
      </c>
      <c r="K269">
        <v>540.33495800000003</v>
      </c>
      <c r="L269">
        <v>1.0840080000000001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650.750854</v>
      </c>
      <c r="I270">
        <v>1.2280009999999999</v>
      </c>
      <c r="J270" t="s">
        <v>3</v>
      </c>
      <c r="K270">
        <v>607.88487099999998</v>
      </c>
      <c r="L270">
        <v>1.3743000000000001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723.06247699999994</v>
      </c>
      <c r="I271">
        <v>1.526627</v>
      </c>
      <c r="J271" t="s">
        <v>3</v>
      </c>
      <c r="K271">
        <v>675.43580299999996</v>
      </c>
      <c r="L271">
        <v>1.7046330000000001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795.37429599999996</v>
      </c>
      <c r="I272">
        <v>1.8583989999999999</v>
      </c>
      <c r="J272" t="s">
        <v>3</v>
      </c>
      <c r="K272">
        <v>742.987435</v>
      </c>
      <c r="L272">
        <v>2.0704600000000002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867.68262500000003</v>
      </c>
      <c r="I273">
        <v>2.2336239999999998</v>
      </c>
      <c r="J273" t="s">
        <v>3</v>
      </c>
      <c r="K273">
        <v>810.53429700000004</v>
      </c>
      <c r="L273">
        <v>2.483822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939.99875899999995</v>
      </c>
      <c r="I274">
        <v>2.6221589999999999</v>
      </c>
      <c r="J274" t="s">
        <v>3</v>
      </c>
      <c r="K274">
        <v>878.08546000000001</v>
      </c>
      <c r="L274">
        <v>2.910946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1012.321384</v>
      </c>
      <c r="I275">
        <v>3.0523850000000001</v>
      </c>
      <c r="J275" t="s">
        <v>3</v>
      </c>
      <c r="K275">
        <v>945.64095799999996</v>
      </c>
      <c r="L275">
        <v>3.3815189999999999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1084.645649</v>
      </c>
      <c r="I276">
        <v>3.515841</v>
      </c>
      <c r="J276" t="s">
        <v>3</v>
      </c>
      <c r="K276">
        <v>1013.200463</v>
      </c>
      <c r="L276">
        <v>3.885599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1156.9668019999999</v>
      </c>
      <c r="I277">
        <v>4.0231399999999997</v>
      </c>
      <c r="J277" t="s">
        <v>3</v>
      </c>
      <c r="K277">
        <v>1080.7557979999999</v>
      </c>
      <c r="L277">
        <v>4.4438110000000002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1229.281311</v>
      </c>
      <c r="I278">
        <v>4.5613780000000004</v>
      </c>
      <c r="J278" t="s">
        <v>3</v>
      </c>
      <c r="K278">
        <v>1148.306282</v>
      </c>
      <c r="L278">
        <v>5.0335520000000002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1301.601177</v>
      </c>
      <c r="I279">
        <v>5.0921320000000003</v>
      </c>
      <c r="J279" t="s">
        <v>3</v>
      </c>
      <c r="K279">
        <v>1215.8629490000001</v>
      </c>
      <c r="L279">
        <v>5.6210610000000001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1373.921045</v>
      </c>
      <c r="I280">
        <v>5.6674930000000003</v>
      </c>
      <c r="J280" t="s">
        <v>3</v>
      </c>
      <c r="K280">
        <v>1283.4171309999999</v>
      </c>
      <c r="L280">
        <v>6.2531040000000004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1446.2450590000001</v>
      </c>
      <c r="I281">
        <v>6.2967380000000004</v>
      </c>
      <c r="J281" t="s">
        <v>3</v>
      </c>
      <c r="K281">
        <v>1350.97614</v>
      </c>
      <c r="L281">
        <v>6.9399050000000004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47.444991000000002</v>
      </c>
      <c r="I282">
        <v>1.8873999999999998E-2</v>
      </c>
      <c r="J282" t="s">
        <v>3</v>
      </c>
      <c r="K282">
        <v>41.276355000000002</v>
      </c>
      <c r="L282">
        <v>1.7840000000000002E-2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94.990723000000003</v>
      </c>
      <c r="I283">
        <v>7.4084999999999998E-2</v>
      </c>
      <c r="J283" t="s">
        <v>3</v>
      </c>
      <c r="K283">
        <v>82.589370000000002</v>
      </c>
      <c r="L283">
        <v>7.0850999999999997E-2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142.534704</v>
      </c>
      <c r="I284">
        <v>0.16448299999999999</v>
      </c>
      <c r="J284" t="s">
        <v>3</v>
      </c>
      <c r="K284">
        <v>123.902653</v>
      </c>
      <c r="L284">
        <v>0.159188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190.07955699999999</v>
      </c>
      <c r="I285">
        <v>0.29444700000000001</v>
      </c>
      <c r="J285" t="s">
        <v>3</v>
      </c>
      <c r="K285">
        <v>165.21700899999999</v>
      </c>
      <c r="L285">
        <v>0.28612500000000002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237.62329</v>
      </c>
      <c r="I286">
        <v>0.45929799999999998</v>
      </c>
      <c r="J286" t="s">
        <v>3</v>
      </c>
      <c r="K286">
        <v>206.530294</v>
      </c>
      <c r="L286">
        <v>0.44742799999999999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285.164964</v>
      </c>
      <c r="I287">
        <v>0.66460399999999997</v>
      </c>
      <c r="J287" t="s">
        <v>3</v>
      </c>
      <c r="K287">
        <v>247.8408</v>
      </c>
      <c r="L287">
        <v>0.649366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332.70587</v>
      </c>
      <c r="I288">
        <v>0.90274900000000002</v>
      </c>
      <c r="J288" t="s">
        <v>3</v>
      </c>
      <c r="K288">
        <v>289.15202499999998</v>
      </c>
      <c r="L288">
        <v>0.88419599999999998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380.248828</v>
      </c>
      <c r="I289">
        <v>1.177708</v>
      </c>
      <c r="J289" t="s">
        <v>3</v>
      </c>
      <c r="K289">
        <v>330.46490899999998</v>
      </c>
      <c r="L289">
        <v>1.1548369999999999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427.78997900000002</v>
      </c>
      <c r="I290">
        <v>1.4843770000000001</v>
      </c>
      <c r="J290" t="s">
        <v>3</v>
      </c>
      <c r="K290">
        <v>371.77650499999999</v>
      </c>
      <c r="L290">
        <v>1.456806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475.33069799999998</v>
      </c>
      <c r="I291">
        <v>1.834228</v>
      </c>
      <c r="J291" t="s">
        <v>3</v>
      </c>
      <c r="K291">
        <v>413.087537</v>
      </c>
      <c r="L291">
        <v>1.7961609999999999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522.87189699999999</v>
      </c>
      <c r="I292">
        <v>2.222753</v>
      </c>
      <c r="J292" t="s">
        <v>3</v>
      </c>
      <c r="K292">
        <v>454.400848</v>
      </c>
      <c r="L292">
        <v>2.1738729999999999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570.41202599999997</v>
      </c>
      <c r="I293">
        <v>2.6501700000000001</v>
      </c>
      <c r="J293" t="s">
        <v>3</v>
      </c>
      <c r="K293">
        <v>495.71372400000001</v>
      </c>
      <c r="L293">
        <v>2.5914079999999999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617.95139300000005</v>
      </c>
      <c r="I294">
        <v>3.1177329999999999</v>
      </c>
      <c r="J294" t="s">
        <v>3</v>
      </c>
      <c r="K294">
        <v>537.02639399999998</v>
      </c>
      <c r="L294">
        <v>3.0463290000000001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665.49496799999997</v>
      </c>
      <c r="I295">
        <v>3.639081</v>
      </c>
      <c r="J295" t="s">
        <v>3</v>
      </c>
      <c r="K295">
        <v>578.34261200000003</v>
      </c>
      <c r="L295">
        <v>3.5542769999999999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713.04052100000001</v>
      </c>
      <c r="I296">
        <v>4.2132300000000003</v>
      </c>
      <c r="J296" t="s">
        <v>3</v>
      </c>
      <c r="K296">
        <v>619.66073400000005</v>
      </c>
      <c r="L296">
        <v>4.1079400000000001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760.58511999999996</v>
      </c>
      <c r="I297">
        <v>4.8378300000000003</v>
      </c>
      <c r="J297" t="s">
        <v>3</v>
      </c>
      <c r="K297">
        <v>660.97749299999998</v>
      </c>
      <c r="L297">
        <v>4.7109360000000002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808.13036299999999</v>
      </c>
      <c r="I298">
        <v>5.4845819999999996</v>
      </c>
      <c r="J298" t="s">
        <v>3</v>
      </c>
      <c r="K298">
        <v>702.29449</v>
      </c>
      <c r="L298">
        <v>5.33622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855.67369799999994</v>
      </c>
      <c r="I299">
        <v>6.1867200000000002</v>
      </c>
      <c r="J299" t="s">
        <v>3</v>
      </c>
      <c r="K299">
        <v>743.60941000000003</v>
      </c>
      <c r="L299">
        <v>6.0120310000000003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903.22157600000003</v>
      </c>
      <c r="I300">
        <v>6.9433629999999997</v>
      </c>
      <c r="J300" t="s">
        <v>3</v>
      </c>
      <c r="K300">
        <v>784.92638199999999</v>
      </c>
      <c r="L300">
        <v>6.740659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950.770127</v>
      </c>
      <c r="I301">
        <v>7.7310499999999998</v>
      </c>
      <c r="J301" t="s">
        <v>3</v>
      </c>
      <c r="K301">
        <v>826.24377100000004</v>
      </c>
      <c r="L301">
        <v>7.5038580000000001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2644.2539940000001</v>
      </c>
      <c r="I302">
        <v>0.51158999999999999</v>
      </c>
      <c r="J302" t="s">
        <v>3</v>
      </c>
      <c r="K302">
        <v>2644.1921189999998</v>
      </c>
      <c r="L302">
        <v>0.51091200000000003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5396.3312210000004</v>
      </c>
      <c r="I303">
        <v>18.083257</v>
      </c>
      <c r="J303" t="s">
        <v>3</v>
      </c>
      <c r="K303">
        <v>5395.6803520000003</v>
      </c>
      <c r="L303">
        <v>2.0472459999999999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8148.1680370000004</v>
      </c>
      <c r="I304">
        <v>21.372311</v>
      </c>
      <c r="J304" t="s">
        <v>3</v>
      </c>
      <c r="K304">
        <v>8147.4550390000004</v>
      </c>
      <c r="L304">
        <v>5.191465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10900.987520000001</v>
      </c>
      <c r="I305">
        <v>97.633093000000002</v>
      </c>
      <c r="J305" t="s">
        <v>3</v>
      </c>
      <c r="K305">
        <v>10898.934257999999</v>
      </c>
      <c r="L305">
        <v>5.9463460000000001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13652.682773</v>
      </c>
      <c r="I306">
        <v>100.46174499999999</v>
      </c>
      <c r="J306" t="s">
        <v>3</v>
      </c>
      <c r="K306">
        <v>13650.567520000001</v>
      </c>
      <c r="L306">
        <v>9.3023279999999993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16409.841602</v>
      </c>
      <c r="I307">
        <v>805.77750400000002</v>
      </c>
      <c r="J307" t="s">
        <v>3</v>
      </c>
      <c r="K307">
        <v>16404.289648000002</v>
      </c>
      <c r="L307">
        <v>187.86480800000001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19162.581679999999</v>
      </c>
      <c r="I308">
        <v>833.723254</v>
      </c>
      <c r="J308" t="s">
        <v>3</v>
      </c>
      <c r="K308">
        <v>19155.930938000001</v>
      </c>
      <c r="L308">
        <v>187.36307400000001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21921.691366999999</v>
      </c>
      <c r="I309">
        <v>1689.171822</v>
      </c>
      <c r="J309" t="s">
        <v>3</v>
      </c>
      <c r="K309">
        <v>21909.162773</v>
      </c>
      <c r="L309">
        <v>325.095281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24673.375780999999</v>
      </c>
      <c r="I310">
        <v>1689.952955</v>
      </c>
      <c r="J310" t="s">
        <v>3</v>
      </c>
      <c r="K310">
        <v>24660.78543</v>
      </c>
      <c r="L310">
        <v>332.80979500000001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27424.870273</v>
      </c>
      <c r="I311">
        <v>1684.4281719999999</v>
      </c>
      <c r="J311" t="s">
        <v>3</v>
      </c>
      <c r="K311">
        <v>27412.219218999999</v>
      </c>
      <c r="L311">
        <v>338.93310500000001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30176.952733999999</v>
      </c>
      <c r="I312">
        <v>1683.2297659999999</v>
      </c>
      <c r="J312" t="s">
        <v>3</v>
      </c>
      <c r="K312">
        <v>30163.958242000001</v>
      </c>
      <c r="L312">
        <v>340.89112999999998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32928.623358999997</v>
      </c>
      <c r="I313">
        <v>1675.0489319999999</v>
      </c>
      <c r="J313" t="s">
        <v>3</v>
      </c>
      <c r="K313">
        <v>32915.565390999996</v>
      </c>
      <c r="L313">
        <v>344.94471199999998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35683.242577999998</v>
      </c>
      <c r="I314">
        <v>2046.8467049999999</v>
      </c>
      <c r="J314" t="s">
        <v>3</v>
      </c>
      <c r="K314">
        <v>35670.125156000002</v>
      </c>
      <c r="L314">
        <v>792.27322600000002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38438.972969000002</v>
      </c>
      <c r="I315">
        <v>2540.1929490000002</v>
      </c>
      <c r="J315" t="s">
        <v>3</v>
      </c>
      <c r="K315">
        <v>38421.998358999997</v>
      </c>
      <c r="L315">
        <v>786.28076599999997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41190.650859000001</v>
      </c>
      <c r="I316">
        <v>2537.8924870000001</v>
      </c>
      <c r="J316" t="s">
        <v>3</v>
      </c>
      <c r="K316">
        <v>41173.612655999998</v>
      </c>
      <c r="L316">
        <v>799.26050499999997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43944.410234000003</v>
      </c>
      <c r="I317">
        <v>3159.2239810000001</v>
      </c>
      <c r="J317" t="s">
        <v>3</v>
      </c>
      <c r="K317">
        <v>43925.517344</v>
      </c>
      <c r="L317">
        <v>821.78722000000005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46696.075390999998</v>
      </c>
      <c r="I318">
        <v>3178.130776</v>
      </c>
      <c r="J318" t="s">
        <v>3</v>
      </c>
      <c r="K318">
        <v>46677.120155999997</v>
      </c>
      <c r="L318">
        <v>848.99142300000005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49454.236796999998</v>
      </c>
      <c r="I319">
        <v>3605.4743619999999</v>
      </c>
      <c r="J319" t="s">
        <v>3</v>
      </c>
      <c r="K319">
        <v>49429.058905999998</v>
      </c>
      <c r="L319">
        <v>866.27995299999998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52209.468358999999</v>
      </c>
      <c r="I320">
        <v>3778.3987889999999</v>
      </c>
      <c r="J320" t="s">
        <v>3</v>
      </c>
      <c r="K320">
        <v>52184.230155999998</v>
      </c>
      <c r="L320">
        <v>1235.9522870000001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54961.198203</v>
      </c>
      <c r="I321">
        <v>3777.6514579999998</v>
      </c>
      <c r="J321" t="s">
        <v>3</v>
      </c>
      <c r="K321">
        <v>54935.897031</v>
      </c>
      <c r="L321">
        <v>1252.6447989999999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2869.418208</v>
      </c>
      <c r="I322">
        <v>27884.013241000001</v>
      </c>
      <c r="J322" t="s">
        <v>3</v>
      </c>
      <c r="K322">
        <v>2866.9981590000002</v>
      </c>
      <c r="L322">
        <v>27840.111616999999</v>
      </c>
      <c r="M322" t="s">
        <v>4</v>
      </c>
      <c r="N322">
        <v>146.63368</v>
      </c>
      <c r="O322">
        <v>121.051856</v>
      </c>
      <c r="P322" t="s">
        <v>5</v>
      </c>
      <c r="Q322">
        <v>195.123672</v>
      </c>
      <c r="R322">
        <v>426.34799600000002</v>
      </c>
      <c r="S322" t="s">
        <v>6</v>
      </c>
      <c r="T322">
        <v>50.478807000000003</v>
      </c>
      <c r="U322">
        <v>7.7608309999999996</v>
      </c>
      <c r="V322" t="s">
        <v>7</v>
      </c>
      <c r="W322">
        <v>53.285679000000002</v>
      </c>
      <c r="X322">
        <v>9.6574390000000001</v>
      </c>
      <c r="Y322" t="s">
        <v>8</v>
      </c>
      <c r="Z322">
        <v>64.297866999999997</v>
      </c>
      <c r="AA322">
        <v>257.24819500000001</v>
      </c>
      <c r="AB322" t="s">
        <v>9</v>
      </c>
      <c r="AC322">
        <v>2506.851118</v>
      </c>
      <c r="AD322">
        <v>19606.689613999999</v>
      </c>
      <c r="AE322" t="s">
        <v>10</v>
      </c>
      <c r="AF322">
        <v>0.29391600000000001</v>
      </c>
      <c r="AG322">
        <v>8.0000000000000007E-5</v>
      </c>
      <c r="AH322" t="s">
        <v>11</v>
      </c>
      <c r="AI322">
        <v>0.706534</v>
      </c>
      <c r="AJ322">
        <v>3.3000000000000003E-5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5735.136152</v>
      </c>
      <c r="I323">
        <v>42395.296109000003</v>
      </c>
      <c r="J323" t="s">
        <v>3</v>
      </c>
      <c r="K323">
        <v>5730.276758</v>
      </c>
      <c r="L323">
        <v>42324.756245999997</v>
      </c>
      <c r="M323" t="s">
        <v>4</v>
      </c>
      <c r="N323">
        <v>292.11036000000001</v>
      </c>
      <c r="O323">
        <v>245.99638200000001</v>
      </c>
      <c r="P323" t="s">
        <v>5</v>
      </c>
      <c r="Q323">
        <v>401.08680399999997</v>
      </c>
      <c r="R323">
        <v>2024.1150339999999</v>
      </c>
      <c r="S323" t="s">
        <v>6</v>
      </c>
      <c r="T323">
        <v>100.816653</v>
      </c>
      <c r="U323">
        <v>12.174894999999999</v>
      </c>
      <c r="V323" t="s">
        <v>7</v>
      </c>
      <c r="W323">
        <v>106.444727</v>
      </c>
      <c r="X323">
        <v>13.667717</v>
      </c>
      <c r="Y323" t="s">
        <v>8</v>
      </c>
      <c r="Z323">
        <v>139.837039</v>
      </c>
      <c r="AA323">
        <v>1768.4466299999999</v>
      </c>
      <c r="AB323" t="s">
        <v>9</v>
      </c>
      <c r="AC323">
        <v>5000.3863570000003</v>
      </c>
      <c r="AD323">
        <v>28352.184342</v>
      </c>
      <c r="AE323" t="s">
        <v>10</v>
      </c>
      <c r="AF323">
        <v>0.29101199999999999</v>
      </c>
      <c r="AG323">
        <v>6.7000000000000002E-5</v>
      </c>
      <c r="AH323" t="s">
        <v>11</v>
      </c>
      <c r="AI323">
        <v>0.70945400000000003</v>
      </c>
      <c r="AJ323">
        <v>4.8000000000000001E-5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8607.7798239999993</v>
      </c>
      <c r="I324">
        <v>23330.843680999998</v>
      </c>
      <c r="J324" t="s">
        <v>3</v>
      </c>
      <c r="K324">
        <v>8600.504551</v>
      </c>
      <c r="L324">
        <v>23291.285119</v>
      </c>
      <c r="M324" t="s">
        <v>4</v>
      </c>
      <c r="N324">
        <v>436.741917</v>
      </c>
      <c r="O324">
        <v>184.84240199999999</v>
      </c>
      <c r="P324" t="s">
        <v>5</v>
      </c>
      <c r="Q324">
        <v>609.94316900000001</v>
      </c>
      <c r="R324">
        <v>2667.4928199999999</v>
      </c>
      <c r="S324" t="s">
        <v>6</v>
      </c>
      <c r="T324">
        <v>153.10708299999999</v>
      </c>
      <c r="U324">
        <v>189.46042800000001</v>
      </c>
      <c r="V324" t="s">
        <v>7</v>
      </c>
      <c r="W324">
        <v>159.80708000000001</v>
      </c>
      <c r="X324">
        <v>7.9373930000000001</v>
      </c>
      <c r="Y324" t="s">
        <v>8</v>
      </c>
      <c r="Z324">
        <v>216.05991700000001</v>
      </c>
      <c r="AA324">
        <v>2625.1824360000001</v>
      </c>
      <c r="AB324" t="s">
        <v>9</v>
      </c>
      <c r="AC324">
        <v>7498.8025779999998</v>
      </c>
      <c r="AD324">
        <v>16760.274774000001</v>
      </c>
      <c r="AE324" t="s">
        <v>10</v>
      </c>
      <c r="AF324">
        <v>0.288526</v>
      </c>
      <c r="AG324">
        <v>4.5000000000000003E-5</v>
      </c>
      <c r="AH324" t="s">
        <v>11</v>
      </c>
      <c r="AI324">
        <v>0.71079499999999995</v>
      </c>
      <c r="AJ324">
        <v>5.5999999999999999E-5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11490.519394999999</v>
      </c>
      <c r="I325">
        <v>34184.035929999998</v>
      </c>
      <c r="J325" t="s">
        <v>3</v>
      </c>
      <c r="K325">
        <v>11480.807500000001</v>
      </c>
      <c r="L325">
        <v>34127.601009999998</v>
      </c>
      <c r="M325" t="s">
        <v>4</v>
      </c>
      <c r="N325">
        <v>582.18849399999999</v>
      </c>
      <c r="O325">
        <v>231.49761599999999</v>
      </c>
      <c r="P325" t="s">
        <v>5</v>
      </c>
      <c r="Q325">
        <v>819.34497699999997</v>
      </c>
      <c r="R325">
        <v>3836.5246320000001</v>
      </c>
      <c r="S325" t="s">
        <v>6</v>
      </c>
      <c r="T325">
        <v>203.64309700000001</v>
      </c>
      <c r="U325">
        <v>183.71937700000001</v>
      </c>
      <c r="V325" t="s">
        <v>7</v>
      </c>
      <c r="W325">
        <v>213.18667199999999</v>
      </c>
      <c r="X325">
        <v>15.138563</v>
      </c>
      <c r="Y325" t="s">
        <v>8</v>
      </c>
      <c r="Z325">
        <v>294.469561</v>
      </c>
      <c r="AA325">
        <v>3817.167563</v>
      </c>
      <c r="AB325" t="s">
        <v>9</v>
      </c>
      <c r="AC325">
        <v>10005.621738</v>
      </c>
      <c r="AD325">
        <v>24568.453077999999</v>
      </c>
      <c r="AE325" t="s">
        <v>10</v>
      </c>
      <c r="AF325">
        <v>0.28657300000000002</v>
      </c>
      <c r="AG325">
        <v>2.8E-5</v>
      </c>
      <c r="AH325" t="s">
        <v>11</v>
      </c>
      <c r="AI325">
        <v>0.71186000000000005</v>
      </c>
      <c r="AJ325">
        <v>6.3E-5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14361.206875</v>
      </c>
      <c r="I326">
        <v>67157.985771000007</v>
      </c>
      <c r="J326" t="s">
        <v>3</v>
      </c>
      <c r="K326">
        <v>14349.076934000001</v>
      </c>
      <c r="L326">
        <v>67033.280698000002</v>
      </c>
      <c r="M326" t="s">
        <v>4</v>
      </c>
      <c r="N326">
        <v>726.80298800000003</v>
      </c>
      <c r="O326">
        <v>405.933133</v>
      </c>
      <c r="P326" t="s">
        <v>5</v>
      </c>
      <c r="Q326">
        <v>1025.8583349999999</v>
      </c>
      <c r="R326">
        <v>5048.0537910000003</v>
      </c>
      <c r="S326" t="s">
        <v>6</v>
      </c>
      <c r="T326">
        <v>254.01874799999999</v>
      </c>
      <c r="U326">
        <v>186.30812499999999</v>
      </c>
      <c r="V326" t="s">
        <v>7</v>
      </c>
      <c r="W326">
        <v>266.439504</v>
      </c>
      <c r="X326">
        <v>25.325645000000002</v>
      </c>
      <c r="Y326" t="s">
        <v>8</v>
      </c>
      <c r="Z326">
        <v>370.33169600000002</v>
      </c>
      <c r="AA326">
        <v>4876.5627569999997</v>
      </c>
      <c r="AB326" t="s">
        <v>9</v>
      </c>
      <c r="AC326">
        <v>12504.096016</v>
      </c>
      <c r="AD326">
        <v>46870.901293000003</v>
      </c>
      <c r="AE326" t="s">
        <v>10</v>
      </c>
      <c r="AF326">
        <v>0.28510200000000002</v>
      </c>
      <c r="AG326">
        <v>1.4E-5</v>
      </c>
      <c r="AH326" t="s">
        <v>11</v>
      </c>
      <c r="AI326">
        <v>0.71260400000000002</v>
      </c>
      <c r="AJ326">
        <v>6.7999999999999999E-5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17235.503086000001</v>
      </c>
      <c r="I327">
        <v>55706.421470000001</v>
      </c>
      <c r="J327" t="s">
        <v>3</v>
      </c>
      <c r="K327">
        <v>17220.944179999999</v>
      </c>
      <c r="L327">
        <v>55597.796466</v>
      </c>
      <c r="M327" t="s">
        <v>4</v>
      </c>
      <c r="N327">
        <v>871.34854199999995</v>
      </c>
      <c r="O327">
        <v>456.161789</v>
      </c>
      <c r="P327" t="s">
        <v>5</v>
      </c>
      <c r="Q327">
        <v>1232.484915</v>
      </c>
      <c r="R327">
        <v>5732.524375</v>
      </c>
      <c r="S327" t="s">
        <v>6</v>
      </c>
      <c r="T327">
        <v>304.52998400000001</v>
      </c>
      <c r="U327">
        <v>200.07246000000001</v>
      </c>
      <c r="V327" t="s">
        <v>7</v>
      </c>
      <c r="W327">
        <v>319.77457299999998</v>
      </c>
      <c r="X327">
        <v>20.584796999999998</v>
      </c>
      <c r="Y327" t="s">
        <v>8</v>
      </c>
      <c r="Z327">
        <v>446.07146999999998</v>
      </c>
      <c r="AA327">
        <v>5816.9051600000003</v>
      </c>
      <c r="AB327" t="s">
        <v>9</v>
      </c>
      <c r="AC327">
        <v>15006.120195</v>
      </c>
      <c r="AD327">
        <v>40401.639847999999</v>
      </c>
      <c r="AE327" t="s">
        <v>10</v>
      </c>
      <c r="AF327">
        <v>0.28403699999999998</v>
      </c>
      <c r="AG327">
        <v>5.0000000000000004E-6</v>
      </c>
      <c r="AH327" t="s">
        <v>11</v>
      </c>
      <c r="AI327">
        <v>0.71279300000000001</v>
      </c>
      <c r="AJ327">
        <v>6.7000000000000002E-5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20115.284296999998</v>
      </c>
      <c r="I328">
        <v>43106.966393000002</v>
      </c>
      <c r="J328" t="s">
        <v>3</v>
      </c>
      <c r="K328">
        <v>20098.296523000001</v>
      </c>
      <c r="L328">
        <v>43023.152103</v>
      </c>
      <c r="M328" t="s">
        <v>4</v>
      </c>
      <c r="N328">
        <v>1017.0211389999999</v>
      </c>
      <c r="O328">
        <v>377.16609399999999</v>
      </c>
      <c r="P328" t="s">
        <v>5</v>
      </c>
      <c r="Q328">
        <v>1436.036118</v>
      </c>
      <c r="R328">
        <v>6489.0982210000002</v>
      </c>
      <c r="S328" t="s">
        <v>6</v>
      </c>
      <c r="T328">
        <v>355.13234599999998</v>
      </c>
      <c r="U328">
        <v>188.36442600000001</v>
      </c>
      <c r="V328" t="s">
        <v>7</v>
      </c>
      <c r="W328">
        <v>373.21958699999999</v>
      </c>
      <c r="X328">
        <v>20.064212999999999</v>
      </c>
      <c r="Y328" t="s">
        <v>8</v>
      </c>
      <c r="Z328">
        <v>518.44458699999996</v>
      </c>
      <c r="AA328">
        <v>6696.8350689999997</v>
      </c>
      <c r="AB328" t="s">
        <v>9</v>
      </c>
      <c r="AC328">
        <v>17516.18332</v>
      </c>
      <c r="AD328">
        <v>32091.87889</v>
      </c>
      <c r="AE328" t="s">
        <v>10</v>
      </c>
      <c r="AF328">
        <v>0.283995</v>
      </c>
      <c r="AG328">
        <v>5.0000000000000004E-6</v>
      </c>
      <c r="AH328" t="s">
        <v>11</v>
      </c>
      <c r="AI328">
        <v>0.71401599999999998</v>
      </c>
      <c r="AJ328">
        <v>7.3999999999999996E-5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23002.238788999999</v>
      </c>
      <c r="I329">
        <v>71405.774862999999</v>
      </c>
      <c r="J329" t="s">
        <v>3</v>
      </c>
      <c r="K329">
        <v>22982.820703000001</v>
      </c>
      <c r="L329">
        <v>71268.282705999998</v>
      </c>
      <c r="M329" t="s">
        <v>4</v>
      </c>
      <c r="N329">
        <v>1162.6761349999999</v>
      </c>
      <c r="O329">
        <v>485.53594399999997</v>
      </c>
      <c r="P329" t="s">
        <v>5</v>
      </c>
      <c r="Q329">
        <v>1639.8107130000001</v>
      </c>
      <c r="R329">
        <v>7153.6056179999996</v>
      </c>
      <c r="S329" t="s">
        <v>6</v>
      </c>
      <c r="T329">
        <v>405.88263899999998</v>
      </c>
      <c r="U329">
        <v>186.93373500000001</v>
      </c>
      <c r="V329" t="s">
        <v>7</v>
      </c>
      <c r="W329">
        <v>426.80091099999999</v>
      </c>
      <c r="X329">
        <v>32.838655000000003</v>
      </c>
      <c r="Y329" t="s">
        <v>8</v>
      </c>
      <c r="Z329">
        <v>590.70682699999998</v>
      </c>
      <c r="AA329">
        <v>7224.1747850000002</v>
      </c>
      <c r="AB329" t="s">
        <v>9</v>
      </c>
      <c r="AC329">
        <v>20033.920234000001</v>
      </c>
      <c r="AD329">
        <v>52232.851737999998</v>
      </c>
      <c r="AE329" t="s">
        <v>10</v>
      </c>
      <c r="AF329">
        <v>0.28344900000000001</v>
      </c>
      <c r="AG329">
        <v>3.0000000000000001E-6</v>
      </c>
      <c r="AH329" t="s">
        <v>11</v>
      </c>
      <c r="AI329">
        <v>0.71535700000000002</v>
      </c>
      <c r="AJ329">
        <v>7.7999999999999999E-5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25852.201602000001</v>
      </c>
      <c r="I330">
        <v>79070.763156000001</v>
      </c>
      <c r="J330" t="s">
        <v>3</v>
      </c>
      <c r="K330">
        <v>25830.384922000001</v>
      </c>
      <c r="L330">
        <v>78911.546512999994</v>
      </c>
      <c r="M330" t="s">
        <v>4</v>
      </c>
      <c r="N330">
        <v>1306.8983229999999</v>
      </c>
      <c r="O330">
        <v>629.92684699999995</v>
      </c>
      <c r="P330" t="s">
        <v>5</v>
      </c>
      <c r="Q330">
        <v>1839.6219599999999</v>
      </c>
      <c r="R330">
        <v>7764.088796</v>
      </c>
      <c r="S330" t="s">
        <v>6</v>
      </c>
      <c r="T330">
        <v>456.03561100000002</v>
      </c>
      <c r="U330">
        <v>203.82698400000001</v>
      </c>
      <c r="V330" t="s">
        <v>7</v>
      </c>
      <c r="W330">
        <v>479.76227799999998</v>
      </c>
      <c r="X330">
        <v>32.764532000000003</v>
      </c>
      <c r="Y330" t="s">
        <v>8</v>
      </c>
      <c r="Z330">
        <v>660.53713600000003</v>
      </c>
      <c r="AA330">
        <v>7826.7298730000002</v>
      </c>
      <c r="AB330" t="s">
        <v>9</v>
      </c>
      <c r="AC330">
        <v>22520.461523000002</v>
      </c>
      <c r="AD330">
        <v>58167.194809000001</v>
      </c>
      <c r="AE330" t="s">
        <v>10</v>
      </c>
      <c r="AF330">
        <v>0.28290999999999999</v>
      </c>
      <c r="AG330">
        <v>1.2999999999999999E-5</v>
      </c>
      <c r="AH330" t="s">
        <v>11</v>
      </c>
      <c r="AI330">
        <v>0.71601199999999998</v>
      </c>
      <c r="AJ330">
        <v>8.0000000000000007E-5</v>
      </c>
      <c r="AK330" t="s">
        <v>12</v>
      </c>
      <c r="AL330">
        <v>0.1</v>
      </c>
      <c r="AM330">
        <v>0.49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28732.365390999999</v>
      </c>
      <c r="I331">
        <v>76540.357201000006</v>
      </c>
      <c r="J331" t="s">
        <v>3</v>
      </c>
      <c r="K331">
        <v>28708.128164000002</v>
      </c>
      <c r="L331">
        <v>76400.357514999996</v>
      </c>
      <c r="M331" t="s">
        <v>4</v>
      </c>
      <c r="N331">
        <v>1451.894961</v>
      </c>
      <c r="O331">
        <v>650.71418700000004</v>
      </c>
      <c r="P331" t="s">
        <v>5</v>
      </c>
      <c r="Q331">
        <v>2048.5865210000002</v>
      </c>
      <c r="R331">
        <v>9093.6334239999996</v>
      </c>
      <c r="S331" t="s">
        <v>6</v>
      </c>
      <c r="T331">
        <v>506.48594900000001</v>
      </c>
      <c r="U331">
        <v>210.36066099999999</v>
      </c>
      <c r="V331" t="s">
        <v>7</v>
      </c>
      <c r="W331">
        <v>533.12787500000002</v>
      </c>
      <c r="X331">
        <v>31.798501999999999</v>
      </c>
      <c r="Y331" t="s">
        <v>8</v>
      </c>
      <c r="Z331">
        <v>738.16883399999995</v>
      </c>
      <c r="AA331">
        <v>9298.981205</v>
      </c>
      <c r="AB331" t="s">
        <v>9</v>
      </c>
      <c r="AC331">
        <v>25027.630039</v>
      </c>
      <c r="AD331">
        <v>56454.723428999998</v>
      </c>
      <c r="AE331" t="s">
        <v>10</v>
      </c>
      <c r="AF331">
        <v>0.28236800000000001</v>
      </c>
      <c r="AG331">
        <v>2.1999999999999999E-5</v>
      </c>
      <c r="AH331" t="s">
        <v>11</v>
      </c>
      <c r="AI331">
        <v>0.71753900000000004</v>
      </c>
      <c r="AJ331">
        <v>7.7999999999999999E-5</v>
      </c>
      <c r="AK331" t="s">
        <v>12</v>
      </c>
      <c r="AL331">
        <v>2.78</v>
      </c>
      <c r="AM331">
        <v>351.89159999999998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31579.645195000001</v>
      </c>
      <c r="I332">
        <v>93092.506810000006</v>
      </c>
      <c r="J332" t="s">
        <v>3</v>
      </c>
      <c r="K332">
        <v>31553.013319999998</v>
      </c>
      <c r="L332">
        <v>92920.243138999998</v>
      </c>
      <c r="M332" t="s">
        <v>4</v>
      </c>
      <c r="N332">
        <v>1594.805881</v>
      </c>
      <c r="O332">
        <v>677.97620600000005</v>
      </c>
      <c r="P332" t="s">
        <v>5</v>
      </c>
      <c r="Q332">
        <v>2253.42499</v>
      </c>
      <c r="R332">
        <v>10080.892357000001</v>
      </c>
      <c r="S332" t="s">
        <v>6</v>
      </c>
      <c r="T332">
        <v>556.45876699999997</v>
      </c>
      <c r="U332">
        <v>208.11211700000001</v>
      </c>
      <c r="V332" t="s">
        <v>7</v>
      </c>
      <c r="W332">
        <v>585.91192100000001</v>
      </c>
      <c r="X332">
        <v>41.564236999999999</v>
      </c>
      <c r="Y332" t="s">
        <v>8</v>
      </c>
      <c r="Z332">
        <v>813.48168499999997</v>
      </c>
      <c r="AA332">
        <v>10205.220325</v>
      </c>
      <c r="AB332" t="s">
        <v>9</v>
      </c>
      <c r="AC332">
        <v>27507.748749999999</v>
      </c>
      <c r="AD332">
        <v>67288.245628999997</v>
      </c>
      <c r="AE332" t="s">
        <v>10</v>
      </c>
      <c r="AF332">
        <v>0.28235399999999999</v>
      </c>
      <c r="AG332">
        <v>2.1999999999999999E-5</v>
      </c>
      <c r="AH332" t="s">
        <v>11</v>
      </c>
      <c r="AI332">
        <v>0.71795399999999998</v>
      </c>
      <c r="AJ332">
        <v>7.7000000000000001E-5</v>
      </c>
      <c r="AK332" t="s">
        <v>12</v>
      </c>
      <c r="AL332">
        <v>2.78</v>
      </c>
      <c r="AM332">
        <v>351.89159999999998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34467.581094000001</v>
      </c>
      <c r="I333">
        <v>117468.934815</v>
      </c>
      <c r="J333" t="s">
        <v>3</v>
      </c>
      <c r="K333">
        <v>34438.507187000003</v>
      </c>
      <c r="L333">
        <v>117242.793209</v>
      </c>
      <c r="M333" t="s">
        <v>4</v>
      </c>
      <c r="N333">
        <v>1740.8745120000001</v>
      </c>
      <c r="O333">
        <v>903.70216200000004</v>
      </c>
      <c r="P333" t="s">
        <v>5</v>
      </c>
      <c r="Q333">
        <v>2457.630107</v>
      </c>
      <c r="R333">
        <v>10970.572547</v>
      </c>
      <c r="S333" t="s">
        <v>6</v>
      </c>
      <c r="T333">
        <v>607.20093899999995</v>
      </c>
      <c r="U333">
        <v>210.53771499999999</v>
      </c>
      <c r="V333" t="s">
        <v>7</v>
      </c>
      <c r="W333">
        <v>639.50278000000003</v>
      </c>
      <c r="X333">
        <v>47.865364</v>
      </c>
      <c r="Y333" t="s">
        <v>8</v>
      </c>
      <c r="Z333">
        <v>886.18359699999996</v>
      </c>
      <c r="AA333">
        <v>11179.864267999999</v>
      </c>
      <c r="AB333" t="s">
        <v>9</v>
      </c>
      <c r="AC333">
        <v>30025.656758000001</v>
      </c>
      <c r="AD333">
        <v>85990.640297999998</v>
      </c>
      <c r="AE333" t="s">
        <v>10</v>
      </c>
      <c r="AF333">
        <v>0.28230899999999998</v>
      </c>
      <c r="AG333">
        <v>2.1999999999999999E-5</v>
      </c>
      <c r="AH333" t="s">
        <v>11</v>
      </c>
      <c r="AI333">
        <v>0.71946399999999999</v>
      </c>
      <c r="AJ333">
        <v>6.3E-5</v>
      </c>
      <c r="AK333" t="s">
        <v>12</v>
      </c>
      <c r="AL333">
        <v>2.78</v>
      </c>
      <c r="AM333">
        <v>351.89159999999998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37362.515858999999</v>
      </c>
      <c r="I334">
        <v>129284.78625600001</v>
      </c>
      <c r="J334" t="s">
        <v>3</v>
      </c>
      <c r="K334">
        <v>37330.995390999997</v>
      </c>
      <c r="L334">
        <v>129038.119293</v>
      </c>
      <c r="M334" t="s">
        <v>4</v>
      </c>
      <c r="N334">
        <v>1887.333259</v>
      </c>
      <c r="O334">
        <v>1194.745165</v>
      </c>
      <c r="P334" t="s">
        <v>5</v>
      </c>
      <c r="Q334">
        <v>2670.7111570000002</v>
      </c>
      <c r="R334">
        <v>14790.377933</v>
      </c>
      <c r="S334" t="s">
        <v>6</v>
      </c>
      <c r="T334">
        <v>657.90510300000005</v>
      </c>
      <c r="U334">
        <v>225.60731999999999</v>
      </c>
      <c r="V334" t="s">
        <v>7</v>
      </c>
      <c r="W334">
        <v>693.05528000000004</v>
      </c>
      <c r="X334">
        <v>47.744183</v>
      </c>
      <c r="Y334" t="s">
        <v>8</v>
      </c>
      <c r="Z334">
        <v>967.87470299999995</v>
      </c>
      <c r="AA334">
        <v>14652.098273</v>
      </c>
      <c r="AB334" t="s">
        <v>9</v>
      </c>
      <c r="AC334">
        <v>32541.117617</v>
      </c>
      <c r="AD334">
        <v>94196.760504999998</v>
      </c>
      <c r="AE334" t="s">
        <v>10</v>
      </c>
      <c r="AF334">
        <v>0.282252</v>
      </c>
      <c r="AG334">
        <v>2.1999999999999999E-5</v>
      </c>
      <c r="AH334" t="s">
        <v>11</v>
      </c>
      <c r="AI334">
        <v>0.72003399999999995</v>
      </c>
      <c r="AJ334">
        <v>6.0000000000000002E-5</v>
      </c>
      <c r="AK334" t="s">
        <v>12</v>
      </c>
      <c r="AL334">
        <v>2.78</v>
      </c>
      <c r="AM334">
        <v>351.89159999999998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40241.208515999999</v>
      </c>
      <c r="I335">
        <v>120424.681551</v>
      </c>
      <c r="J335" t="s">
        <v>3</v>
      </c>
      <c r="K335">
        <v>40207.267656000004</v>
      </c>
      <c r="L335">
        <v>120195.86684</v>
      </c>
      <c r="M335" t="s">
        <v>4</v>
      </c>
      <c r="N335">
        <v>2032.15446</v>
      </c>
      <c r="O335">
        <v>1115.455393</v>
      </c>
      <c r="P335" t="s">
        <v>5</v>
      </c>
      <c r="Q335">
        <v>2880.5626419999999</v>
      </c>
      <c r="R335">
        <v>17126.633051000001</v>
      </c>
      <c r="S335" t="s">
        <v>6</v>
      </c>
      <c r="T335">
        <v>708.36516400000005</v>
      </c>
      <c r="U335">
        <v>214.58476400000001</v>
      </c>
      <c r="V335" t="s">
        <v>7</v>
      </c>
      <c r="W335">
        <v>746.369146</v>
      </c>
      <c r="X335">
        <v>49.133290000000002</v>
      </c>
      <c r="Y335" t="s">
        <v>8</v>
      </c>
      <c r="Z335">
        <v>1046.869747</v>
      </c>
      <c r="AA335">
        <v>17449.839595000001</v>
      </c>
      <c r="AB335" t="s">
        <v>9</v>
      </c>
      <c r="AC335">
        <v>35038.148672000003</v>
      </c>
      <c r="AD335">
        <v>93448.491871999999</v>
      </c>
      <c r="AE335" t="s">
        <v>10</v>
      </c>
      <c r="AF335">
        <v>0.28224399999999999</v>
      </c>
      <c r="AG335">
        <v>2.1999999999999999E-5</v>
      </c>
      <c r="AH335" t="s">
        <v>11</v>
      </c>
      <c r="AI335">
        <v>0.72023199999999998</v>
      </c>
      <c r="AJ335">
        <v>6.0999999999999999E-5</v>
      </c>
      <c r="AK335" t="s">
        <v>12</v>
      </c>
      <c r="AL335">
        <v>2.78</v>
      </c>
      <c r="AM335">
        <v>351.89159999999998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43100.510155999997</v>
      </c>
      <c r="I336">
        <v>145227.54352100001</v>
      </c>
      <c r="J336" t="s">
        <v>3</v>
      </c>
      <c r="K336">
        <v>43064.152969000002</v>
      </c>
      <c r="L336">
        <v>144942.79385799999</v>
      </c>
      <c r="M336" t="s">
        <v>4</v>
      </c>
      <c r="N336">
        <v>2176.227363</v>
      </c>
      <c r="O336">
        <v>1156.9757870000001</v>
      </c>
      <c r="P336" t="s">
        <v>5</v>
      </c>
      <c r="Q336">
        <v>3082.2034229999999</v>
      </c>
      <c r="R336">
        <v>18477.406881999999</v>
      </c>
      <c r="S336" t="s">
        <v>6</v>
      </c>
      <c r="T336">
        <v>758.64166399999999</v>
      </c>
      <c r="U336">
        <v>214.03444999999999</v>
      </c>
      <c r="V336" t="s">
        <v>7</v>
      </c>
      <c r="W336">
        <v>799.480997</v>
      </c>
      <c r="X336">
        <v>60.120018999999999</v>
      </c>
      <c r="Y336" t="s">
        <v>8</v>
      </c>
      <c r="Z336">
        <v>1118.1965359999999</v>
      </c>
      <c r="AA336">
        <v>18675.490894999999</v>
      </c>
      <c r="AB336" t="s">
        <v>9</v>
      </c>
      <c r="AC336">
        <v>37524.580625000002</v>
      </c>
      <c r="AD336">
        <v>113436.02432</v>
      </c>
      <c r="AE336" t="s">
        <v>10</v>
      </c>
      <c r="AF336">
        <v>0.28222799999999998</v>
      </c>
      <c r="AG336">
        <v>2.1999999999999999E-5</v>
      </c>
      <c r="AH336" t="s">
        <v>11</v>
      </c>
      <c r="AI336">
        <v>0.72059899999999999</v>
      </c>
      <c r="AJ336">
        <v>5.7000000000000003E-5</v>
      </c>
      <c r="AK336" t="s">
        <v>12</v>
      </c>
      <c r="AL336">
        <v>2.78</v>
      </c>
      <c r="AM336">
        <v>351.89159999999998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45966.682969000001</v>
      </c>
      <c r="I337">
        <v>186504.74653100001</v>
      </c>
      <c r="J337" t="s">
        <v>3</v>
      </c>
      <c r="K337">
        <v>45927.892656000004</v>
      </c>
      <c r="L337">
        <v>186147.27093500001</v>
      </c>
      <c r="M337" t="s">
        <v>4</v>
      </c>
      <c r="N337">
        <v>2321.000708</v>
      </c>
      <c r="O337">
        <v>1499.5301199999999</v>
      </c>
      <c r="P337" t="s">
        <v>5</v>
      </c>
      <c r="Q337">
        <v>3283.4240719999998</v>
      </c>
      <c r="R337">
        <v>20748.093338999999</v>
      </c>
      <c r="S337" t="s">
        <v>6</v>
      </c>
      <c r="T337">
        <v>809.01249800000005</v>
      </c>
      <c r="U337">
        <v>237.342445</v>
      </c>
      <c r="V337" t="s">
        <v>7</v>
      </c>
      <c r="W337">
        <v>852.74432100000001</v>
      </c>
      <c r="X337">
        <v>68.542698999999999</v>
      </c>
      <c r="Y337" t="s">
        <v>8</v>
      </c>
      <c r="Z337">
        <v>1188.8346039999999</v>
      </c>
      <c r="AA337">
        <v>20615.106721</v>
      </c>
      <c r="AB337" t="s">
        <v>9</v>
      </c>
      <c r="AC337">
        <v>40017.197969000001</v>
      </c>
      <c r="AD337">
        <v>138798.90910600001</v>
      </c>
      <c r="AE337" t="s">
        <v>10</v>
      </c>
      <c r="AF337">
        <v>0.28217900000000001</v>
      </c>
      <c r="AG337">
        <v>2.1999999999999999E-5</v>
      </c>
      <c r="AH337" t="s">
        <v>11</v>
      </c>
      <c r="AI337">
        <v>0.72080900000000003</v>
      </c>
      <c r="AJ337">
        <v>5.3000000000000001E-5</v>
      </c>
      <c r="AK337" t="s">
        <v>12</v>
      </c>
      <c r="AL337">
        <v>2.78</v>
      </c>
      <c r="AM337">
        <v>351.89159999999998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48835.504140999998</v>
      </c>
      <c r="I338">
        <v>173919.524511</v>
      </c>
      <c r="J338" t="s">
        <v>3</v>
      </c>
      <c r="K338">
        <v>48794.296718999998</v>
      </c>
      <c r="L338">
        <v>173579.73423999999</v>
      </c>
      <c r="M338" t="s">
        <v>4</v>
      </c>
      <c r="N338">
        <v>2465.4058300000002</v>
      </c>
      <c r="O338">
        <v>1607.1171220000001</v>
      </c>
      <c r="P338" t="s">
        <v>5</v>
      </c>
      <c r="Q338">
        <v>3485.5230470000001</v>
      </c>
      <c r="R338">
        <v>21244.448810000002</v>
      </c>
      <c r="S338" t="s">
        <v>6</v>
      </c>
      <c r="T338">
        <v>859.47767099999999</v>
      </c>
      <c r="U338">
        <v>230.71775</v>
      </c>
      <c r="V338" t="s">
        <v>7</v>
      </c>
      <c r="W338">
        <v>906.00619900000004</v>
      </c>
      <c r="X338">
        <v>60.023839000000002</v>
      </c>
      <c r="Y338" t="s">
        <v>8</v>
      </c>
      <c r="Z338">
        <v>1260.217073</v>
      </c>
      <c r="AA338">
        <v>21008.232848</v>
      </c>
      <c r="AB338" t="s">
        <v>9</v>
      </c>
      <c r="AC338">
        <v>42512.335233999998</v>
      </c>
      <c r="AD338">
        <v>124316.807168</v>
      </c>
      <c r="AE338" t="s">
        <v>10</v>
      </c>
      <c r="AF338">
        <v>0.28217700000000001</v>
      </c>
      <c r="AG338">
        <v>2.1999999999999999E-5</v>
      </c>
      <c r="AH338" t="s">
        <v>11</v>
      </c>
      <c r="AI338">
        <v>0.72135800000000005</v>
      </c>
      <c r="AJ338">
        <v>5.0000000000000002E-5</v>
      </c>
      <c r="AK338" t="s">
        <v>12</v>
      </c>
      <c r="AL338">
        <v>2.78</v>
      </c>
      <c r="AM338">
        <v>351.89159999999998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51724.588750000003</v>
      </c>
      <c r="I339">
        <v>195954.31337300001</v>
      </c>
      <c r="J339" t="s">
        <v>3</v>
      </c>
      <c r="K339">
        <v>51680.958594000003</v>
      </c>
      <c r="L339">
        <v>195558.88175199999</v>
      </c>
      <c r="M339" t="s">
        <v>4</v>
      </c>
      <c r="N339">
        <v>2609.98335</v>
      </c>
      <c r="O339">
        <v>1589.287012</v>
      </c>
      <c r="P339" t="s">
        <v>5</v>
      </c>
      <c r="Q339">
        <v>3704.167559</v>
      </c>
      <c r="R339">
        <v>24986.187858000001</v>
      </c>
      <c r="S339" t="s">
        <v>6</v>
      </c>
      <c r="T339">
        <v>910.03331900000001</v>
      </c>
      <c r="U339">
        <v>226.77203299999999</v>
      </c>
      <c r="V339" t="s">
        <v>7</v>
      </c>
      <c r="W339">
        <v>959.37428699999998</v>
      </c>
      <c r="X339">
        <v>70.832159000000004</v>
      </c>
      <c r="Y339" t="s">
        <v>8</v>
      </c>
      <c r="Z339">
        <v>1347.934612</v>
      </c>
      <c r="AA339">
        <v>24656.75085</v>
      </c>
      <c r="AB339" t="s">
        <v>9</v>
      </c>
      <c r="AC339">
        <v>45010.385469000001</v>
      </c>
      <c r="AD339">
        <v>140780.69414800001</v>
      </c>
      <c r="AE339" t="s">
        <v>10</v>
      </c>
      <c r="AF339">
        <v>0.28190500000000002</v>
      </c>
      <c r="AG339">
        <v>2.5000000000000001E-5</v>
      </c>
      <c r="AH339" t="s">
        <v>11</v>
      </c>
      <c r="AI339">
        <v>0.72156100000000001</v>
      </c>
      <c r="AJ339">
        <v>4.8999999999999998E-5</v>
      </c>
      <c r="AK339" t="s">
        <v>12</v>
      </c>
      <c r="AL339">
        <v>2.78</v>
      </c>
      <c r="AM339">
        <v>351.89159999999998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54607.867343999998</v>
      </c>
      <c r="I340">
        <v>220776.0692</v>
      </c>
      <c r="J340" t="s">
        <v>3</v>
      </c>
      <c r="K340">
        <v>54561.805702999998</v>
      </c>
      <c r="L340">
        <v>220338.754709</v>
      </c>
      <c r="M340" t="s">
        <v>4</v>
      </c>
      <c r="N340">
        <v>2755.4336429999998</v>
      </c>
      <c r="O340">
        <v>2041.741475</v>
      </c>
      <c r="P340" t="s">
        <v>5</v>
      </c>
      <c r="Q340">
        <v>3914.0275200000001</v>
      </c>
      <c r="R340">
        <v>27957.895925000001</v>
      </c>
      <c r="S340" t="s">
        <v>6</v>
      </c>
      <c r="T340">
        <v>960.62490700000001</v>
      </c>
      <c r="U340">
        <v>235.97780399999999</v>
      </c>
      <c r="V340" t="s">
        <v>7</v>
      </c>
      <c r="W340">
        <v>1012.779287</v>
      </c>
      <c r="X340">
        <v>77.510507000000004</v>
      </c>
      <c r="Y340" t="s">
        <v>8</v>
      </c>
      <c r="Z340">
        <v>1426.7436299999999</v>
      </c>
      <c r="AA340">
        <v>28047.685404</v>
      </c>
      <c r="AB340" t="s">
        <v>9</v>
      </c>
      <c r="AC340">
        <v>47510.672812999997</v>
      </c>
      <c r="AD340">
        <v>163773.02360099999</v>
      </c>
      <c r="AE340" t="s">
        <v>10</v>
      </c>
      <c r="AF340">
        <v>0.28189900000000001</v>
      </c>
      <c r="AG340">
        <v>2.5000000000000001E-5</v>
      </c>
      <c r="AH340" t="s">
        <v>11</v>
      </c>
      <c r="AI340">
        <v>0.72174499999999997</v>
      </c>
      <c r="AJ340">
        <v>4.6999999999999997E-5</v>
      </c>
      <c r="AK340" t="s">
        <v>12</v>
      </c>
      <c r="AL340">
        <v>2.78</v>
      </c>
      <c r="AM340">
        <v>351.89159999999998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57495.125391000001</v>
      </c>
      <c r="I341">
        <v>236783.93006300001</v>
      </c>
      <c r="J341" t="s">
        <v>3</v>
      </c>
      <c r="K341">
        <v>57446.633358999999</v>
      </c>
      <c r="L341">
        <v>236313.85277900001</v>
      </c>
      <c r="M341" t="s">
        <v>4</v>
      </c>
      <c r="N341">
        <v>2902.051152</v>
      </c>
      <c r="O341">
        <v>2342.3995639999998</v>
      </c>
      <c r="P341" t="s">
        <v>5</v>
      </c>
      <c r="Q341">
        <v>4119.3309470000004</v>
      </c>
      <c r="R341">
        <v>29462.586582</v>
      </c>
      <c r="S341" t="s">
        <v>6</v>
      </c>
      <c r="T341">
        <v>1011.4088850000001</v>
      </c>
      <c r="U341">
        <v>248.09181100000001</v>
      </c>
      <c r="V341" t="s">
        <v>7</v>
      </c>
      <c r="W341">
        <v>1066.4269139999999</v>
      </c>
      <c r="X341">
        <v>79.581772999999998</v>
      </c>
      <c r="Y341" t="s">
        <v>8</v>
      </c>
      <c r="Z341">
        <v>1500.373347</v>
      </c>
      <c r="AA341">
        <v>29660.063439000001</v>
      </c>
      <c r="AB341" t="s">
        <v>9</v>
      </c>
      <c r="AC341">
        <v>50018.712891000003</v>
      </c>
      <c r="AD341">
        <v>176086.88049499999</v>
      </c>
      <c r="AE341" t="s">
        <v>10</v>
      </c>
      <c r="AF341">
        <v>0.281468</v>
      </c>
      <c r="AG341">
        <v>3.3000000000000003E-5</v>
      </c>
      <c r="AH341" t="s">
        <v>11</v>
      </c>
      <c r="AI341">
        <v>0.72212900000000002</v>
      </c>
      <c r="AJ341">
        <v>4.1999999999999998E-5</v>
      </c>
      <c r="AK341" t="s">
        <v>12</v>
      </c>
      <c r="AL341">
        <v>2.78</v>
      </c>
      <c r="AM341">
        <v>351.89159999999998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2685.5392040000002</v>
      </c>
      <c r="I342">
        <v>17132.216989</v>
      </c>
      <c r="J342" t="s">
        <v>3</v>
      </c>
      <c r="K342">
        <v>2683.06918</v>
      </c>
      <c r="L342">
        <v>17094.593527000001</v>
      </c>
      <c r="M342" t="s">
        <v>4</v>
      </c>
      <c r="N342">
        <v>143.82882499999999</v>
      </c>
      <c r="O342">
        <v>168.88147900000001</v>
      </c>
      <c r="P342" t="s">
        <v>5</v>
      </c>
      <c r="Q342">
        <v>0</v>
      </c>
      <c r="R342">
        <v>0</v>
      </c>
      <c r="S342" t="s">
        <v>6</v>
      </c>
      <c r="T342">
        <v>50.870232000000001</v>
      </c>
      <c r="U342">
        <v>5.3748050000000003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0.29454200000000003</v>
      </c>
      <c r="AD342">
        <v>8.5000000000000006E-5</v>
      </c>
      <c r="AE342" t="s">
        <v>10</v>
      </c>
      <c r="AF342">
        <v>0</v>
      </c>
      <c r="AG342">
        <v>0</v>
      </c>
      <c r="AH342" t="s">
        <v>11</v>
      </c>
      <c r="AI342">
        <v>0.70710700000000004</v>
      </c>
      <c r="AJ342">
        <v>3.3000000000000003E-5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5390.3326859999997</v>
      </c>
      <c r="I343">
        <v>42504.461670999997</v>
      </c>
      <c r="J343" t="s">
        <v>3</v>
      </c>
      <c r="K343">
        <v>5385.3928809999998</v>
      </c>
      <c r="L343">
        <v>42412.242345999999</v>
      </c>
      <c r="M343" t="s">
        <v>4</v>
      </c>
      <c r="N343">
        <v>290.33206000000001</v>
      </c>
      <c r="O343">
        <v>369.940653</v>
      </c>
      <c r="P343" t="s">
        <v>5</v>
      </c>
      <c r="Q343">
        <v>0</v>
      </c>
      <c r="R343">
        <v>0</v>
      </c>
      <c r="S343" t="s">
        <v>6</v>
      </c>
      <c r="T343">
        <v>102.141655</v>
      </c>
      <c r="U343">
        <v>13.416188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0.29181000000000001</v>
      </c>
      <c r="AD343">
        <v>8.2999999999999998E-5</v>
      </c>
      <c r="AE343" t="s">
        <v>10</v>
      </c>
      <c r="AF343">
        <v>0</v>
      </c>
      <c r="AG343">
        <v>0</v>
      </c>
      <c r="AH343" t="s">
        <v>11</v>
      </c>
      <c r="AI343">
        <v>0.70944099999999999</v>
      </c>
      <c r="AJ343">
        <v>4.5000000000000003E-5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8074.8357029999997</v>
      </c>
      <c r="I344">
        <v>24616.025447</v>
      </c>
      <c r="J344" t="s">
        <v>3</v>
      </c>
      <c r="K344">
        <v>8067.4443549999996</v>
      </c>
      <c r="L344">
        <v>24566.927253000002</v>
      </c>
      <c r="M344" t="s">
        <v>4</v>
      </c>
      <c r="N344">
        <v>434.470889</v>
      </c>
      <c r="O344">
        <v>206.93611000000001</v>
      </c>
      <c r="P344" t="s">
        <v>5</v>
      </c>
      <c r="Q344">
        <v>0</v>
      </c>
      <c r="R344">
        <v>0</v>
      </c>
      <c r="S344" t="s">
        <v>6</v>
      </c>
      <c r="T344">
        <v>153.040223</v>
      </c>
      <c r="U344">
        <v>7.88049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0.28867700000000002</v>
      </c>
      <c r="AD344">
        <v>6.6000000000000005E-5</v>
      </c>
      <c r="AE344" t="s">
        <v>10</v>
      </c>
      <c r="AF344">
        <v>0</v>
      </c>
      <c r="AG344">
        <v>0</v>
      </c>
      <c r="AH344" t="s">
        <v>11</v>
      </c>
      <c r="AI344">
        <v>0.71091700000000002</v>
      </c>
      <c r="AJ344">
        <v>5.8E-5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10779.781641</v>
      </c>
      <c r="I345">
        <v>24620.610282000001</v>
      </c>
      <c r="J345" t="s">
        <v>3</v>
      </c>
      <c r="K345">
        <v>10769.925781</v>
      </c>
      <c r="L345">
        <v>24566.786176000001</v>
      </c>
      <c r="M345" t="s">
        <v>4</v>
      </c>
      <c r="N345">
        <v>580.81177700000001</v>
      </c>
      <c r="O345">
        <v>167.32239899999999</v>
      </c>
      <c r="P345" t="s">
        <v>5</v>
      </c>
      <c r="Q345">
        <v>0</v>
      </c>
      <c r="R345">
        <v>0</v>
      </c>
      <c r="S345" t="s">
        <v>6</v>
      </c>
      <c r="T345">
        <v>204.30519899999999</v>
      </c>
      <c r="U345">
        <v>8.2847770000000001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0.28668199999999999</v>
      </c>
      <c r="AD345">
        <v>4.0000000000000003E-5</v>
      </c>
      <c r="AE345" t="s">
        <v>10</v>
      </c>
      <c r="AF345">
        <v>0</v>
      </c>
      <c r="AG345">
        <v>0</v>
      </c>
      <c r="AH345" t="s">
        <v>11</v>
      </c>
      <c r="AI345">
        <v>0.71218000000000004</v>
      </c>
      <c r="AJ345">
        <v>6.4999999999999994E-5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13474.308612999999</v>
      </c>
      <c r="I346">
        <v>54732.197540000001</v>
      </c>
      <c r="J346" t="s">
        <v>3</v>
      </c>
      <c r="K346">
        <v>13461.996483999999</v>
      </c>
      <c r="L346">
        <v>54607.796780999997</v>
      </c>
      <c r="M346" t="s">
        <v>4</v>
      </c>
      <c r="N346">
        <v>726.54247799999996</v>
      </c>
      <c r="O346">
        <v>405.10036200000002</v>
      </c>
      <c r="P346" t="s">
        <v>5</v>
      </c>
      <c r="Q346">
        <v>0</v>
      </c>
      <c r="R346">
        <v>0</v>
      </c>
      <c r="S346" t="s">
        <v>6</v>
      </c>
      <c r="T346">
        <v>255.38787199999999</v>
      </c>
      <c r="U346">
        <v>17.584516000000001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0.28442899999999999</v>
      </c>
      <c r="AD346">
        <v>1.9000000000000001E-5</v>
      </c>
      <c r="AE346" t="s">
        <v>10</v>
      </c>
      <c r="AF346">
        <v>0</v>
      </c>
      <c r="AG346">
        <v>0</v>
      </c>
      <c r="AH346" t="s">
        <v>11</v>
      </c>
      <c r="AI346">
        <v>0.71328100000000005</v>
      </c>
      <c r="AJ346">
        <v>7.2000000000000002E-5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16153.867559</v>
      </c>
      <c r="I347">
        <v>57982.537107999997</v>
      </c>
      <c r="J347" t="s">
        <v>3</v>
      </c>
      <c r="K347">
        <v>16139.119882999999</v>
      </c>
      <c r="L347">
        <v>57857.112676999997</v>
      </c>
      <c r="M347" t="s">
        <v>4</v>
      </c>
      <c r="N347">
        <v>870.33404199999995</v>
      </c>
      <c r="O347">
        <v>377.27942400000001</v>
      </c>
      <c r="P347" t="s">
        <v>5</v>
      </c>
      <c r="Q347">
        <v>0</v>
      </c>
      <c r="R347">
        <v>0</v>
      </c>
      <c r="S347" t="s">
        <v>6</v>
      </c>
      <c r="T347">
        <v>306.21475299999997</v>
      </c>
      <c r="U347">
        <v>19.050916999999998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0.28340599999999999</v>
      </c>
      <c r="AD347">
        <v>3.4E-5</v>
      </c>
      <c r="AE347" t="s">
        <v>10</v>
      </c>
      <c r="AF347">
        <v>0</v>
      </c>
      <c r="AG347">
        <v>0</v>
      </c>
      <c r="AH347" t="s">
        <v>11</v>
      </c>
      <c r="AI347">
        <v>0.71409100000000003</v>
      </c>
      <c r="AJ347">
        <v>8.1000000000000004E-5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18838.941875</v>
      </c>
      <c r="I348">
        <v>44643.013064999999</v>
      </c>
      <c r="J348" t="s">
        <v>3</v>
      </c>
      <c r="K348">
        <v>18821.758945000001</v>
      </c>
      <c r="L348">
        <v>44551.921113999997</v>
      </c>
      <c r="M348" t="s">
        <v>4</v>
      </c>
      <c r="N348">
        <v>1013.8270209999999</v>
      </c>
      <c r="O348">
        <v>262.89451800000001</v>
      </c>
      <c r="P348" t="s">
        <v>5</v>
      </c>
      <c r="Q348">
        <v>0</v>
      </c>
      <c r="R348">
        <v>0</v>
      </c>
      <c r="S348" t="s">
        <v>6</v>
      </c>
      <c r="T348">
        <v>357.140219</v>
      </c>
      <c r="U348">
        <v>15.254549000000001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0.28302500000000003</v>
      </c>
      <c r="AD348">
        <v>2.9E-5</v>
      </c>
      <c r="AE348" t="s">
        <v>10</v>
      </c>
      <c r="AF348">
        <v>0</v>
      </c>
      <c r="AG348">
        <v>0</v>
      </c>
      <c r="AH348" t="s">
        <v>11</v>
      </c>
      <c r="AI348">
        <v>0.71451500000000001</v>
      </c>
      <c r="AJ348">
        <v>7.8999999999999996E-5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21529.180547</v>
      </c>
      <c r="I349">
        <v>54730.413536</v>
      </c>
      <c r="J349" t="s">
        <v>3</v>
      </c>
      <c r="K349">
        <v>21509.547343999999</v>
      </c>
      <c r="L349">
        <v>54610.394495</v>
      </c>
      <c r="M349" t="s">
        <v>4</v>
      </c>
      <c r="N349">
        <v>1158.382605</v>
      </c>
      <c r="O349">
        <v>379.20550100000003</v>
      </c>
      <c r="P349" t="s">
        <v>5</v>
      </c>
      <c r="Q349">
        <v>0</v>
      </c>
      <c r="R349">
        <v>0</v>
      </c>
      <c r="S349" t="s">
        <v>6</v>
      </c>
      <c r="T349">
        <v>408.03874500000001</v>
      </c>
      <c r="U349">
        <v>17.221164999999999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0.28250399999999998</v>
      </c>
      <c r="AD349">
        <v>2.4000000000000001E-5</v>
      </c>
      <c r="AE349" t="s">
        <v>10</v>
      </c>
      <c r="AF349">
        <v>0</v>
      </c>
      <c r="AG349">
        <v>0</v>
      </c>
      <c r="AH349" t="s">
        <v>11</v>
      </c>
      <c r="AI349">
        <v>0.71478900000000001</v>
      </c>
      <c r="AJ349">
        <v>8.1000000000000004E-5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24239.227578000002</v>
      </c>
      <c r="I350">
        <v>93319.151133000007</v>
      </c>
      <c r="J350" t="s">
        <v>3</v>
      </c>
      <c r="K350">
        <v>24217.137813000001</v>
      </c>
      <c r="L350">
        <v>93121.140480999995</v>
      </c>
      <c r="M350" t="s">
        <v>4</v>
      </c>
      <c r="N350">
        <v>1304.0538529999999</v>
      </c>
      <c r="O350">
        <v>598.99809000000005</v>
      </c>
      <c r="P350" t="s">
        <v>5</v>
      </c>
      <c r="Q350">
        <v>0</v>
      </c>
      <c r="R350">
        <v>0</v>
      </c>
      <c r="S350" t="s">
        <v>6</v>
      </c>
      <c r="T350">
        <v>459.41938499999998</v>
      </c>
      <c r="U350">
        <v>29.805544000000001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0.28250399999999998</v>
      </c>
      <c r="AD350">
        <v>2.4000000000000001E-5</v>
      </c>
      <c r="AE350" t="s">
        <v>10</v>
      </c>
      <c r="AF350">
        <v>0</v>
      </c>
      <c r="AG350">
        <v>0</v>
      </c>
      <c r="AH350" t="s">
        <v>11</v>
      </c>
      <c r="AI350">
        <v>0.71479199999999998</v>
      </c>
      <c r="AJ350">
        <v>8.1000000000000004E-5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26934.538633</v>
      </c>
      <c r="I351">
        <v>90049.863662000003</v>
      </c>
      <c r="J351" t="s">
        <v>3</v>
      </c>
      <c r="K351">
        <v>26909.993515999999</v>
      </c>
      <c r="L351">
        <v>89873.715962999995</v>
      </c>
      <c r="M351" t="s">
        <v>4</v>
      </c>
      <c r="N351">
        <v>1449.1920210000001</v>
      </c>
      <c r="O351">
        <v>563.48803699999996</v>
      </c>
      <c r="P351" t="s">
        <v>5</v>
      </c>
      <c r="Q351">
        <v>0</v>
      </c>
      <c r="R351">
        <v>0</v>
      </c>
      <c r="S351" t="s">
        <v>6</v>
      </c>
      <c r="T351">
        <v>510.48805800000002</v>
      </c>
      <c r="U351">
        <v>29.908702999999999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0.28250399999999998</v>
      </c>
      <c r="AD351">
        <v>2.4000000000000001E-5</v>
      </c>
      <c r="AE351" t="s">
        <v>10</v>
      </c>
      <c r="AF351">
        <v>0</v>
      </c>
      <c r="AG351">
        <v>0</v>
      </c>
      <c r="AH351" t="s">
        <v>11</v>
      </c>
      <c r="AI351">
        <v>0.71479199999999998</v>
      </c>
      <c r="AJ351">
        <v>8.1000000000000004E-5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29610.558555</v>
      </c>
      <c r="I352">
        <v>78692.630283999999</v>
      </c>
      <c r="J352" t="s">
        <v>3</v>
      </c>
      <c r="K352">
        <v>29583.576991999998</v>
      </c>
      <c r="L352">
        <v>78527.676582999993</v>
      </c>
      <c r="M352" t="s">
        <v>4</v>
      </c>
      <c r="N352">
        <v>1592.241804</v>
      </c>
      <c r="O352">
        <v>485.49279300000001</v>
      </c>
      <c r="P352" t="s">
        <v>5</v>
      </c>
      <c r="Q352">
        <v>0</v>
      </c>
      <c r="R352">
        <v>0</v>
      </c>
      <c r="S352" t="s">
        <v>6</v>
      </c>
      <c r="T352">
        <v>561.22855100000004</v>
      </c>
      <c r="U352">
        <v>26.195678999999998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0.28250399999999998</v>
      </c>
      <c r="AD352">
        <v>2.4000000000000001E-5</v>
      </c>
      <c r="AE352" t="s">
        <v>10</v>
      </c>
      <c r="AF352">
        <v>0</v>
      </c>
      <c r="AG352">
        <v>0</v>
      </c>
      <c r="AH352" t="s">
        <v>11</v>
      </c>
      <c r="AI352">
        <v>0.71479300000000001</v>
      </c>
      <c r="AJ352">
        <v>8.1000000000000004E-5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32312.653320000001</v>
      </c>
      <c r="I353">
        <v>104005.82714199999</v>
      </c>
      <c r="J353" t="s">
        <v>3</v>
      </c>
      <c r="K353">
        <v>32283.213516</v>
      </c>
      <c r="L353">
        <v>103781.21451799999</v>
      </c>
      <c r="M353" t="s">
        <v>4</v>
      </c>
      <c r="N353">
        <v>1737.82916</v>
      </c>
      <c r="O353">
        <v>713.04756599999996</v>
      </c>
      <c r="P353" t="s">
        <v>5</v>
      </c>
      <c r="Q353">
        <v>0</v>
      </c>
      <c r="R353">
        <v>0</v>
      </c>
      <c r="S353" t="s">
        <v>6</v>
      </c>
      <c r="T353">
        <v>612.423269</v>
      </c>
      <c r="U353">
        <v>32.763081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0.28250399999999998</v>
      </c>
      <c r="AD353">
        <v>2.4000000000000001E-5</v>
      </c>
      <c r="AE353" t="s">
        <v>10</v>
      </c>
      <c r="AF353">
        <v>0</v>
      </c>
      <c r="AG353">
        <v>0</v>
      </c>
      <c r="AH353" t="s">
        <v>11</v>
      </c>
      <c r="AI353">
        <v>0.71479300000000001</v>
      </c>
      <c r="AJ353">
        <v>8.1000000000000004E-5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34999.093437000003</v>
      </c>
      <c r="I354">
        <v>123430.486236</v>
      </c>
      <c r="J354" t="s">
        <v>3</v>
      </c>
      <c r="K354">
        <v>34967.215859000004</v>
      </c>
      <c r="L354">
        <v>123177.755158</v>
      </c>
      <c r="M354" t="s">
        <v>4</v>
      </c>
      <c r="N354">
        <v>1882.4652659999999</v>
      </c>
      <c r="O354">
        <v>857.973074</v>
      </c>
      <c r="P354" t="s">
        <v>5</v>
      </c>
      <c r="Q354">
        <v>0</v>
      </c>
      <c r="R354">
        <v>0</v>
      </c>
      <c r="S354" t="s">
        <v>6</v>
      </c>
      <c r="T354">
        <v>663.33832299999995</v>
      </c>
      <c r="U354">
        <v>39.341332999999999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0.28250399999999998</v>
      </c>
      <c r="AD354">
        <v>2.4000000000000001E-5</v>
      </c>
      <c r="AE354" t="s">
        <v>10</v>
      </c>
      <c r="AF354">
        <v>0</v>
      </c>
      <c r="AG354">
        <v>0</v>
      </c>
      <c r="AH354" t="s">
        <v>11</v>
      </c>
      <c r="AI354">
        <v>0.71479300000000001</v>
      </c>
      <c r="AJ354">
        <v>8.1000000000000004E-5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37687.591953000003</v>
      </c>
      <c r="I355">
        <v>102358.730251</v>
      </c>
      <c r="J355" t="s">
        <v>3</v>
      </c>
      <c r="K355">
        <v>37653.271406</v>
      </c>
      <c r="L355">
        <v>102154.857749</v>
      </c>
      <c r="M355" t="s">
        <v>4</v>
      </c>
      <c r="N355">
        <v>2026.515723</v>
      </c>
      <c r="O355">
        <v>693.640716</v>
      </c>
      <c r="P355" t="s">
        <v>5</v>
      </c>
      <c r="Q355">
        <v>0</v>
      </c>
      <c r="R355">
        <v>0</v>
      </c>
      <c r="S355" t="s">
        <v>6</v>
      </c>
      <c r="T355">
        <v>714.34454100000005</v>
      </c>
      <c r="U355">
        <v>34.155580999999998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0.28250399999999998</v>
      </c>
      <c r="AD355">
        <v>2.4000000000000001E-5</v>
      </c>
      <c r="AE355" t="s">
        <v>10</v>
      </c>
      <c r="AF355">
        <v>0</v>
      </c>
      <c r="AG355">
        <v>0</v>
      </c>
      <c r="AH355" t="s">
        <v>11</v>
      </c>
      <c r="AI355">
        <v>0.71479300000000001</v>
      </c>
      <c r="AJ355">
        <v>8.1000000000000004E-5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40379.120000000003</v>
      </c>
      <c r="I356">
        <v>100172.388978</v>
      </c>
      <c r="J356" t="s">
        <v>3</v>
      </c>
      <c r="K356">
        <v>40342.361327999999</v>
      </c>
      <c r="L356">
        <v>99966.139238999996</v>
      </c>
      <c r="M356" t="s">
        <v>4</v>
      </c>
      <c r="N356">
        <v>2170.072056</v>
      </c>
      <c r="O356">
        <v>658.04108799999995</v>
      </c>
      <c r="P356" t="s">
        <v>5</v>
      </c>
      <c r="Q356">
        <v>0</v>
      </c>
      <c r="R356">
        <v>0</v>
      </c>
      <c r="S356" t="s">
        <v>6</v>
      </c>
      <c r="T356">
        <v>765.39846599999998</v>
      </c>
      <c r="U356">
        <v>33.789234999999998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0.28250399999999998</v>
      </c>
      <c r="AD356">
        <v>2.4000000000000001E-5</v>
      </c>
      <c r="AE356" t="s">
        <v>10</v>
      </c>
      <c r="AF356">
        <v>0</v>
      </c>
      <c r="AG356">
        <v>0</v>
      </c>
      <c r="AH356" t="s">
        <v>11</v>
      </c>
      <c r="AI356">
        <v>0.71479300000000001</v>
      </c>
      <c r="AJ356">
        <v>8.1000000000000004E-5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43086.791405999997</v>
      </c>
      <c r="I357">
        <v>146609.46591100001</v>
      </c>
      <c r="J357" t="s">
        <v>3</v>
      </c>
      <c r="K357">
        <v>43047.568906</v>
      </c>
      <c r="L357">
        <v>146306.729463</v>
      </c>
      <c r="M357" t="s">
        <v>4</v>
      </c>
      <c r="N357">
        <v>2316.0844040000002</v>
      </c>
      <c r="O357">
        <v>967.79049999999995</v>
      </c>
      <c r="P357" t="s">
        <v>5</v>
      </c>
      <c r="Q357">
        <v>0</v>
      </c>
      <c r="R357">
        <v>0</v>
      </c>
      <c r="S357" t="s">
        <v>6</v>
      </c>
      <c r="T357">
        <v>816.72204299999999</v>
      </c>
      <c r="U357">
        <v>47.426451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0.28250399999999998</v>
      </c>
      <c r="AD357">
        <v>2.4000000000000001E-5</v>
      </c>
      <c r="AE357" t="s">
        <v>10</v>
      </c>
      <c r="AF357">
        <v>0</v>
      </c>
      <c r="AG357">
        <v>0</v>
      </c>
      <c r="AH357" t="s">
        <v>11</v>
      </c>
      <c r="AI357">
        <v>0.71479300000000001</v>
      </c>
      <c r="AJ357">
        <v>8.1000000000000004E-5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45779.319531000001</v>
      </c>
      <c r="I358">
        <v>155571.78339</v>
      </c>
      <c r="J358" t="s">
        <v>3</v>
      </c>
      <c r="K358">
        <v>45737.666405999997</v>
      </c>
      <c r="L358">
        <v>155257.02636799999</v>
      </c>
      <c r="M358" t="s">
        <v>4</v>
      </c>
      <c r="N358">
        <v>2460.2368510000001</v>
      </c>
      <c r="O358">
        <v>1020.560999</v>
      </c>
      <c r="P358" t="s">
        <v>5</v>
      </c>
      <c r="Q358">
        <v>0</v>
      </c>
      <c r="R358">
        <v>0</v>
      </c>
      <c r="S358" t="s">
        <v>6</v>
      </c>
      <c r="T358">
        <v>867.77840600000002</v>
      </c>
      <c r="U358">
        <v>51.490268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0.28250399999999998</v>
      </c>
      <c r="AD358">
        <v>2.4000000000000001E-5</v>
      </c>
      <c r="AE358" t="s">
        <v>10</v>
      </c>
      <c r="AF358">
        <v>0</v>
      </c>
      <c r="AG358">
        <v>0</v>
      </c>
      <c r="AH358" t="s">
        <v>11</v>
      </c>
      <c r="AI358">
        <v>0.71479300000000001</v>
      </c>
      <c r="AJ358">
        <v>8.1000000000000004E-5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48465.024921999997</v>
      </c>
      <c r="I359">
        <v>151510.972354</v>
      </c>
      <c r="J359" t="s">
        <v>3</v>
      </c>
      <c r="K359">
        <v>48420.917421999999</v>
      </c>
      <c r="L359">
        <v>151201.828989</v>
      </c>
      <c r="M359" t="s">
        <v>4</v>
      </c>
      <c r="N359">
        <v>2604.9369240000001</v>
      </c>
      <c r="O359">
        <v>949.71687899999995</v>
      </c>
      <c r="P359" t="s">
        <v>5</v>
      </c>
      <c r="Q359">
        <v>0</v>
      </c>
      <c r="R359">
        <v>0</v>
      </c>
      <c r="S359" t="s">
        <v>6</v>
      </c>
      <c r="T359">
        <v>918.68405600000006</v>
      </c>
      <c r="U359">
        <v>51.599424999999997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0.28250399999999998</v>
      </c>
      <c r="AD359">
        <v>2.4000000000000001E-5</v>
      </c>
      <c r="AE359" t="s">
        <v>10</v>
      </c>
      <c r="AF359">
        <v>0</v>
      </c>
      <c r="AG359">
        <v>0</v>
      </c>
      <c r="AH359" t="s">
        <v>11</v>
      </c>
      <c r="AI359">
        <v>0.71479300000000001</v>
      </c>
      <c r="AJ359">
        <v>8.1000000000000004E-5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51155.105078000001</v>
      </c>
      <c r="I360">
        <v>158010.78261299999</v>
      </c>
      <c r="J360" t="s">
        <v>3</v>
      </c>
      <c r="K360">
        <v>51108.549844000001</v>
      </c>
      <c r="L360">
        <v>157686.64146000001</v>
      </c>
      <c r="M360" t="s">
        <v>4</v>
      </c>
      <c r="N360">
        <v>2749.0355129999998</v>
      </c>
      <c r="O360">
        <v>998.22088099999996</v>
      </c>
      <c r="P360" t="s">
        <v>5</v>
      </c>
      <c r="Q360">
        <v>0</v>
      </c>
      <c r="R360">
        <v>0</v>
      </c>
      <c r="S360" t="s">
        <v>6</v>
      </c>
      <c r="T360">
        <v>969.70771200000001</v>
      </c>
      <c r="U360">
        <v>51.823053999999999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0.28250399999999998</v>
      </c>
      <c r="AD360">
        <v>2.4000000000000001E-5</v>
      </c>
      <c r="AE360" t="s">
        <v>10</v>
      </c>
      <c r="AF360">
        <v>0</v>
      </c>
      <c r="AG360">
        <v>0</v>
      </c>
      <c r="AH360" t="s">
        <v>11</v>
      </c>
      <c r="AI360">
        <v>0.71479300000000001</v>
      </c>
      <c r="AJ360">
        <v>8.1000000000000004E-5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53863.638358999997</v>
      </c>
      <c r="I361">
        <v>208210.68635100001</v>
      </c>
      <c r="J361" t="s">
        <v>3</v>
      </c>
      <c r="K361">
        <v>53814.628280999998</v>
      </c>
      <c r="L361">
        <v>207797.94403099999</v>
      </c>
      <c r="M361" t="s">
        <v>4</v>
      </c>
      <c r="N361">
        <v>2895.0609960000002</v>
      </c>
      <c r="O361">
        <v>1390.8912419999999</v>
      </c>
      <c r="P361" t="s">
        <v>5</v>
      </c>
      <c r="Q361">
        <v>0</v>
      </c>
      <c r="R361">
        <v>0</v>
      </c>
      <c r="S361" t="s">
        <v>6</v>
      </c>
      <c r="T361">
        <v>1021.0296949999999</v>
      </c>
      <c r="U361">
        <v>66.832567999999995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0.28250399999999998</v>
      </c>
      <c r="AD361">
        <v>2.4000000000000001E-5</v>
      </c>
      <c r="AE361" t="s">
        <v>10</v>
      </c>
      <c r="AF361">
        <v>0</v>
      </c>
      <c r="AG361">
        <v>0</v>
      </c>
      <c r="AH361" t="s">
        <v>11</v>
      </c>
      <c r="AI361">
        <v>0.71479300000000001</v>
      </c>
      <c r="AJ361">
        <v>8.1000000000000004E-5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5519.2280860000001</v>
      </c>
      <c r="I362">
        <v>52194.667024000002</v>
      </c>
      <c r="J362" t="s">
        <v>3</v>
      </c>
      <c r="K362">
        <v>5514.6526370000001</v>
      </c>
      <c r="L362">
        <v>52132.143463</v>
      </c>
      <c r="M362" t="s">
        <v>4</v>
      </c>
      <c r="N362">
        <v>303.32985600000001</v>
      </c>
      <c r="O362">
        <v>152.17335600000001</v>
      </c>
      <c r="P362" t="s">
        <v>5</v>
      </c>
      <c r="Q362">
        <v>563.47981200000004</v>
      </c>
      <c r="R362">
        <v>1584.6005339999999</v>
      </c>
      <c r="S362" t="s">
        <v>6</v>
      </c>
      <c r="T362">
        <v>196.874402</v>
      </c>
      <c r="U362">
        <v>63.980105000000002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0.293935</v>
      </c>
      <c r="AG362">
        <v>7.7999999999999999E-5</v>
      </c>
      <c r="AH362" t="s">
        <v>11</v>
      </c>
      <c r="AI362">
        <v>0.70644600000000002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11058.519550999999</v>
      </c>
      <c r="I363">
        <v>43740.250154000001</v>
      </c>
      <c r="J363" t="s">
        <v>3</v>
      </c>
      <c r="K363">
        <v>11049.328944999999</v>
      </c>
      <c r="L363">
        <v>43674.578826999998</v>
      </c>
      <c r="M363" t="s">
        <v>4</v>
      </c>
      <c r="N363">
        <v>607.02227800000003</v>
      </c>
      <c r="O363">
        <v>230.93744699999999</v>
      </c>
      <c r="P363" t="s">
        <v>5</v>
      </c>
      <c r="Q363">
        <v>1131.8213109999999</v>
      </c>
      <c r="R363">
        <v>2260.46108</v>
      </c>
      <c r="S363" t="s">
        <v>6</v>
      </c>
      <c r="T363">
        <v>393.69680099999999</v>
      </c>
      <c r="U363">
        <v>54.71895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0.29023599999999999</v>
      </c>
      <c r="AG363">
        <v>6.3999999999999997E-5</v>
      </c>
      <c r="AH363" t="s">
        <v>11</v>
      </c>
      <c r="AI363">
        <v>0.707986</v>
      </c>
      <c r="AJ363">
        <v>2.6999999999999999E-5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16597.331973</v>
      </c>
      <c r="I364">
        <v>81295.066361000005</v>
      </c>
      <c r="J364" t="s">
        <v>3</v>
      </c>
      <c r="K364">
        <v>16583.539707</v>
      </c>
      <c r="L364">
        <v>81183.783530000001</v>
      </c>
      <c r="M364" t="s">
        <v>4</v>
      </c>
      <c r="N364">
        <v>910.17245700000001</v>
      </c>
      <c r="O364">
        <v>386.299351</v>
      </c>
      <c r="P364" t="s">
        <v>5</v>
      </c>
      <c r="Q364">
        <v>1692.554592</v>
      </c>
      <c r="R364">
        <v>3940.150482</v>
      </c>
      <c r="S364" t="s">
        <v>6</v>
      </c>
      <c r="T364">
        <v>589.87493800000004</v>
      </c>
      <c r="U364">
        <v>97.384003000000007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0.28654499999999999</v>
      </c>
      <c r="AG364">
        <v>2.4000000000000001E-5</v>
      </c>
      <c r="AH364" t="s">
        <v>11</v>
      </c>
      <c r="AI364">
        <v>0.70980299999999996</v>
      </c>
      <c r="AJ364">
        <v>4.8999999999999998E-5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22144.45793</v>
      </c>
      <c r="I365">
        <v>94746.806440999993</v>
      </c>
      <c r="J365" t="s">
        <v>3</v>
      </c>
      <c r="K365">
        <v>22126.067188000001</v>
      </c>
      <c r="L365">
        <v>94613.175814999995</v>
      </c>
      <c r="M365" t="s">
        <v>4</v>
      </c>
      <c r="N365">
        <v>1212.509761</v>
      </c>
      <c r="O365">
        <v>402.84511800000001</v>
      </c>
      <c r="P365" t="s">
        <v>5</v>
      </c>
      <c r="Q365">
        <v>2266.1435110000002</v>
      </c>
      <c r="R365">
        <v>6367.4113719999996</v>
      </c>
      <c r="S365" t="s">
        <v>6</v>
      </c>
      <c r="T365">
        <v>786.03907800000002</v>
      </c>
      <c r="U365">
        <v>120.931995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0.28581200000000001</v>
      </c>
      <c r="AG365">
        <v>2.8E-5</v>
      </c>
      <c r="AH365" t="s">
        <v>11</v>
      </c>
      <c r="AI365">
        <v>0.71103899999999998</v>
      </c>
      <c r="AJ365">
        <v>6.3999999999999997E-5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27721.321757999998</v>
      </c>
      <c r="I366">
        <v>110782.716955</v>
      </c>
      <c r="J366" t="s">
        <v>3</v>
      </c>
      <c r="K366">
        <v>27698.335391000001</v>
      </c>
      <c r="L366">
        <v>110648.235388</v>
      </c>
      <c r="M366" t="s">
        <v>4</v>
      </c>
      <c r="N366">
        <v>1514.8386499999999</v>
      </c>
      <c r="O366">
        <v>545.18911700000001</v>
      </c>
      <c r="P366" t="s">
        <v>5</v>
      </c>
      <c r="Q366">
        <v>2841.9323680000002</v>
      </c>
      <c r="R366">
        <v>8599.0945919999995</v>
      </c>
      <c r="S366" t="s">
        <v>6</v>
      </c>
      <c r="T366">
        <v>982.90399500000001</v>
      </c>
      <c r="U366">
        <v>124.910563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0.284742</v>
      </c>
      <c r="AG366">
        <v>1.8E-5</v>
      </c>
      <c r="AH366" t="s">
        <v>11</v>
      </c>
      <c r="AI366">
        <v>0.71167899999999995</v>
      </c>
      <c r="AJ366">
        <v>6.7000000000000002E-5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33272.777069999996</v>
      </c>
      <c r="I367">
        <v>227354.86072600001</v>
      </c>
      <c r="J367" t="s">
        <v>3</v>
      </c>
      <c r="K367">
        <v>33245.176444999997</v>
      </c>
      <c r="L367">
        <v>227038.86450200001</v>
      </c>
      <c r="M367" t="s">
        <v>4</v>
      </c>
      <c r="N367">
        <v>1821.059209</v>
      </c>
      <c r="O367">
        <v>1716.3941380000001</v>
      </c>
      <c r="P367" t="s">
        <v>5</v>
      </c>
      <c r="Q367">
        <v>3410.0274119999999</v>
      </c>
      <c r="R367">
        <v>12569.622836</v>
      </c>
      <c r="S367" t="s">
        <v>6</v>
      </c>
      <c r="T367">
        <v>1179.0245749999999</v>
      </c>
      <c r="U367">
        <v>248.08122299999999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0.28419100000000003</v>
      </c>
      <c r="AG367">
        <v>1.2999999999999999E-5</v>
      </c>
      <c r="AH367" t="s">
        <v>11</v>
      </c>
      <c r="AI367">
        <v>0.71279400000000004</v>
      </c>
      <c r="AJ367">
        <v>7.6000000000000004E-5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38814.635000000002</v>
      </c>
      <c r="I368">
        <v>185054.21556700001</v>
      </c>
      <c r="J368" t="s">
        <v>3</v>
      </c>
      <c r="K368">
        <v>38782.440703</v>
      </c>
      <c r="L368">
        <v>184780.14320300001</v>
      </c>
      <c r="M368" t="s">
        <v>4</v>
      </c>
      <c r="N368">
        <v>2124.4165480000001</v>
      </c>
      <c r="O368">
        <v>1767.9914659999999</v>
      </c>
      <c r="P368" t="s">
        <v>5</v>
      </c>
      <c r="Q368">
        <v>3971.5653170000001</v>
      </c>
      <c r="R368">
        <v>10967.470818</v>
      </c>
      <c r="S368" t="s">
        <v>6</v>
      </c>
      <c r="T368">
        <v>1374.7437520000001</v>
      </c>
      <c r="U368">
        <v>202.89155099999999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0.28388000000000002</v>
      </c>
      <c r="AG368">
        <v>1.2E-5</v>
      </c>
      <c r="AH368" t="s">
        <v>11</v>
      </c>
      <c r="AI368">
        <v>0.714534</v>
      </c>
      <c r="AJ368">
        <v>8.0000000000000007E-5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44374.333203000002</v>
      </c>
      <c r="I369">
        <v>282406.16819200001</v>
      </c>
      <c r="J369" t="s">
        <v>3</v>
      </c>
      <c r="K369">
        <v>44337.442733999997</v>
      </c>
      <c r="L369">
        <v>281910.863213</v>
      </c>
      <c r="M369" t="s">
        <v>4</v>
      </c>
      <c r="N369">
        <v>2428.8230760000001</v>
      </c>
      <c r="O369">
        <v>2092.0476880000001</v>
      </c>
      <c r="P369" t="s">
        <v>5</v>
      </c>
      <c r="Q369">
        <v>4537.3323929999997</v>
      </c>
      <c r="R369">
        <v>13826.212039</v>
      </c>
      <c r="S369" t="s">
        <v>6</v>
      </c>
      <c r="T369">
        <v>1571.043081</v>
      </c>
      <c r="U369">
        <v>322.16402199999999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0.28382600000000002</v>
      </c>
      <c r="AG369">
        <v>1.2E-5</v>
      </c>
      <c r="AH369" t="s">
        <v>11</v>
      </c>
      <c r="AI369">
        <v>0.71465100000000004</v>
      </c>
      <c r="AJ369">
        <v>8.2000000000000001E-5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49968.508202999998</v>
      </c>
      <c r="I370">
        <v>231216.15349999999</v>
      </c>
      <c r="J370" t="s">
        <v>3</v>
      </c>
      <c r="K370">
        <v>49927.004530999999</v>
      </c>
      <c r="L370">
        <v>230818.58235099999</v>
      </c>
      <c r="M370" t="s">
        <v>4</v>
      </c>
      <c r="N370">
        <v>2733.3656299999998</v>
      </c>
      <c r="O370">
        <v>2107.5890989999998</v>
      </c>
      <c r="P370" t="s">
        <v>5</v>
      </c>
      <c r="Q370">
        <v>5110.7239259999997</v>
      </c>
      <c r="R370">
        <v>14363.420855</v>
      </c>
      <c r="S370" t="s">
        <v>6</v>
      </c>
      <c r="T370">
        <v>1768.29313</v>
      </c>
      <c r="U370">
        <v>250.30678700000001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0.28333199999999997</v>
      </c>
      <c r="AG370">
        <v>1.4E-5</v>
      </c>
      <c r="AH370" t="s">
        <v>11</v>
      </c>
      <c r="AI370">
        <v>0.71598700000000004</v>
      </c>
      <c r="AJ370">
        <v>8.1000000000000004E-5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55559.045312000002</v>
      </c>
      <c r="I371">
        <v>352801.79638999997</v>
      </c>
      <c r="J371" t="s">
        <v>3</v>
      </c>
      <c r="K371">
        <v>55512.902655999998</v>
      </c>
      <c r="L371">
        <v>352214.88584100001</v>
      </c>
      <c r="M371" t="s">
        <v>4</v>
      </c>
      <c r="N371">
        <v>3038.7101269999998</v>
      </c>
      <c r="O371">
        <v>2518.6382480000002</v>
      </c>
      <c r="P371" t="s">
        <v>5</v>
      </c>
      <c r="Q371">
        <v>5683.3503030000002</v>
      </c>
      <c r="R371">
        <v>19846.162541000002</v>
      </c>
      <c r="S371" t="s">
        <v>6</v>
      </c>
      <c r="T371">
        <v>1965.4990749999999</v>
      </c>
      <c r="U371">
        <v>383.52452199999999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0.28253699999999998</v>
      </c>
      <c r="AG371">
        <v>2.0000000000000002E-5</v>
      </c>
      <c r="AH371" t="s">
        <v>11</v>
      </c>
      <c r="AI371">
        <v>0.71644300000000005</v>
      </c>
      <c r="AJ371">
        <v>8.2000000000000001E-5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61147.041171999997</v>
      </c>
      <c r="I372">
        <v>325995.44719899999</v>
      </c>
      <c r="J372" t="s">
        <v>3</v>
      </c>
      <c r="K372">
        <v>61096.267109</v>
      </c>
      <c r="L372">
        <v>325482.02688800002</v>
      </c>
      <c r="M372" t="s">
        <v>4</v>
      </c>
      <c r="N372">
        <v>3343.7013229999998</v>
      </c>
      <c r="O372">
        <v>2661.054999</v>
      </c>
      <c r="P372" t="s">
        <v>5</v>
      </c>
      <c r="Q372">
        <v>6246.1461429999999</v>
      </c>
      <c r="R372">
        <v>21442.949444000002</v>
      </c>
      <c r="S372" t="s">
        <v>6</v>
      </c>
      <c r="T372">
        <v>2162.8458740000001</v>
      </c>
      <c r="U372">
        <v>340.56894899999998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0.282524</v>
      </c>
      <c r="AG372">
        <v>2.0000000000000002E-5</v>
      </c>
      <c r="AH372" t="s">
        <v>11</v>
      </c>
      <c r="AI372">
        <v>0.71690600000000004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66712.84375</v>
      </c>
      <c r="I373">
        <v>395224.41630400001</v>
      </c>
      <c r="J373" t="s">
        <v>3</v>
      </c>
      <c r="K373">
        <v>66657.480156000005</v>
      </c>
      <c r="L373">
        <v>394653.98211899999</v>
      </c>
      <c r="M373" t="s">
        <v>4</v>
      </c>
      <c r="N373">
        <v>3647.4817429999998</v>
      </c>
      <c r="O373">
        <v>2651.6984010000001</v>
      </c>
      <c r="P373" t="s">
        <v>5</v>
      </c>
      <c r="Q373">
        <v>6816.6770310000002</v>
      </c>
      <c r="R373">
        <v>22801.904398999999</v>
      </c>
      <c r="S373" t="s">
        <v>6</v>
      </c>
      <c r="T373">
        <v>2359.0034380000002</v>
      </c>
      <c r="U373">
        <v>419.768349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0.28211999999999998</v>
      </c>
      <c r="AG373">
        <v>2.6999999999999999E-5</v>
      </c>
      <c r="AH373" t="s">
        <v>11</v>
      </c>
      <c r="AI373">
        <v>0.71694999999999998</v>
      </c>
      <c r="AJ373">
        <v>8.2999999999999998E-5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72284.134999999995</v>
      </c>
      <c r="I374">
        <v>438097.17453999998</v>
      </c>
      <c r="J374" t="s">
        <v>3</v>
      </c>
      <c r="K374">
        <v>72224.176561999993</v>
      </c>
      <c r="L374">
        <v>437519.676255</v>
      </c>
      <c r="M374" t="s">
        <v>4</v>
      </c>
      <c r="N374">
        <v>3952.215518</v>
      </c>
      <c r="O374">
        <v>2656.1382210000002</v>
      </c>
      <c r="P374" t="s">
        <v>5</v>
      </c>
      <c r="Q374">
        <v>7388.1424219999999</v>
      </c>
      <c r="R374">
        <v>26727.889281</v>
      </c>
      <c r="S374" t="s">
        <v>6</v>
      </c>
      <c r="T374">
        <v>2555.3833060000002</v>
      </c>
      <c r="U374">
        <v>469.210421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0.28206199999999998</v>
      </c>
      <c r="AG374">
        <v>2.5999999999999998E-5</v>
      </c>
      <c r="AH374" t="s">
        <v>11</v>
      </c>
      <c r="AI374">
        <v>0.71728599999999998</v>
      </c>
      <c r="AJ374">
        <v>8.1000000000000004E-5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77872.571719</v>
      </c>
      <c r="I375">
        <v>449215.61895500001</v>
      </c>
      <c r="J375" t="s">
        <v>3</v>
      </c>
      <c r="K375">
        <v>77807.955625000002</v>
      </c>
      <c r="L375">
        <v>448659.60629700002</v>
      </c>
      <c r="M375" t="s">
        <v>4</v>
      </c>
      <c r="N375">
        <v>4259.5871090000001</v>
      </c>
      <c r="O375">
        <v>2737.6992770000002</v>
      </c>
      <c r="P375" t="s">
        <v>5</v>
      </c>
      <c r="Q375">
        <v>7947.3484079999998</v>
      </c>
      <c r="R375">
        <v>26473.129916000002</v>
      </c>
      <c r="S375" t="s">
        <v>6</v>
      </c>
      <c r="T375">
        <v>2752.44958</v>
      </c>
      <c r="U375">
        <v>473.758534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0.28199200000000002</v>
      </c>
      <c r="AG375">
        <v>2.5999999999999998E-5</v>
      </c>
      <c r="AH375" t="s">
        <v>11</v>
      </c>
      <c r="AI375">
        <v>0.718611</v>
      </c>
      <c r="AJ375">
        <v>8.0000000000000007E-5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83472.233124999999</v>
      </c>
      <c r="I376">
        <v>529333.90293900005</v>
      </c>
      <c r="J376" t="s">
        <v>3</v>
      </c>
      <c r="K376">
        <v>83402.941250000003</v>
      </c>
      <c r="L376">
        <v>528748.19460399996</v>
      </c>
      <c r="M376" t="s">
        <v>4</v>
      </c>
      <c r="N376">
        <v>4566.2709960000002</v>
      </c>
      <c r="O376">
        <v>2874.971908</v>
      </c>
      <c r="P376" t="s">
        <v>5</v>
      </c>
      <c r="Q376">
        <v>8508.6230660000001</v>
      </c>
      <c r="R376">
        <v>27930.406997999999</v>
      </c>
      <c r="S376" t="s">
        <v>6</v>
      </c>
      <c r="T376">
        <v>2950.1132229999998</v>
      </c>
      <c r="U376">
        <v>598.85990900000002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0.28149400000000002</v>
      </c>
      <c r="AG376">
        <v>3.4999999999999997E-5</v>
      </c>
      <c r="AH376" t="s">
        <v>11</v>
      </c>
      <c r="AI376">
        <v>0.718611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89058.888905999993</v>
      </c>
      <c r="I377">
        <v>489131.21231799998</v>
      </c>
      <c r="J377" t="s">
        <v>3</v>
      </c>
      <c r="K377">
        <v>88984.998437999995</v>
      </c>
      <c r="L377">
        <v>488539.72819400002</v>
      </c>
      <c r="M377" t="s">
        <v>4</v>
      </c>
      <c r="N377">
        <v>4869.2814550000003</v>
      </c>
      <c r="O377">
        <v>2988.7299539999999</v>
      </c>
      <c r="P377" t="s">
        <v>5</v>
      </c>
      <c r="Q377">
        <v>9079.8037110000005</v>
      </c>
      <c r="R377">
        <v>26994.423128999999</v>
      </c>
      <c r="S377" t="s">
        <v>6</v>
      </c>
      <c r="T377">
        <v>3146.9810109999999</v>
      </c>
      <c r="U377">
        <v>567.92163600000003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0.28110800000000002</v>
      </c>
      <c r="AG377">
        <v>3.8000000000000002E-5</v>
      </c>
      <c r="AH377" t="s">
        <v>11</v>
      </c>
      <c r="AI377">
        <v>0.71892699999999998</v>
      </c>
      <c r="AJ377">
        <v>7.7000000000000001E-5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94635.68</v>
      </c>
      <c r="I378">
        <v>557071.79748199997</v>
      </c>
      <c r="J378" t="s">
        <v>3</v>
      </c>
      <c r="K378">
        <v>94557.152812999993</v>
      </c>
      <c r="L378">
        <v>556507.69749599998</v>
      </c>
      <c r="M378" t="s">
        <v>4</v>
      </c>
      <c r="N378">
        <v>5173.3523139999998</v>
      </c>
      <c r="O378">
        <v>3147.4522820000002</v>
      </c>
      <c r="P378" t="s">
        <v>5</v>
      </c>
      <c r="Q378">
        <v>9648.3922459999994</v>
      </c>
      <c r="R378">
        <v>30378.366758</v>
      </c>
      <c r="S378" t="s">
        <v>6</v>
      </c>
      <c r="T378">
        <v>3343.7568019999999</v>
      </c>
      <c r="U378">
        <v>670.78822200000002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0.28103800000000001</v>
      </c>
      <c r="AG378">
        <v>3.8000000000000002E-5</v>
      </c>
      <c r="AH378" t="s">
        <v>11</v>
      </c>
      <c r="AI378">
        <v>0.71952300000000002</v>
      </c>
      <c r="AJ378">
        <v>7.4999999999999993E-5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100224.449844</v>
      </c>
      <c r="I379">
        <v>518860.55127</v>
      </c>
      <c r="J379" t="s">
        <v>3</v>
      </c>
      <c r="K379">
        <v>100141.265</v>
      </c>
      <c r="L379">
        <v>518310.19803199999</v>
      </c>
      <c r="M379" t="s">
        <v>4</v>
      </c>
      <c r="N379">
        <v>5476.9948139999997</v>
      </c>
      <c r="O379">
        <v>3259.4130439999999</v>
      </c>
      <c r="P379" t="s">
        <v>5</v>
      </c>
      <c r="Q379">
        <v>10222.585762000001</v>
      </c>
      <c r="R379">
        <v>28985.254695</v>
      </c>
      <c r="S379" t="s">
        <v>6</v>
      </c>
      <c r="T379">
        <v>3540.694473</v>
      </c>
      <c r="U379">
        <v>626.25115000000005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0.28065000000000001</v>
      </c>
      <c r="AG379">
        <v>4.3000000000000002E-5</v>
      </c>
      <c r="AH379" t="s">
        <v>11</v>
      </c>
      <c r="AI379">
        <v>0.71989400000000003</v>
      </c>
      <c r="AJ379">
        <v>7.7000000000000001E-5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105826.87078100001</v>
      </c>
      <c r="I380">
        <v>628624.23514600005</v>
      </c>
      <c r="J380" t="s">
        <v>3</v>
      </c>
      <c r="K380">
        <v>105739.023281</v>
      </c>
      <c r="L380">
        <v>627972.56584900001</v>
      </c>
      <c r="M380" t="s">
        <v>4</v>
      </c>
      <c r="N380">
        <v>5782.332969</v>
      </c>
      <c r="O380">
        <v>3483.7163949999999</v>
      </c>
      <c r="P380" t="s">
        <v>5</v>
      </c>
      <c r="Q380">
        <v>10793.353359000001</v>
      </c>
      <c r="R380">
        <v>31918.152348</v>
      </c>
      <c r="S380" t="s">
        <v>6</v>
      </c>
      <c r="T380">
        <v>3738.0314060000001</v>
      </c>
      <c r="U380">
        <v>764.94826399999999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0.28063700000000003</v>
      </c>
      <c r="AG380">
        <v>4.3000000000000002E-5</v>
      </c>
      <c r="AH380" t="s">
        <v>11</v>
      </c>
      <c r="AI380">
        <v>0.72026800000000002</v>
      </c>
      <c r="AJ380">
        <v>7.3999999999999996E-5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111398.61234399999</v>
      </c>
      <c r="I381">
        <v>676700.72357899998</v>
      </c>
      <c r="J381" t="s">
        <v>3</v>
      </c>
      <c r="K381">
        <v>111306.139375</v>
      </c>
      <c r="L381">
        <v>676061.93944700004</v>
      </c>
      <c r="M381" t="s">
        <v>4</v>
      </c>
      <c r="N381">
        <v>6087.5960450000002</v>
      </c>
      <c r="O381">
        <v>3800.4904689999998</v>
      </c>
      <c r="P381" t="s">
        <v>5</v>
      </c>
      <c r="Q381">
        <v>11351.573007999999</v>
      </c>
      <c r="R381">
        <v>34185.255513999997</v>
      </c>
      <c r="S381" t="s">
        <v>6</v>
      </c>
      <c r="T381">
        <v>3934.859966</v>
      </c>
      <c r="U381">
        <v>803.32131100000004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0.28063399999999999</v>
      </c>
      <c r="AG381">
        <v>4.3000000000000002E-5</v>
      </c>
      <c r="AH381" t="s">
        <v>11</v>
      </c>
      <c r="AI381">
        <v>0.72039699999999995</v>
      </c>
      <c r="AJ381">
        <v>7.1000000000000005E-5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5096.1814940000004</v>
      </c>
      <c r="I382">
        <v>28209.64818</v>
      </c>
      <c r="J382" t="s">
        <v>3</v>
      </c>
      <c r="K382">
        <v>5092.2536819999996</v>
      </c>
      <c r="L382">
        <v>28166.106718999999</v>
      </c>
      <c r="M382" t="s">
        <v>4</v>
      </c>
      <c r="N382">
        <v>252.915829</v>
      </c>
      <c r="O382">
        <v>87.909994999999995</v>
      </c>
      <c r="P382" t="s">
        <v>5</v>
      </c>
      <c r="Q382">
        <v>0</v>
      </c>
      <c r="R382">
        <v>0</v>
      </c>
      <c r="S382" t="s">
        <v>6</v>
      </c>
      <c r="T382">
        <v>198.40498400000001</v>
      </c>
      <c r="U382">
        <v>43.149321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0.29393399999999997</v>
      </c>
      <c r="AG382">
        <v>7.2999999999999999E-5</v>
      </c>
      <c r="AH382" t="s">
        <v>11</v>
      </c>
      <c r="AI382">
        <v>0.70833599999999997</v>
      </c>
      <c r="AJ382">
        <v>4.6999999999999997E-5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10086.819082</v>
      </c>
      <c r="I383">
        <v>46284.640492999999</v>
      </c>
      <c r="J383" t="s">
        <v>3</v>
      </c>
      <c r="K383">
        <v>10079.020547</v>
      </c>
      <c r="L383">
        <v>46222.255516999998</v>
      </c>
      <c r="M383" t="s">
        <v>4</v>
      </c>
      <c r="N383">
        <v>502.62183399999998</v>
      </c>
      <c r="O383">
        <v>136.096711</v>
      </c>
      <c r="P383" t="s">
        <v>5</v>
      </c>
      <c r="Q383">
        <v>0</v>
      </c>
      <c r="R383">
        <v>0</v>
      </c>
      <c r="S383" t="s">
        <v>6</v>
      </c>
      <c r="T383">
        <v>392.65912700000001</v>
      </c>
      <c r="U383">
        <v>71.629919999999998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0.29113499999999998</v>
      </c>
      <c r="AG383">
        <v>6.7999999999999999E-5</v>
      </c>
      <c r="AH383" t="s">
        <v>11</v>
      </c>
      <c r="AI383">
        <v>0.70936100000000002</v>
      </c>
      <c r="AJ383">
        <v>5.3999999999999998E-5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15161.397598</v>
      </c>
      <c r="I384">
        <v>91496.857902000003</v>
      </c>
      <c r="J384" t="s">
        <v>3</v>
      </c>
      <c r="K384">
        <v>15149.665585999999</v>
      </c>
      <c r="L384">
        <v>91372.714332000003</v>
      </c>
      <c r="M384" t="s">
        <v>4</v>
      </c>
      <c r="N384">
        <v>756.25750600000003</v>
      </c>
      <c r="O384">
        <v>266.03227299999998</v>
      </c>
      <c r="P384" t="s">
        <v>5</v>
      </c>
      <c r="Q384">
        <v>0</v>
      </c>
      <c r="R384">
        <v>0</v>
      </c>
      <c r="S384" t="s">
        <v>6</v>
      </c>
      <c r="T384">
        <v>590.18781000000001</v>
      </c>
      <c r="U384">
        <v>141.620406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0.28712500000000002</v>
      </c>
      <c r="AG384">
        <v>3.6999999999999998E-5</v>
      </c>
      <c r="AH384" t="s">
        <v>11</v>
      </c>
      <c r="AI384">
        <v>0.71060699999999999</v>
      </c>
      <c r="AJ384">
        <v>6.0999999999999999E-5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20149.64832</v>
      </c>
      <c r="I385">
        <v>131457.41520399999</v>
      </c>
      <c r="J385" t="s">
        <v>3</v>
      </c>
      <c r="K385">
        <v>20134.066483999999</v>
      </c>
      <c r="L385">
        <v>131305.42202599999</v>
      </c>
      <c r="M385" t="s">
        <v>4</v>
      </c>
      <c r="N385">
        <v>1004.901116</v>
      </c>
      <c r="O385">
        <v>304.56100700000002</v>
      </c>
      <c r="P385" t="s">
        <v>5</v>
      </c>
      <c r="Q385">
        <v>0</v>
      </c>
      <c r="R385">
        <v>0</v>
      </c>
      <c r="S385" t="s">
        <v>6</v>
      </c>
      <c r="T385">
        <v>784.39643100000001</v>
      </c>
      <c r="U385">
        <v>204.02595099999999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0.28522700000000001</v>
      </c>
      <c r="AG385">
        <v>1.7E-5</v>
      </c>
      <c r="AH385" t="s">
        <v>11</v>
      </c>
      <c r="AI385">
        <v>0.71215099999999998</v>
      </c>
      <c r="AJ385">
        <v>7.4999999999999993E-5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25221.77043</v>
      </c>
      <c r="I386">
        <v>215614.04305499999</v>
      </c>
      <c r="J386" t="s">
        <v>3</v>
      </c>
      <c r="K386">
        <v>25202.250351999999</v>
      </c>
      <c r="L386">
        <v>215322.34253299999</v>
      </c>
      <c r="M386" t="s">
        <v>4</v>
      </c>
      <c r="N386">
        <v>1258.9985280000001</v>
      </c>
      <c r="O386">
        <v>465.26006899999999</v>
      </c>
      <c r="P386" t="s">
        <v>5</v>
      </c>
      <c r="Q386">
        <v>0</v>
      </c>
      <c r="R386">
        <v>0</v>
      </c>
      <c r="S386" t="s">
        <v>6</v>
      </c>
      <c r="T386">
        <v>981.80069900000001</v>
      </c>
      <c r="U386">
        <v>332.33359100000001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0.28422500000000001</v>
      </c>
      <c r="AG386">
        <v>6.9999999999999999E-6</v>
      </c>
      <c r="AH386" t="s">
        <v>11</v>
      </c>
      <c r="AI386">
        <v>0.71306499999999995</v>
      </c>
      <c r="AJ386">
        <v>7.8999999999999996E-5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30212.286522999999</v>
      </c>
      <c r="I387">
        <v>300072.86939200002</v>
      </c>
      <c r="J387" t="s">
        <v>3</v>
      </c>
      <c r="K387">
        <v>30188.892227</v>
      </c>
      <c r="L387">
        <v>299622.68343999999</v>
      </c>
      <c r="M387" t="s">
        <v>4</v>
      </c>
      <c r="N387">
        <v>1509.728423</v>
      </c>
      <c r="O387">
        <v>847.51194899999996</v>
      </c>
      <c r="P387" t="s">
        <v>5</v>
      </c>
      <c r="Q387">
        <v>0</v>
      </c>
      <c r="R387">
        <v>0</v>
      </c>
      <c r="S387" t="s">
        <v>6</v>
      </c>
      <c r="T387">
        <v>1176.06104</v>
      </c>
      <c r="U387">
        <v>457.72103600000003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0.28407100000000002</v>
      </c>
      <c r="AG387">
        <v>5.0000000000000004E-6</v>
      </c>
      <c r="AH387" t="s">
        <v>11</v>
      </c>
      <c r="AI387">
        <v>0.71314599999999995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35304.161953000003</v>
      </c>
      <c r="I388">
        <v>404713.16306699999</v>
      </c>
      <c r="J388" t="s">
        <v>3</v>
      </c>
      <c r="K388">
        <v>35276.837266000002</v>
      </c>
      <c r="L388">
        <v>404147.25387800002</v>
      </c>
      <c r="M388" t="s">
        <v>4</v>
      </c>
      <c r="N388">
        <v>1763.061567</v>
      </c>
      <c r="O388">
        <v>940.17088699999999</v>
      </c>
      <c r="P388" t="s">
        <v>5</v>
      </c>
      <c r="Q388">
        <v>0</v>
      </c>
      <c r="R388">
        <v>0</v>
      </c>
      <c r="S388" t="s">
        <v>6</v>
      </c>
      <c r="T388">
        <v>1374.228762</v>
      </c>
      <c r="U388">
        <v>619.51442299999997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0.28396399999999999</v>
      </c>
      <c r="AG388">
        <v>5.0000000000000004E-6</v>
      </c>
      <c r="AH388" t="s">
        <v>11</v>
      </c>
      <c r="AI388">
        <v>0.71473900000000001</v>
      </c>
      <c r="AJ388">
        <v>8.0000000000000007E-5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40303.745546999999</v>
      </c>
      <c r="I389">
        <v>515972.52423500002</v>
      </c>
      <c r="J389" t="s">
        <v>3</v>
      </c>
      <c r="K389">
        <v>40272.583515999999</v>
      </c>
      <c r="L389">
        <v>515240.617547</v>
      </c>
      <c r="M389" t="s">
        <v>4</v>
      </c>
      <c r="N389">
        <v>2011.909866</v>
      </c>
      <c r="O389">
        <v>1159.8863220000001</v>
      </c>
      <c r="P389" t="s">
        <v>5</v>
      </c>
      <c r="Q389">
        <v>0</v>
      </c>
      <c r="R389">
        <v>0</v>
      </c>
      <c r="S389" t="s">
        <v>6</v>
      </c>
      <c r="T389">
        <v>1568.927332</v>
      </c>
      <c r="U389">
        <v>785.68885899999998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0.283808</v>
      </c>
      <c r="AG389">
        <v>3.9999999999999998E-6</v>
      </c>
      <c r="AH389" t="s">
        <v>11</v>
      </c>
      <c r="AI389">
        <v>0.71536900000000003</v>
      </c>
      <c r="AJ389">
        <v>7.7000000000000001E-5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45372.037733999998</v>
      </c>
      <c r="I390">
        <v>611646.21442800004</v>
      </c>
      <c r="J390" t="s">
        <v>3</v>
      </c>
      <c r="K390">
        <v>45336.962812999998</v>
      </c>
      <c r="L390">
        <v>610718.389907</v>
      </c>
      <c r="M390" t="s">
        <v>4</v>
      </c>
      <c r="N390">
        <v>2263.9087890000001</v>
      </c>
      <c r="O390">
        <v>1479.119193</v>
      </c>
      <c r="P390" t="s">
        <v>5</v>
      </c>
      <c r="Q390">
        <v>0</v>
      </c>
      <c r="R390">
        <v>0</v>
      </c>
      <c r="S390" t="s">
        <v>6</v>
      </c>
      <c r="T390">
        <v>1766.3050539999999</v>
      </c>
      <c r="U390">
        <v>928.46854800000006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0.28327799999999997</v>
      </c>
      <c r="AG390">
        <v>3.0000000000000001E-6</v>
      </c>
      <c r="AH390" t="s">
        <v>11</v>
      </c>
      <c r="AI390">
        <v>0.71563200000000005</v>
      </c>
      <c r="AJ390">
        <v>8.0000000000000007E-5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50382.430625000001</v>
      </c>
      <c r="I391">
        <v>782832.97403599997</v>
      </c>
      <c r="J391" t="s">
        <v>3</v>
      </c>
      <c r="K391">
        <v>50343.495312999999</v>
      </c>
      <c r="L391">
        <v>781573.20112800004</v>
      </c>
      <c r="M391" t="s">
        <v>4</v>
      </c>
      <c r="N391">
        <v>2514.243833</v>
      </c>
      <c r="O391">
        <v>1862.699901</v>
      </c>
      <c r="P391" t="s">
        <v>5</v>
      </c>
      <c r="Q391">
        <v>0</v>
      </c>
      <c r="R391">
        <v>0</v>
      </c>
      <c r="S391" t="s">
        <v>6</v>
      </c>
      <c r="T391">
        <v>1961.420425</v>
      </c>
      <c r="U391">
        <v>1185.264465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0.28318599999999999</v>
      </c>
      <c r="AG391">
        <v>3.0000000000000001E-6</v>
      </c>
      <c r="AH391" t="s">
        <v>11</v>
      </c>
      <c r="AI391">
        <v>0.71759300000000004</v>
      </c>
      <c r="AJ391">
        <v>7.7999999999999999E-5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55484.220702999999</v>
      </c>
      <c r="I392">
        <v>935166.77887000004</v>
      </c>
      <c r="J392" t="s">
        <v>3</v>
      </c>
      <c r="K392">
        <v>55441.341483999997</v>
      </c>
      <c r="L392">
        <v>933677.20397499995</v>
      </c>
      <c r="M392" t="s">
        <v>4</v>
      </c>
      <c r="N392">
        <v>2768.2913429999999</v>
      </c>
      <c r="O392">
        <v>2130.6887310000002</v>
      </c>
      <c r="P392" t="s">
        <v>5</v>
      </c>
      <c r="Q392">
        <v>0</v>
      </c>
      <c r="R392">
        <v>0</v>
      </c>
      <c r="S392" t="s">
        <v>6</v>
      </c>
      <c r="T392">
        <v>2159.965952</v>
      </c>
      <c r="U392">
        <v>1418.8853839999999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0.28268500000000002</v>
      </c>
      <c r="AG392">
        <v>1.2999999999999999E-5</v>
      </c>
      <c r="AH392" t="s">
        <v>11</v>
      </c>
      <c r="AI392">
        <v>0.71848500000000004</v>
      </c>
      <c r="AJ392">
        <v>7.1000000000000005E-5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60483.947421999997</v>
      </c>
      <c r="I393">
        <v>1047723.4174649999</v>
      </c>
      <c r="J393" t="s">
        <v>3</v>
      </c>
      <c r="K393">
        <v>60437.209687000002</v>
      </c>
      <c r="L393">
        <v>1046010.757504</v>
      </c>
      <c r="M393" t="s">
        <v>4</v>
      </c>
      <c r="N393">
        <v>3017.6901859999998</v>
      </c>
      <c r="O393">
        <v>2428.8936010000002</v>
      </c>
      <c r="P393" t="s">
        <v>5</v>
      </c>
      <c r="Q393">
        <v>0</v>
      </c>
      <c r="R393">
        <v>0</v>
      </c>
      <c r="S393" t="s">
        <v>6</v>
      </c>
      <c r="T393">
        <v>2354.4700149999999</v>
      </c>
      <c r="U393">
        <v>1581.2702509999999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0.28250900000000001</v>
      </c>
      <c r="AG393">
        <v>1.4E-5</v>
      </c>
      <c r="AH393" t="s">
        <v>11</v>
      </c>
      <c r="AI393">
        <v>0.718557</v>
      </c>
      <c r="AJ393">
        <v>7.1000000000000005E-5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65619.746719000002</v>
      </c>
      <c r="I394">
        <v>1235619.088213</v>
      </c>
      <c r="J394" t="s">
        <v>3</v>
      </c>
      <c r="K394">
        <v>65569.002890999996</v>
      </c>
      <c r="L394">
        <v>1233468.751958</v>
      </c>
      <c r="M394" t="s">
        <v>4</v>
      </c>
      <c r="N394">
        <v>3275.3068990000002</v>
      </c>
      <c r="O394">
        <v>3199.1343849999998</v>
      </c>
      <c r="P394" t="s">
        <v>5</v>
      </c>
      <c r="Q394">
        <v>0</v>
      </c>
      <c r="R394">
        <v>0</v>
      </c>
      <c r="S394" t="s">
        <v>6</v>
      </c>
      <c r="T394">
        <v>2554.207954</v>
      </c>
      <c r="U394">
        <v>1848.9003990000001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0.282472</v>
      </c>
      <c r="AG394">
        <v>1.2999999999999999E-5</v>
      </c>
      <c r="AH394" t="s">
        <v>11</v>
      </c>
      <c r="AI394">
        <v>0.718557</v>
      </c>
      <c r="AJ394">
        <v>7.1000000000000005E-5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70615.240781</v>
      </c>
      <c r="I395">
        <v>1399137.048769</v>
      </c>
      <c r="J395" t="s">
        <v>3</v>
      </c>
      <c r="K395">
        <v>70560.661718999996</v>
      </c>
      <c r="L395">
        <v>1396690.9364980001</v>
      </c>
      <c r="M395" t="s">
        <v>4</v>
      </c>
      <c r="N395">
        <v>3524.0126220000002</v>
      </c>
      <c r="O395">
        <v>3717.704698</v>
      </c>
      <c r="P395" t="s">
        <v>5</v>
      </c>
      <c r="Q395">
        <v>0</v>
      </c>
      <c r="R395">
        <v>0</v>
      </c>
      <c r="S395" t="s">
        <v>6</v>
      </c>
      <c r="T395">
        <v>2748.6074659999999</v>
      </c>
      <c r="U395">
        <v>2083.3998769999998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0.28245900000000002</v>
      </c>
      <c r="AG395">
        <v>1.2999999999999999E-5</v>
      </c>
      <c r="AH395" t="s">
        <v>11</v>
      </c>
      <c r="AI395">
        <v>0.718607</v>
      </c>
      <c r="AJ395">
        <v>7.1000000000000005E-5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75733.083593999996</v>
      </c>
      <c r="I396">
        <v>1542457.9060800001</v>
      </c>
      <c r="J396" t="s">
        <v>3</v>
      </c>
      <c r="K396">
        <v>75674.549843999994</v>
      </c>
      <c r="L396">
        <v>1539748.687106</v>
      </c>
      <c r="M396" t="s">
        <v>4</v>
      </c>
      <c r="N396">
        <v>3779.2556589999999</v>
      </c>
      <c r="O396">
        <v>4083.9859710000001</v>
      </c>
      <c r="P396" t="s">
        <v>5</v>
      </c>
      <c r="Q396">
        <v>0</v>
      </c>
      <c r="R396">
        <v>0</v>
      </c>
      <c r="S396" t="s">
        <v>6</v>
      </c>
      <c r="T396">
        <v>2947.7506100000001</v>
      </c>
      <c r="U396">
        <v>2297.6569500000001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0.28237299999999999</v>
      </c>
      <c r="AG396">
        <v>1.2999999999999999E-5</v>
      </c>
      <c r="AH396" t="s">
        <v>11</v>
      </c>
      <c r="AI396">
        <v>0.71878500000000001</v>
      </c>
      <c r="AJ396">
        <v>7.2000000000000002E-5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80726.252655999997</v>
      </c>
      <c r="I397">
        <v>1802159.396215</v>
      </c>
      <c r="J397" t="s">
        <v>3</v>
      </c>
      <c r="K397">
        <v>80663.875625000001</v>
      </c>
      <c r="L397">
        <v>1798948.827487</v>
      </c>
      <c r="M397" t="s">
        <v>4</v>
      </c>
      <c r="N397">
        <v>4028.6276029999999</v>
      </c>
      <c r="O397">
        <v>4988.4743250000001</v>
      </c>
      <c r="P397" t="s">
        <v>5</v>
      </c>
      <c r="Q397">
        <v>0</v>
      </c>
      <c r="R397">
        <v>0</v>
      </c>
      <c r="S397" t="s">
        <v>6</v>
      </c>
      <c r="T397">
        <v>3142.0376419999998</v>
      </c>
      <c r="U397">
        <v>2674.679298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0.282335</v>
      </c>
      <c r="AG397">
        <v>1.2999999999999999E-5</v>
      </c>
      <c r="AH397" t="s">
        <v>11</v>
      </c>
      <c r="AI397">
        <v>0.71887100000000004</v>
      </c>
      <c r="AJ397">
        <v>7.2000000000000002E-5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85838.785312000007</v>
      </c>
      <c r="I398">
        <v>1894902.328672</v>
      </c>
      <c r="J398" t="s">
        <v>3</v>
      </c>
      <c r="K398">
        <v>85772.450469000003</v>
      </c>
      <c r="L398">
        <v>1891591.876134</v>
      </c>
      <c r="M398" t="s">
        <v>4</v>
      </c>
      <c r="N398">
        <v>4282.8598730000003</v>
      </c>
      <c r="O398">
        <v>5059.3188980000004</v>
      </c>
      <c r="P398" t="s">
        <v>5</v>
      </c>
      <c r="Q398">
        <v>0</v>
      </c>
      <c r="R398">
        <v>0</v>
      </c>
      <c r="S398" t="s">
        <v>6</v>
      </c>
      <c r="T398">
        <v>3340.981421</v>
      </c>
      <c r="U398">
        <v>2817.0358620000002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0.282335</v>
      </c>
      <c r="AG398">
        <v>1.2999999999999999E-5</v>
      </c>
      <c r="AH398" t="s">
        <v>11</v>
      </c>
      <c r="AI398">
        <v>0.71889800000000004</v>
      </c>
      <c r="AJ398">
        <v>7.2999999999999999E-5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90794.341874999998</v>
      </c>
      <c r="I399">
        <v>2115319.8124899999</v>
      </c>
      <c r="J399" t="s">
        <v>3</v>
      </c>
      <c r="K399">
        <v>90724.178593999997</v>
      </c>
      <c r="L399">
        <v>2111601.4941810002</v>
      </c>
      <c r="M399" t="s">
        <v>4</v>
      </c>
      <c r="N399">
        <v>4530.7744629999997</v>
      </c>
      <c r="O399">
        <v>5570.2866770000001</v>
      </c>
      <c r="P399" t="s">
        <v>5</v>
      </c>
      <c r="Q399">
        <v>0</v>
      </c>
      <c r="R399">
        <v>0</v>
      </c>
      <c r="S399" t="s">
        <v>6</v>
      </c>
      <c r="T399">
        <v>3533.8171870000001</v>
      </c>
      <c r="U399">
        <v>3137.346008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0.28232099999999999</v>
      </c>
      <c r="AG399">
        <v>1.2999999999999999E-5</v>
      </c>
      <c r="AH399" t="s">
        <v>11</v>
      </c>
      <c r="AI399">
        <v>0.71927799999999997</v>
      </c>
      <c r="AJ399">
        <v>6.9999999999999994E-5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95896.809062999993</v>
      </c>
      <c r="I400">
        <v>2203992.7711180001</v>
      </c>
      <c r="J400" t="s">
        <v>3</v>
      </c>
      <c r="K400">
        <v>95822.673594000007</v>
      </c>
      <c r="L400">
        <v>2199997.7313819998</v>
      </c>
      <c r="M400" t="s">
        <v>4</v>
      </c>
      <c r="N400">
        <v>4786.0411519999998</v>
      </c>
      <c r="O400">
        <v>6151.2185980000004</v>
      </c>
      <c r="P400" t="s">
        <v>5</v>
      </c>
      <c r="Q400">
        <v>0</v>
      </c>
      <c r="R400">
        <v>0</v>
      </c>
      <c r="S400" t="s">
        <v>6</v>
      </c>
      <c r="T400">
        <v>3732.2649660000002</v>
      </c>
      <c r="U400">
        <v>3263.4567820000002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0.28229799999999999</v>
      </c>
      <c r="AG400">
        <v>1.2999999999999999E-5</v>
      </c>
      <c r="AH400" t="s">
        <v>11</v>
      </c>
      <c r="AI400">
        <v>0.71975599999999995</v>
      </c>
      <c r="AJ400">
        <v>6.6000000000000005E-5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100879.3325</v>
      </c>
      <c r="I401">
        <v>2425329.172758</v>
      </c>
      <c r="J401" t="s">
        <v>3</v>
      </c>
      <c r="K401">
        <v>100801.34265599999</v>
      </c>
      <c r="L401">
        <v>2420962.7970449999</v>
      </c>
      <c r="M401" t="s">
        <v>4</v>
      </c>
      <c r="N401">
        <v>5035.2598239999998</v>
      </c>
      <c r="O401">
        <v>6414.5721610000001</v>
      </c>
      <c r="P401" t="s">
        <v>5</v>
      </c>
      <c r="Q401">
        <v>0</v>
      </c>
      <c r="R401">
        <v>0</v>
      </c>
      <c r="S401" t="s">
        <v>6</v>
      </c>
      <c r="T401">
        <v>3926.141646</v>
      </c>
      <c r="U401">
        <v>3600.5967719999999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0.28224700000000003</v>
      </c>
      <c r="AG401">
        <v>1.2999999999999999E-5</v>
      </c>
      <c r="AH401" t="s">
        <v>11</v>
      </c>
      <c r="AI401">
        <v>0.720217</v>
      </c>
      <c r="AJ401">
        <v>6.2000000000000003E-5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2889.1986910000001</v>
      </c>
      <c r="I402">
        <v>23044.298499</v>
      </c>
      <c r="J402" t="s">
        <v>3</v>
      </c>
      <c r="K402">
        <v>2886.6507179999999</v>
      </c>
      <c r="L402">
        <v>23006.121789000001</v>
      </c>
      <c r="M402" t="s">
        <v>4</v>
      </c>
      <c r="N402">
        <v>152.95856900000001</v>
      </c>
      <c r="O402">
        <v>123.880866</v>
      </c>
      <c r="P402" t="s">
        <v>5</v>
      </c>
      <c r="Q402">
        <v>170.00939</v>
      </c>
      <c r="R402">
        <v>178.22369599999999</v>
      </c>
      <c r="S402" t="s">
        <v>6</v>
      </c>
      <c r="T402">
        <v>52.063183000000002</v>
      </c>
      <c r="U402">
        <v>6.8979679999999997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0.29462300000000002</v>
      </c>
      <c r="AG402">
        <v>7.2999999999999999E-5</v>
      </c>
      <c r="AH402" t="s">
        <v>11</v>
      </c>
      <c r="AI402">
        <v>0.70539200000000002</v>
      </c>
      <c r="AJ402">
        <v>1.5999999999999999E-5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5809.9762300000002</v>
      </c>
      <c r="I403">
        <v>71971.751132000005</v>
      </c>
      <c r="J403" t="s">
        <v>3</v>
      </c>
      <c r="K403">
        <v>5804.8759280000004</v>
      </c>
      <c r="L403">
        <v>71854.705811000007</v>
      </c>
      <c r="M403" t="s">
        <v>4</v>
      </c>
      <c r="N403">
        <v>305.82968799999998</v>
      </c>
      <c r="O403">
        <v>365.86524900000001</v>
      </c>
      <c r="P403" t="s">
        <v>5</v>
      </c>
      <c r="Q403">
        <v>347.49364300000002</v>
      </c>
      <c r="R403">
        <v>778.36169299999995</v>
      </c>
      <c r="S403" t="s">
        <v>6</v>
      </c>
      <c r="T403">
        <v>104.69546099999999</v>
      </c>
      <c r="U403">
        <v>20.746352000000002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0.29065099999999999</v>
      </c>
      <c r="AG403">
        <v>6.6000000000000005E-5</v>
      </c>
      <c r="AH403" t="s">
        <v>11</v>
      </c>
      <c r="AI403">
        <v>0.70831</v>
      </c>
      <c r="AJ403">
        <v>3.1999999999999999E-5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8705.8369820000007</v>
      </c>
      <c r="I404">
        <v>146527.81198</v>
      </c>
      <c r="J404" t="s">
        <v>3</v>
      </c>
      <c r="K404">
        <v>8698.1937500000004</v>
      </c>
      <c r="L404">
        <v>146283.502083</v>
      </c>
      <c r="M404" t="s">
        <v>4</v>
      </c>
      <c r="N404">
        <v>458.977149</v>
      </c>
      <c r="O404">
        <v>888.48098000000005</v>
      </c>
      <c r="P404" t="s">
        <v>5</v>
      </c>
      <c r="Q404">
        <v>524.259727</v>
      </c>
      <c r="R404">
        <v>1711.0090729999999</v>
      </c>
      <c r="S404" t="s">
        <v>6</v>
      </c>
      <c r="T404">
        <v>156.82132899999999</v>
      </c>
      <c r="U404">
        <v>40.758032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0.287219</v>
      </c>
      <c r="AG404">
        <v>3.8999999999999999E-5</v>
      </c>
      <c r="AH404" t="s">
        <v>11</v>
      </c>
      <c r="AI404">
        <v>0.71043299999999998</v>
      </c>
      <c r="AJ404">
        <v>5.5000000000000002E-5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11644.181269999999</v>
      </c>
      <c r="I405">
        <v>230532.40861700001</v>
      </c>
      <c r="J405" t="s">
        <v>3</v>
      </c>
      <c r="K405">
        <v>11633.967266</v>
      </c>
      <c r="L405">
        <v>230154.510905</v>
      </c>
      <c r="M405" t="s">
        <v>4</v>
      </c>
      <c r="N405">
        <v>614.80621599999995</v>
      </c>
      <c r="O405">
        <v>1518.409443</v>
      </c>
      <c r="P405" t="s">
        <v>5</v>
      </c>
      <c r="Q405">
        <v>706.69361200000003</v>
      </c>
      <c r="R405">
        <v>3434.6317439999998</v>
      </c>
      <c r="S405" t="s">
        <v>6</v>
      </c>
      <c r="T405">
        <v>209.64080000000001</v>
      </c>
      <c r="U405">
        <v>62.875087999999998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0.28470600000000001</v>
      </c>
      <c r="AG405">
        <v>3.1999999999999999E-5</v>
      </c>
      <c r="AH405" t="s">
        <v>11</v>
      </c>
      <c r="AI405">
        <v>0.71091700000000002</v>
      </c>
      <c r="AJ405">
        <v>6.0000000000000002E-5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14575.822676</v>
      </c>
      <c r="I406">
        <v>361617.035799</v>
      </c>
      <c r="J406" t="s">
        <v>3</v>
      </c>
      <c r="K406">
        <v>14563.050058999999</v>
      </c>
      <c r="L406">
        <v>361030.496461</v>
      </c>
      <c r="M406" t="s">
        <v>4</v>
      </c>
      <c r="N406">
        <v>769.44711299999994</v>
      </c>
      <c r="O406">
        <v>2313.4209770000002</v>
      </c>
      <c r="P406" t="s">
        <v>5</v>
      </c>
      <c r="Q406">
        <v>891.647651</v>
      </c>
      <c r="R406">
        <v>6909.9701359999999</v>
      </c>
      <c r="S406" t="s">
        <v>6</v>
      </c>
      <c r="T406">
        <v>262.34012999999999</v>
      </c>
      <c r="U406">
        <v>96.432210999999995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0.28393800000000002</v>
      </c>
      <c r="AG406">
        <v>2.8E-5</v>
      </c>
      <c r="AH406" t="s">
        <v>11</v>
      </c>
      <c r="AI406">
        <v>0.71191499999999996</v>
      </c>
      <c r="AJ406">
        <v>6.7000000000000002E-5</v>
      </c>
      <c r="AK406" t="s">
        <v>12</v>
      </c>
      <c r="AL406">
        <v>0.62</v>
      </c>
      <c r="AM406">
        <v>18.835599999999999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17522.829082</v>
      </c>
      <c r="I407">
        <v>519306.58214499999</v>
      </c>
      <c r="J407" t="s">
        <v>3</v>
      </c>
      <c r="K407">
        <v>17507.472676000001</v>
      </c>
      <c r="L407">
        <v>518435.499908</v>
      </c>
      <c r="M407" t="s">
        <v>4</v>
      </c>
      <c r="N407">
        <v>926.20544600000005</v>
      </c>
      <c r="O407">
        <v>3361.0709299999999</v>
      </c>
      <c r="P407" t="s">
        <v>5</v>
      </c>
      <c r="Q407">
        <v>1070.984751</v>
      </c>
      <c r="R407">
        <v>8526.6197389999998</v>
      </c>
      <c r="S407" t="s">
        <v>6</v>
      </c>
      <c r="T407">
        <v>315.41146400000002</v>
      </c>
      <c r="U407">
        <v>140.221892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0.283661</v>
      </c>
      <c r="AG407">
        <v>2.3E-5</v>
      </c>
      <c r="AH407" t="s">
        <v>11</v>
      </c>
      <c r="AI407">
        <v>0.71340300000000001</v>
      </c>
      <c r="AJ407">
        <v>7.4999999999999993E-5</v>
      </c>
      <c r="AK407" t="s">
        <v>12</v>
      </c>
      <c r="AL407">
        <v>0.62</v>
      </c>
      <c r="AM407">
        <v>18.835599999999999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20436.638555000001</v>
      </c>
      <c r="I408">
        <v>743541.58247100003</v>
      </c>
      <c r="J408" t="s">
        <v>3</v>
      </c>
      <c r="K408">
        <v>20418.745625</v>
      </c>
      <c r="L408">
        <v>742323.35670799995</v>
      </c>
      <c r="M408" t="s">
        <v>4</v>
      </c>
      <c r="N408">
        <v>1079.0285160000001</v>
      </c>
      <c r="O408">
        <v>4604.476627</v>
      </c>
      <c r="P408" t="s">
        <v>5</v>
      </c>
      <c r="Q408">
        <v>1247.6765479999999</v>
      </c>
      <c r="R408">
        <v>10470.793313</v>
      </c>
      <c r="S408" t="s">
        <v>6</v>
      </c>
      <c r="T408">
        <v>367.91960399999999</v>
      </c>
      <c r="U408">
        <v>204.74049199999999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0.28298200000000001</v>
      </c>
      <c r="AG408">
        <v>1.5999999999999999E-5</v>
      </c>
      <c r="AH408" t="s">
        <v>11</v>
      </c>
      <c r="AI408">
        <v>0.71447700000000003</v>
      </c>
      <c r="AJ408">
        <v>7.8999999999999996E-5</v>
      </c>
      <c r="AK408" t="s">
        <v>12</v>
      </c>
      <c r="AL408">
        <v>0.62</v>
      </c>
      <c r="AM408">
        <v>18.835599999999999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23356.565976999998</v>
      </c>
      <c r="I409">
        <v>991451.79842799995</v>
      </c>
      <c r="J409" t="s">
        <v>3</v>
      </c>
      <c r="K409">
        <v>23336.126484</v>
      </c>
      <c r="L409">
        <v>989831.81441400002</v>
      </c>
      <c r="M409" t="s">
        <v>4</v>
      </c>
      <c r="N409">
        <v>1233.042083</v>
      </c>
      <c r="O409">
        <v>6249.552463</v>
      </c>
      <c r="P409" t="s">
        <v>5</v>
      </c>
      <c r="Q409">
        <v>1424.839778</v>
      </c>
      <c r="R409">
        <v>13008.932903000001</v>
      </c>
      <c r="S409" t="s">
        <v>6</v>
      </c>
      <c r="T409">
        <v>420.49559799999997</v>
      </c>
      <c r="U409">
        <v>273.387045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0.28229199999999999</v>
      </c>
      <c r="AG409">
        <v>2.3E-5</v>
      </c>
      <c r="AH409" t="s">
        <v>11</v>
      </c>
      <c r="AI409">
        <v>0.71452199999999999</v>
      </c>
      <c r="AJ409">
        <v>7.7999999999999999E-5</v>
      </c>
      <c r="AK409" t="s">
        <v>12</v>
      </c>
      <c r="AL409">
        <v>0.62</v>
      </c>
      <c r="AM409">
        <v>18.835599999999999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26310.7775</v>
      </c>
      <c r="I410">
        <v>1304984.8240159999</v>
      </c>
      <c r="J410" t="s">
        <v>3</v>
      </c>
      <c r="K410">
        <v>26287.763789000001</v>
      </c>
      <c r="L410">
        <v>1302851.44979</v>
      </c>
      <c r="M410" t="s">
        <v>4</v>
      </c>
      <c r="N410">
        <v>1388.7097679999999</v>
      </c>
      <c r="O410">
        <v>8105.8017609999997</v>
      </c>
      <c r="P410" t="s">
        <v>5</v>
      </c>
      <c r="Q410">
        <v>1609.6969340000001</v>
      </c>
      <c r="R410">
        <v>17329.566685999998</v>
      </c>
      <c r="S410" t="s">
        <v>6</v>
      </c>
      <c r="T410">
        <v>473.64255300000002</v>
      </c>
      <c r="U410">
        <v>359.294577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0.28219499999999997</v>
      </c>
      <c r="AG410">
        <v>2.1999999999999999E-5</v>
      </c>
      <c r="AH410" t="s">
        <v>11</v>
      </c>
      <c r="AI410">
        <v>0.715588</v>
      </c>
      <c r="AJ410">
        <v>8.2000000000000001E-5</v>
      </c>
      <c r="AK410" t="s">
        <v>12</v>
      </c>
      <c r="AL410">
        <v>0.62</v>
      </c>
      <c r="AM410">
        <v>18.835599999999999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29257.662656</v>
      </c>
      <c r="I411">
        <v>1609226.167567</v>
      </c>
      <c r="J411" t="s">
        <v>3</v>
      </c>
      <c r="K411">
        <v>29232.062538999999</v>
      </c>
      <c r="L411">
        <v>1606577.754497</v>
      </c>
      <c r="M411" t="s">
        <v>4</v>
      </c>
      <c r="N411">
        <v>1545.7377610000001</v>
      </c>
      <c r="O411">
        <v>9902.6069939999998</v>
      </c>
      <c r="P411" t="s">
        <v>5</v>
      </c>
      <c r="Q411">
        <v>1788.4661550000001</v>
      </c>
      <c r="R411">
        <v>20492.357247</v>
      </c>
      <c r="S411" t="s">
        <v>6</v>
      </c>
      <c r="T411">
        <v>526.65322700000002</v>
      </c>
      <c r="U411">
        <v>441.64897300000001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0.28218500000000002</v>
      </c>
      <c r="AG411">
        <v>2.1999999999999999E-5</v>
      </c>
      <c r="AH411" t="s">
        <v>11</v>
      </c>
      <c r="AI411">
        <v>0.71670100000000003</v>
      </c>
      <c r="AJ411">
        <v>8.2000000000000001E-5</v>
      </c>
      <c r="AK411" t="s">
        <v>12</v>
      </c>
      <c r="AL411">
        <v>0.62</v>
      </c>
      <c r="AM411">
        <v>18.835599999999999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32177.689531</v>
      </c>
      <c r="I412">
        <v>1899987.2702520001</v>
      </c>
      <c r="J412" t="s">
        <v>3</v>
      </c>
      <c r="K412">
        <v>32149.531328000001</v>
      </c>
      <c r="L412">
        <v>1896821.0228899999</v>
      </c>
      <c r="M412" t="s">
        <v>4</v>
      </c>
      <c r="N412">
        <v>1698.621748</v>
      </c>
      <c r="O412">
        <v>11408.208887999999</v>
      </c>
      <c r="P412" t="s">
        <v>5</v>
      </c>
      <c r="Q412">
        <v>1965.546184</v>
      </c>
      <c r="R412">
        <v>24096.425132</v>
      </c>
      <c r="S412" t="s">
        <v>6</v>
      </c>
      <c r="T412">
        <v>579.23241599999994</v>
      </c>
      <c r="U412">
        <v>519.86381600000004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0.282165</v>
      </c>
      <c r="AG412">
        <v>2.1999999999999999E-5</v>
      </c>
      <c r="AH412" t="s">
        <v>11</v>
      </c>
      <c r="AI412">
        <v>0.71670100000000003</v>
      </c>
      <c r="AJ412">
        <v>8.2000000000000001E-5</v>
      </c>
      <c r="AK412" t="s">
        <v>12</v>
      </c>
      <c r="AL412">
        <v>1.08</v>
      </c>
      <c r="AM412">
        <v>28.633600000000001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35125.545391</v>
      </c>
      <c r="I413">
        <v>2282882.6459969999</v>
      </c>
      <c r="J413" t="s">
        <v>3</v>
      </c>
      <c r="K413">
        <v>35094.809765999998</v>
      </c>
      <c r="L413">
        <v>2279043.956239</v>
      </c>
      <c r="M413" t="s">
        <v>4</v>
      </c>
      <c r="N413">
        <v>1853.7769169999999</v>
      </c>
      <c r="O413">
        <v>13492.949584</v>
      </c>
      <c r="P413" t="s">
        <v>5</v>
      </c>
      <c r="Q413">
        <v>2147.494404</v>
      </c>
      <c r="R413">
        <v>29273.397080999999</v>
      </c>
      <c r="S413" t="s">
        <v>6</v>
      </c>
      <c r="T413">
        <v>632.23281099999997</v>
      </c>
      <c r="U413">
        <v>621.997435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0.281719</v>
      </c>
      <c r="AG413">
        <v>3.0000000000000001E-5</v>
      </c>
      <c r="AH413" t="s">
        <v>11</v>
      </c>
      <c r="AI413">
        <v>0.71710300000000005</v>
      </c>
      <c r="AJ413">
        <v>8.2000000000000001E-5</v>
      </c>
      <c r="AK413" t="s">
        <v>12</v>
      </c>
      <c r="AL413">
        <v>1.08</v>
      </c>
      <c r="AM413">
        <v>28.633600000000001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38022.972734000003</v>
      </c>
      <c r="I414">
        <v>2573665.9756120001</v>
      </c>
      <c r="J414" t="s">
        <v>3</v>
      </c>
      <c r="K414">
        <v>37989.695</v>
      </c>
      <c r="L414">
        <v>2569290.2626700001</v>
      </c>
      <c r="M414" t="s">
        <v>4</v>
      </c>
      <c r="N414">
        <v>2006.466672</v>
      </c>
      <c r="O414">
        <v>15172.779667999999</v>
      </c>
      <c r="P414" t="s">
        <v>5</v>
      </c>
      <c r="Q414">
        <v>2323.4780860000001</v>
      </c>
      <c r="R414">
        <v>33036.778106999998</v>
      </c>
      <c r="S414" t="s">
        <v>6</v>
      </c>
      <c r="T414">
        <v>684.42305699999997</v>
      </c>
      <c r="U414">
        <v>698.53740300000004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0.28130899999999998</v>
      </c>
      <c r="AG414">
        <v>3.6999999999999998E-5</v>
      </c>
      <c r="AH414" t="s">
        <v>11</v>
      </c>
      <c r="AI414">
        <v>0.718001</v>
      </c>
      <c r="AJ414">
        <v>7.7999999999999999E-5</v>
      </c>
      <c r="AK414" t="s">
        <v>12</v>
      </c>
      <c r="AL414">
        <v>1.08</v>
      </c>
      <c r="AM414">
        <v>28.633600000000001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40920.933438</v>
      </c>
      <c r="I415">
        <v>2905368.8764550001</v>
      </c>
      <c r="J415" t="s">
        <v>3</v>
      </c>
      <c r="K415">
        <v>40885.128359000002</v>
      </c>
      <c r="L415">
        <v>2900416.500337</v>
      </c>
      <c r="M415" t="s">
        <v>4</v>
      </c>
      <c r="N415">
        <v>2160.19938</v>
      </c>
      <c r="O415">
        <v>17349.648837000001</v>
      </c>
      <c r="P415" t="s">
        <v>5</v>
      </c>
      <c r="Q415">
        <v>2498.7433540000002</v>
      </c>
      <c r="R415">
        <v>36313.988442000002</v>
      </c>
      <c r="S415" t="s">
        <v>6</v>
      </c>
      <c r="T415">
        <v>736.59530199999995</v>
      </c>
      <c r="U415">
        <v>789.37167499999998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0.281219</v>
      </c>
      <c r="AG415">
        <v>3.8999999999999999E-5</v>
      </c>
      <c r="AH415" t="s">
        <v>11</v>
      </c>
      <c r="AI415">
        <v>0.71826699999999999</v>
      </c>
      <c r="AJ415">
        <v>7.6000000000000004E-5</v>
      </c>
      <c r="AK415" t="s">
        <v>12</v>
      </c>
      <c r="AL415">
        <v>1.08</v>
      </c>
      <c r="AM415">
        <v>28.633600000000001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43835.107812000002</v>
      </c>
      <c r="I416">
        <v>3306303.3784480002</v>
      </c>
      <c r="J416" t="s">
        <v>3</v>
      </c>
      <c r="K416">
        <v>43796.744687999999</v>
      </c>
      <c r="L416">
        <v>3300622.9537379998</v>
      </c>
      <c r="M416" t="s">
        <v>4</v>
      </c>
      <c r="N416">
        <v>2314.248188</v>
      </c>
      <c r="O416">
        <v>20080.278888000001</v>
      </c>
      <c r="P416" t="s">
        <v>5</v>
      </c>
      <c r="Q416">
        <v>2679.512573</v>
      </c>
      <c r="R416">
        <v>42410.990096000001</v>
      </c>
      <c r="S416" t="s">
        <v>6</v>
      </c>
      <c r="T416">
        <v>789.02234299999998</v>
      </c>
      <c r="U416">
        <v>894.79747999999995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0.28121800000000002</v>
      </c>
      <c r="AG416">
        <v>3.8999999999999999E-5</v>
      </c>
      <c r="AH416" t="s">
        <v>11</v>
      </c>
      <c r="AI416">
        <v>0.71848800000000002</v>
      </c>
      <c r="AJ416">
        <v>7.4999999999999993E-5</v>
      </c>
      <c r="AK416" t="s">
        <v>12</v>
      </c>
      <c r="AL416">
        <v>1.08</v>
      </c>
      <c r="AM416">
        <v>28.633600000000001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46761.417813</v>
      </c>
      <c r="I417">
        <v>3704008.158082</v>
      </c>
      <c r="J417" t="s">
        <v>3</v>
      </c>
      <c r="K417">
        <v>46720.495155999997</v>
      </c>
      <c r="L417">
        <v>3697616.3549080002</v>
      </c>
      <c r="M417" t="s">
        <v>4</v>
      </c>
      <c r="N417">
        <v>2469.4156640000001</v>
      </c>
      <c r="O417">
        <v>23335.498695999999</v>
      </c>
      <c r="P417" t="s">
        <v>5</v>
      </c>
      <c r="Q417">
        <v>2858.3200149999998</v>
      </c>
      <c r="R417">
        <v>47223.834126000002</v>
      </c>
      <c r="S417" t="s">
        <v>6</v>
      </c>
      <c r="T417">
        <v>841.702988</v>
      </c>
      <c r="U417">
        <v>997.736491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0.28117799999999998</v>
      </c>
      <c r="AG417">
        <v>3.8000000000000002E-5</v>
      </c>
      <c r="AH417" t="s">
        <v>11</v>
      </c>
      <c r="AI417">
        <v>0.71881700000000004</v>
      </c>
      <c r="AJ417">
        <v>7.2999999999999999E-5</v>
      </c>
      <c r="AK417" t="s">
        <v>12</v>
      </c>
      <c r="AL417">
        <v>1.08</v>
      </c>
      <c r="AM417">
        <v>28.633600000000001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49680.563827999998</v>
      </c>
      <c r="I418">
        <v>4086139.5303389998</v>
      </c>
      <c r="J418" t="s">
        <v>3</v>
      </c>
      <c r="K418">
        <v>49637.079218999999</v>
      </c>
      <c r="L418">
        <v>4079077.8825559998</v>
      </c>
      <c r="M418" t="s">
        <v>4</v>
      </c>
      <c r="N418">
        <v>2623.2186430000002</v>
      </c>
      <c r="O418">
        <v>25872.215139</v>
      </c>
      <c r="P418" t="s">
        <v>5</v>
      </c>
      <c r="Q418">
        <v>3037.1953560000002</v>
      </c>
      <c r="R418">
        <v>51496.310954</v>
      </c>
      <c r="S418" t="s">
        <v>6</v>
      </c>
      <c r="T418">
        <v>894.26784199999997</v>
      </c>
      <c r="U418">
        <v>1101.9123159999999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0.28097800000000001</v>
      </c>
      <c r="AG418">
        <v>4.3999999999999999E-5</v>
      </c>
      <c r="AH418" t="s">
        <v>11</v>
      </c>
      <c r="AI418">
        <v>0.71938899999999995</v>
      </c>
      <c r="AJ418">
        <v>7.1000000000000005E-5</v>
      </c>
      <c r="AK418" t="s">
        <v>12</v>
      </c>
      <c r="AL418">
        <v>1.08</v>
      </c>
      <c r="AM418">
        <v>28.633600000000001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52582.940625000003</v>
      </c>
      <c r="I419">
        <v>4544932.3641240001</v>
      </c>
      <c r="J419" t="s">
        <v>3</v>
      </c>
      <c r="K419">
        <v>52536.918905999999</v>
      </c>
      <c r="L419">
        <v>4537098.7138790004</v>
      </c>
      <c r="M419" t="s">
        <v>4</v>
      </c>
      <c r="N419">
        <v>2776.6234420000001</v>
      </c>
      <c r="O419">
        <v>28778.209617</v>
      </c>
      <c r="P419" t="s">
        <v>5</v>
      </c>
      <c r="Q419">
        <v>3220.9314650000001</v>
      </c>
      <c r="R419">
        <v>62005.662606999998</v>
      </c>
      <c r="S419" t="s">
        <v>6</v>
      </c>
      <c r="T419">
        <v>946.377566</v>
      </c>
      <c r="U419">
        <v>1212.067405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0.28093499999999999</v>
      </c>
      <c r="AG419">
        <v>4.3000000000000002E-5</v>
      </c>
      <c r="AH419" t="s">
        <v>11</v>
      </c>
      <c r="AI419">
        <v>0.72018300000000002</v>
      </c>
      <c r="AJ419">
        <v>6.7000000000000002E-5</v>
      </c>
      <c r="AK419" t="s">
        <v>12</v>
      </c>
      <c r="AL419">
        <v>1.24</v>
      </c>
      <c r="AM419">
        <v>29.542400000000001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55474.818437000002</v>
      </c>
      <c r="I420">
        <v>4900645.2566339998</v>
      </c>
      <c r="J420" t="s">
        <v>3</v>
      </c>
      <c r="K420">
        <v>55426.259687999998</v>
      </c>
      <c r="L420">
        <v>4892153.4493129998</v>
      </c>
      <c r="M420" t="s">
        <v>4</v>
      </c>
      <c r="N420">
        <v>2928.5154000000002</v>
      </c>
      <c r="O420">
        <v>31190.562293999999</v>
      </c>
      <c r="P420" t="s">
        <v>5</v>
      </c>
      <c r="Q420">
        <v>3395.0662649999999</v>
      </c>
      <c r="R420">
        <v>66748.374716999999</v>
      </c>
      <c r="S420" t="s">
        <v>6</v>
      </c>
      <c r="T420">
        <v>998.51077299999997</v>
      </c>
      <c r="U420">
        <v>1305.265394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0.28088099999999999</v>
      </c>
      <c r="AG420">
        <v>4.3000000000000002E-5</v>
      </c>
      <c r="AH420" t="s">
        <v>11</v>
      </c>
      <c r="AI420">
        <v>0.72023599999999999</v>
      </c>
      <c r="AJ420">
        <v>6.7999999999999999E-5</v>
      </c>
      <c r="AK420" t="s">
        <v>12</v>
      </c>
      <c r="AL420">
        <v>1.24</v>
      </c>
      <c r="AM420">
        <v>29.542400000000001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58392.911640999999</v>
      </c>
      <c r="I421">
        <v>5341770.3398529999</v>
      </c>
      <c r="J421" t="s">
        <v>3</v>
      </c>
      <c r="K421">
        <v>58341.816484000003</v>
      </c>
      <c r="L421">
        <v>5332602.4196070004</v>
      </c>
      <c r="M421" t="s">
        <v>4</v>
      </c>
      <c r="N421">
        <v>3081.6014839999998</v>
      </c>
      <c r="O421">
        <v>33637.751525</v>
      </c>
      <c r="P421" t="s">
        <v>5</v>
      </c>
      <c r="Q421">
        <v>3570.9459619999998</v>
      </c>
      <c r="R421">
        <v>72071.028514000005</v>
      </c>
      <c r="S421" t="s">
        <v>6</v>
      </c>
      <c r="T421">
        <v>1051.1460770000001</v>
      </c>
      <c r="U421">
        <v>1430.698359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0.28069699999999997</v>
      </c>
      <c r="AG421">
        <v>4.3999999999999999E-5</v>
      </c>
      <c r="AH421" t="s">
        <v>11</v>
      </c>
      <c r="AI421">
        <v>0.72023599999999999</v>
      </c>
      <c r="AJ421">
        <v>6.7999999999999999E-5</v>
      </c>
      <c r="AK421" t="s">
        <v>12</v>
      </c>
      <c r="AL421">
        <v>1.24</v>
      </c>
      <c r="AM421">
        <v>29.542400000000001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2740.8783400000002</v>
      </c>
      <c r="I422">
        <v>17036.323017999999</v>
      </c>
      <c r="J422" t="s">
        <v>3</v>
      </c>
      <c r="K422">
        <v>2738.3255180000001</v>
      </c>
      <c r="L422">
        <v>17000.646927000002</v>
      </c>
      <c r="M422" t="s">
        <v>4</v>
      </c>
      <c r="N422">
        <v>147.00648699999999</v>
      </c>
      <c r="O422">
        <v>128.83899199999999</v>
      </c>
      <c r="P422" t="s">
        <v>5</v>
      </c>
      <c r="Q422">
        <v>0</v>
      </c>
      <c r="R422">
        <v>0</v>
      </c>
      <c r="S422" t="s">
        <v>6</v>
      </c>
      <c r="T422">
        <v>51.998572000000003</v>
      </c>
      <c r="U422">
        <v>5.6766529999999999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0.29582700000000001</v>
      </c>
      <c r="AG422">
        <v>6.7999999999999999E-5</v>
      </c>
      <c r="AH422" t="s">
        <v>11</v>
      </c>
      <c r="AI422">
        <v>0.70841200000000004</v>
      </c>
      <c r="AJ422">
        <v>8.7999999999999998E-5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5467.3160159999998</v>
      </c>
      <c r="I423">
        <v>48050.729136000002</v>
      </c>
      <c r="J423" t="s">
        <v>3</v>
      </c>
      <c r="K423">
        <v>5462.2509769999997</v>
      </c>
      <c r="L423">
        <v>47959.768305999998</v>
      </c>
      <c r="M423" t="s">
        <v>4</v>
      </c>
      <c r="N423">
        <v>291.60730599999999</v>
      </c>
      <c r="O423">
        <v>269.24147099999999</v>
      </c>
      <c r="P423" t="s">
        <v>5</v>
      </c>
      <c r="Q423">
        <v>0</v>
      </c>
      <c r="R423">
        <v>0</v>
      </c>
      <c r="S423" t="s">
        <v>6</v>
      </c>
      <c r="T423">
        <v>103.823222</v>
      </c>
      <c r="U423">
        <v>16.218003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0.29094599999999998</v>
      </c>
      <c r="AG423">
        <v>9.3999999999999994E-5</v>
      </c>
      <c r="AH423" t="s">
        <v>11</v>
      </c>
      <c r="AI423">
        <v>0.70966300000000004</v>
      </c>
      <c r="AJ423">
        <v>6.9999999999999994E-5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8189.9535450000003</v>
      </c>
      <c r="I424">
        <v>102206.85378600001</v>
      </c>
      <c r="J424" t="s">
        <v>3</v>
      </c>
      <c r="K424">
        <v>8182.3793949999999</v>
      </c>
      <c r="L424">
        <v>102013.025291</v>
      </c>
      <c r="M424" t="s">
        <v>4</v>
      </c>
      <c r="N424">
        <v>436.18746700000003</v>
      </c>
      <c r="O424">
        <v>566.98733700000003</v>
      </c>
      <c r="P424" t="s">
        <v>5</v>
      </c>
      <c r="Q424">
        <v>0</v>
      </c>
      <c r="R424">
        <v>0</v>
      </c>
      <c r="S424" t="s">
        <v>6</v>
      </c>
      <c r="T424">
        <v>155.58635000000001</v>
      </c>
      <c r="U424">
        <v>34.454115999999999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0.28708499999999998</v>
      </c>
      <c r="AG424">
        <v>8.3999999999999995E-5</v>
      </c>
      <c r="AH424" t="s">
        <v>11</v>
      </c>
      <c r="AI424">
        <v>0.71040300000000001</v>
      </c>
      <c r="AJ424">
        <v>9.6000000000000002E-5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10911.902773</v>
      </c>
      <c r="I425">
        <v>177233.53883100001</v>
      </c>
      <c r="J425" t="s">
        <v>3</v>
      </c>
      <c r="K425">
        <v>10901.820098</v>
      </c>
      <c r="L425">
        <v>176894.62511399999</v>
      </c>
      <c r="M425" t="s">
        <v>4</v>
      </c>
      <c r="N425">
        <v>580.44806500000004</v>
      </c>
      <c r="O425">
        <v>988.03882299999998</v>
      </c>
      <c r="P425" t="s">
        <v>5</v>
      </c>
      <c r="Q425">
        <v>0</v>
      </c>
      <c r="R425">
        <v>0</v>
      </c>
      <c r="S425" t="s">
        <v>6</v>
      </c>
      <c r="T425">
        <v>207.336006</v>
      </c>
      <c r="U425">
        <v>59.794580000000003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0.28423900000000002</v>
      </c>
      <c r="AG425">
        <v>6.3E-5</v>
      </c>
      <c r="AH425" t="s">
        <v>11</v>
      </c>
      <c r="AI425">
        <v>0.71293099999999998</v>
      </c>
      <c r="AJ425">
        <v>1.3300000000000001E-4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13636.449219</v>
      </c>
      <c r="I426">
        <v>260066.55891200001</v>
      </c>
      <c r="J426" t="s">
        <v>3</v>
      </c>
      <c r="K426">
        <v>13623.85334</v>
      </c>
      <c r="L426">
        <v>259565.41873800001</v>
      </c>
      <c r="M426" t="s">
        <v>4</v>
      </c>
      <c r="N426">
        <v>725.31323199999997</v>
      </c>
      <c r="O426">
        <v>1384.9934479999999</v>
      </c>
      <c r="P426" t="s">
        <v>5</v>
      </c>
      <c r="Q426">
        <v>0</v>
      </c>
      <c r="R426">
        <v>0</v>
      </c>
      <c r="S426" t="s">
        <v>6</v>
      </c>
      <c r="T426">
        <v>259.147379</v>
      </c>
      <c r="U426">
        <v>88.211219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0.28365499999999999</v>
      </c>
      <c r="AG426">
        <v>5.7000000000000003E-5</v>
      </c>
      <c r="AH426" t="s">
        <v>11</v>
      </c>
      <c r="AI426">
        <v>0.71362999999999999</v>
      </c>
      <c r="AJ426">
        <v>1.35E-4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16377.891641</v>
      </c>
      <c r="I427">
        <v>359518.91072699998</v>
      </c>
      <c r="J427" t="s">
        <v>3</v>
      </c>
      <c r="K427">
        <v>16362.772246</v>
      </c>
      <c r="L427">
        <v>358826.24101</v>
      </c>
      <c r="M427" t="s">
        <v>4</v>
      </c>
      <c r="N427">
        <v>871.54040399999997</v>
      </c>
      <c r="O427">
        <v>1826.6181200000001</v>
      </c>
      <c r="P427" t="s">
        <v>5</v>
      </c>
      <c r="Q427">
        <v>0</v>
      </c>
      <c r="R427">
        <v>0</v>
      </c>
      <c r="S427" t="s">
        <v>6</v>
      </c>
      <c r="T427">
        <v>311.25101699999999</v>
      </c>
      <c r="U427">
        <v>122.177341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0.28264</v>
      </c>
      <c r="AG427">
        <v>4.0000000000000003E-5</v>
      </c>
      <c r="AH427" t="s">
        <v>11</v>
      </c>
      <c r="AI427">
        <v>0.71610700000000005</v>
      </c>
      <c r="AJ427">
        <v>1.4100000000000001E-4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19115.087812999998</v>
      </c>
      <c r="I428">
        <v>466109.96547300002</v>
      </c>
      <c r="J428" t="s">
        <v>3</v>
      </c>
      <c r="K428">
        <v>19097.443555000002</v>
      </c>
      <c r="L428">
        <v>465213.42212100001</v>
      </c>
      <c r="M428" t="s">
        <v>4</v>
      </c>
      <c r="N428">
        <v>1017.156022</v>
      </c>
      <c r="O428">
        <v>2360.2501379999999</v>
      </c>
      <c r="P428" t="s">
        <v>5</v>
      </c>
      <c r="Q428">
        <v>0</v>
      </c>
      <c r="R428">
        <v>0</v>
      </c>
      <c r="S428" t="s">
        <v>6</v>
      </c>
      <c r="T428">
        <v>363.27835299999998</v>
      </c>
      <c r="U428">
        <v>158.689402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0.28239199999999998</v>
      </c>
      <c r="AG428">
        <v>3.8999999999999999E-5</v>
      </c>
      <c r="AH428" t="s">
        <v>11</v>
      </c>
      <c r="AI428">
        <v>0.71652899999999997</v>
      </c>
      <c r="AJ428">
        <v>1.4100000000000001E-4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21828.539570000001</v>
      </c>
      <c r="I429">
        <v>583475.74525799998</v>
      </c>
      <c r="J429" t="s">
        <v>3</v>
      </c>
      <c r="K429">
        <v>21808.393086</v>
      </c>
      <c r="L429">
        <v>582362.26103299996</v>
      </c>
      <c r="M429" t="s">
        <v>4</v>
      </c>
      <c r="N429">
        <v>1161.3716549999999</v>
      </c>
      <c r="O429">
        <v>2900.931341</v>
      </c>
      <c r="P429" t="s">
        <v>5</v>
      </c>
      <c r="Q429">
        <v>0</v>
      </c>
      <c r="R429">
        <v>0</v>
      </c>
      <c r="S429" t="s">
        <v>6</v>
      </c>
      <c r="T429">
        <v>414.86839300000003</v>
      </c>
      <c r="U429">
        <v>198.330592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0.28237099999999998</v>
      </c>
      <c r="AG429">
        <v>3.8999999999999999E-5</v>
      </c>
      <c r="AH429" t="s">
        <v>11</v>
      </c>
      <c r="AI429">
        <v>0.71750000000000003</v>
      </c>
      <c r="AJ429">
        <v>1.4200000000000001E-4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24557.966874999998</v>
      </c>
      <c r="I430">
        <v>735633.31980199995</v>
      </c>
      <c r="J430" t="s">
        <v>3</v>
      </c>
      <c r="K430">
        <v>24535.305117</v>
      </c>
      <c r="L430">
        <v>734219.29440599994</v>
      </c>
      <c r="M430" t="s">
        <v>4</v>
      </c>
      <c r="N430">
        <v>1306.651443</v>
      </c>
      <c r="O430">
        <v>3628.9634390000001</v>
      </c>
      <c r="P430" t="s">
        <v>5</v>
      </c>
      <c r="Q430">
        <v>0</v>
      </c>
      <c r="R430">
        <v>0</v>
      </c>
      <c r="S430" t="s">
        <v>6</v>
      </c>
      <c r="T430">
        <v>466.76455299999998</v>
      </c>
      <c r="U430">
        <v>249.894319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0.28226299999999999</v>
      </c>
      <c r="AG430">
        <v>3.8000000000000002E-5</v>
      </c>
      <c r="AH430" t="s">
        <v>11</v>
      </c>
      <c r="AI430">
        <v>0.71849200000000002</v>
      </c>
      <c r="AJ430">
        <v>1.37E-4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27296.078905999999</v>
      </c>
      <c r="I431">
        <v>881667.98123200005</v>
      </c>
      <c r="J431" t="s">
        <v>3</v>
      </c>
      <c r="K431">
        <v>27270.89543</v>
      </c>
      <c r="L431">
        <v>879965.64488200005</v>
      </c>
      <c r="M431" t="s">
        <v>4</v>
      </c>
      <c r="N431">
        <v>1452.358062</v>
      </c>
      <c r="O431">
        <v>4362.9089000000004</v>
      </c>
      <c r="P431" t="s">
        <v>5</v>
      </c>
      <c r="Q431">
        <v>0</v>
      </c>
      <c r="R431">
        <v>0</v>
      </c>
      <c r="S431" t="s">
        <v>6</v>
      </c>
      <c r="T431">
        <v>518.83194600000002</v>
      </c>
      <c r="U431">
        <v>298.85448300000002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0.281912</v>
      </c>
      <c r="AG431">
        <v>2.9E-5</v>
      </c>
      <c r="AH431" t="s">
        <v>11</v>
      </c>
      <c r="AI431">
        <v>0.71904800000000002</v>
      </c>
      <c r="AJ431">
        <v>1.3300000000000001E-4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30049.93707</v>
      </c>
      <c r="I432">
        <v>1062216.423185</v>
      </c>
      <c r="J432" t="s">
        <v>3</v>
      </c>
      <c r="K432">
        <v>30022.205117000001</v>
      </c>
      <c r="L432">
        <v>1060142.3445530001</v>
      </c>
      <c r="M432" t="s">
        <v>4</v>
      </c>
      <c r="N432">
        <v>1599.097935</v>
      </c>
      <c r="O432">
        <v>5176.2097240000003</v>
      </c>
      <c r="P432" t="s">
        <v>5</v>
      </c>
      <c r="Q432">
        <v>0</v>
      </c>
      <c r="R432">
        <v>0</v>
      </c>
      <c r="S432" t="s">
        <v>6</v>
      </c>
      <c r="T432">
        <v>571.16767900000002</v>
      </c>
      <c r="U432">
        <v>358.82038699999998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0.28139500000000001</v>
      </c>
      <c r="AG432">
        <v>3.6999999999999998E-5</v>
      </c>
      <c r="AH432" t="s">
        <v>11</v>
      </c>
      <c r="AI432">
        <v>0.71909699999999999</v>
      </c>
      <c r="AJ432">
        <v>1.34E-4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32767.983164000001</v>
      </c>
      <c r="I433">
        <v>1216165.908448</v>
      </c>
      <c r="J433" t="s">
        <v>3</v>
      </c>
      <c r="K433">
        <v>32737.754688000001</v>
      </c>
      <c r="L433">
        <v>1213815.5786639999</v>
      </c>
      <c r="M433" t="s">
        <v>4</v>
      </c>
      <c r="N433">
        <v>1743.352783</v>
      </c>
      <c r="O433">
        <v>5896.1074120000003</v>
      </c>
      <c r="P433" t="s">
        <v>5</v>
      </c>
      <c r="Q433">
        <v>0</v>
      </c>
      <c r="R433">
        <v>0</v>
      </c>
      <c r="S433" t="s">
        <v>6</v>
      </c>
      <c r="T433">
        <v>622.84816799999999</v>
      </c>
      <c r="U433">
        <v>410.64183800000001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0.28094999999999998</v>
      </c>
      <c r="AG433">
        <v>3.8999999999999999E-5</v>
      </c>
      <c r="AH433" t="s">
        <v>11</v>
      </c>
      <c r="AI433">
        <v>0.71936299999999997</v>
      </c>
      <c r="AJ433">
        <v>1.2999999999999999E-4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35486.902890999998</v>
      </c>
      <c r="I434">
        <v>1443957.9526</v>
      </c>
      <c r="J434" t="s">
        <v>3</v>
      </c>
      <c r="K434">
        <v>35454.173281000003</v>
      </c>
      <c r="L434">
        <v>1441179.5795090001</v>
      </c>
      <c r="M434" t="s">
        <v>4</v>
      </c>
      <c r="N434">
        <v>1887.7892409999999</v>
      </c>
      <c r="O434">
        <v>7092.1043159999999</v>
      </c>
      <c r="P434" t="s">
        <v>5</v>
      </c>
      <c r="Q434">
        <v>0</v>
      </c>
      <c r="R434">
        <v>0</v>
      </c>
      <c r="S434" t="s">
        <v>6</v>
      </c>
      <c r="T434">
        <v>674.56730200000004</v>
      </c>
      <c r="U434">
        <v>487.980842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0.28056399999999998</v>
      </c>
      <c r="AG434">
        <v>4.1999999999999998E-5</v>
      </c>
      <c r="AH434" t="s">
        <v>11</v>
      </c>
      <c r="AI434">
        <v>0.71986700000000003</v>
      </c>
      <c r="AJ434">
        <v>1.25E-4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38225.947577999999</v>
      </c>
      <c r="I435">
        <v>1658906.619959</v>
      </c>
      <c r="J435" t="s">
        <v>3</v>
      </c>
      <c r="K435">
        <v>38190.695702999998</v>
      </c>
      <c r="L435">
        <v>1655734.1421640001</v>
      </c>
      <c r="M435" t="s">
        <v>4</v>
      </c>
      <c r="N435">
        <v>2033.2720730000001</v>
      </c>
      <c r="O435">
        <v>8241.2777330000008</v>
      </c>
      <c r="P435" t="s">
        <v>5</v>
      </c>
      <c r="Q435">
        <v>0</v>
      </c>
      <c r="R435">
        <v>0</v>
      </c>
      <c r="S435" t="s">
        <v>6</v>
      </c>
      <c r="T435">
        <v>726.64453200000003</v>
      </c>
      <c r="U435">
        <v>560.67042000000004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0.28056399999999998</v>
      </c>
      <c r="AG435">
        <v>4.1999999999999998E-5</v>
      </c>
      <c r="AH435" t="s">
        <v>11</v>
      </c>
      <c r="AI435">
        <v>0.71989999999999998</v>
      </c>
      <c r="AJ435">
        <v>1.26E-4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40946.230078000001</v>
      </c>
      <c r="I436">
        <v>1873313.882008</v>
      </c>
      <c r="J436" t="s">
        <v>3</v>
      </c>
      <c r="K436">
        <v>40908.473437000001</v>
      </c>
      <c r="L436">
        <v>1869737.9916759999</v>
      </c>
      <c r="M436" t="s">
        <v>4</v>
      </c>
      <c r="N436">
        <v>2178.3635939999999</v>
      </c>
      <c r="O436">
        <v>9344.9951500000006</v>
      </c>
      <c r="P436" t="s">
        <v>5</v>
      </c>
      <c r="Q436">
        <v>0</v>
      </c>
      <c r="R436">
        <v>0</v>
      </c>
      <c r="S436" t="s">
        <v>6</v>
      </c>
      <c r="T436">
        <v>778.36877900000002</v>
      </c>
      <c r="U436">
        <v>633.14810299999999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0.280393</v>
      </c>
      <c r="AG436">
        <v>4.0000000000000003E-5</v>
      </c>
      <c r="AH436" t="s">
        <v>11</v>
      </c>
      <c r="AI436">
        <v>0.71989999999999998</v>
      </c>
      <c r="AJ436">
        <v>1.26E-4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43679.429297000002</v>
      </c>
      <c r="I437">
        <v>2065038.7946049999</v>
      </c>
      <c r="J437" t="s">
        <v>3</v>
      </c>
      <c r="K437">
        <v>43639.146406</v>
      </c>
      <c r="L437">
        <v>2061134.990671</v>
      </c>
      <c r="M437" t="s">
        <v>4</v>
      </c>
      <c r="N437">
        <v>2324.976948</v>
      </c>
      <c r="O437">
        <v>10456.159409</v>
      </c>
      <c r="P437" t="s">
        <v>5</v>
      </c>
      <c r="Q437">
        <v>0</v>
      </c>
      <c r="R437">
        <v>0</v>
      </c>
      <c r="S437" t="s">
        <v>6</v>
      </c>
      <c r="T437">
        <v>830.32063200000005</v>
      </c>
      <c r="U437">
        <v>698.762111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0.28034999999999999</v>
      </c>
      <c r="AG437">
        <v>3.8999999999999999E-5</v>
      </c>
      <c r="AH437" t="s">
        <v>11</v>
      </c>
      <c r="AI437">
        <v>0.71991000000000005</v>
      </c>
      <c r="AJ437">
        <v>1.26E-4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46421.192344000003</v>
      </c>
      <c r="I438">
        <v>2234790.332556</v>
      </c>
      <c r="J438" t="s">
        <v>3</v>
      </c>
      <c r="K438">
        <v>46378.390077999997</v>
      </c>
      <c r="L438">
        <v>2230546.6437030002</v>
      </c>
      <c r="M438" t="s">
        <v>4</v>
      </c>
      <c r="N438">
        <v>2470.3508790000001</v>
      </c>
      <c r="O438">
        <v>11407.550576</v>
      </c>
      <c r="P438" t="s">
        <v>5</v>
      </c>
      <c r="Q438">
        <v>0</v>
      </c>
      <c r="R438">
        <v>0</v>
      </c>
      <c r="S438" t="s">
        <v>6</v>
      </c>
      <c r="T438">
        <v>882.45753100000002</v>
      </c>
      <c r="U438">
        <v>755.70505400000002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0.28034500000000001</v>
      </c>
      <c r="AG438">
        <v>3.8999999999999999E-5</v>
      </c>
      <c r="AH438" t="s">
        <v>11</v>
      </c>
      <c r="AI438">
        <v>0.72024299999999997</v>
      </c>
      <c r="AJ438">
        <v>1.22E-4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49172.592031</v>
      </c>
      <c r="I439">
        <v>2471898.1862479998</v>
      </c>
      <c r="J439" t="s">
        <v>3</v>
      </c>
      <c r="K439">
        <v>49127.241172000002</v>
      </c>
      <c r="L439">
        <v>2467184.695413</v>
      </c>
      <c r="M439" t="s">
        <v>4</v>
      </c>
      <c r="N439">
        <v>2617.083208</v>
      </c>
      <c r="O439">
        <v>12401.803250000001</v>
      </c>
      <c r="P439" t="s">
        <v>5</v>
      </c>
      <c r="Q439">
        <v>0</v>
      </c>
      <c r="R439">
        <v>0</v>
      </c>
      <c r="S439" t="s">
        <v>6</v>
      </c>
      <c r="T439">
        <v>934.75034500000004</v>
      </c>
      <c r="U439">
        <v>835.28604700000005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0.28033999999999998</v>
      </c>
      <c r="AG439">
        <v>3.8999999999999999E-5</v>
      </c>
      <c r="AH439" t="s">
        <v>11</v>
      </c>
      <c r="AI439">
        <v>0.72089400000000003</v>
      </c>
      <c r="AJ439">
        <v>1.18E-4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51900.591797000001</v>
      </c>
      <c r="I440">
        <v>2698845.3399769999</v>
      </c>
      <c r="J440" t="s">
        <v>3</v>
      </c>
      <c r="K440">
        <v>51852.735625000001</v>
      </c>
      <c r="L440">
        <v>2693700.0693160002</v>
      </c>
      <c r="M440" t="s">
        <v>4</v>
      </c>
      <c r="N440">
        <v>2762.1686719999998</v>
      </c>
      <c r="O440">
        <v>13688.361305</v>
      </c>
      <c r="P440" t="s">
        <v>5</v>
      </c>
      <c r="Q440">
        <v>0</v>
      </c>
      <c r="R440">
        <v>0</v>
      </c>
      <c r="S440" t="s">
        <v>6</v>
      </c>
      <c r="T440">
        <v>986.62884799999995</v>
      </c>
      <c r="U440">
        <v>909.38528499999995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0.280337</v>
      </c>
      <c r="AG440">
        <v>3.8999999999999999E-5</v>
      </c>
      <c r="AH440" t="s">
        <v>11</v>
      </c>
      <c r="AI440">
        <v>0.72196000000000005</v>
      </c>
      <c r="AJ440">
        <v>1.07E-4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54650.485625000001</v>
      </c>
      <c r="I441">
        <v>2889712.750366</v>
      </c>
      <c r="J441" t="s">
        <v>3</v>
      </c>
      <c r="K441">
        <v>54600.103750000002</v>
      </c>
      <c r="L441">
        <v>2884210.783241</v>
      </c>
      <c r="M441" t="s">
        <v>4</v>
      </c>
      <c r="N441">
        <v>2908.6481450000001</v>
      </c>
      <c r="O441">
        <v>14705.281636</v>
      </c>
      <c r="P441" t="s">
        <v>5</v>
      </c>
      <c r="Q441">
        <v>0</v>
      </c>
      <c r="R441">
        <v>0</v>
      </c>
      <c r="S441" t="s">
        <v>6</v>
      </c>
      <c r="T441">
        <v>1038.86338</v>
      </c>
      <c r="U441">
        <v>970.85085000000004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0.280337</v>
      </c>
      <c r="AG441">
        <v>3.8999999999999999E-5</v>
      </c>
      <c r="AH441" t="s">
        <v>11</v>
      </c>
      <c r="AI441">
        <v>0.72237799999999996</v>
      </c>
      <c r="AJ441">
        <v>1.03E-4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2949.619604</v>
      </c>
      <c r="I442">
        <v>12954.885641000001</v>
      </c>
      <c r="J442" t="s">
        <v>3</v>
      </c>
      <c r="K442">
        <v>2946.8212739999999</v>
      </c>
      <c r="L442">
        <v>12923.683693999999</v>
      </c>
      <c r="M442" t="s">
        <v>4</v>
      </c>
      <c r="N442">
        <v>119.10933199999999</v>
      </c>
      <c r="O442">
        <v>49.590594000000003</v>
      </c>
      <c r="P442" t="s">
        <v>5</v>
      </c>
      <c r="Q442">
        <v>200.248435</v>
      </c>
      <c r="R442">
        <v>195.67975799999999</v>
      </c>
      <c r="S442" t="s">
        <v>6</v>
      </c>
      <c r="T442">
        <v>52.719926999999998</v>
      </c>
      <c r="U442">
        <v>3.7666249999999999</v>
      </c>
      <c r="V442" t="s">
        <v>7</v>
      </c>
      <c r="W442">
        <v>55.787880000000001</v>
      </c>
      <c r="X442">
        <v>4.6800189999999997</v>
      </c>
      <c r="Y442" t="s">
        <v>8</v>
      </c>
      <c r="Z442">
        <v>63.626134999999998</v>
      </c>
      <c r="AA442">
        <v>129.61464799999999</v>
      </c>
      <c r="AB442" t="s">
        <v>9</v>
      </c>
      <c r="AC442">
        <v>2608.3898629999999</v>
      </c>
      <c r="AD442">
        <v>9675.2136370000007</v>
      </c>
      <c r="AE442" t="s">
        <v>10</v>
      </c>
      <c r="AF442">
        <v>0.29491699999999998</v>
      </c>
      <c r="AG442">
        <v>7.2000000000000002E-5</v>
      </c>
      <c r="AH442" t="s">
        <v>11</v>
      </c>
      <c r="AI442">
        <v>0.706152</v>
      </c>
      <c r="AJ442">
        <v>5.0000000000000004E-6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5945.2993260000003</v>
      </c>
      <c r="I443">
        <v>29019.435358999999</v>
      </c>
      <c r="J443" t="s">
        <v>3</v>
      </c>
      <c r="K443">
        <v>5939.744248</v>
      </c>
      <c r="L443">
        <v>28950.905549999999</v>
      </c>
      <c r="M443" t="s">
        <v>4</v>
      </c>
      <c r="N443">
        <v>239.16172900000001</v>
      </c>
      <c r="O443">
        <v>93.551720000000003</v>
      </c>
      <c r="P443" t="s">
        <v>5</v>
      </c>
      <c r="Q443">
        <v>414.73427199999998</v>
      </c>
      <c r="R443">
        <v>1861.8499240000001</v>
      </c>
      <c r="S443" t="s">
        <v>6</v>
      </c>
      <c r="T443">
        <v>106.131693</v>
      </c>
      <c r="U443">
        <v>8.1727059999999998</v>
      </c>
      <c r="V443" t="s">
        <v>7</v>
      </c>
      <c r="W443">
        <v>112.563073</v>
      </c>
      <c r="X443">
        <v>10.91825</v>
      </c>
      <c r="Y443" t="s">
        <v>8</v>
      </c>
      <c r="Z443">
        <v>139.48611099999999</v>
      </c>
      <c r="AA443">
        <v>1675.166162</v>
      </c>
      <c r="AB443" t="s">
        <v>9</v>
      </c>
      <c r="AC443">
        <v>5247.4745210000001</v>
      </c>
      <c r="AD443">
        <v>20586.190986000001</v>
      </c>
      <c r="AE443" t="s">
        <v>10</v>
      </c>
      <c r="AF443">
        <v>0.289103</v>
      </c>
      <c r="AG443">
        <v>5.3000000000000001E-5</v>
      </c>
      <c r="AH443" t="s">
        <v>11</v>
      </c>
      <c r="AI443">
        <v>0.70775900000000003</v>
      </c>
      <c r="AJ443">
        <v>1.9000000000000001E-5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8921.0396089999995</v>
      </c>
      <c r="I444">
        <v>45761.411605000001</v>
      </c>
      <c r="J444" t="s">
        <v>3</v>
      </c>
      <c r="K444">
        <v>8912.7447269999993</v>
      </c>
      <c r="L444">
        <v>45658.380706999997</v>
      </c>
      <c r="M444" t="s">
        <v>4</v>
      </c>
      <c r="N444">
        <v>358.36330700000002</v>
      </c>
      <c r="O444">
        <v>123.676756</v>
      </c>
      <c r="P444" t="s">
        <v>5</v>
      </c>
      <c r="Q444">
        <v>629.52085199999999</v>
      </c>
      <c r="R444">
        <v>3042.3492120000001</v>
      </c>
      <c r="S444" t="s">
        <v>6</v>
      </c>
      <c r="T444">
        <v>159.17012199999999</v>
      </c>
      <c r="U444">
        <v>12.93322</v>
      </c>
      <c r="V444" t="s">
        <v>7</v>
      </c>
      <c r="W444">
        <v>168.95378600000001</v>
      </c>
      <c r="X444">
        <v>16.159510999999998</v>
      </c>
      <c r="Y444" t="s">
        <v>8</v>
      </c>
      <c r="Z444">
        <v>216.63214500000001</v>
      </c>
      <c r="AA444">
        <v>2797.3398149999998</v>
      </c>
      <c r="AB444" t="s">
        <v>9</v>
      </c>
      <c r="AC444">
        <v>7867.3347169999997</v>
      </c>
      <c r="AD444">
        <v>32932.903180000001</v>
      </c>
      <c r="AE444" t="s">
        <v>10</v>
      </c>
      <c r="AF444">
        <v>0.28741100000000003</v>
      </c>
      <c r="AG444">
        <v>4.5000000000000003E-5</v>
      </c>
      <c r="AH444" t="s">
        <v>11</v>
      </c>
      <c r="AI444">
        <v>0.70908700000000002</v>
      </c>
      <c r="AJ444">
        <v>3.1000000000000001E-5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11914.009550999999</v>
      </c>
      <c r="I445">
        <v>80860.074284000002</v>
      </c>
      <c r="J445" t="s">
        <v>3</v>
      </c>
      <c r="K445">
        <v>11902.970429999999</v>
      </c>
      <c r="L445">
        <v>80696.514750000002</v>
      </c>
      <c r="M445" t="s">
        <v>4</v>
      </c>
      <c r="N445">
        <v>477.76412399999998</v>
      </c>
      <c r="O445">
        <v>193.16508300000001</v>
      </c>
      <c r="P445" t="s">
        <v>5</v>
      </c>
      <c r="Q445">
        <v>844.77122999999995</v>
      </c>
      <c r="R445">
        <v>3896.0702270000002</v>
      </c>
      <c r="S445" t="s">
        <v>6</v>
      </c>
      <c r="T445">
        <v>212.64040700000001</v>
      </c>
      <c r="U445">
        <v>24.933385999999999</v>
      </c>
      <c r="V445" t="s">
        <v>7</v>
      </c>
      <c r="W445">
        <v>225.69423599999999</v>
      </c>
      <c r="X445">
        <v>28.501031999999999</v>
      </c>
      <c r="Y445" t="s">
        <v>8</v>
      </c>
      <c r="Z445">
        <v>293.27775100000002</v>
      </c>
      <c r="AA445">
        <v>3577.340866</v>
      </c>
      <c r="AB445" t="s">
        <v>9</v>
      </c>
      <c r="AC445">
        <v>10503.779102</v>
      </c>
      <c r="AD445">
        <v>61310.899064999998</v>
      </c>
      <c r="AE445" t="s">
        <v>10</v>
      </c>
      <c r="AF445">
        <v>0.28654299999999999</v>
      </c>
      <c r="AG445">
        <v>3.8999999999999999E-5</v>
      </c>
      <c r="AH445" t="s">
        <v>11</v>
      </c>
      <c r="AI445">
        <v>0.70998399999999995</v>
      </c>
      <c r="AJ445">
        <v>4.3999999999999999E-5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14915.611113000001</v>
      </c>
      <c r="I446">
        <v>115728.925149</v>
      </c>
      <c r="J446" t="s">
        <v>3</v>
      </c>
      <c r="K446">
        <v>14901.799198999999</v>
      </c>
      <c r="L446">
        <v>115501.54826700001</v>
      </c>
      <c r="M446" t="s">
        <v>4</v>
      </c>
      <c r="N446">
        <v>598.26331700000003</v>
      </c>
      <c r="O446">
        <v>234.048304</v>
      </c>
      <c r="P446" t="s">
        <v>5</v>
      </c>
      <c r="Q446">
        <v>1061.136665</v>
      </c>
      <c r="R446">
        <v>5419.9132820000004</v>
      </c>
      <c r="S446" t="s">
        <v>6</v>
      </c>
      <c r="T446">
        <v>266.23065300000002</v>
      </c>
      <c r="U446">
        <v>34.219346000000002</v>
      </c>
      <c r="V446" t="s">
        <v>7</v>
      </c>
      <c r="W446">
        <v>282.46074299999998</v>
      </c>
      <c r="X446">
        <v>39.797570999999998</v>
      </c>
      <c r="Y446" t="s">
        <v>8</v>
      </c>
      <c r="Z446">
        <v>370.83144700000003</v>
      </c>
      <c r="AA446">
        <v>4681.6739360000001</v>
      </c>
      <c r="AB446" t="s">
        <v>9</v>
      </c>
      <c r="AC446">
        <v>13146.597030999999</v>
      </c>
      <c r="AD446">
        <v>83102.612936999998</v>
      </c>
      <c r="AE446" t="s">
        <v>10</v>
      </c>
      <c r="AF446">
        <v>0.28422399999999998</v>
      </c>
      <c r="AG446">
        <v>4.6E-5</v>
      </c>
      <c r="AH446" t="s">
        <v>11</v>
      </c>
      <c r="AI446">
        <v>0.71118800000000004</v>
      </c>
      <c r="AJ446">
        <v>6.0000000000000002E-5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17890.217694999999</v>
      </c>
      <c r="I447">
        <v>141565.09207899999</v>
      </c>
      <c r="J447" t="s">
        <v>3</v>
      </c>
      <c r="K447">
        <v>17873.658632999999</v>
      </c>
      <c r="L447">
        <v>141269.68488099999</v>
      </c>
      <c r="M447" t="s">
        <v>4</v>
      </c>
      <c r="N447">
        <v>718.57300999999995</v>
      </c>
      <c r="O447">
        <v>295.56339800000001</v>
      </c>
      <c r="P447" t="s">
        <v>5</v>
      </c>
      <c r="Q447">
        <v>1269.466099</v>
      </c>
      <c r="R447">
        <v>6141.9575709999999</v>
      </c>
      <c r="S447" t="s">
        <v>6</v>
      </c>
      <c r="T447">
        <v>319.37200100000001</v>
      </c>
      <c r="U447">
        <v>41.776288000000001</v>
      </c>
      <c r="V447" t="s">
        <v>7</v>
      </c>
      <c r="W447">
        <v>338.82314000000002</v>
      </c>
      <c r="X447">
        <v>48.834170999999998</v>
      </c>
      <c r="Y447" t="s">
        <v>8</v>
      </c>
      <c r="Z447">
        <v>441.37824499999999</v>
      </c>
      <c r="AA447">
        <v>5280.0722999999998</v>
      </c>
      <c r="AB447" t="s">
        <v>9</v>
      </c>
      <c r="AC447">
        <v>15770.802109</v>
      </c>
      <c r="AD447">
        <v>102488.611957</v>
      </c>
      <c r="AE447" t="s">
        <v>10</v>
      </c>
      <c r="AF447">
        <v>0.283528</v>
      </c>
      <c r="AG447">
        <v>3.4E-5</v>
      </c>
      <c r="AH447" t="s">
        <v>11</v>
      </c>
      <c r="AI447">
        <v>0.71196800000000005</v>
      </c>
      <c r="AJ447">
        <v>6.3E-5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20851.229609000002</v>
      </c>
      <c r="I448">
        <v>177392.252351</v>
      </c>
      <c r="J448" t="s">
        <v>3</v>
      </c>
      <c r="K448">
        <v>20831.922538999999</v>
      </c>
      <c r="L448">
        <v>177025.53701100001</v>
      </c>
      <c r="M448" t="s">
        <v>4</v>
      </c>
      <c r="N448">
        <v>838.15543600000001</v>
      </c>
      <c r="O448">
        <v>382.53228000000001</v>
      </c>
      <c r="P448" t="s">
        <v>5</v>
      </c>
      <c r="Q448">
        <v>1476.9062160000001</v>
      </c>
      <c r="R448">
        <v>6968.1663600000002</v>
      </c>
      <c r="S448" t="s">
        <v>6</v>
      </c>
      <c r="T448">
        <v>372.25739399999998</v>
      </c>
      <c r="U448">
        <v>52.100406</v>
      </c>
      <c r="V448" t="s">
        <v>7</v>
      </c>
      <c r="W448">
        <v>394.882249</v>
      </c>
      <c r="X448">
        <v>60.09863</v>
      </c>
      <c r="Y448" t="s">
        <v>8</v>
      </c>
      <c r="Z448">
        <v>511.71428500000002</v>
      </c>
      <c r="AA448">
        <v>5821.9430249999996</v>
      </c>
      <c r="AB448" t="s">
        <v>9</v>
      </c>
      <c r="AC448">
        <v>18382.756561999999</v>
      </c>
      <c r="AD448">
        <v>127025.383237</v>
      </c>
      <c r="AE448" t="s">
        <v>10</v>
      </c>
      <c r="AF448">
        <v>0.28306399999999998</v>
      </c>
      <c r="AG448">
        <v>2.5999999999999998E-5</v>
      </c>
      <c r="AH448" t="s">
        <v>11</v>
      </c>
      <c r="AI448">
        <v>0.713426</v>
      </c>
      <c r="AJ448">
        <v>8.8999999999999995E-5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23839.580586</v>
      </c>
      <c r="I449">
        <v>250586.84613200001</v>
      </c>
      <c r="J449" t="s">
        <v>3</v>
      </c>
      <c r="K449">
        <v>23817.514453</v>
      </c>
      <c r="L449">
        <v>250073.09143599999</v>
      </c>
      <c r="M449" t="s">
        <v>4</v>
      </c>
      <c r="N449">
        <v>958.68715299999997</v>
      </c>
      <c r="O449">
        <v>499.620363</v>
      </c>
      <c r="P449" t="s">
        <v>5</v>
      </c>
      <c r="Q449">
        <v>1688.62103</v>
      </c>
      <c r="R449">
        <v>8344.3453229999996</v>
      </c>
      <c r="S449" t="s">
        <v>6</v>
      </c>
      <c r="T449">
        <v>425.59167200000002</v>
      </c>
      <c r="U449">
        <v>72.428448000000003</v>
      </c>
      <c r="V449" t="s">
        <v>7</v>
      </c>
      <c r="W449">
        <v>451.42101400000001</v>
      </c>
      <c r="X449">
        <v>86.071922999999998</v>
      </c>
      <c r="Y449" t="s">
        <v>8</v>
      </c>
      <c r="Z449">
        <v>585.15780800000005</v>
      </c>
      <c r="AA449">
        <v>6654.3635459999996</v>
      </c>
      <c r="AB449" t="s">
        <v>9</v>
      </c>
      <c r="AC449">
        <v>21017.114140999998</v>
      </c>
      <c r="AD449">
        <v>179559.942174</v>
      </c>
      <c r="AE449" t="s">
        <v>10</v>
      </c>
      <c r="AF449">
        <v>0.282802</v>
      </c>
      <c r="AG449">
        <v>2.1999999999999999E-5</v>
      </c>
      <c r="AH449" t="s">
        <v>11</v>
      </c>
      <c r="AI449">
        <v>0.71393700000000004</v>
      </c>
      <c r="AJ449">
        <v>9.2E-5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26874.178477000001</v>
      </c>
      <c r="I450">
        <v>304147.22147699998</v>
      </c>
      <c r="J450" t="s">
        <v>3</v>
      </c>
      <c r="K450">
        <v>26849.297188</v>
      </c>
      <c r="L450">
        <v>303523.69736599998</v>
      </c>
      <c r="M450" t="s">
        <v>4</v>
      </c>
      <c r="N450">
        <v>1081.067773</v>
      </c>
      <c r="O450">
        <v>590.52455699999996</v>
      </c>
      <c r="P450" t="s">
        <v>5</v>
      </c>
      <c r="Q450">
        <v>1902.5535130000001</v>
      </c>
      <c r="R450">
        <v>10961.403079</v>
      </c>
      <c r="S450" t="s">
        <v>6</v>
      </c>
      <c r="T450">
        <v>479.78276399999999</v>
      </c>
      <c r="U450">
        <v>86.688906000000003</v>
      </c>
      <c r="V450" t="s">
        <v>7</v>
      </c>
      <c r="W450">
        <v>508.78221600000001</v>
      </c>
      <c r="X450">
        <v>104.685962</v>
      </c>
      <c r="Y450" t="s">
        <v>8</v>
      </c>
      <c r="Z450">
        <v>658.71831099999997</v>
      </c>
      <c r="AA450">
        <v>8819.5219789999992</v>
      </c>
      <c r="AB450" t="s">
        <v>9</v>
      </c>
      <c r="AC450">
        <v>23693.127266</v>
      </c>
      <c r="AD450">
        <v>216001.06019799999</v>
      </c>
      <c r="AE450" t="s">
        <v>10</v>
      </c>
      <c r="AF450">
        <v>0.28273599999999999</v>
      </c>
      <c r="AG450">
        <v>2.1999999999999999E-5</v>
      </c>
      <c r="AH450" t="s">
        <v>11</v>
      </c>
      <c r="AI450">
        <v>0.71457599999999999</v>
      </c>
      <c r="AJ450">
        <v>9.2999999999999997E-5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29855.89457</v>
      </c>
      <c r="I451">
        <v>315261.38715199998</v>
      </c>
      <c r="J451" t="s">
        <v>3</v>
      </c>
      <c r="K451">
        <v>29828.253711000001</v>
      </c>
      <c r="L451">
        <v>314642.78867400001</v>
      </c>
      <c r="M451" t="s">
        <v>4</v>
      </c>
      <c r="N451">
        <v>1201.1927000000001</v>
      </c>
      <c r="O451">
        <v>563.84544900000003</v>
      </c>
      <c r="P451" t="s">
        <v>5</v>
      </c>
      <c r="Q451">
        <v>2109.5214380000002</v>
      </c>
      <c r="R451">
        <v>11951.96133</v>
      </c>
      <c r="S451" t="s">
        <v>6</v>
      </c>
      <c r="T451">
        <v>533.07462799999996</v>
      </c>
      <c r="U451">
        <v>89.613747000000004</v>
      </c>
      <c r="V451" t="s">
        <v>7</v>
      </c>
      <c r="W451">
        <v>565.27222500000005</v>
      </c>
      <c r="X451">
        <v>110.54466600000001</v>
      </c>
      <c r="Y451" t="s">
        <v>8</v>
      </c>
      <c r="Z451">
        <v>727.53035799999998</v>
      </c>
      <c r="AA451">
        <v>9682.0172860000002</v>
      </c>
      <c r="AB451" t="s">
        <v>9</v>
      </c>
      <c r="AC451">
        <v>26325.885311999999</v>
      </c>
      <c r="AD451">
        <v>224461.406113</v>
      </c>
      <c r="AE451" t="s">
        <v>10</v>
      </c>
      <c r="AF451">
        <v>0.28227600000000003</v>
      </c>
      <c r="AG451">
        <v>2.6999999999999999E-5</v>
      </c>
      <c r="AH451" t="s">
        <v>11</v>
      </c>
      <c r="AI451">
        <v>0.71553100000000003</v>
      </c>
      <c r="AJ451">
        <v>9.6000000000000002E-5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32833.674023</v>
      </c>
      <c r="I452">
        <v>441320.190397</v>
      </c>
      <c r="J452" t="s">
        <v>3</v>
      </c>
      <c r="K452">
        <v>32803.294179999997</v>
      </c>
      <c r="L452">
        <v>440461.99822000001</v>
      </c>
      <c r="M452" t="s">
        <v>4</v>
      </c>
      <c r="N452">
        <v>1320.5918899999999</v>
      </c>
      <c r="O452">
        <v>771.62780999999995</v>
      </c>
      <c r="P452" t="s">
        <v>5</v>
      </c>
      <c r="Q452">
        <v>2316.644785</v>
      </c>
      <c r="R452">
        <v>13504.327864999999</v>
      </c>
      <c r="S452" t="s">
        <v>6</v>
      </c>
      <c r="T452">
        <v>586.34555399999999</v>
      </c>
      <c r="U452">
        <v>128.649787</v>
      </c>
      <c r="V452" t="s">
        <v>7</v>
      </c>
      <c r="W452">
        <v>621.64365599999996</v>
      </c>
      <c r="X452">
        <v>156.41266899999999</v>
      </c>
      <c r="Y452" t="s">
        <v>8</v>
      </c>
      <c r="Z452">
        <v>796.62073499999997</v>
      </c>
      <c r="AA452">
        <v>10682.592391</v>
      </c>
      <c r="AB452" t="s">
        <v>9</v>
      </c>
      <c r="AC452">
        <v>28955.396406</v>
      </c>
      <c r="AD452">
        <v>322575.26276900002</v>
      </c>
      <c r="AE452" t="s">
        <v>10</v>
      </c>
      <c r="AF452">
        <v>0.28203800000000001</v>
      </c>
      <c r="AG452">
        <v>2.4000000000000001E-5</v>
      </c>
      <c r="AH452" t="s">
        <v>11</v>
      </c>
      <c r="AI452">
        <v>0.71615300000000004</v>
      </c>
      <c r="AJ452">
        <v>9.7E-5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35875.065312999999</v>
      </c>
      <c r="I453">
        <v>560828.11077300005</v>
      </c>
      <c r="J453" t="s">
        <v>3</v>
      </c>
      <c r="K453">
        <v>35841.873906000001</v>
      </c>
      <c r="L453">
        <v>559772.83331000002</v>
      </c>
      <c r="M453" t="s">
        <v>4</v>
      </c>
      <c r="N453">
        <v>1442.6272269999999</v>
      </c>
      <c r="O453">
        <v>956.39745500000004</v>
      </c>
      <c r="P453" t="s">
        <v>5</v>
      </c>
      <c r="Q453">
        <v>2532.3282129999998</v>
      </c>
      <c r="R453">
        <v>16253.916979</v>
      </c>
      <c r="S453" t="s">
        <v>6</v>
      </c>
      <c r="T453">
        <v>640.63942299999997</v>
      </c>
      <c r="U453">
        <v>162.10459399999999</v>
      </c>
      <c r="V453" t="s">
        <v>7</v>
      </c>
      <c r="W453">
        <v>679.16096900000002</v>
      </c>
      <c r="X453">
        <v>197.00419400000001</v>
      </c>
      <c r="Y453" t="s">
        <v>8</v>
      </c>
      <c r="Z453">
        <v>871.618019</v>
      </c>
      <c r="AA453">
        <v>12521.137778</v>
      </c>
      <c r="AB453" t="s">
        <v>9</v>
      </c>
      <c r="AC453">
        <v>31637.037773</v>
      </c>
      <c r="AD453">
        <v>406805.82059199997</v>
      </c>
      <c r="AE453" t="s">
        <v>10</v>
      </c>
      <c r="AF453">
        <v>0.28195300000000001</v>
      </c>
      <c r="AG453">
        <v>2.4000000000000001E-5</v>
      </c>
      <c r="AH453" t="s">
        <v>11</v>
      </c>
      <c r="AI453">
        <v>0.71685200000000004</v>
      </c>
      <c r="AJ453">
        <v>9.2E-5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38908.940155999997</v>
      </c>
      <c r="I454">
        <v>643960.95988600003</v>
      </c>
      <c r="J454" t="s">
        <v>3</v>
      </c>
      <c r="K454">
        <v>38872.973983999997</v>
      </c>
      <c r="L454">
        <v>642805.15532799996</v>
      </c>
      <c r="M454" t="s">
        <v>4</v>
      </c>
      <c r="N454">
        <v>1564.5016089999999</v>
      </c>
      <c r="O454">
        <v>1031.5198339999999</v>
      </c>
      <c r="P454" t="s">
        <v>5</v>
      </c>
      <c r="Q454">
        <v>2746.2419089999999</v>
      </c>
      <c r="R454">
        <v>18975.33511</v>
      </c>
      <c r="S454" t="s">
        <v>6</v>
      </c>
      <c r="T454">
        <v>694.85749499999997</v>
      </c>
      <c r="U454">
        <v>183.01833099999999</v>
      </c>
      <c r="V454" t="s">
        <v>7</v>
      </c>
      <c r="W454">
        <v>736.48539900000003</v>
      </c>
      <c r="X454">
        <v>222.29500300000001</v>
      </c>
      <c r="Y454" t="s">
        <v>8</v>
      </c>
      <c r="Z454">
        <v>945.19801099999995</v>
      </c>
      <c r="AA454">
        <v>14246.848153000001</v>
      </c>
      <c r="AB454" t="s">
        <v>9</v>
      </c>
      <c r="AC454">
        <v>34312.186093999997</v>
      </c>
      <c r="AD454">
        <v>460256.72349</v>
      </c>
      <c r="AE454" t="s">
        <v>10</v>
      </c>
      <c r="AF454">
        <v>0.28191300000000002</v>
      </c>
      <c r="AG454">
        <v>2.3E-5</v>
      </c>
      <c r="AH454" t="s">
        <v>11</v>
      </c>
      <c r="AI454">
        <v>0.71691099999999996</v>
      </c>
      <c r="AJ454">
        <v>9.1000000000000003E-5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41875.387890999998</v>
      </c>
      <c r="I455">
        <v>712520.89402600005</v>
      </c>
      <c r="J455" t="s">
        <v>3</v>
      </c>
      <c r="K455">
        <v>41836.696875000001</v>
      </c>
      <c r="L455">
        <v>711225.126055</v>
      </c>
      <c r="M455" t="s">
        <v>4</v>
      </c>
      <c r="N455">
        <v>1683.3792109999999</v>
      </c>
      <c r="O455">
        <v>1120.2671600000001</v>
      </c>
      <c r="P455" t="s">
        <v>5</v>
      </c>
      <c r="Q455">
        <v>2955.8045999999999</v>
      </c>
      <c r="R455">
        <v>23439.53126</v>
      </c>
      <c r="S455" t="s">
        <v>6</v>
      </c>
      <c r="T455">
        <v>747.90044999999998</v>
      </c>
      <c r="U455">
        <v>198.44977</v>
      </c>
      <c r="V455" t="s">
        <v>7</v>
      </c>
      <c r="W455">
        <v>792.520126</v>
      </c>
      <c r="X455">
        <v>241.57068699999999</v>
      </c>
      <c r="Y455" t="s">
        <v>8</v>
      </c>
      <c r="Z455">
        <v>1017.478147</v>
      </c>
      <c r="AA455">
        <v>17910.904904999999</v>
      </c>
      <c r="AB455" t="s">
        <v>9</v>
      </c>
      <c r="AC455">
        <v>36926.550546999999</v>
      </c>
      <c r="AD455">
        <v>501401.83783199999</v>
      </c>
      <c r="AE455" t="s">
        <v>10</v>
      </c>
      <c r="AF455">
        <v>0.28153099999999998</v>
      </c>
      <c r="AG455">
        <v>3.0000000000000001E-5</v>
      </c>
      <c r="AH455" t="s">
        <v>11</v>
      </c>
      <c r="AI455">
        <v>0.71720099999999998</v>
      </c>
      <c r="AJ455">
        <v>9.0000000000000006E-5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44832.934922</v>
      </c>
      <c r="I456">
        <v>791670.39461399999</v>
      </c>
      <c r="J456" t="s">
        <v>3</v>
      </c>
      <c r="K456">
        <v>44791.505703000003</v>
      </c>
      <c r="L456">
        <v>790210.48124999995</v>
      </c>
      <c r="M456" t="s">
        <v>4</v>
      </c>
      <c r="N456">
        <v>1802.3254440000001</v>
      </c>
      <c r="O456">
        <v>1281.4490860000001</v>
      </c>
      <c r="P456" t="s">
        <v>5</v>
      </c>
      <c r="Q456">
        <v>3167.8075589999999</v>
      </c>
      <c r="R456">
        <v>25549.124704000002</v>
      </c>
      <c r="S456" t="s">
        <v>6</v>
      </c>
      <c r="T456">
        <v>800.61424199999999</v>
      </c>
      <c r="U456">
        <v>221.669208</v>
      </c>
      <c r="V456" t="s">
        <v>7</v>
      </c>
      <c r="W456">
        <v>848.34445100000005</v>
      </c>
      <c r="X456">
        <v>269.539466</v>
      </c>
      <c r="Y456" t="s">
        <v>8</v>
      </c>
      <c r="Z456">
        <v>1092.8879280000001</v>
      </c>
      <c r="AA456">
        <v>19493.565166</v>
      </c>
      <c r="AB456" t="s">
        <v>9</v>
      </c>
      <c r="AC456">
        <v>39529.951093999996</v>
      </c>
      <c r="AD456">
        <v>559163.18025800004</v>
      </c>
      <c r="AE456" t="s">
        <v>10</v>
      </c>
      <c r="AF456">
        <v>0.281414</v>
      </c>
      <c r="AG456">
        <v>2.9E-5</v>
      </c>
      <c r="AH456" t="s">
        <v>11</v>
      </c>
      <c r="AI456">
        <v>0.71720099999999998</v>
      </c>
      <c r="AJ456">
        <v>9.0000000000000006E-5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47796.209531</v>
      </c>
      <c r="I457">
        <v>851470.55733900005</v>
      </c>
      <c r="J457" t="s">
        <v>3</v>
      </c>
      <c r="K457">
        <v>47752.047734</v>
      </c>
      <c r="L457">
        <v>849902.61354399996</v>
      </c>
      <c r="M457" t="s">
        <v>4</v>
      </c>
      <c r="N457">
        <v>1921.515193</v>
      </c>
      <c r="O457">
        <v>1385.201994</v>
      </c>
      <c r="P457" t="s">
        <v>5</v>
      </c>
      <c r="Q457">
        <v>3375.6666799999998</v>
      </c>
      <c r="R457">
        <v>27047.465233999999</v>
      </c>
      <c r="S457" t="s">
        <v>6</v>
      </c>
      <c r="T457">
        <v>853.55176800000004</v>
      </c>
      <c r="U457">
        <v>239.587367</v>
      </c>
      <c r="V457" t="s">
        <v>7</v>
      </c>
      <c r="W457">
        <v>904.40209100000004</v>
      </c>
      <c r="X457">
        <v>291.59820100000002</v>
      </c>
      <c r="Y457" t="s">
        <v>8</v>
      </c>
      <c r="Z457">
        <v>1163.589291</v>
      </c>
      <c r="AA457">
        <v>20602.774033000002</v>
      </c>
      <c r="AB457" t="s">
        <v>9</v>
      </c>
      <c r="AC457">
        <v>42142.164687999997</v>
      </c>
      <c r="AD457">
        <v>604247.30808800005</v>
      </c>
      <c r="AE457" t="s">
        <v>10</v>
      </c>
      <c r="AF457">
        <v>0.28051300000000001</v>
      </c>
      <c r="AG457">
        <v>4.0000000000000003E-5</v>
      </c>
      <c r="AH457" t="s">
        <v>11</v>
      </c>
      <c r="AI457">
        <v>0.71765299999999999</v>
      </c>
      <c r="AJ457">
        <v>9.2E-5</v>
      </c>
      <c r="AK457" t="s">
        <v>12</v>
      </c>
      <c r="AL457">
        <v>0</v>
      </c>
      <c r="AM457">
        <v>0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50796.355780999998</v>
      </c>
      <c r="I458">
        <v>843014.88225000002</v>
      </c>
      <c r="J458" t="s">
        <v>3</v>
      </c>
      <c r="K458">
        <v>50749.398125</v>
      </c>
      <c r="L458">
        <v>841533.98671199998</v>
      </c>
      <c r="M458" t="s">
        <v>4</v>
      </c>
      <c r="N458">
        <v>2043.562109</v>
      </c>
      <c r="O458">
        <v>1409.6286950000001</v>
      </c>
      <c r="P458" t="s">
        <v>5</v>
      </c>
      <c r="Q458">
        <v>3584.9697070000002</v>
      </c>
      <c r="R458">
        <v>26790.394596999999</v>
      </c>
      <c r="S458" t="s">
        <v>6</v>
      </c>
      <c r="T458">
        <v>907.14724000000001</v>
      </c>
      <c r="U458">
        <v>244.82102599999999</v>
      </c>
      <c r="V458" t="s">
        <v>7</v>
      </c>
      <c r="W458">
        <v>961.14086999999995</v>
      </c>
      <c r="X458">
        <v>293.39677499999999</v>
      </c>
      <c r="Y458" t="s">
        <v>8</v>
      </c>
      <c r="Z458">
        <v>1234.05864</v>
      </c>
      <c r="AA458">
        <v>21172.132185999999</v>
      </c>
      <c r="AB458" t="s">
        <v>9</v>
      </c>
      <c r="AC458">
        <v>44787.296718999998</v>
      </c>
      <c r="AD458">
        <v>613995.09536599996</v>
      </c>
      <c r="AE458" t="s">
        <v>10</v>
      </c>
      <c r="AF458">
        <v>0.28028900000000001</v>
      </c>
      <c r="AG458">
        <v>4.1999999999999998E-5</v>
      </c>
      <c r="AH458" t="s">
        <v>11</v>
      </c>
      <c r="AI458">
        <v>0.71846900000000002</v>
      </c>
      <c r="AJ458">
        <v>8.7000000000000001E-5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53817.958280999999</v>
      </c>
      <c r="I459">
        <v>853566.39976900001</v>
      </c>
      <c r="J459" t="s">
        <v>3</v>
      </c>
      <c r="K459">
        <v>53768.200312000001</v>
      </c>
      <c r="L459">
        <v>852057.90496900002</v>
      </c>
      <c r="M459" t="s">
        <v>4</v>
      </c>
      <c r="N459">
        <v>2164.8751510000002</v>
      </c>
      <c r="O459">
        <v>1473.657117</v>
      </c>
      <c r="P459" t="s">
        <v>5</v>
      </c>
      <c r="Q459">
        <v>3795.8926029999998</v>
      </c>
      <c r="R459">
        <v>27875.758934000001</v>
      </c>
      <c r="S459" t="s">
        <v>6</v>
      </c>
      <c r="T459">
        <v>961.13384399999995</v>
      </c>
      <c r="U459">
        <v>247.27787699999999</v>
      </c>
      <c r="V459" t="s">
        <v>7</v>
      </c>
      <c r="W459">
        <v>1018.300057</v>
      </c>
      <c r="X459">
        <v>296.64507600000002</v>
      </c>
      <c r="Y459" t="s">
        <v>8</v>
      </c>
      <c r="Z459">
        <v>1305.1332130000001</v>
      </c>
      <c r="AA459">
        <v>22136.701873999998</v>
      </c>
      <c r="AB459" t="s">
        <v>9</v>
      </c>
      <c r="AC459">
        <v>47453.273125</v>
      </c>
      <c r="AD459">
        <v>620226.17850399995</v>
      </c>
      <c r="AE459" t="s">
        <v>10</v>
      </c>
      <c r="AF459">
        <v>0.28028900000000001</v>
      </c>
      <c r="AG459">
        <v>4.1999999999999998E-5</v>
      </c>
      <c r="AH459" t="s">
        <v>11</v>
      </c>
      <c r="AI459">
        <v>0.71859799999999996</v>
      </c>
      <c r="AJ459">
        <v>8.7999999999999998E-5</v>
      </c>
      <c r="AK459" t="s">
        <v>12</v>
      </c>
      <c r="AL459">
        <v>0</v>
      </c>
      <c r="AM459">
        <v>0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56797.452733999999</v>
      </c>
      <c r="I460">
        <v>941292.92136499996</v>
      </c>
      <c r="J460" t="s">
        <v>3</v>
      </c>
      <c r="K460">
        <v>56744.934530999999</v>
      </c>
      <c r="L460">
        <v>939598.68763900001</v>
      </c>
      <c r="M460" t="s">
        <v>4</v>
      </c>
      <c r="N460">
        <v>2284.539014</v>
      </c>
      <c r="O460">
        <v>1599.5113899999999</v>
      </c>
      <c r="P460" t="s">
        <v>5</v>
      </c>
      <c r="Q460">
        <v>4006.5668310000001</v>
      </c>
      <c r="R460">
        <v>31227.889021999999</v>
      </c>
      <c r="S460" t="s">
        <v>6</v>
      </c>
      <c r="T460">
        <v>1014.297698</v>
      </c>
      <c r="U460">
        <v>267.369756</v>
      </c>
      <c r="V460" t="s">
        <v>7</v>
      </c>
      <c r="W460">
        <v>1074.692771</v>
      </c>
      <c r="X460">
        <v>324.49435299999999</v>
      </c>
      <c r="Y460" t="s">
        <v>8</v>
      </c>
      <c r="Z460">
        <v>1377.9708889999999</v>
      </c>
      <c r="AA460">
        <v>24381.965334</v>
      </c>
      <c r="AB460" t="s">
        <v>9</v>
      </c>
      <c r="AC460">
        <v>50078.415469</v>
      </c>
      <c r="AD460">
        <v>674818.60107199999</v>
      </c>
      <c r="AE460" t="s">
        <v>10</v>
      </c>
      <c r="AF460">
        <v>0.280283</v>
      </c>
      <c r="AG460">
        <v>4.1999999999999998E-5</v>
      </c>
      <c r="AH460" t="s">
        <v>11</v>
      </c>
      <c r="AI460">
        <v>0.71917200000000003</v>
      </c>
      <c r="AJ460">
        <v>8.5000000000000006E-5</v>
      </c>
      <c r="AK460" t="s">
        <v>12</v>
      </c>
      <c r="AL460">
        <v>0</v>
      </c>
      <c r="AM460">
        <v>0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59799.995234000002</v>
      </c>
      <c r="I461">
        <v>981222.90046699997</v>
      </c>
      <c r="J461" t="s">
        <v>3</v>
      </c>
      <c r="K461">
        <v>59744.688671999997</v>
      </c>
      <c r="L461">
        <v>979467.02428200003</v>
      </c>
      <c r="M461" t="s">
        <v>4</v>
      </c>
      <c r="N461">
        <v>2405.5408499999999</v>
      </c>
      <c r="O461">
        <v>1630.378089</v>
      </c>
      <c r="P461" t="s">
        <v>5</v>
      </c>
      <c r="Q461">
        <v>4216.8082670000003</v>
      </c>
      <c r="R461">
        <v>32325.005764000001</v>
      </c>
      <c r="S461" t="s">
        <v>6</v>
      </c>
      <c r="T461">
        <v>1067.914021</v>
      </c>
      <c r="U461">
        <v>281.45576199999999</v>
      </c>
      <c r="V461" t="s">
        <v>7</v>
      </c>
      <c r="W461">
        <v>1131.5839060000001</v>
      </c>
      <c r="X461">
        <v>339.17931800000002</v>
      </c>
      <c r="Y461" t="s">
        <v>8</v>
      </c>
      <c r="Z461">
        <v>1449.1095</v>
      </c>
      <c r="AA461">
        <v>25433.411703000002</v>
      </c>
      <c r="AB461" t="s">
        <v>9</v>
      </c>
      <c r="AC461">
        <v>52726.137578000002</v>
      </c>
      <c r="AD461">
        <v>710255.36510399997</v>
      </c>
      <c r="AE461" t="s">
        <v>10</v>
      </c>
      <c r="AF461">
        <v>0.28018700000000002</v>
      </c>
      <c r="AG461">
        <v>4.1E-5</v>
      </c>
      <c r="AH461" t="s">
        <v>11</v>
      </c>
      <c r="AI461">
        <v>0.71974899999999997</v>
      </c>
      <c r="AJ461">
        <v>8.1000000000000004E-5</v>
      </c>
      <c r="AK461" t="s">
        <v>12</v>
      </c>
      <c r="AL461">
        <v>0</v>
      </c>
      <c r="AM461">
        <v>0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2753.5179149999999</v>
      </c>
      <c r="I482">
        <v>17724.394185000001</v>
      </c>
      <c r="J482" t="s">
        <v>3</v>
      </c>
      <c r="K482">
        <v>2750.762905</v>
      </c>
      <c r="L482">
        <v>17681.995029000002</v>
      </c>
      <c r="M482" t="s">
        <v>4</v>
      </c>
      <c r="N482">
        <v>119.18250999999999</v>
      </c>
      <c r="O482">
        <v>53.465893999999999</v>
      </c>
      <c r="P482" t="s">
        <v>5</v>
      </c>
      <c r="Q482">
        <v>0</v>
      </c>
      <c r="R482">
        <v>0</v>
      </c>
      <c r="S482" t="s">
        <v>6</v>
      </c>
      <c r="T482">
        <v>52.807848999999997</v>
      </c>
      <c r="U482">
        <v>6.3057809999999996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0.29477500000000001</v>
      </c>
      <c r="AD482">
        <v>7.3999999999999996E-5</v>
      </c>
      <c r="AE482" t="s">
        <v>10</v>
      </c>
      <c r="AF482">
        <v>0</v>
      </c>
      <c r="AG482">
        <v>0</v>
      </c>
      <c r="AH482" t="s">
        <v>11</v>
      </c>
      <c r="AI482">
        <v>0.70621699999999998</v>
      </c>
      <c r="AJ482">
        <v>2.0999999999999999E-5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5488.0726169999998</v>
      </c>
      <c r="I483">
        <v>40944.828300000001</v>
      </c>
      <c r="J483" t="s">
        <v>3</v>
      </c>
      <c r="K483">
        <v>5482.6265620000004</v>
      </c>
      <c r="L483">
        <v>40854.306491000003</v>
      </c>
      <c r="M483" t="s">
        <v>4</v>
      </c>
      <c r="N483">
        <v>236.65410700000001</v>
      </c>
      <c r="O483">
        <v>100.636557</v>
      </c>
      <c r="P483" t="s">
        <v>5</v>
      </c>
      <c r="Q483">
        <v>0</v>
      </c>
      <c r="R483">
        <v>0</v>
      </c>
      <c r="S483" t="s">
        <v>6</v>
      </c>
      <c r="T483">
        <v>105.37530599999999</v>
      </c>
      <c r="U483">
        <v>14.754968999999999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0.29102099999999997</v>
      </c>
      <c r="AD483">
        <v>6.7000000000000002E-5</v>
      </c>
      <c r="AE483" t="s">
        <v>10</v>
      </c>
      <c r="AF483">
        <v>0</v>
      </c>
      <c r="AG483">
        <v>0</v>
      </c>
      <c r="AH483" t="s">
        <v>11</v>
      </c>
      <c r="AI483">
        <v>0.70908899999999997</v>
      </c>
      <c r="AJ483">
        <v>4.1999999999999998E-5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8226.8647359999995</v>
      </c>
      <c r="I484">
        <v>73185.338942999995</v>
      </c>
      <c r="J484" t="s">
        <v>3</v>
      </c>
      <c r="K484">
        <v>8218.7426269999996</v>
      </c>
      <c r="L484">
        <v>73031.573745999995</v>
      </c>
      <c r="M484" t="s">
        <v>4</v>
      </c>
      <c r="N484">
        <v>354.66239300000001</v>
      </c>
      <c r="O484">
        <v>180.90232499999999</v>
      </c>
      <c r="P484" t="s">
        <v>5</v>
      </c>
      <c r="Q484">
        <v>0</v>
      </c>
      <c r="R484">
        <v>0</v>
      </c>
      <c r="S484" t="s">
        <v>6</v>
      </c>
      <c r="T484">
        <v>158.03048999999999</v>
      </c>
      <c r="U484">
        <v>26.206741000000001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0.288935</v>
      </c>
      <c r="AD484">
        <v>7.7000000000000001E-5</v>
      </c>
      <c r="AE484" t="s">
        <v>10</v>
      </c>
      <c r="AF484">
        <v>0</v>
      </c>
      <c r="AG484">
        <v>0</v>
      </c>
      <c r="AH484" t="s">
        <v>11</v>
      </c>
      <c r="AI484">
        <v>0.710588</v>
      </c>
      <c r="AJ484">
        <v>6.7000000000000002E-5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10963.153301</v>
      </c>
      <c r="I485">
        <v>115748.20024799999</v>
      </c>
      <c r="J485" t="s">
        <v>3</v>
      </c>
      <c r="K485">
        <v>10952.372207</v>
      </c>
      <c r="L485">
        <v>115495.785221</v>
      </c>
      <c r="M485" t="s">
        <v>4</v>
      </c>
      <c r="N485">
        <v>471.93701299999998</v>
      </c>
      <c r="O485">
        <v>279.17431299999998</v>
      </c>
      <c r="P485" t="s">
        <v>5</v>
      </c>
      <c r="Q485">
        <v>0</v>
      </c>
      <c r="R485">
        <v>0</v>
      </c>
      <c r="S485" t="s">
        <v>6</v>
      </c>
      <c r="T485">
        <v>210.65144900000001</v>
      </c>
      <c r="U485">
        <v>41.531123000000001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0.28638599999999997</v>
      </c>
      <c r="AD485">
        <v>5.1999999999999997E-5</v>
      </c>
      <c r="AE485" t="s">
        <v>10</v>
      </c>
      <c r="AF485">
        <v>0</v>
      </c>
      <c r="AG485">
        <v>0</v>
      </c>
      <c r="AH485" t="s">
        <v>11</v>
      </c>
      <c r="AI485">
        <v>0.711642</v>
      </c>
      <c r="AJ485">
        <v>7.7999999999999999E-5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13706.359608999999</v>
      </c>
      <c r="I486">
        <v>143670.42404899999</v>
      </c>
      <c r="J486" t="s">
        <v>3</v>
      </c>
      <c r="K486">
        <v>13692.892715</v>
      </c>
      <c r="L486">
        <v>143367.069127</v>
      </c>
      <c r="M486" t="s">
        <v>4</v>
      </c>
      <c r="N486">
        <v>589.39936799999998</v>
      </c>
      <c r="O486">
        <v>325.10243500000001</v>
      </c>
      <c r="P486" t="s">
        <v>5</v>
      </c>
      <c r="Q486">
        <v>0</v>
      </c>
      <c r="R486">
        <v>0</v>
      </c>
      <c r="S486" t="s">
        <v>6</v>
      </c>
      <c r="T486">
        <v>263.38369799999998</v>
      </c>
      <c r="U486">
        <v>51.361341000000003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0.28514499999999998</v>
      </c>
      <c r="AD486">
        <v>4.3999999999999999E-5</v>
      </c>
      <c r="AE486" t="s">
        <v>10</v>
      </c>
      <c r="AF486">
        <v>0</v>
      </c>
      <c r="AG486">
        <v>0</v>
      </c>
      <c r="AH486" t="s">
        <v>11</v>
      </c>
      <c r="AI486">
        <v>0.71309500000000003</v>
      </c>
      <c r="AJ486">
        <v>8.2999999999999998E-5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16459.461973000001</v>
      </c>
      <c r="I487">
        <v>199942.71702899999</v>
      </c>
      <c r="J487" t="s">
        <v>3</v>
      </c>
      <c r="K487">
        <v>16443.309492</v>
      </c>
      <c r="L487">
        <v>199524.759372</v>
      </c>
      <c r="M487" t="s">
        <v>4</v>
      </c>
      <c r="N487">
        <v>707.81939599999998</v>
      </c>
      <c r="O487">
        <v>461.44869</v>
      </c>
      <c r="P487" t="s">
        <v>5</v>
      </c>
      <c r="Q487">
        <v>0</v>
      </c>
      <c r="R487">
        <v>0</v>
      </c>
      <c r="S487" t="s">
        <v>6</v>
      </c>
      <c r="T487">
        <v>316.287758</v>
      </c>
      <c r="U487">
        <v>71.525471999999993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0.283941</v>
      </c>
      <c r="AD487">
        <v>2.9E-5</v>
      </c>
      <c r="AE487" t="s">
        <v>10</v>
      </c>
      <c r="AF487">
        <v>0</v>
      </c>
      <c r="AG487">
        <v>0</v>
      </c>
      <c r="AH487" t="s">
        <v>11</v>
      </c>
      <c r="AI487">
        <v>0.71500699999999995</v>
      </c>
      <c r="AJ487">
        <v>8.7000000000000001E-5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19230.039375</v>
      </c>
      <c r="I488">
        <v>282671.03863299999</v>
      </c>
      <c r="J488" t="s">
        <v>3</v>
      </c>
      <c r="K488">
        <v>19211.183516000001</v>
      </c>
      <c r="L488">
        <v>282068.23018999997</v>
      </c>
      <c r="M488" t="s">
        <v>4</v>
      </c>
      <c r="N488">
        <v>826.377432</v>
      </c>
      <c r="O488">
        <v>660.14928399999997</v>
      </c>
      <c r="P488" t="s">
        <v>5</v>
      </c>
      <c r="Q488">
        <v>0</v>
      </c>
      <c r="R488">
        <v>0</v>
      </c>
      <c r="S488" t="s">
        <v>6</v>
      </c>
      <c r="T488">
        <v>369.52177799999998</v>
      </c>
      <c r="U488">
        <v>100.60805499999999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0.283026</v>
      </c>
      <c r="AD488">
        <v>4.3000000000000002E-5</v>
      </c>
      <c r="AE488" t="s">
        <v>10</v>
      </c>
      <c r="AF488">
        <v>0</v>
      </c>
      <c r="AG488">
        <v>0</v>
      </c>
      <c r="AH488" t="s">
        <v>11</v>
      </c>
      <c r="AI488">
        <v>0.71528099999999994</v>
      </c>
      <c r="AJ488">
        <v>8.6000000000000003E-5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21966.963436999999</v>
      </c>
      <c r="I489">
        <v>373100.09925899998</v>
      </c>
      <c r="J489" t="s">
        <v>3</v>
      </c>
      <c r="K489">
        <v>21945.414336000002</v>
      </c>
      <c r="L489">
        <v>372292.44508999999</v>
      </c>
      <c r="M489" t="s">
        <v>4</v>
      </c>
      <c r="N489">
        <v>944.41219699999999</v>
      </c>
      <c r="O489">
        <v>862.22086400000001</v>
      </c>
      <c r="P489" t="s">
        <v>5</v>
      </c>
      <c r="Q489">
        <v>0</v>
      </c>
      <c r="R489">
        <v>0</v>
      </c>
      <c r="S489" t="s">
        <v>6</v>
      </c>
      <c r="T489">
        <v>422.10189000000003</v>
      </c>
      <c r="U489">
        <v>132.72545099999999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0.28268399999999999</v>
      </c>
      <c r="AD489">
        <v>4.1E-5</v>
      </c>
      <c r="AE489" t="s">
        <v>10</v>
      </c>
      <c r="AF489">
        <v>0</v>
      </c>
      <c r="AG489">
        <v>0</v>
      </c>
      <c r="AH489" t="s">
        <v>11</v>
      </c>
      <c r="AI489">
        <v>0.71628899999999995</v>
      </c>
      <c r="AJ489">
        <v>9.1000000000000003E-5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24695.6525</v>
      </c>
      <c r="I490">
        <v>480284.37046900002</v>
      </c>
      <c r="J490" t="s">
        <v>3</v>
      </c>
      <c r="K490">
        <v>24671.447852000001</v>
      </c>
      <c r="L490">
        <v>479234.50872300001</v>
      </c>
      <c r="M490" t="s">
        <v>4</v>
      </c>
      <c r="N490">
        <v>1061.546151</v>
      </c>
      <c r="O490">
        <v>1113.356755</v>
      </c>
      <c r="P490" t="s">
        <v>5</v>
      </c>
      <c r="Q490">
        <v>0</v>
      </c>
      <c r="R490">
        <v>0</v>
      </c>
      <c r="S490" t="s">
        <v>6</v>
      </c>
      <c r="T490">
        <v>474.571776</v>
      </c>
      <c r="U490">
        <v>170.80674300000001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0.28268399999999999</v>
      </c>
      <c r="AD490">
        <v>4.1E-5</v>
      </c>
      <c r="AE490" t="s">
        <v>10</v>
      </c>
      <c r="AF490">
        <v>0</v>
      </c>
      <c r="AG490">
        <v>0</v>
      </c>
      <c r="AH490" t="s">
        <v>11</v>
      </c>
      <c r="AI490">
        <v>0.71628899999999995</v>
      </c>
      <c r="AJ490">
        <v>9.1000000000000003E-5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27439.874844000002</v>
      </c>
      <c r="I491">
        <v>602481.47603500006</v>
      </c>
      <c r="J491" t="s">
        <v>3</v>
      </c>
      <c r="K491">
        <v>27412.987499999999</v>
      </c>
      <c r="L491">
        <v>601171.63857099996</v>
      </c>
      <c r="M491" t="s">
        <v>4</v>
      </c>
      <c r="N491">
        <v>1179.4708230000001</v>
      </c>
      <c r="O491">
        <v>1373.567712</v>
      </c>
      <c r="P491" t="s">
        <v>5</v>
      </c>
      <c r="Q491">
        <v>0</v>
      </c>
      <c r="R491">
        <v>0</v>
      </c>
      <c r="S491" t="s">
        <v>6</v>
      </c>
      <c r="T491">
        <v>527.30260299999998</v>
      </c>
      <c r="U491">
        <v>214.40034399999999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0.28268399999999999</v>
      </c>
      <c r="AD491">
        <v>4.1E-5</v>
      </c>
      <c r="AE491" t="s">
        <v>10</v>
      </c>
      <c r="AF491">
        <v>0</v>
      </c>
      <c r="AG491">
        <v>0</v>
      </c>
      <c r="AH491" t="s">
        <v>11</v>
      </c>
      <c r="AI491">
        <v>0.71628899999999995</v>
      </c>
      <c r="AJ491">
        <v>9.1000000000000003E-5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30180.469453000002</v>
      </c>
      <c r="I492">
        <v>691991.03100700001</v>
      </c>
      <c r="J492" t="s">
        <v>3</v>
      </c>
      <c r="K492">
        <v>30150.914413999999</v>
      </c>
      <c r="L492">
        <v>690492.16777199996</v>
      </c>
      <c r="M492" t="s">
        <v>4</v>
      </c>
      <c r="N492">
        <v>1296.9819729999999</v>
      </c>
      <c r="O492">
        <v>1562.3242700000001</v>
      </c>
      <c r="P492" t="s">
        <v>5</v>
      </c>
      <c r="Q492">
        <v>0</v>
      </c>
      <c r="R492">
        <v>0</v>
      </c>
      <c r="S492" t="s">
        <v>6</v>
      </c>
      <c r="T492">
        <v>579.98458700000003</v>
      </c>
      <c r="U492">
        <v>246.83544699999999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0.28268399999999999</v>
      </c>
      <c r="AD492">
        <v>4.1E-5</v>
      </c>
      <c r="AE492" t="s">
        <v>10</v>
      </c>
      <c r="AF492">
        <v>0</v>
      </c>
      <c r="AG492">
        <v>0</v>
      </c>
      <c r="AH492" t="s">
        <v>11</v>
      </c>
      <c r="AI492">
        <v>0.71628899999999995</v>
      </c>
      <c r="AJ492">
        <v>9.1000000000000003E-5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32937.811093999997</v>
      </c>
      <c r="I493">
        <v>785982.28090200003</v>
      </c>
      <c r="J493" t="s">
        <v>3</v>
      </c>
      <c r="K493">
        <v>32905.553358999998</v>
      </c>
      <c r="L493">
        <v>784267.74419999996</v>
      </c>
      <c r="M493" t="s">
        <v>4</v>
      </c>
      <c r="N493">
        <v>1415.2558859999999</v>
      </c>
      <c r="O493">
        <v>1789.3060680000001</v>
      </c>
      <c r="P493" t="s">
        <v>5</v>
      </c>
      <c r="Q493">
        <v>0</v>
      </c>
      <c r="R493">
        <v>0</v>
      </c>
      <c r="S493" t="s">
        <v>6</v>
      </c>
      <c r="T493">
        <v>632.97808099999997</v>
      </c>
      <c r="U493">
        <v>279.97557599999999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0.28268399999999999</v>
      </c>
      <c r="AD493">
        <v>4.1E-5</v>
      </c>
      <c r="AE493" t="s">
        <v>10</v>
      </c>
      <c r="AF493">
        <v>0</v>
      </c>
      <c r="AG493">
        <v>0</v>
      </c>
      <c r="AH493" t="s">
        <v>11</v>
      </c>
      <c r="AI493">
        <v>0.71628899999999995</v>
      </c>
      <c r="AJ493">
        <v>9.1000000000000003E-5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35694.044297</v>
      </c>
      <c r="I494">
        <v>908356.44843400002</v>
      </c>
      <c r="J494" t="s">
        <v>3</v>
      </c>
      <c r="K494">
        <v>35659.098983999997</v>
      </c>
      <c r="L494">
        <v>906371.16158900002</v>
      </c>
      <c r="M494" t="s">
        <v>4</v>
      </c>
      <c r="N494">
        <v>1533.7413260000001</v>
      </c>
      <c r="O494">
        <v>2058.4589890000002</v>
      </c>
      <c r="P494" t="s">
        <v>5</v>
      </c>
      <c r="Q494">
        <v>0</v>
      </c>
      <c r="R494">
        <v>0</v>
      </c>
      <c r="S494" t="s">
        <v>6</v>
      </c>
      <c r="T494">
        <v>685.94315200000005</v>
      </c>
      <c r="U494">
        <v>323.97394400000002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0.28268399999999999</v>
      </c>
      <c r="AD494">
        <v>4.1E-5</v>
      </c>
      <c r="AE494" t="s">
        <v>10</v>
      </c>
      <c r="AF494">
        <v>0</v>
      </c>
      <c r="AG494">
        <v>0</v>
      </c>
      <c r="AH494" t="s">
        <v>11</v>
      </c>
      <c r="AI494">
        <v>0.71628899999999995</v>
      </c>
      <c r="AJ494">
        <v>9.1000000000000003E-5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38460.014062000002</v>
      </c>
      <c r="I495">
        <v>1055362.391115</v>
      </c>
      <c r="J495" t="s">
        <v>3</v>
      </c>
      <c r="K495">
        <v>38422.381562000002</v>
      </c>
      <c r="L495">
        <v>1053078.497406</v>
      </c>
      <c r="M495" t="s">
        <v>4</v>
      </c>
      <c r="N495">
        <v>1651.6711379999999</v>
      </c>
      <c r="O495">
        <v>2321.7778579999999</v>
      </c>
      <c r="P495" t="s">
        <v>5</v>
      </c>
      <c r="Q495">
        <v>0</v>
      </c>
      <c r="R495">
        <v>0</v>
      </c>
      <c r="S495" t="s">
        <v>6</v>
      </c>
      <c r="T495">
        <v>739.11962900000003</v>
      </c>
      <c r="U495">
        <v>377.18737199999998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0.28268399999999999</v>
      </c>
      <c r="AD495">
        <v>4.1E-5</v>
      </c>
      <c r="AE495" t="s">
        <v>10</v>
      </c>
      <c r="AF495">
        <v>0</v>
      </c>
      <c r="AG495">
        <v>0</v>
      </c>
      <c r="AH495" t="s">
        <v>11</v>
      </c>
      <c r="AI495">
        <v>0.71628899999999995</v>
      </c>
      <c r="AJ495">
        <v>9.1000000000000003E-5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41209.166484000001</v>
      </c>
      <c r="I496">
        <v>1205065.419063</v>
      </c>
      <c r="J496" t="s">
        <v>3</v>
      </c>
      <c r="K496">
        <v>41168.867891000002</v>
      </c>
      <c r="L496">
        <v>1202511.0875359999</v>
      </c>
      <c r="M496" t="s">
        <v>4</v>
      </c>
      <c r="N496">
        <v>1768.906536</v>
      </c>
      <c r="O496">
        <v>2599.8144739999998</v>
      </c>
      <c r="P496" t="s">
        <v>5</v>
      </c>
      <c r="Q496">
        <v>0</v>
      </c>
      <c r="R496">
        <v>0</v>
      </c>
      <c r="S496" t="s">
        <v>6</v>
      </c>
      <c r="T496">
        <v>791.99522200000001</v>
      </c>
      <c r="U496">
        <v>431.33843100000001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0.28268399999999999</v>
      </c>
      <c r="AD496">
        <v>4.1E-5</v>
      </c>
      <c r="AE496" t="s">
        <v>10</v>
      </c>
      <c r="AF496">
        <v>0</v>
      </c>
      <c r="AG496">
        <v>0</v>
      </c>
      <c r="AH496" t="s">
        <v>11</v>
      </c>
      <c r="AI496">
        <v>0.71628899999999995</v>
      </c>
      <c r="AJ496">
        <v>9.1000000000000003E-5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43938.969062999997</v>
      </c>
      <c r="I497">
        <v>1321613.5807769999</v>
      </c>
      <c r="J497" t="s">
        <v>3</v>
      </c>
      <c r="K497">
        <v>43895.992343999998</v>
      </c>
      <c r="L497">
        <v>1318818.8004989999</v>
      </c>
      <c r="M497" t="s">
        <v>4</v>
      </c>
      <c r="N497">
        <v>1886.122705</v>
      </c>
      <c r="O497">
        <v>2805.4965080000002</v>
      </c>
      <c r="P497" t="s">
        <v>5</v>
      </c>
      <c r="Q497">
        <v>0</v>
      </c>
      <c r="R497">
        <v>0</v>
      </c>
      <c r="S497" t="s">
        <v>6</v>
      </c>
      <c r="T497">
        <v>844.44955400000003</v>
      </c>
      <c r="U497">
        <v>473.45775500000002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0.28268399999999999</v>
      </c>
      <c r="AD497">
        <v>4.1E-5</v>
      </c>
      <c r="AE497" t="s">
        <v>10</v>
      </c>
      <c r="AF497">
        <v>0</v>
      </c>
      <c r="AG497">
        <v>0</v>
      </c>
      <c r="AH497" t="s">
        <v>11</v>
      </c>
      <c r="AI497">
        <v>0.71628899999999995</v>
      </c>
      <c r="AJ497">
        <v>9.1000000000000003E-5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46679.540077999998</v>
      </c>
      <c r="I498">
        <v>1493184.2980539999</v>
      </c>
      <c r="J498" t="s">
        <v>3</v>
      </c>
      <c r="K498">
        <v>46633.877344</v>
      </c>
      <c r="L498">
        <v>1490074.9934060001</v>
      </c>
      <c r="M498" t="s">
        <v>4</v>
      </c>
      <c r="N498">
        <v>2003.7441699999999</v>
      </c>
      <c r="O498">
        <v>3129.944047</v>
      </c>
      <c r="P498" t="s">
        <v>5</v>
      </c>
      <c r="Q498">
        <v>0</v>
      </c>
      <c r="R498">
        <v>0</v>
      </c>
      <c r="S498" t="s">
        <v>6</v>
      </c>
      <c r="T498">
        <v>897.14761799999997</v>
      </c>
      <c r="U498">
        <v>535.25772199999994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0.28268399999999999</v>
      </c>
      <c r="AD498">
        <v>4.1E-5</v>
      </c>
      <c r="AE498" t="s">
        <v>10</v>
      </c>
      <c r="AF498">
        <v>0</v>
      </c>
      <c r="AG498">
        <v>0</v>
      </c>
      <c r="AH498" t="s">
        <v>11</v>
      </c>
      <c r="AI498">
        <v>0.71628899999999995</v>
      </c>
      <c r="AJ498">
        <v>9.1000000000000003E-5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49421.745469000001</v>
      </c>
      <c r="I499">
        <v>1619896.1297939999</v>
      </c>
      <c r="J499" t="s">
        <v>3</v>
      </c>
      <c r="K499">
        <v>49373.407891000003</v>
      </c>
      <c r="L499">
        <v>1616509.996724</v>
      </c>
      <c r="M499" t="s">
        <v>4</v>
      </c>
      <c r="N499">
        <v>2121.6560939999999</v>
      </c>
      <c r="O499">
        <v>3465.870011</v>
      </c>
      <c r="P499" t="s">
        <v>5</v>
      </c>
      <c r="Q499">
        <v>0</v>
      </c>
      <c r="R499">
        <v>0</v>
      </c>
      <c r="S499" t="s">
        <v>6</v>
      </c>
      <c r="T499">
        <v>949.86506999999995</v>
      </c>
      <c r="U499">
        <v>579.96840599999996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0.28268399999999999</v>
      </c>
      <c r="AD499">
        <v>4.1E-5</v>
      </c>
      <c r="AE499" t="s">
        <v>10</v>
      </c>
      <c r="AF499">
        <v>0</v>
      </c>
      <c r="AG499">
        <v>0</v>
      </c>
      <c r="AH499" t="s">
        <v>11</v>
      </c>
      <c r="AI499">
        <v>0.71628899999999995</v>
      </c>
      <c r="AJ499">
        <v>9.1000000000000003E-5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52166.941484000003</v>
      </c>
      <c r="I500">
        <v>1685887.1388600001</v>
      </c>
      <c r="J500" t="s">
        <v>3</v>
      </c>
      <c r="K500">
        <v>52115.929922000003</v>
      </c>
      <c r="L500">
        <v>1682346.3637019999</v>
      </c>
      <c r="M500" t="s">
        <v>4</v>
      </c>
      <c r="N500">
        <v>2238.697236</v>
      </c>
      <c r="O500">
        <v>3598.628334</v>
      </c>
      <c r="P500" t="s">
        <v>5</v>
      </c>
      <c r="Q500">
        <v>0</v>
      </c>
      <c r="R500">
        <v>0</v>
      </c>
      <c r="S500" t="s">
        <v>6</v>
      </c>
      <c r="T500">
        <v>1002.658451</v>
      </c>
      <c r="U500">
        <v>602.64157799999998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0.28268399999999999</v>
      </c>
      <c r="AD500">
        <v>4.1E-5</v>
      </c>
      <c r="AE500" t="s">
        <v>10</v>
      </c>
      <c r="AF500">
        <v>0</v>
      </c>
      <c r="AG500">
        <v>0</v>
      </c>
      <c r="AH500" t="s">
        <v>11</v>
      </c>
      <c r="AI500">
        <v>0.71628899999999995</v>
      </c>
      <c r="AJ500">
        <v>9.1000000000000003E-5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54912.345312999998</v>
      </c>
      <c r="I501">
        <v>1829584.549346</v>
      </c>
      <c r="J501" t="s">
        <v>3</v>
      </c>
      <c r="K501">
        <v>54858.647891000001</v>
      </c>
      <c r="L501">
        <v>1825783.800385</v>
      </c>
      <c r="M501" t="s">
        <v>4</v>
      </c>
      <c r="N501">
        <v>2356.7513920000001</v>
      </c>
      <c r="O501">
        <v>3859.3444730000001</v>
      </c>
      <c r="P501" t="s">
        <v>5</v>
      </c>
      <c r="Q501">
        <v>0</v>
      </c>
      <c r="R501">
        <v>0</v>
      </c>
      <c r="S501" t="s">
        <v>6</v>
      </c>
      <c r="T501">
        <v>1055.3443050000001</v>
      </c>
      <c r="U501">
        <v>652.88423299999999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0.28268399999999999</v>
      </c>
      <c r="AD501">
        <v>4.1E-5</v>
      </c>
      <c r="AE501" t="s">
        <v>10</v>
      </c>
      <c r="AF501">
        <v>0</v>
      </c>
      <c r="AG501">
        <v>0</v>
      </c>
      <c r="AH501" t="s">
        <v>11</v>
      </c>
      <c r="AI501">
        <v>0.71628899999999995</v>
      </c>
      <c r="AJ501">
        <v>9.1000000000000003E-5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548" zoomScale="115" zoomScaleNormal="115" workbookViewId="0">
      <selection activeCell="R560" sqref="R560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117</v>
      </c>
      <c r="F1" t="s">
        <v>25</v>
      </c>
      <c r="G1" t="s">
        <v>118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1382.17</v>
      </c>
      <c r="C2">
        <v>25.523199999999999</v>
      </c>
      <c r="D2">
        <v>3.8452000000000002</v>
      </c>
      <c r="E2">
        <v>2.57748</v>
      </c>
      <c r="F2">
        <v>1.2821199999999999</v>
      </c>
      <c r="G2">
        <v>0</v>
      </c>
      <c r="H2">
        <v>1.2821199999999999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28.418600000000001</v>
      </c>
      <c r="C3">
        <v>25.0366</v>
      </c>
      <c r="D3">
        <v>3.7581000000000002</v>
      </c>
      <c r="E3">
        <v>2.5211000000000001</v>
      </c>
      <c r="F3">
        <v>1.2615700000000001</v>
      </c>
      <c r="G3">
        <v>0</v>
      </c>
      <c r="H3" s="11">
        <v>1.2615700000000001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28.287099999999999</v>
      </c>
      <c r="C4">
        <v>24.967300000000002</v>
      </c>
      <c r="D4">
        <v>3.7621600000000002</v>
      </c>
      <c r="E4">
        <v>2.5169999999999999</v>
      </c>
      <c r="F4">
        <v>1.2564200000000001</v>
      </c>
      <c r="G4">
        <v>0</v>
      </c>
      <c r="H4">
        <v>1.2564200000000001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28.265699999999999</v>
      </c>
      <c r="C5">
        <v>24.968399999999999</v>
      </c>
      <c r="D5">
        <v>3.77861</v>
      </c>
      <c r="E5">
        <v>2.5283000000000002</v>
      </c>
      <c r="F5">
        <v>1.2759400000000001</v>
      </c>
      <c r="G5">
        <v>0</v>
      </c>
      <c r="H5">
        <v>1.2759400000000001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28.283100000000001</v>
      </c>
      <c r="C6">
        <v>24.977699999999999</v>
      </c>
      <c r="D6">
        <v>3.7570399999999999</v>
      </c>
      <c r="E6">
        <v>2.5108299999999999</v>
      </c>
      <c r="F6">
        <v>1.2605500000000001</v>
      </c>
      <c r="G6">
        <v>0</v>
      </c>
      <c r="H6">
        <v>1.2605500000000001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28.373999999999999</v>
      </c>
      <c r="C7">
        <v>25.0627</v>
      </c>
      <c r="D7">
        <v>3.75509</v>
      </c>
      <c r="E7">
        <v>2.5099</v>
      </c>
      <c r="F7">
        <v>1.26983</v>
      </c>
      <c r="G7">
        <v>0</v>
      </c>
      <c r="H7">
        <v>1.26983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28.201899999999998</v>
      </c>
      <c r="C8">
        <v>24.894500000000001</v>
      </c>
      <c r="D8">
        <v>3.7498999999999998</v>
      </c>
      <c r="E8">
        <v>2.48014</v>
      </c>
      <c r="F8">
        <v>1.24519</v>
      </c>
      <c r="G8">
        <v>0</v>
      </c>
      <c r="H8">
        <v>1.24519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28.041899999999998</v>
      </c>
      <c r="C9">
        <v>24.768599999999999</v>
      </c>
      <c r="D9">
        <v>3.7027999999999999</v>
      </c>
      <c r="E9">
        <v>2.4739900000000001</v>
      </c>
      <c r="F9">
        <v>1.2390399999999999</v>
      </c>
      <c r="G9">
        <v>0</v>
      </c>
      <c r="H9">
        <v>1.2390399999999999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28.111499999999999</v>
      </c>
      <c r="C10">
        <v>24.824300000000001</v>
      </c>
      <c r="D10">
        <v>3.7437900000000002</v>
      </c>
      <c r="E10">
        <v>2.4873400000000001</v>
      </c>
      <c r="F10">
        <v>1.2523899999999999</v>
      </c>
      <c r="G10">
        <v>0</v>
      </c>
      <c r="H10">
        <v>1.2523899999999999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28.1416</v>
      </c>
      <c r="C11">
        <v>24.8552</v>
      </c>
      <c r="D11">
        <v>3.7181600000000001</v>
      </c>
      <c r="E11">
        <v>2.4944700000000002</v>
      </c>
      <c r="F11">
        <v>1.2472399999999999</v>
      </c>
      <c r="G11">
        <v>0</v>
      </c>
      <c r="H11" s="11">
        <v>1.2472399999999999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29.080300000000001</v>
      </c>
      <c r="C12">
        <v>25.666799999999999</v>
      </c>
      <c r="D12">
        <v>3.7376499999999999</v>
      </c>
      <c r="E12">
        <v>2.4873400000000001</v>
      </c>
      <c r="F12">
        <v>1.2698</v>
      </c>
      <c r="G12">
        <v>0</v>
      </c>
      <c r="H12" s="11" t="s">
        <v>167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28.253699999999998</v>
      </c>
      <c r="C13">
        <v>24.901700000000002</v>
      </c>
      <c r="D13">
        <v>3.66594</v>
      </c>
      <c r="E13">
        <v>2.4371299999999998</v>
      </c>
      <c r="F13">
        <v>1.2114</v>
      </c>
      <c r="G13">
        <v>0</v>
      </c>
      <c r="H13" s="11" t="s">
        <v>164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27.7348</v>
      </c>
      <c r="C14">
        <v>24.455300000000001</v>
      </c>
      <c r="D14">
        <v>3.5553499999999998</v>
      </c>
      <c r="E14">
        <v>2.3633999999999999</v>
      </c>
      <c r="F14">
        <v>1.19604</v>
      </c>
      <c r="G14">
        <v>0</v>
      </c>
      <c r="H14">
        <v>1.19604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34.846899999999998</v>
      </c>
      <c r="C15">
        <v>30.978100000000001</v>
      </c>
      <c r="D15">
        <v>3.7673100000000002</v>
      </c>
      <c r="E15">
        <v>2.50983</v>
      </c>
      <c r="F15">
        <v>1.2615700000000001</v>
      </c>
      <c r="G15">
        <v>0</v>
      </c>
      <c r="H15">
        <v>1.2615700000000001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35.995100000000001</v>
      </c>
      <c r="C16">
        <v>30.566500000000001</v>
      </c>
      <c r="D16">
        <v>3.6884700000000001</v>
      </c>
      <c r="E16">
        <v>2.4473699999999998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33.597700000000003</v>
      </c>
      <c r="C17">
        <v>28.8828</v>
      </c>
      <c r="D17">
        <v>3.5881099999999999</v>
      </c>
      <c r="E17">
        <v>2.4074300000000002</v>
      </c>
      <c r="F17">
        <v>1.19604</v>
      </c>
      <c r="G17">
        <v>0</v>
      </c>
      <c r="H17" s="11">
        <v>1.19604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32.667099999999998</v>
      </c>
      <c r="C18">
        <v>28.444199999999999</v>
      </c>
      <c r="D18">
        <v>3.5870899999999999</v>
      </c>
      <c r="E18">
        <v>2.3767100000000001</v>
      </c>
      <c r="F18">
        <v>1.1786300000000001</v>
      </c>
      <c r="G18">
        <v>0</v>
      </c>
      <c r="H18">
        <v>1.1786300000000001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30.9694</v>
      </c>
      <c r="C19">
        <v>27.0837</v>
      </c>
      <c r="D19">
        <v>3.5686599999999999</v>
      </c>
      <c r="E19">
        <v>2.3777400000000002</v>
      </c>
      <c r="F19">
        <v>1.1745300000000001</v>
      </c>
      <c r="G19">
        <v>0</v>
      </c>
      <c r="H19">
        <v>1.1745300000000001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30.535599999999999</v>
      </c>
      <c r="C20">
        <v>26.958400000000001</v>
      </c>
      <c r="D20">
        <v>3.56968</v>
      </c>
      <c r="E20">
        <v>2.3654500000000001</v>
      </c>
      <c r="F20">
        <v>1.18784</v>
      </c>
      <c r="G20">
        <v>0</v>
      </c>
      <c r="H20">
        <v>1.18784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29.920300000000001</v>
      </c>
      <c r="C21">
        <v>26.5686</v>
      </c>
      <c r="D21">
        <v>3.5860699999999999</v>
      </c>
      <c r="E21">
        <v>2.3879800000000002</v>
      </c>
      <c r="F21">
        <v>1.19194</v>
      </c>
      <c r="G21">
        <v>0</v>
      </c>
      <c r="H21">
        <v>1.19194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29.531099999999999</v>
      </c>
      <c r="C22">
        <v>26.313500000000001</v>
      </c>
      <c r="D22">
        <v>3.5727500000000001</v>
      </c>
      <c r="E22">
        <v>2.3582800000000002</v>
      </c>
      <c r="F22">
        <v>1.18784</v>
      </c>
      <c r="G22">
        <v>0</v>
      </c>
      <c r="H22">
        <v>1.18784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29.580100000000002</v>
      </c>
      <c r="C23">
        <v>26.329000000000001</v>
      </c>
      <c r="D23">
        <v>3.5655899999999998</v>
      </c>
      <c r="E23">
        <v>2.3675000000000002</v>
      </c>
      <c r="F23">
        <v>1.18272</v>
      </c>
      <c r="G23">
        <v>0</v>
      </c>
      <c r="H23">
        <v>1.18272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29.486699999999999</v>
      </c>
      <c r="C24">
        <v>26.2546</v>
      </c>
      <c r="D24">
        <v>3.5870899999999999</v>
      </c>
      <c r="E24">
        <v>2.3572600000000001</v>
      </c>
      <c r="F24">
        <v>1.1898899999999999</v>
      </c>
      <c r="G24">
        <v>0</v>
      </c>
      <c r="H24">
        <v>1.1898899999999999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29.626999999999999</v>
      </c>
      <c r="C25">
        <v>26.3902</v>
      </c>
      <c r="D25">
        <v>3.5676299999999999</v>
      </c>
      <c r="E25">
        <v>2.3633999999999999</v>
      </c>
      <c r="F25">
        <v>1.19604</v>
      </c>
      <c r="G25">
        <v>0</v>
      </c>
      <c r="H25">
        <v>1.19604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29.619800000000001</v>
      </c>
      <c r="C26">
        <v>26.378399999999999</v>
      </c>
      <c r="D26">
        <v>3.61781</v>
      </c>
      <c r="E26">
        <v>2.37364</v>
      </c>
      <c r="F26">
        <v>1.1858</v>
      </c>
      <c r="G26">
        <v>0</v>
      </c>
      <c r="H26">
        <v>1.1858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37.185899999999997</v>
      </c>
      <c r="C27">
        <v>32.816400000000002</v>
      </c>
      <c r="D27">
        <v>3.9639199999999999</v>
      </c>
      <c r="E27">
        <v>2.6183800000000002</v>
      </c>
      <c r="F27">
        <v>1.3035600000000001</v>
      </c>
      <c r="G27">
        <v>0</v>
      </c>
      <c r="H27">
        <v>1.3035600000000001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40.351799999999997</v>
      </c>
      <c r="C28">
        <v>32.630800000000001</v>
      </c>
      <c r="D28">
        <v>3.70587</v>
      </c>
      <c r="E28">
        <v>2.4565899999999998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36.472799999999999</v>
      </c>
      <c r="C29">
        <v>30.2911</v>
      </c>
      <c r="D29">
        <v>3.5655899999999998</v>
      </c>
      <c r="E29">
        <v>2.3787600000000002</v>
      </c>
      <c r="F29">
        <v>1.1847700000000001</v>
      </c>
      <c r="G29">
        <v>0</v>
      </c>
      <c r="H29">
        <v>1.1847700000000001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33.463999999999999</v>
      </c>
      <c r="C30">
        <v>28.2712</v>
      </c>
      <c r="D30">
        <v>3.5819700000000001</v>
      </c>
      <c r="E30">
        <v>2.3879800000000002</v>
      </c>
      <c r="F30">
        <v>1.19808</v>
      </c>
      <c r="G30">
        <v>0</v>
      </c>
      <c r="H30">
        <v>1.19808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31.4101</v>
      </c>
      <c r="C31">
        <v>26.809200000000001</v>
      </c>
      <c r="D31">
        <v>3.5481799999999999</v>
      </c>
      <c r="E31">
        <v>2.3859300000000001</v>
      </c>
      <c r="F31">
        <v>1.19296</v>
      </c>
      <c r="G31">
        <v>0</v>
      </c>
      <c r="H31">
        <v>1.19296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30.744700000000002</v>
      </c>
      <c r="C32">
        <v>26.550999999999998</v>
      </c>
      <c r="D32">
        <v>3.5533000000000001</v>
      </c>
      <c r="E32">
        <v>2.3572600000000001</v>
      </c>
      <c r="F32">
        <v>1.17658</v>
      </c>
      <c r="G32">
        <v>0</v>
      </c>
      <c r="H32">
        <v>1.17658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29.1297</v>
      </c>
      <c r="C33">
        <v>25.309699999999999</v>
      </c>
      <c r="D33">
        <v>3.5440800000000001</v>
      </c>
      <c r="E33">
        <v>2.3705699999999998</v>
      </c>
      <c r="F33">
        <v>1.17658</v>
      </c>
      <c r="G33">
        <v>0</v>
      </c>
      <c r="H33">
        <v>1.17658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28.363399999999999</v>
      </c>
      <c r="C34">
        <v>24.817799999999998</v>
      </c>
      <c r="D34">
        <v>3.5358900000000002</v>
      </c>
      <c r="E34">
        <v>2.3500899999999998</v>
      </c>
      <c r="F34">
        <v>1.1694100000000001</v>
      </c>
      <c r="G34">
        <v>0</v>
      </c>
      <c r="H34">
        <v>1.1694100000000001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28.156500000000001</v>
      </c>
      <c r="C35">
        <v>24.788499999999999</v>
      </c>
      <c r="D35">
        <v>3.5573899999999998</v>
      </c>
      <c r="E35">
        <v>2.37364</v>
      </c>
      <c r="F35">
        <v>1.2001299999999999</v>
      </c>
      <c r="G35">
        <v>0</v>
      </c>
      <c r="H35">
        <v>1.2001299999999999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27.6128</v>
      </c>
      <c r="C36">
        <v>24.354399999999998</v>
      </c>
      <c r="D36">
        <v>3.55023</v>
      </c>
      <c r="E36">
        <v>2.3777400000000002</v>
      </c>
      <c r="F36">
        <v>1.19604</v>
      </c>
      <c r="G36">
        <v>0</v>
      </c>
      <c r="H36">
        <v>1.19604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27.595700000000001</v>
      </c>
      <c r="C37">
        <v>24.319600000000001</v>
      </c>
      <c r="D37">
        <v>3.5440800000000001</v>
      </c>
      <c r="E37">
        <v>2.3531599999999999</v>
      </c>
      <c r="F37">
        <v>1.15405</v>
      </c>
      <c r="G37">
        <v>0</v>
      </c>
      <c r="H37">
        <v>1.15405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27.62</v>
      </c>
      <c r="C38">
        <v>24.350999999999999</v>
      </c>
      <c r="D38">
        <v>3.5533000000000001</v>
      </c>
      <c r="E38">
        <v>2.34599</v>
      </c>
      <c r="F38">
        <v>1.1704399999999999</v>
      </c>
      <c r="G38">
        <v>0</v>
      </c>
      <c r="H38" s="11">
        <v>1.1704399999999999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27.598099999999999</v>
      </c>
      <c r="C39">
        <v>24.341699999999999</v>
      </c>
      <c r="D39">
        <v>3.56149</v>
      </c>
      <c r="E39">
        <v>2.37262</v>
      </c>
      <c r="F39">
        <v>1.19296</v>
      </c>
      <c r="G39">
        <v>0</v>
      </c>
      <c r="H39">
        <v>1.19296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27.876200000000001</v>
      </c>
      <c r="C40">
        <v>24.6191</v>
      </c>
      <c r="D40">
        <v>3.54101</v>
      </c>
      <c r="E40">
        <v>2.36442</v>
      </c>
      <c r="F40">
        <v>1.2001299999999999</v>
      </c>
      <c r="G40">
        <v>0</v>
      </c>
      <c r="H40">
        <v>1.2001299999999999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27.6249</v>
      </c>
      <c r="C41">
        <v>24.361799999999999</v>
      </c>
      <c r="D41">
        <v>3.5645600000000002</v>
      </c>
      <c r="E41">
        <v>2.3715899999999999</v>
      </c>
      <c r="F41">
        <v>1.18682</v>
      </c>
      <c r="G41">
        <v>0</v>
      </c>
      <c r="H41">
        <v>1.18682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27.593800000000002</v>
      </c>
      <c r="C42">
        <v>24.3309</v>
      </c>
      <c r="D42">
        <v>3.5430600000000001</v>
      </c>
      <c r="E42">
        <v>2.3418999999999999</v>
      </c>
      <c r="F42">
        <v>1.1714599999999999</v>
      </c>
      <c r="G42">
        <v>0</v>
      </c>
      <c r="H42" s="11">
        <v>1.1714599999999999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27.607600000000001</v>
      </c>
      <c r="C43">
        <v>24.339400000000001</v>
      </c>
      <c r="D43">
        <v>3.5338400000000001</v>
      </c>
      <c r="E43">
        <v>2.3490600000000001</v>
      </c>
      <c r="F43">
        <v>1.19808</v>
      </c>
      <c r="G43">
        <v>0</v>
      </c>
      <c r="H43">
        <v>1.19808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38.3767</v>
      </c>
      <c r="C44">
        <v>34.1631</v>
      </c>
      <c r="D44">
        <v>4.4237000000000002</v>
      </c>
      <c r="E44">
        <v>2.9521999999999999</v>
      </c>
      <c r="F44">
        <v>1.4827600000000001</v>
      </c>
      <c r="G44">
        <v>0</v>
      </c>
      <c r="H44">
        <v>1.4827600000000001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41.792099999999998</v>
      </c>
      <c r="C45">
        <v>34.259599999999999</v>
      </c>
      <c r="D45">
        <v>4.2199099999999996</v>
      </c>
      <c r="E45">
        <v>2.7914400000000001</v>
      </c>
      <c r="F45">
        <v>1.39879</v>
      </c>
      <c r="G45">
        <v>0</v>
      </c>
      <c r="H45" s="11">
        <v>1.39879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38.301400000000001</v>
      </c>
      <c r="C46">
        <v>32.467599999999997</v>
      </c>
      <c r="D46">
        <v>3.73454</v>
      </c>
      <c r="E46">
        <v>2.4852599999999998</v>
      </c>
      <c r="F46">
        <v>1.2380199999999999</v>
      </c>
      <c r="G46">
        <v>0</v>
      </c>
      <c r="H46" s="11">
        <v>1.2380199999999999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34.606200000000001</v>
      </c>
      <c r="C47">
        <v>29.549299999999999</v>
      </c>
      <c r="D47">
        <v>3.6331699999999998</v>
      </c>
      <c r="E47">
        <v>2.4176700000000002</v>
      </c>
      <c r="F47">
        <v>1.2001299999999999</v>
      </c>
      <c r="G47">
        <v>0</v>
      </c>
      <c r="H47">
        <v>1.2001299999999999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33.417099999999998</v>
      </c>
      <c r="C48">
        <v>28.892299999999999</v>
      </c>
      <c r="D48">
        <v>3.5758299999999998</v>
      </c>
      <c r="E48">
        <v>2.37364</v>
      </c>
      <c r="F48">
        <v>1.1847700000000001</v>
      </c>
      <c r="G48">
        <v>0</v>
      </c>
      <c r="H48" s="11">
        <v>1.1847700000000001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32.0321</v>
      </c>
      <c r="C49">
        <v>27.944900000000001</v>
      </c>
      <c r="D49">
        <v>3.5655899999999998</v>
      </c>
      <c r="E49">
        <v>2.3613499999999998</v>
      </c>
      <c r="F49">
        <v>1.18068</v>
      </c>
      <c r="G49">
        <v>0</v>
      </c>
      <c r="H49">
        <v>1.18068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30.542999999999999</v>
      </c>
      <c r="C50">
        <v>26.797000000000001</v>
      </c>
      <c r="D50">
        <v>3.5584199999999999</v>
      </c>
      <c r="E50">
        <v>2.3490600000000001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30.561199999999999</v>
      </c>
      <c r="C51">
        <v>27.081700000000001</v>
      </c>
      <c r="D51">
        <v>3.5768499999999999</v>
      </c>
      <c r="E51">
        <v>2.3685200000000002</v>
      </c>
      <c r="F51">
        <v>1.18682</v>
      </c>
      <c r="G51">
        <v>0</v>
      </c>
      <c r="H51">
        <v>1.18682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29.563099999999999</v>
      </c>
      <c r="C52">
        <v>26.276800000000001</v>
      </c>
      <c r="D52">
        <v>3.56149</v>
      </c>
      <c r="E52">
        <v>2.3603299999999998</v>
      </c>
      <c r="F52">
        <v>1.1858</v>
      </c>
      <c r="G52">
        <v>0</v>
      </c>
      <c r="H52">
        <v>1.1858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29.493300000000001</v>
      </c>
      <c r="C53">
        <v>26.274000000000001</v>
      </c>
      <c r="D53">
        <v>3.5655899999999998</v>
      </c>
      <c r="E53">
        <v>2.3767100000000001</v>
      </c>
      <c r="F53">
        <v>1.18068</v>
      </c>
      <c r="G53">
        <v>0</v>
      </c>
      <c r="H53" s="11">
        <v>1.18068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29.4268</v>
      </c>
      <c r="C54">
        <v>26.197600000000001</v>
      </c>
      <c r="D54">
        <v>3.5655899999999998</v>
      </c>
      <c r="E54">
        <v>2.37364</v>
      </c>
      <c r="F54">
        <v>1.18068</v>
      </c>
      <c r="G54">
        <v>0</v>
      </c>
      <c r="H54">
        <v>1.18068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29.474299999999999</v>
      </c>
      <c r="C55">
        <v>26.246300000000002</v>
      </c>
      <c r="D55">
        <v>3.5707100000000001</v>
      </c>
      <c r="E55">
        <v>2.3808099999999999</v>
      </c>
      <c r="F55">
        <v>1.1939900000000001</v>
      </c>
      <c r="G55">
        <v>0</v>
      </c>
      <c r="H55">
        <v>1.1939900000000001</v>
      </c>
      <c r="I55">
        <v>32767</v>
      </c>
      <c r="J55">
        <v>-32767</v>
      </c>
      <c r="K55">
        <v>0</v>
      </c>
      <c r="R55" t="s">
        <v>68</v>
      </c>
      <c r="U55" t="s">
        <v>67</v>
      </c>
      <c r="X55" t="s">
        <v>65</v>
      </c>
    </row>
    <row r="56" spans="1:25" x14ac:dyDescent="0.25">
      <c r="A56" t="s">
        <v>35</v>
      </c>
      <c r="B56">
        <v>29.418199999999999</v>
      </c>
      <c r="C56">
        <v>26.191400000000002</v>
      </c>
      <c r="D56">
        <v>3.5727500000000001</v>
      </c>
      <c r="E56">
        <v>2.3715899999999999</v>
      </c>
      <c r="F56">
        <v>1.1847700000000001</v>
      </c>
      <c r="G56">
        <v>0</v>
      </c>
      <c r="H56">
        <v>1.1847700000000001</v>
      </c>
      <c r="I56">
        <v>32767</v>
      </c>
      <c r="J56">
        <v>-32767</v>
      </c>
      <c r="K56">
        <v>0</v>
      </c>
      <c r="R56">
        <f>AVERAGE(B7:B56)</f>
        <v>30.9146</v>
      </c>
      <c r="S56">
        <f>AVERAGE(C7:C56)</f>
        <v>27.004445999999998</v>
      </c>
      <c r="U56">
        <f>_xlfn.VAR.P(B7:B56)</f>
        <v>12.988169420799986</v>
      </c>
      <c r="V56">
        <f>_xlfn.VAR.P(C7:C56)</f>
        <v>7.3086716204840005</v>
      </c>
      <c r="X56">
        <f>1.96*SQRT(U56)/50</f>
        <v>0.14127328359876856</v>
      </c>
      <c r="Y56">
        <f>1.96*SQRT(V56)/50</f>
        <v>0.10597545545502758</v>
      </c>
    </row>
    <row r="57" spans="1:25" x14ac:dyDescent="0.25">
      <c r="A57" t="s">
        <v>109</v>
      </c>
      <c r="B57">
        <v>1548.2189980000001</v>
      </c>
      <c r="C57" t="s">
        <v>37</v>
      </c>
    </row>
    <row r="58" spans="1:25" x14ac:dyDescent="0.25">
      <c r="A58" t="s">
        <v>36</v>
      </c>
      <c r="B58">
        <v>18.702200000000001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18.719799999999999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18.727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18.789000000000001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18.763200000000001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18.757000000000001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18.726400000000002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18.7288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18.758900000000001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18.679200000000002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18.692399999999999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18.684200000000001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18.646899999999999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18.757400000000001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18.694700000000001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18.712800000000001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18.691099999999999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18.6953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18.713000000000001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18.695599999999999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18.702300000000001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18.716799999999999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18.737500000000001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18.801500000000001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18.959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18.730699999999999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18.6692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18.648800000000001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18.650400000000001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18.709599999999998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18.6936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18.728999999999999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18.452100000000002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18.194900000000001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18.291499999999999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18.3172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18.6052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18.709299999999999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18.706499999999998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18.701699999999999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18.642600000000002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18.648900000000001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18.6663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18.684899999999999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18.688800000000001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18.735499999999998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18.708600000000001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18.688400000000001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18.691199999999998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18.716100000000001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18.732299999999999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18.707999999999998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18.688800000000001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18.7118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18.710100000000001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18.675656</v>
      </c>
      <c r="S112">
        <f>AVERAGE(C63:C112)</f>
        <v>0</v>
      </c>
      <c r="U112">
        <f>_xlfn.VAR.P(B63:B112)</f>
        <v>1.445509326399998E-2</v>
      </c>
      <c r="V112">
        <f>_xlfn.VAR.P(C63:C112)</f>
        <v>0</v>
      </c>
      <c r="X112">
        <f>1.96*SQRT(U112)/50</f>
        <v>4.712989975927482E-3</v>
      </c>
      <c r="Y112">
        <f>1.96*SQRT(V112)/50</f>
        <v>0</v>
      </c>
    </row>
    <row r="113" spans="1:9" x14ac:dyDescent="0.25">
      <c r="A113" t="s">
        <v>36</v>
      </c>
      <c r="B113">
        <v>935.73806999999999</v>
      </c>
      <c r="C113" t="s">
        <v>37</v>
      </c>
    </row>
    <row r="114" spans="1:9" x14ac:dyDescent="0.25">
      <c r="A114" t="s">
        <v>38</v>
      </c>
      <c r="B114">
        <v>45592.1</v>
      </c>
      <c r="C114">
        <v>45589.3</v>
      </c>
      <c r="D114">
        <v>45561.7</v>
      </c>
      <c r="E114">
        <v>45560.4</v>
      </c>
      <c r="F114">
        <v>1.4454400000000001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45876.5</v>
      </c>
      <c r="C115">
        <v>45872.800000000003</v>
      </c>
      <c r="D115">
        <v>45752.9</v>
      </c>
      <c r="E115">
        <v>45751.7</v>
      </c>
      <c r="F115">
        <v>1.4368399999999999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45968.2</v>
      </c>
      <c r="C116">
        <v>45965.599999999999</v>
      </c>
      <c r="D116">
        <v>45939.1</v>
      </c>
      <c r="E116">
        <v>45937.8</v>
      </c>
      <c r="F116">
        <v>1.43869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45572.1</v>
      </c>
      <c r="C117">
        <v>45569.5</v>
      </c>
      <c r="D117">
        <v>45498.9</v>
      </c>
      <c r="E117">
        <v>45470.8</v>
      </c>
      <c r="F117">
        <v>1.44468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46278.9</v>
      </c>
      <c r="C118">
        <v>46276.2</v>
      </c>
      <c r="D118">
        <v>46250.1</v>
      </c>
      <c r="E118">
        <v>46248.800000000003</v>
      </c>
      <c r="F118">
        <v>1.43716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45470.9</v>
      </c>
      <c r="C119">
        <v>45467.8</v>
      </c>
      <c r="D119">
        <v>45282.400000000001</v>
      </c>
      <c r="E119">
        <v>45281.1</v>
      </c>
      <c r="F119">
        <v>1.4481999999999999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46595.8</v>
      </c>
      <c r="C120">
        <v>46593.1</v>
      </c>
      <c r="D120">
        <v>46452.4</v>
      </c>
      <c r="E120">
        <v>46451.1</v>
      </c>
      <c r="F120">
        <v>1.4389799999999999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47366</v>
      </c>
      <c r="C121">
        <v>47363.199999999997</v>
      </c>
      <c r="D121">
        <v>47317.3</v>
      </c>
      <c r="E121">
        <v>47316</v>
      </c>
      <c r="F121">
        <v>1.4487699999999999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46684.3</v>
      </c>
      <c r="C122">
        <v>46681</v>
      </c>
      <c r="D122">
        <v>46654.2</v>
      </c>
      <c r="E122">
        <v>46652.9</v>
      </c>
      <c r="F122">
        <v>1.44129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45275.3</v>
      </c>
      <c r="C123">
        <v>45269</v>
      </c>
      <c r="D123">
        <v>45243.4</v>
      </c>
      <c r="E123">
        <v>45242.1</v>
      </c>
      <c r="F123">
        <v>1.4448700000000001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44077.9</v>
      </c>
      <c r="C124">
        <v>44075.3</v>
      </c>
      <c r="D124">
        <v>44050.3</v>
      </c>
      <c r="E124">
        <v>44049</v>
      </c>
      <c r="F124">
        <v>1.44381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45922.8</v>
      </c>
      <c r="C125">
        <v>45920.2</v>
      </c>
      <c r="D125">
        <v>45894.400000000001</v>
      </c>
      <c r="E125">
        <v>45893.1</v>
      </c>
      <c r="F125">
        <v>1.4447700000000001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45702.6</v>
      </c>
      <c r="C126">
        <v>45700.1</v>
      </c>
      <c r="D126">
        <v>45674.5</v>
      </c>
      <c r="E126">
        <v>45673.3</v>
      </c>
      <c r="F126">
        <v>1.4357800000000001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45359.1</v>
      </c>
      <c r="C127">
        <v>45356.7</v>
      </c>
      <c r="D127">
        <v>45331.3</v>
      </c>
      <c r="E127">
        <v>45330</v>
      </c>
      <c r="F127">
        <v>1.44855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46514.400000000001</v>
      </c>
      <c r="C128">
        <v>46512</v>
      </c>
      <c r="D128">
        <v>46484.7</v>
      </c>
      <c r="E128">
        <v>46483.4</v>
      </c>
      <c r="F128">
        <v>1.4391099999999999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46985.2</v>
      </c>
      <c r="C129">
        <v>46639.5</v>
      </c>
      <c r="D129">
        <v>46516.9</v>
      </c>
      <c r="E129">
        <v>46515.6</v>
      </c>
      <c r="F129">
        <v>1.44119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46087.4</v>
      </c>
      <c r="C130">
        <v>46082.8</v>
      </c>
      <c r="D130">
        <v>46054.6</v>
      </c>
      <c r="E130">
        <v>46053.3</v>
      </c>
      <c r="F130">
        <v>1.4419200000000001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45336.9</v>
      </c>
      <c r="C131">
        <v>45189.2</v>
      </c>
      <c r="D131">
        <v>45161.3</v>
      </c>
      <c r="E131">
        <v>45160.1</v>
      </c>
      <c r="F131">
        <v>1.44407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43653.9</v>
      </c>
      <c r="C132">
        <v>43651.5</v>
      </c>
      <c r="D132">
        <v>43624.1</v>
      </c>
      <c r="E132">
        <v>43622.8</v>
      </c>
      <c r="F132">
        <v>1.4487099999999999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44311</v>
      </c>
      <c r="C133">
        <v>43645.4</v>
      </c>
      <c r="D133">
        <v>43617.8</v>
      </c>
      <c r="E133">
        <v>43616.5</v>
      </c>
      <c r="F133">
        <v>1.4496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44671.5</v>
      </c>
      <c r="C134">
        <v>44667.1</v>
      </c>
      <c r="D134">
        <v>44639.199999999997</v>
      </c>
      <c r="E134">
        <v>44638</v>
      </c>
      <c r="F134">
        <v>1.4430099999999999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43200.2</v>
      </c>
      <c r="C135">
        <v>43197.599999999999</v>
      </c>
      <c r="D135">
        <v>43170.3</v>
      </c>
      <c r="E135">
        <v>43169</v>
      </c>
      <c r="F135">
        <v>1.44906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44224.4</v>
      </c>
      <c r="C136">
        <v>44221.9</v>
      </c>
      <c r="D136">
        <v>44194.7</v>
      </c>
      <c r="E136">
        <v>44193.4</v>
      </c>
      <c r="F136">
        <v>1.44733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44809.1</v>
      </c>
      <c r="C137">
        <v>44806.3</v>
      </c>
      <c r="D137">
        <v>44779.1</v>
      </c>
      <c r="E137">
        <v>44777.8</v>
      </c>
      <c r="F137">
        <v>1.4459900000000001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43773.2</v>
      </c>
      <c r="C138">
        <v>43770.6</v>
      </c>
      <c r="D138">
        <v>43743.7</v>
      </c>
      <c r="E138">
        <v>43742.5</v>
      </c>
      <c r="F138">
        <v>1.4447399999999999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43504.4</v>
      </c>
      <c r="C139">
        <v>43501.9</v>
      </c>
      <c r="D139">
        <v>43475.199999999997</v>
      </c>
      <c r="E139">
        <v>43473.9</v>
      </c>
      <c r="F139">
        <v>1.44797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43284.800000000003</v>
      </c>
      <c r="C140">
        <v>43282.2</v>
      </c>
      <c r="D140">
        <v>43255.4</v>
      </c>
      <c r="E140">
        <v>43254.1</v>
      </c>
      <c r="F140">
        <v>1.4419900000000001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43656.1</v>
      </c>
      <c r="C141">
        <v>43653.5</v>
      </c>
      <c r="D141">
        <v>43626.6</v>
      </c>
      <c r="E141">
        <v>43625.4</v>
      </c>
      <c r="F141">
        <v>1.4487399999999999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43343.5</v>
      </c>
      <c r="C142">
        <v>43340.9</v>
      </c>
      <c r="D142">
        <v>43314</v>
      </c>
      <c r="E142">
        <v>43312.7</v>
      </c>
      <c r="F142">
        <v>1.44116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42802.3</v>
      </c>
      <c r="C143">
        <v>42799.8</v>
      </c>
      <c r="D143">
        <v>42773</v>
      </c>
      <c r="E143">
        <v>42771.8</v>
      </c>
      <c r="F143">
        <v>1.4488700000000001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44454.2</v>
      </c>
      <c r="C144">
        <v>44451.6</v>
      </c>
      <c r="D144">
        <v>44424.9</v>
      </c>
      <c r="E144">
        <v>44423.6</v>
      </c>
      <c r="F144">
        <v>1.45316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44588.9</v>
      </c>
      <c r="C145">
        <v>44586.2</v>
      </c>
      <c r="D145">
        <v>44559.6</v>
      </c>
      <c r="E145">
        <v>44558.3</v>
      </c>
      <c r="F145">
        <v>1.4620500000000001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44826.8</v>
      </c>
      <c r="C146">
        <v>44824.2</v>
      </c>
      <c r="D146">
        <v>44796.800000000003</v>
      </c>
      <c r="E146">
        <v>44795.5</v>
      </c>
      <c r="F146">
        <v>1.43981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44922.8</v>
      </c>
      <c r="C147">
        <v>44920.1</v>
      </c>
      <c r="D147">
        <v>44892.6</v>
      </c>
      <c r="E147">
        <v>44891.3</v>
      </c>
      <c r="F147">
        <v>1.4435899999999999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44546.2</v>
      </c>
      <c r="C148">
        <v>44543.6</v>
      </c>
      <c r="D148">
        <v>44516.4</v>
      </c>
      <c r="E148">
        <v>44515</v>
      </c>
      <c r="F148">
        <v>1.452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46182</v>
      </c>
      <c r="C149">
        <v>46179.3</v>
      </c>
      <c r="D149">
        <v>46151.1</v>
      </c>
      <c r="E149">
        <v>46149.8</v>
      </c>
      <c r="F149">
        <v>1.4424999999999999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44458.7</v>
      </c>
      <c r="C150">
        <v>44455.9</v>
      </c>
      <c r="D150">
        <v>44420.2</v>
      </c>
      <c r="E150">
        <v>44418.9</v>
      </c>
      <c r="F150">
        <v>2.3610899999999999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44533.9</v>
      </c>
      <c r="C151">
        <v>44531.3</v>
      </c>
      <c r="D151">
        <v>44505</v>
      </c>
      <c r="E151">
        <v>44503.7</v>
      </c>
      <c r="F151">
        <v>1.45469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43952.800000000003</v>
      </c>
      <c r="C152">
        <v>43950.2</v>
      </c>
      <c r="D152">
        <v>43924.7</v>
      </c>
      <c r="E152">
        <v>43923.4</v>
      </c>
      <c r="F152">
        <v>1.44916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46599.5</v>
      </c>
      <c r="C153">
        <v>46596.800000000003</v>
      </c>
      <c r="D153">
        <v>46369.2</v>
      </c>
      <c r="E153">
        <v>46226.5</v>
      </c>
      <c r="F153">
        <v>1.45648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43788.9</v>
      </c>
      <c r="C154">
        <v>43786.2</v>
      </c>
      <c r="D154">
        <v>43717</v>
      </c>
      <c r="E154">
        <v>43715.7</v>
      </c>
      <c r="F154">
        <v>1.4452199999999999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46675</v>
      </c>
      <c r="C155">
        <v>46672.5</v>
      </c>
      <c r="D155">
        <v>46492</v>
      </c>
      <c r="E155">
        <v>46490.7</v>
      </c>
      <c r="F155">
        <v>1.4528399999999999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45615.1</v>
      </c>
      <c r="C156">
        <v>45612.5</v>
      </c>
      <c r="D156">
        <v>45585</v>
      </c>
      <c r="E156">
        <v>45583.7</v>
      </c>
      <c r="F156">
        <v>1.4512700000000001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45193.9</v>
      </c>
      <c r="C157">
        <v>45189.8</v>
      </c>
      <c r="D157">
        <v>45162.400000000001</v>
      </c>
      <c r="E157">
        <v>45161</v>
      </c>
      <c r="F157">
        <v>1.44621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44799.8</v>
      </c>
      <c r="C158">
        <v>44792.5</v>
      </c>
      <c r="D158">
        <v>44729.1</v>
      </c>
      <c r="E158">
        <v>44727.8</v>
      </c>
      <c r="F158">
        <v>1.4505999999999999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45819.4</v>
      </c>
      <c r="C159">
        <v>45816.7</v>
      </c>
      <c r="D159">
        <v>45789.3</v>
      </c>
      <c r="E159">
        <v>45788</v>
      </c>
      <c r="F159">
        <v>1.4388799999999999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45266.1</v>
      </c>
      <c r="C160">
        <v>45263.5</v>
      </c>
      <c r="D160">
        <v>45236.5</v>
      </c>
      <c r="E160">
        <v>45235.199999999997</v>
      </c>
      <c r="F160">
        <v>1.44343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45933</v>
      </c>
      <c r="C161">
        <v>45878.7</v>
      </c>
      <c r="D161">
        <v>45836.4</v>
      </c>
      <c r="E161">
        <v>45835.1</v>
      </c>
      <c r="F161">
        <v>1.45652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45863.9</v>
      </c>
      <c r="C162">
        <v>45859.8</v>
      </c>
      <c r="D162">
        <v>45832.2</v>
      </c>
      <c r="E162">
        <v>45831</v>
      </c>
      <c r="F162">
        <v>1.4438500000000001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44312.7</v>
      </c>
      <c r="C163">
        <v>44308.800000000003</v>
      </c>
      <c r="D163">
        <v>44283.4</v>
      </c>
      <c r="E163">
        <v>44282.1</v>
      </c>
      <c r="F163">
        <v>1.4477800000000001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44678.6</v>
      </c>
      <c r="C164">
        <v>44675.5</v>
      </c>
      <c r="D164">
        <v>44649.9</v>
      </c>
      <c r="E164">
        <v>44648.6</v>
      </c>
      <c r="F164">
        <v>1.4452199999999999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46960.6</v>
      </c>
      <c r="C165">
        <v>46958</v>
      </c>
      <c r="D165">
        <v>46931.9</v>
      </c>
      <c r="E165">
        <v>46930.6</v>
      </c>
      <c r="F165">
        <v>1.45844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46650.5</v>
      </c>
      <c r="C166">
        <v>46647.8</v>
      </c>
      <c r="D166">
        <v>46620.800000000003</v>
      </c>
      <c r="E166">
        <v>46619.5</v>
      </c>
      <c r="F166">
        <v>1.44631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46160.4</v>
      </c>
      <c r="C167">
        <v>46157.5</v>
      </c>
      <c r="D167">
        <v>46131</v>
      </c>
      <c r="E167">
        <v>46129.7</v>
      </c>
      <c r="F167">
        <v>1.4523900000000001</v>
      </c>
      <c r="G167">
        <v>32767</v>
      </c>
      <c r="H167">
        <v>-32767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47321.1</v>
      </c>
      <c r="C168">
        <v>47318.2</v>
      </c>
      <c r="D168">
        <v>47291.1</v>
      </c>
      <c r="E168">
        <v>47289.7</v>
      </c>
      <c r="F168">
        <v>1.4458</v>
      </c>
      <c r="G168">
        <v>32767</v>
      </c>
      <c r="H168">
        <v>-32767</v>
      </c>
      <c r="I168">
        <v>0</v>
      </c>
      <c r="R168">
        <f>AVERAGE(B119:B168)</f>
        <v>45134.356</v>
      </c>
      <c r="S168">
        <f>AVERAGE(C119:C168)</f>
        <v>45107.315999999999</v>
      </c>
      <c r="U168">
        <f>_xlfn.VAR.P(B119:B168)</f>
        <v>1396064.6356639999</v>
      </c>
      <c r="V168">
        <f>_xlfn.VAR.P(C119:C168)</f>
        <v>1400574.6009439998</v>
      </c>
      <c r="X168">
        <f>1.96*SQRT(U168)/50</f>
        <v>46.316830221278408</v>
      </c>
      <c r="Y168">
        <f>1.96*SQRT(V168)/50</f>
        <v>46.391582801135257</v>
      </c>
    </row>
    <row r="169" spans="1:25" x14ac:dyDescent="0.25">
      <c r="A169" t="s">
        <v>38</v>
      </c>
      <c r="B169">
        <v>2256708.5538050001</v>
      </c>
      <c r="C169" t="s">
        <v>37</v>
      </c>
    </row>
    <row r="170" spans="1:25" x14ac:dyDescent="0.25">
      <c r="A170" t="s">
        <v>95</v>
      </c>
      <c r="B170">
        <v>1505.95</v>
      </c>
      <c r="C170">
        <v>1502.52</v>
      </c>
      <c r="D170">
        <v>1478.49</v>
      </c>
      <c r="E170">
        <v>1473.55</v>
      </c>
      <c r="F170">
        <v>95.294799999999995</v>
      </c>
      <c r="G170">
        <v>0.280918</v>
      </c>
      <c r="H170">
        <v>0.72789300000000001</v>
      </c>
      <c r="I170">
        <v>0</v>
      </c>
    </row>
    <row r="171" spans="1:25" x14ac:dyDescent="0.25">
      <c r="A171" t="s">
        <v>95</v>
      </c>
      <c r="B171">
        <v>1474.81</v>
      </c>
      <c r="C171">
        <v>1471.69</v>
      </c>
      <c r="D171">
        <v>1450.81</v>
      </c>
      <c r="E171">
        <v>1446.36</v>
      </c>
      <c r="F171">
        <v>93.270300000000006</v>
      </c>
      <c r="G171">
        <v>0.28308299999999997</v>
      </c>
      <c r="H171">
        <v>0.72782000000000002</v>
      </c>
      <c r="I171">
        <v>0</v>
      </c>
    </row>
    <row r="172" spans="1:25" x14ac:dyDescent="0.25">
      <c r="A172" t="s">
        <v>95</v>
      </c>
      <c r="B172">
        <v>1478.96</v>
      </c>
      <c r="C172">
        <v>1475.54</v>
      </c>
      <c r="D172">
        <v>1449.74</v>
      </c>
      <c r="E172">
        <v>1444.7</v>
      </c>
      <c r="F172">
        <v>93.635900000000007</v>
      </c>
      <c r="G172">
        <v>0.28308800000000001</v>
      </c>
      <c r="H172">
        <v>0.72781700000000005</v>
      </c>
      <c r="I172">
        <v>0</v>
      </c>
    </row>
    <row r="173" spans="1:25" x14ac:dyDescent="0.25">
      <c r="A173" t="s">
        <v>95</v>
      </c>
      <c r="B173">
        <v>1478.86</v>
      </c>
      <c r="C173">
        <v>1475.24</v>
      </c>
      <c r="D173">
        <v>1449.92</v>
      </c>
      <c r="E173">
        <v>1444.97</v>
      </c>
      <c r="F173">
        <v>93.236599999999996</v>
      </c>
      <c r="G173">
        <v>0.28315299999999999</v>
      </c>
      <c r="H173">
        <v>0.72770699999999999</v>
      </c>
      <c r="I173">
        <v>0</v>
      </c>
    </row>
    <row r="174" spans="1:25" x14ac:dyDescent="0.25">
      <c r="A174" t="s">
        <v>95</v>
      </c>
      <c r="B174">
        <v>2115.58</v>
      </c>
      <c r="C174">
        <v>1472.45</v>
      </c>
      <c r="D174">
        <v>1451.42</v>
      </c>
      <c r="E174">
        <v>1446.98</v>
      </c>
      <c r="F174">
        <v>92.994699999999995</v>
      </c>
      <c r="G174">
        <v>0.28309299999999998</v>
      </c>
      <c r="H174">
        <v>0.70653200000000005</v>
      </c>
      <c r="I174">
        <v>0</v>
      </c>
    </row>
    <row r="175" spans="1:25" x14ac:dyDescent="0.25">
      <c r="A175" t="s">
        <v>95</v>
      </c>
      <c r="B175">
        <v>1480.77</v>
      </c>
      <c r="C175">
        <v>1472.77</v>
      </c>
      <c r="D175">
        <v>1450.65</v>
      </c>
      <c r="E175">
        <v>1446.13</v>
      </c>
      <c r="F175">
        <v>93.256</v>
      </c>
      <c r="G175">
        <v>0.28309899999999999</v>
      </c>
      <c r="H175">
        <v>0.71201999999999999</v>
      </c>
      <c r="I175">
        <v>0</v>
      </c>
    </row>
    <row r="176" spans="1:25" x14ac:dyDescent="0.25">
      <c r="A176" t="s">
        <v>95</v>
      </c>
      <c r="B176">
        <v>1472.97</v>
      </c>
      <c r="C176">
        <v>1469.7</v>
      </c>
      <c r="D176">
        <v>1448.81</v>
      </c>
      <c r="E176">
        <v>1444.38</v>
      </c>
      <c r="F176">
        <v>93.619500000000002</v>
      </c>
      <c r="G176">
        <v>0.28312500000000002</v>
      </c>
      <c r="H176">
        <v>0.71221199999999996</v>
      </c>
      <c r="I176">
        <v>0</v>
      </c>
    </row>
    <row r="177" spans="1:9" x14ac:dyDescent="0.25">
      <c r="A177" t="s">
        <v>95</v>
      </c>
      <c r="B177">
        <v>1473.48</v>
      </c>
      <c r="C177">
        <v>1470.35</v>
      </c>
      <c r="D177">
        <v>1449.48</v>
      </c>
      <c r="E177">
        <v>1445.04</v>
      </c>
      <c r="F177">
        <v>93.228399999999993</v>
      </c>
      <c r="G177">
        <v>0.283109</v>
      </c>
      <c r="H177">
        <v>0.70653200000000005</v>
      </c>
      <c r="I177">
        <v>0</v>
      </c>
    </row>
    <row r="178" spans="1:9" x14ac:dyDescent="0.25">
      <c r="A178" t="s">
        <v>95</v>
      </c>
      <c r="B178">
        <v>1480.54</v>
      </c>
      <c r="C178">
        <v>1477.19</v>
      </c>
      <c r="D178">
        <v>1451.79</v>
      </c>
      <c r="E178">
        <v>1446.83</v>
      </c>
      <c r="F178">
        <v>92.987499999999997</v>
      </c>
      <c r="G178">
        <v>0.28319499999999997</v>
      </c>
      <c r="H178">
        <v>0.72166699999999995</v>
      </c>
      <c r="I178">
        <v>0</v>
      </c>
    </row>
    <row r="179" spans="1:9" x14ac:dyDescent="0.25">
      <c r="A179" t="s">
        <v>95</v>
      </c>
      <c r="B179">
        <v>1472.86</v>
      </c>
      <c r="C179">
        <v>1469.59</v>
      </c>
      <c r="D179">
        <v>1448.61</v>
      </c>
      <c r="E179">
        <v>1444.19</v>
      </c>
      <c r="F179">
        <v>93.239599999999996</v>
      </c>
      <c r="G179">
        <v>0.28332099999999999</v>
      </c>
      <c r="H179">
        <v>0.72702500000000003</v>
      </c>
      <c r="I179">
        <v>0</v>
      </c>
    </row>
    <row r="180" spans="1:9" x14ac:dyDescent="0.25">
      <c r="A180" t="s">
        <v>95</v>
      </c>
      <c r="B180">
        <v>1478.79</v>
      </c>
      <c r="C180">
        <v>1475.5</v>
      </c>
      <c r="D180">
        <v>1451.61</v>
      </c>
      <c r="E180">
        <v>1446.76</v>
      </c>
      <c r="F180">
        <v>92.9803</v>
      </c>
      <c r="G180">
        <v>0.283084</v>
      </c>
      <c r="H180">
        <v>0.72786600000000001</v>
      </c>
      <c r="I180">
        <v>0</v>
      </c>
    </row>
    <row r="181" spans="1:9" x14ac:dyDescent="0.25">
      <c r="A181" t="s">
        <v>95</v>
      </c>
      <c r="B181">
        <v>1475.15</v>
      </c>
      <c r="C181">
        <v>1471.18</v>
      </c>
      <c r="D181">
        <v>1449.65</v>
      </c>
      <c r="E181">
        <v>1445.2</v>
      </c>
      <c r="F181">
        <v>93.204800000000006</v>
      </c>
      <c r="G181">
        <v>0.28309200000000001</v>
      </c>
      <c r="H181">
        <v>0.72780699999999998</v>
      </c>
      <c r="I181">
        <v>0</v>
      </c>
    </row>
    <row r="182" spans="1:9" x14ac:dyDescent="0.25">
      <c r="A182" t="s">
        <v>95</v>
      </c>
      <c r="B182">
        <v>1476.24</v>
      </c>
      <c r="C182">
        <v>1472.44</v>
      </c>
      <c r="D182">
        <v>1451.26</v>
      </c>
      <c r="E182">
        <v>1446.82</v>
      </c>
      <c r="F182">
        <v>92.982299999999995</v>
      </c>
      <c r="G182">
        <v>0.28322999999999998</v>
      </c>
      <c r="H182">
        <v>0.71371899999999999</v>
      </c>
      <c r="I182">
        <v>0</v>
      </c>
    </row>
    <row r="183" spans="1:9" x14ac:dyDescent="0.25">
      <c r="A183" t="s">
        <v>95</v>
      </c>
      <c r="B183">
        <v>1476.05</v>
      </c>
      <c r="C183">
        <v>1472.89</v>
      </c>
      <c r="D183">
        <v>1449.1</v>
      </c>
      <c r="E183">
        <v>1444.33</v>
      </c>
      <c r="F183">
        <v>93.233400000000003</v>
      </c>
      <c r="G183">
        <v>0.283078</v>
      </c>
      <c r="H183">
        <v>0.72567599999999999</v>
      </c>
      <c r="I183">
        <v>0</v>
      </c>
    </row>
    <row r="184" spans="1:9" x14ac:dyDescent="0.25">
      <c r="A184" t="s">
        <v>95</v>
      </c>
      <c r="B184">
        <v>1475.35</v>
      </c>
      <c r="C184">
        <v>1472.22</v>
      </c>
      <c r="D184">
        <v>1451.1</v>
      </c>
      <c r="E184">
        <v>1446.64</v>
      </c>
      <c r="F184">
        <v>92.987499999999997</v>
      </c>
      <c r="G184">
        <v>0.28320899999999999</v>
      </c>
      <c r="H184">
        <v>0.70653200000000005</v>
      </c>
      <c r="I184">
        <v>0</v>
      </c>
    </row>
    <row r="185" spans="1:9" x14ac:dyDescent="0.25">
      <c r="A185" t="s">
        <v>95</v>
      </c>
      <c r="B185">
        <v>1478.28</v>
      </c>
      <c r="C185">
        <v>1474.07</v>
      </c>
      <c r="D185">
        <v>1449.15</v>
      </c>
      <c r="E185">
        <v>1444.23</v>
      </c>
      <c r="F185">
        <v>93.235500000000002</v>
      </c>
      <c r="G185">
        <v>0.28309499999999999</v>
      </c>
      <c r="H185">
        <v>0.72646200000000005</v>
      </c>
      <c r="I185">
        <v>0</v>
      </c>
    </row>
    <row r="186" spans="1:9" x14ac:dyDescent="0.25">
      <c r="A186" t="s">
        <v>95</v>
      </c>
      <c r="B186">
        <v>1477.28</v>
      </c>
      <c r="C186">
        <v>1472.28</v>
      </c>
      <c r="D186">
        <v>1451.15</v>
      </c>
      <c r="E186">
        <v>1446.7</v>
      </c>
      <c r="F186">
        <v>92.975200000000001</v>
      </c>
      <c r="G186">
        <v>0.28309299999999998</v>
      </c>
      <c r="H186">
        <v>0.72789899999999996</v>
      </c>
      <c r="I186">
        <v>0</v>
      </c>
    </row>
    <row r="187" spans="1:9" x14ac:dyDescent="0.25">
      <c r="A187" t="s">
        <v>95</v>
      </c>
      <c r="B187">
        <v>2277.09</v>
      </c>
      <c r="C187">
        <v>1469.74</v>
      </c>
      <c r="D187">
        <v>1448.76</v>
      </c>
      <c r="E187">
        <v>1444.3</v>
      </c>
      <c r="F187">
        <v>93.193600000000004</v>
      </c>
      <c r="G187">
        <v>0.28317399999999998</v>
      </c>
      <c r="H187">
        <v>0.72783799999999998</v>
      </c>
      <c r="I187">
        <v>0</v>
      </c>
    </row>
    <row r="188" spans="1:9" x14ac:dyDescent="0.25">
      <c r="A188" t="s">
        <v>95</v>
      </c>
      <c r="B188">
        <v>1482.5</v>
      </c>
      <c r="C188">
        <v>1474.41</v>
      </c>
      <c r="D188">
        <v>1449.32</v>
      </c>
      <c r="E188">
        <v>1444.36</v>
      </c>
      <c r="F188">
        <v>92.935199999999995</v>
      </c>
      <c r="G188">
        <v>0.28350199999999998</v>
      </c>
      <c r="H188">
        <v>0.72161699999999995</v>
      </c>
      <c r="I188">
        <v>0</v>
      </c>
    </row>
    <row r="189" spans="1:9" x14ac:dyDescent="0.25">
      <c r="A189" t="s">
        <v>95</v>
      </c>
      <c r="B189">
        <v>1473.93</v>
      </c>
      <c r="C189">
        <v>1469.82</v>
      </c>
      <c r="D189">
        <v>1448.8</v>
      </c>
      <c r="E189">
        <v>1444.38</v>
      </c>
      <c r="F189">
        <v>93.607299999999995</v>
      </c>
      <c r="G189">
        <v>0.28436600000000001</v>
      </c>
      <c r="H189">
        <v>0.72786499999999998</v>
      </c>
      <c r="I189">
        <v>0</v>
      </c>
    </row>
    <row r="190" spans="1:9" x14ac:dyDescent="0.25">
      <c r="A190" t="s">
        <v>95</v>
      </c>
      <c r="B190">
        <v>1475.24</v>
      </c>
      <c r="C190">
        <v>1471.9</v>
      </c>
      <c r="D190">
        <v>1449.3</v>
      </c>
      <c r="E190">
        <v>1444.6</v>
      </c>
      <c r="F190">
        <v>92.9392</v>
      </c>
      <c r="G190">
        <v>0.28334599999999999</v>
      </c>
      <c r="H190">
        <v>0.72789300000000001</v>
      </c>
      <c r="I190">
        <v>0</v>
      </c>
    </row>
    <row r="191" spans="1:9" x14ac:dyDescent="0.25">
      <c r="A191" t="s">
        <v>95</v>
      </c>
      <c r="B191">
        <v>1480.61</v>
      </c>
      <c r="C191">
        <v>1477.07</v>
      </c>
      <c r="D191">
        <v>1451.83</v>
      </c>
      <c r="E191">
        <v>1446.85</v>
      </c>
      <c r="F191">
        <v>92.993600000000001</v>
      </c>
      <c r="G191">
        <v>0.28310800000000003</v>
      </c>
      <c r="H191">
        <v>0.75133899999999998</v>
      </c>
      <c r="I191">
        <v>0</v>
      </c>
    </row>
    <row r="192" spans="1:9" x14ac:dyDescent="0.25">
      <c r="A192" t="s">
        <v>95</v>
      </c>
      <c r="B192">
        <v>1472.97</v>
      </c>
      <c r="C192">
        <v>1469.71</v>
      </c>
      <c r="D192">
        <v>1448.81</v>
      </c>
      <c r="E192">
        <v>1444.38</v>
      </c>
      <c r="F192">
        <v>92.939400000000006</v>
      </c>
      <c r="G192">
        <v>0.28310999999999997</v>
      </c>
      <c r="H192">
        <v>0.72789000000000004</v>
      </c>
      <c r="I192">
        <v>0</v>
      </c>
    </row>
    <row r="193" spans="1:9" x14ac:dyDescent="0.25">
      <c r="A193" t="s">
        <v>95</v>
      </c>
      <c r="B193">
        <v>1478.92</v>
      </c>
      <c r="C193">
        <v>1475.63</v>
      </c>
      <c r="D193">
        <v>1451.82</v>
      </c>
      <c r="E193">
        <v>1447</v>
      </c>
      <c r="F193">
        <v>92.979299999999995</v>
      </c>
      <c r="G193">
        <v>0.28310800000000003</v>
      </c>
      <c r="H193">
        <v>0.72611099999999995</v>
      </c>
      <c r="I193">
        <v>0</v>
      </c>
    </row>
    <row r="194" spans="1:9" x14ac:dyDescent="0.25">
      <c r="A194" t="s">
        <v>95</v>
      </c>
      <c r="B194">
        <v>1475.1</v>
      </c>
      <c r="C194">
        <v>1471.49</v>
      </c>
      <c r="D194">
        <v>1449.58</v>
      </c>
      <c r="E194">
        <v>1445.09</v>
      </c>
      <c r="F194">
        <v>92.963899999999995</v>
      </c>
      <c r="G194">
        <v>0.28316999999999998</v>
      </c>
      <c r="H194">
        <v>0.70651200000000003</v>
      </c>
      <c r="I194">
        <v>0</v>
      </c>
    </row>
    <row r="195" spans="1:9" x14ac:dyDescent="0.25">
      <c r="A195" t="s">
        <v>95</v>
      </c>
      <c r="B195">
        <v>1475.91</v>
      </c>
      <c r="C195">
        <v>1472.58</v>
      </c>
      <c r="D195">
        <v>1451.2</v>
      </c>
      <c r="E195">
        <v>1446.75</v>
      </c>
      <c r="F195">
        <v>93.013000000000005</v>
      </c>
      <c r="G195">
        <v>0.28308100000000003</v>
      </c>
      <c r="H195">
        <v>0.71699599999999997</v>
      </c>
      <c r="I195">
        <v>0</v>
      </c>
    </row>
    <row r="196" spans="1:9" x14ac:dyDescent="0.25">
      <c r="A196" t="s">
        <v>95</v>
      </c>
      <c r="B196">
        <v>1476.17</v>
      </c>
      <c r="C196">
        <v>1472.88</v>
      </c>
      <c r="D196">
        <v>1449.05</v>
      </c>
      <c r="E196">
        <v>1444.2</v>
      </c>
      <c r="F196">
        <v>92.934200000000004</v>
      </c>
      <c r="G196">
        <v>0.283107</v>
      </c>
      <c r="H196">
        <v>0.72773200000000005</v>
      </c>
      <c r="I196">
        <v>0</v>
      </c>
    </row>
    <row r="197" spans="1:9" x14ac:dyDescent="0.25">
      <c r="A197" t="s">
        <v>95</v>
      </c>
      <c r="B197">
        <v>1477.19</v>
      </c>
      <c r="C197">
        <v>1473.75</v>
      </c>
      <c r="D197">
        <v>1451.27</v>
      </c>
      <c r="E197">
        <v>1446.68</v>
      </c>
      <c r="F197">
        <v>92.973100000000002</v>
      </c>
      <c r="G197">
        <v>0.28313700000000003</v>
      </c>
      <c r="H197">
        <v>0.727877</v>
      </c>
      <c r="I197">
        <v>0</v>
      </c>
    </row>
    <row r="198" spans="1:9" x14ac:dyDescent="0.25">
      <c r="A198" t="s">
        <v>95</v>
      </c>
      <c r="B198">
        <v>1477.54</v>
      </c>
      <c r="C198">
        <v>1473.9</v>
      </c>
      <c r="D198">
        <v>1449.06</v>
      </c>
      <c r="E198">
        <v>1444.11</v>
      </c>
      <c r="F198">
        <v>92.962900000000005</v>
      </c>
      <c r="G198">
        <v>0.28320000000000001</v>
      </c>
      <c r="H198">
        <v>0.72439900000000002</v>
      </c>
      <c r="I198">
        <v>0</v>
      </c>
    </row>
    <row r="199" spans="1:9" x14ac:dyDescent="0.25">
      <c r="A199" t="s">
        <v>95</v>
      </c>
      <c r="B199">
        <v>1478.77</v>
      </c>
      <c r="C199">
        <v>1474.28</v>
      </c>
      <c r="D199">
        <v>1451.45</v>
      </c>
      <c r="E199">
        <v>1446.79</v>
      </c>
      <c r="F199">
        <v>92.959800000000001</v>
      </c>
      <c r="G199">
        <v>0.28307900000000003</v>
      </c>
      <c r="H199">
        <v>0.72417399999999998</v>
      </c>
      <c r="I199">
        <v>0</v>
      </c>
    </row>
    <row r="200" spans="1:9" x14ac:dyDescent="0.25">
      <c r="A200" t="s">
        <v>95</v>
      </c>
      <c r="B200">
        <v>2289.7199999999998</v>
      </c>
      <c r="C200">
        <v>1469.65</v>
      </c>
      <c r="D200">
        <v>1448.73</v>
      </c>
      <c r="E200">
        <v>1444.29</v>
      </c>
      <c r="F200">
        <v>92.952600000000004</v>
      </c>
      <c r="G200">
        <v>0.26120300000000002</v>
      </c>
      <c r="H200">
        <v>0.72316899999999995</v>
      </c>
      <c r="I200">
        <v>0</v>
      </c>
    </row>
    <row r="201" spans="1:9" x14ac:dyDescent="0.25">
      <c r="A201" t="s">
        <v>95</v>
      </c>
      <c r="B201">
        <v>1480.54</v>
      </c>
      <c r="C201">
        <v>1472.33</v>
      </c>
      <c r="D201">
        <v>1447.36</v>
      </c>
      <c r="E201">
        <v>1442.46</v>
      </c>
      <c r="F201">
        <v>92.955699999999993</v>
      </c>
      <c r="G201">
        <v>0.26055200000000001</v>
      </c>
      <c r="H201">
        <v>0.71908000000000005</v>
      </c>
      <c r="I201">
        <v>0</v>
      </c>
    </row>
    <row r="202" spans="1:9" x14ac:dyDescent="0.25">
      <c r="A202" t="s">
        <v>95</v>
      </c>
      <c r="B202">
        <v>1475.02</v>
      </c>
      <c r="C202">
        <v>1471.5</v>
      </c>
      <c r="D202">
        <v>1449.14</v>
      </c>
      <c r="E202">
        <v>1444.54</v>
      </c>
      <c r="F202">
        <v>93.617500000000007</v>
      </c>
      <c r="G202">
        <v>0.283078</v>
      </c>
      <c r="H202">
        <v>0.72575999999999996</v>
      </c>
      <c r="I202">
        <v>0</v>
      </c>
    </row>
    <row r="203" spans="1:9" x14ac:dyDescent="0.25">
      <c r="A203" t="s">
        <v>95</v>
      </c>
      <c r="B203">
        <v>1475.89</v>
      </c>
      <c r="C203">
        <v>1472.47</v>
      </c>
      <c r="D203">
        <v>1449.85</v>
      </c>
      <c r="E203">
        <v>1445.19</v>
      </c>
      <c r="F203">
        <v>93.215000000000003</v>
      </c>
      <c r="G203">
        <v>0.283078</v>
      </c>
      <c r="H203">
        <v>0.72613499999999997</v>
      </c>
      <c r="I203">
        <v>0</v>
      </c>
    </row>
    <row r="204" spans="1:9" x14ac:dyDescent="0.25">
      <c r="A204" t="s">
        <v>95</v>
      </c>
      <c r="B204">
        <v>1480.18</v>
      </c>
      <c r="C204">
        <v>1476.69</v>
      </c>
      <c r="D204">
        <v>1451.62</v>
      </c>
      <c r="E204">
        <v>1446.71</v>
      </c>
      <c r="F204">
        <v>92.983400000000003</v>
      </c>
      <c r="G204">
        <v>0.27556900000000001</v>
      </c>
      <c r="H204">
        <v>0.72020799999999996</v>
      </c>
      <c r="I204">
        <v>0</v>
      </c>
    </row>
    <row r="205" spans="1:9" x14ac:dyDescent="0.25">
      <c r="A205" t="s">
        <v>95</v>
      </c>
      <c r="B205">
        <v>1472.9</v>
      </c>
      <c r="C205">
        <v>1469.64</v>
      </c>
      <c r="D205">
        <v>1448.81</v>
      </c>
      <c r="E205">
        <v>1444.36</v>
      </c>
      <c r="F205">
        <v>93.212999999999994</v>
      </c>
      <c r="G205">
        <v>0.28311199999999997</v>
      </c>
      <c r="H205">
        <v>0.72126299999999999</v>
      </c>
      <c r="I205">
        <v>0</v>
      </c>
    </row>
    <row r="206" spans="1:9" x14ac:dyDescent="0.25">
      <c r="A206" t="s">
        <v>95</v>
      </c>
      <c r="B206">
        <v>1478.45</v>
      </c>
      <c r="C206">
        <v>1475.32</v>
      </c>
      <c r="D206">
        <v>1451.66</v>
      </c>
      <c r="E206">
        <v>1446.85</v>
      </c>
      <c r="F206">
        <v>92.992599999999996</v>
      </c>
      <c r="G206">
        <v>0.28308699999999998</v>
      </c>
      <c r="H206">
        <v>0.724916</v>
      </c>
      <c r="I206">
        <v>0</v>
      </c>
    </row>
    <row r="207" spans="1:9" x14ac:dyDescent="0.25">
      <c r="A207" t="s">
        <v>95</v>
      </c>
      <c r="B207">
        <v>1475.07</v>
      </c>
      <c r="C207">
        <v>1471.5</v>
      </c>
      <c r="D207">
        <v>1450.09</v>
      </c>
      <c r="E207">
        <v>1445.63</v>
      </c>
      <c r="F207">
        <v>93.197599999999994</v>
      </c>
      <c r="G207">
        <v>0.283188</v>
      </c>
      <c r="H207">
        <v>0.72757499999999997</v>
      </c>
      <c r="I207">
        <v>0</v>
      </c>
    </row>
    <row r="208" spans="1:9" x14ac:dyDescent="0.25">
      <c r="A208" t="s">
        <v>95</v>
      </c>
      <c r="B208">
        <v>1480.01</v>
      </c>
      <c r="C208">
        <v>1475.44</v>
      </c>
      <c r="D208">
        <v>1451.5</v>
      </c>
      <c r="E208">
        <v>1446.7</v>
      </c>
      <c r="F208">
        <v>92.966999999999999</v>
      </c>
      <c r="G208">
        <v>0.268959</v>
      </c>
      <c r="H208">
        <v>0.72367099999999995</v>
      </c>
      <c r="I208">
        <v>0</v>
      </c>
    </row>
    <row r="209" spans="1:25" x14ac:dyDescent="0.25">
      <c r="A209" t="s">
        <v>95</v>
      </c>
      <c r="B209">
        <v>1482.17</v>
      </c>
      <c r="C209">
        <v>1475.92</v>
      </c>
      <c r="D209">
        <v>1451.08</v>
      </c>
      <c r="E209">
        <v>1446.21</v>
      </c>
      <c r="F209">
        <v>93.226299999999995</v>
      </c>
      <c r="G209">
        <v>0.283078</v>
      </c>
      <c r="H209">
        <v>0.72780199999999995</v>
      </c>
      <c r="I209">
        <v>0</v>
      </c>
    </row>
    <row r="210" spans="1:25" x14ac:dyDescent="0.25">
      <c r="A210" t="s">
        <v>95</v>
      </c>
      <c r="B210">
        <v>1472.94</v>
      </c>
      <c r="C210">
        <v>1469.71</v>
      </c>
      <c r="D210">
        <v>1448.78</v>
      </c>
      <c r="E210">
        <v>1444.36</v>
      </c>
      <c r="F210">
        <v>93.636899999999997</v>
      </c>
      <c r="G210">
        <v>0.28378700000000001</v>
      </c>
      <c r="H210">
        <v>0.72081899999999999</v>
      </c>
      <c r="I210">
        <v>0</v>
      </c>
    </row>
    <row r="211" spans="1:25" x14ac:dyDescent="0.25">
      <c r="A211" t="s">
        <v>95</v>
      </c>
      <c r="B211">
        <v>1477.03</v>
      </c>
      <c r="C211">
        <v>1473.9</v>
      </c>
      <c r="D211">
        <v>1449.94</v>
      </c>
      <c r="E211">
        <v>1445.14</v>
      </c>
      <c r="F211">
        <v>93.224199999999996</v>
      </c>
      <c r="G211">
        <v>0.28307900000000003</v>
      </c>
      <c r="H211">
        <v>0.70652899999999996</v>
      </c>
      <c r="I211">
        <v>0</v>
      </c>
    </row>
    <row r="212" spans="1:25" x14ac:dyDescent="0.25">
      <c r="A212" t="s">
        <v>95</v>
      </c>
      <c r="B212">
        <v>1477.95</v>
      </c>
      <c r="C212">
        <v>1474.7</v>
      </c>
      <c r="D212">
        <v>1451.54</v>
      </c>
      <c r="E212">
        <v>1446.82</v>
      </c>
      <c r="F212">
        <v>92.981300000000005</v>
      </c>
      <c r="G212">
        <v>0.283111</v>
      </c>
      <c r="H212">
        <v>0.72744299999999995</v>
      </c>
      <c r="I212">
        <v>0</v>
      </c>
    </row>
    <row r="213" spans="1:25" x14ac:dyDescent="0.25">
      <c r="A213" t="s">
        <v>95</v>
      </c>
      <c r="B213">
        <v>2274.09</v>
      </c>
      <c r="C213">
        <v>1469.87</v>
      </c>
      <c r="D213">
        <v>1448.88</v>
      </c>
      <c r="E213">
        <v>1444.44</v>
      </c>
      <c r="F213">
        <v>93.242699999999999</v>
      </c>
      <c r="G213">
        <v>0.26086199999999998</v>
      </c>
      <c r="H213">
        <v>0.72175999999999996</v>
      </c>
      <c r="I213">
        <v>0</v>
      </c>
    </row>
    <row r="214" spans="1:25" x14ac:dyDescent="0.25">
      <c r="A214" t="s">
        <v>95</v>
      </c>
      <c r="B214">
        <v>1481.75</v>
      </c>
      <c r="C214">
        <v>1473.76</v>
      </c>
      <c r="D214">
        <v>1449.37</v>
      </c>
      <c r="E214">
        <v>1444.47</v>
      </c>
      <c r="F214">
        <v>92.948499999999996</v>
      </c>
      <c r="G214">
        <v>0.28308</v>
      </c>
      <c r="H214">
        <v>0.71584899999999996</v>
      </c>
      <c r="I214">
        <v>0</v>
      </c>
    </row>
    <row r="215" spans="1:25" x14ac:dyDescent="0.25">
      <c r="A215" t="s">
        <v>95</v>
      </c>
      <c r="B215">
        <v>1474.65</v>
      </c>
      <c r="C215">
        <v>1471.23</v>
      </c>
      <c r="D215">
        <v>1449.04</v>
      </c>
      <c r="E215">
        <v>1444.47</v>
      </c>
      <c r="F215">
        <v>93.620599999999996</v>
      </c>
      <c r="G215">
        <v>0.261044</v>
      </c>
      <c r="H215">
        <v>0.72127200000000002</v>
      </c>
      <c r="I215">
        <v>0</v>
      </c>
    </row>
    <row r="216" spans="1:25" x14ac:dyDescent="0.25">
      <c r="A216" t="s">
        <v>95</v>
      </c>
      <c r="B216">
        <v>1475.33</v>
      </c>
      <c r="C216">
        <v>1471.79</v>
      </c>
      <c r="D216">
        <v>1449.2</v>
      </c>
      <c r="E216">
        <v>1444.54</v>
      </c>
      <c r="F216">
        <v>92.947500000000005</v>
      </c>
      <c r="G216">
        <v>0.28315899999999999</v>
      </c>
      <c r="H216">
        <v>0.717974</v>
      </c>
      <c r="I216">
        <v>0</v>
      </c>
    </row>
    <row r="217" spans="1:25" x14ac:dyDescent="0.25">
      <c r="A217" t="s">
        <v>95</v>
      </c>
      <c r="B217">
        <v>1480.96</v>
      </c>
      <c r="C217">
        <v>1477.17</v>
      </c>
      <c r="D217">
        <v>1451.96</v>
      </c>
      <c r="E217">
        <v>1447.01</v>
      </c>
      <c r="F217">
        <v>92.975200000000001</v>
      </c>
      <c r="G217">
        <v>0.283082</v>
      </c>
      <c r="H217">
        <v>0.71576200000000001</v>
      </c>
      <c r="I217">
        <v>0</v>
      </c>
    </row>
    <row r="218" spans="1:25" x14ac:dyDescent="0.25">
      <c r="A218" t="s">
        <v>95</v>
      </c>
      <c r="B218">
        <v>1472.94</v>
      </c>
      <c r="C218">
        <v>1469.6</v>
      </c>
      <c r="D218">
        <v>1448.67</v>
      </c>
      <c r="E218">
        <v>1444.23</v>
      </c>
      <c r="F218">
        <v>92.931100000000001</v>
      </c>
      <c r="G218">
        <v>0.28379399999999999</v>
      </c>
      <c r="H218">
        <v>0.70652000000000004</v>
      </c>
      <c r="I218">
        <v>0</v>
      </c>
    </row>
    <row r="219" spans="1:25" x14ac:dyDescent="0.25">
      <c r="A219" t="s">
        <v>95</v>
      </c>
      <c r="B219">
        <v>1478.81</v>
      </c>
      <c r="C219">
        <v>1475.44</v>
      </c>
      <c r="D219">
        <v>1451.65</v>
      </c>
      <c r="E219">
        <v>1446.84</v>
      </c>
      <c r="F219">
        <v>92.955699999999993</v>
      </c>
      <c r="G219">
        <v>0.28342800000000001</v>
      </c>
      <c r="H219">
        <v>0.70652700000000002</v>
      </c>
      <c r="I219">
        <v>0</v>
      </c>
    </row>
    <row r="220" spans="1:25" x14ac:dyDescent="0.25">
      <c r="A220" t="s">
        <v>95</v>
      </c>
      <c r="B220">
        <v>1475.53</v>
      </c>
      <c r="C220">
        <v>1471.47</v>
      </c>
      <c r="D220">
        <v>1449.85</v>
      </c>
      <c r="E220">
        <v>1445.41</v>
      </c>
      <c r="F220">
        <v>93.378699999999995</v>
      </c>
      <c r="G220">
        <v>0.283078</v>
      </c>
      <c r="H220">
        <v>0.72481300000000004</v>
      </c>
      <c r="I220">
        <v>0</v>
      </c>
    </row>
    <row r="221" spans="1:25" x14ac:dyDescent="0.25">
      <c r="A221" t="s">
        <v>95</v>
      </c>
      <c r="B221">
        <v>1476.1</v>
      </c>
      <c r="C221">
        <v>1472.84</v>
      </c>
      <c r="D221">
        <v>1451.31</v>
      </c>
      <c r="E221">
        <v>1446.84</v>
      </c>
      <c r="F221">
        <v>92.982399999999998</v>
      </c>
      <c r="G221">
        <v>0.28393299999999999</v>
      </c>
      <c r="H221">
        <v>0.71405099999999999</v>
      </c>
      <c r="I221">
        <v>0</v>
      </c>
    </row>
    <row r="222" spans="1:25" x14ac:dyDescent="0.25">
      <c r="A222" t="s">
        <v>95</v>
      </c>
      <c r="B222">
        <v>1476.41</v>
      </c>
      <c r="C222">
        <v>1473.31</v>
      </c>
      <c r="D222">
        <v>1449.2</v>
      </c>
      <c r="E222">
        <v>1444.38</v>
      </c>
      <c r="F222">
        <v>92.945499999999996</v>
      </c>
      <c r="G222">
        <v>0.28139599999999998</v>
      </c>
      <c r="H222">
        <v>0.72266900000000001</v>
      </c>
      <c r="I222">
        <v>0</v>
      </c>
    </row>
    <row r="223" spans="1:25" x14ac:dyDescent="0.25">
      <c r="A223" t="s">
        <v>95</v>
      </c>
      <c r="B223">
        <v>1475.43</v>
      </c>
      <c r="C223">
        <v>1472.22</v>
      </c>
      <c r="D223">
        <v>1451.18</v>
      </c>
      <c r="E223">
        <v>1446.74</v>
      </c>
      <c r="F223">
        <v>92.977199999999996</v>
      </c>
      <c r="G223">
        <v>0.26415699999999998</v>
      </c>
      <c r="H223">
        <v>0.72593600000000003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1478.04</v>
      </c>
      <c r="C224">
        <v>1474.49</v>
      </c>
      <c r="D224">
        <v>1449.51</v>
      </c>
      <c r="E224">
        <v>1444.54</v>
      </c>
      <c r="F224">
        <v>92.975200000000001</v>
      </c>
      <c r="G224">
        <v>0.28310099999999999</v>
      </c>
      <c r="H224">
        <v>0.70652300000000001</v>
      </c>
      <c r="I224">
        <v>0</v>
      </c>
      <c r="R224">
        <f>AVERAGE(B175:B224)</f>
        <v>1525.1522</v>
      </c>
      <c r="S224">
        <f>AVERAGE(C175:C224)</f>
        <v>1472.7860000000003</v>
      </c>
      <c r="U224">
        <f>_xlfn.VAR.P(B175:B224)</f>
        <v>36408.501757159807</v>
      </c>
      <c r="V224">
        <f>_xlfn.VAR.P(C175:C224)</f>
        <v>5.0331000000000605</v>
      </c>
      <c r="X224">
        <f>1.96*SQRT(U224)/50</f>
        <v>7.4797566899012189</v>
      </c>
      <c r="Y224">
        <f>1.96*SQRT(V224)/50</f>
        <v>8.79435204207797E-2</v>
      </c>
    </row>
    <row r="225" spans="1:9" x14ac:dyDescent="0.25">
      <c r="A225" t="s">
        <v>95</v>
      </c>
      <c r="B225">
        <v>76260.279553</v>
      </c>
      <c r="C225" t="s">
        <v>37</v>
      </c>
    </row>
    <row r="226" spans="1:9" x14ac:dyDescent="0.25">
      <c r="A226" t="s">
        <v>110</v>
      </c>
      <c r="B226">
        <v>54992.6</v>
      </c>
      <c r="C226">
        <v>54988.1</v>
      </c>
      <c r="D226">
        <v>54930.7</v>
      </c>
      <c r="E226">
        <v>54929.1</v>
      </c>
      <c r="F226">
        <v>1.1939900000000001</v>
      </c>
      <c r="G226">
        <v>1</v>
      </c>
      <c r="H226">
        <v>1</v>
      </c>
      <c r="I226">
        <v>12225500</v>
      </c>
    </row>
    <row r="227" spans="1:9" x14ac:dyDescent="0.25">
      <c r="A227" t="s">
        <v>110</v>
      </c>
      <c r="B227">
        <v>54958.6</v>
      </c>
      <c r="C227">
        <v>54955.1</v>
      </c>
      <c r="D227">
        <v>54928.9</v>
      </c>
      <c r="E227">
        <v>54927.5</v>
      </c>
      <c r="F227">
        <v>1.19296</v>
      </c>
      <c r="G227">
        <v>1</v>
      </c>
      <c r="H227">
        <v>1</v>
      </c>
      <c r="I227">
        <v>12225500</v>
      </c>
    </row>
    <row r="228" spans="1:9" x14ac:dyDescent="0.25">
      <c r="A228" t="s">
        <v>110</v>
      </c>
      <c r="B228">
        <v>54958.7</v>
      </c>
      <c r="C228">
        <v>54955.199999999997</v>
      </c>
      <c r="D228">
        <v>54929.5</v>
      </c>
      <c r="E228">
        <v>54928.2</v>
      </c>
      <c r="F228">
        <v>1.1745300000000001</v>
      </c>
      <c r="G228">
        <v>1</v>
      </c>
      <c r="H228">
        <v>1</v>
      </c>
      <c r="I228">
        <v>12225500</v>
      </c>
    </row>
    <row r="229" spans="1:9" x14ac:dyDescent="0.25">
      <c r="A229" t="s">
        <v>110</v>
      </c>
      <c r="B229">
        <v>54963.1</v>
      </c>
      <c r="C229">
        <v>54957.2</v>
      </c>
      <c r="D229">
        <v>54931.1</v>
      </c>
      <c r="E229">
        <v>54929.8</v>
      </c>
      <c r="F229">
        <v>1.2001299999999999</v>
      </c>
      <c r="G229">
        <v>1</v>
      </c>
      <c r="H229">
        <v>1</v>
      </c>
      <c r="I229">
        <v>12225500</v>
      </c>
    </row>
    <row r="230" spans="1:9" x14ac:dyDescent="0.25">
      <c r="A230" t="s">
        <v>110</v>
      </c>
      <c r="B230">
        <v>55023.3</v>
      </c>
      <c r="C230">
        <v>55014.8</v>
      </c>
      <c r="D230">
        <v>54927.8</v>
      </c>
      <c r="E230">
        <v>54926.5</v>
      </c>
      <c r="F230">
        <v>1.1898899999999999</v>
      </c>
      <c r="G230">
        <v>1</v>
      </c>
      <c r="H230">
        <v>1</v>
      </c>
      <c r="I230">
        <v>12225500</v>
      </c>
    </row>
    <row r="231" spans="1:9" x14ac:dyDescent="0.25">
      <c r="A231" t="s">
        <v>110</v>
      </c>
      <c r="B231">
        <v>55247.9</v>
      </c>
      <c r="C231">
        <v>55244.2</v>
      </c>
      <c r="D231">
        <v>55099.6</v>
      </c>
      <c r="E231">
        <v>55098.3</v>
      </c>
      <c r="F231">
        <v>1.1694100000000001</v>
      </c>
      <c r="G231">
        <v>1</v>
      </c>
      <c r="H231">
        <v>1</v>
      </c>
      <c r="I231">
        <v>12225500</v>
      </c>
    </row>
    <row r="232" spans="1:9" x14ac:dyDescent="0.25">
      <c r="A232" t="s">
        <v>110</v>
      </c>
      <c r="B232">
        <v>55254.8</v>
      </c>
      <c r="C232">
        <v>54945.1</v>
      </c>
      <c r="D232">
        <v>54919.3</v>
      </c>
      <c r="E232">
        <v>54918</v>
      </c>
      <c r="F232">
        <v>1.2052499999999999</v>
      </c>
      <c r="G232">
        <v>1</v>
      </c>
      <c r="H232">
        <v>1</v>
      </c>
      <c r="I232">
        <v>12225500</v>
      </c>
    </row>
    <row r="233" spans="1:9" x14ac:dyDescent="0.25">
      <c r="A233" t="s">
        <v>110</v>
      </c>
      <c r="B233">
        <v>54967.6</v>
      </c>
      <c r="C233">
        <v>54944.1</v>
      </c>
      <c r="D233">
        <v>54920.2</v>
      </c>
      <c r="E233">
        <v>54918.9</v>
      </c>
      <c r="F233">
        <v>1.1755599999999999</v>
      </c>
      <c r="G233">
        <v>1</v>
      </c>
      <c r="H233">
        <v>1</v>
      </c>
      <c r="I233">
        <v>12225500</v>
      </c>
    </row>
    <row r="234" spans="1:9" x14ac:dyDescent="0.25">
      <c r="A234" t="s">
        <v>110</v>
      </c>
      <c r="B234">
        <v>55278.400000000001</v>
      </c>
      <c r="C234">
        <v>54963.7</v>
      </c>
      <c r="D234">
        <v>54940.3</v>
      </c>
      <c r="E234">
        <v>54939</v>
      </c>
      <c r="F234">
        <v>1.1776</v>
      </c>
      <c r="G234">
        <v>1</v>
      </c>
      <c r="H234">
        <v>1</v>
      </c>
      <c r="I234">
        <v>12225500</v>
      </c>
    </row>
    <row r="235" spans="1:9" x14ac:dyDescent="0.25">
      <c r="A235" t="s">
        <v>110</v>
      </c>
      <c r="B235">
        <v>55191.9</v>
      </c>
      <c r="C235">
        <v>55188.5</v>
      </c>
      <c r="D235">
        <v>54919.7</v>
      </c>
      <c r="E235">
        <v>54918.400000000001</v>
      </c>
      <c r="F235">
        <v>1.19706</v>
      </c>
      <c r="G235">
        <v>1</v>
      </c>
      <c r="H235">
        <v>1</v>
      </c>
      <c r="I235">
        <v>12225500</v>
      </c>
    </row>
    <row r="236" spans="1:9" x14ac:dyDescent="0.25">
      <c r="A236" t="s">
        <v>110</v>
      </c>
      <c r="B236">
        <v>55097.5</v>
      </c>
      <c r="C236">
        <v>55092.800000000003</v>
      </c>
      <c r="D236">
        <v>54942.6</v>
      </c>
      <c r="E236">
        <v>54941.2</v>
      </c>
      <c r="F236">
        <v>1.19604</v>
      </c>
      <c r="G236">
        <v>1</v>
      </c>
      <c r="H236">
        <v>1</v>
      </c>
      <c r="I236">
        <v>12225500</v>
      </c>
    </row>
    <row r="237" spans="1:9" x14ac:dyDescent="0.25">
      <c r="A237" t="s">
        <v>110</v>
      </c>
      <c r="B237">
        <v>54952</v>
      </c>
      <c r="C237">
        <v>54943.7</v>
      </c>
      <c r="D237">
        <v>54919.1</v>
      </c>
      <c r="E237">
        <v>54917.9</v>
      </c>
      <c r="F237">
        <v>1.19296</v>
      </c>
      <c r="G237">
        <v>1</v>
      </c>
      <c r="H237">
        <v>1</v>
      </c>
      <c r="I237">
        <v>12225500</v>
      </c>
    </row>
    <row r="238" spans="1:9" x14ac:dyDescent="0.25">
      <c r="A238" t="s">
        <v>110</v>
      </c>
      <c r="B238">
        <v>54968.7</v>
      </c>
      <c r="C238">
        <v>54965.2</v>
      </c>
      <c r="D238">
        <v>54940.800000000003</v>
      </c>
      <c r="E238">
        <v>54939.5</v>
      </c>
      <c r="F238">
        <v>1.17658</v>
      </c>
      <c r="G238">
        <v>1</v>
      </c>
      <c r="H238">
        <v>1</v>
      </c>
      <c r="I238">
        <v>12225500</v>
      </c>
    </row>
    <row r="239" spans="1:9" x14ac:dyDescent="0.25">
      <c r="A239" t="s">
        <v>110</v>
      </c>
      <c r="B239">
        <v>55259.3</v>
      </c>
      <c r="C239">
        <v>55255.6</v>
      </c>
      <c r="D239">
        <v>54916.6</v>
      </c>
      <c r="E239">
        <v>54915.3</v>
      </c>
      <c r="F239">
        <v>1.1714599999999999</v>
      </c>
      <c r="G239">
        <v>1</v>
      </c>
      <c r="H239">
        <v>1</v>
      </c>
      <c r="I239">
        <v>12225500</v>
      </c>
    </row>
    <row r="240" spans="1:9" x14ac:dyDescent="0.25">
      <c r="A240" t="s">
        <v>110</v>
      </c>
      <c r="B240">
        <v>54957.3</v>
      </c>
      <c r="C240">
        <v>54953.8</v>
      </c>
      <c r="D240">
        <v>54930</v>
      </c>
      <c r="E240">
        <v>54928.800000000003</v>
      </c>
      <c r="F240">
        <v>1.1888700000000001</v>
      </c>
      <c r="G240">
        <v>1</v>
      </c>
      <c r="H240">
        <v>1</v>
      </c>
      <c r="I240">
        <v>12225500</v>
      </c>
    </row>
    <row r="241" spans="1:9" x14ac:dyDescent="0.25">
      <c r="A241" t="s">
        <v>110</v>
      </c>
      <c r="B241">
        <v>55037.9</v>
      </c>
      <c r="C241">
        <v>55034</v>
      </c>
      <c r="D241">
        <v>54972.7</v>
      </c>
      <c r="E241">
        <v>54971.4</v>
      </c>
      <c r="F241">
        <v>1.1939900000000001</v>
      </c>
      <c r="G241">
        <v>1</v>
      </c>
      <c r="H241">
        <v>1</v>
      </c>
      <c r="I241">
        <v>12225500</v>
      </c>
    </row>
    <row r="242" spans="1:9" x14ac:dyDescent="0.25">
      <c r="A242" t="s">
        <v>110</v>
      </c>
      <c r="B242">
        <v>55013.599999999999</v>
      </c>
      <c r="C242">
        <v>55009.9</v>
      </c>
      <c r="D242">
        <v>54929.5</v>
      </c>
      <c r="E242">
        <v>54928.2</v>
      </c>
      <c r="F242">
        <v>1.20218</v>
      </c>
      <c r="G242">
        <v>1</v>
      </c>
      <c r="H242">
        <v>1</v>
      </c>
      <c r="I242">
        <v>12225500</v>
      </c>
    </row>
    <row r="243" spans="1:9" x14ac:dyDescent="0.25">
      <c r="A243" t="s">
        <v>110</v>
      </c>
      <c r="B243">
        <v>54949.5</v>
      </c>
      <c r="C243">
        <v>54944.9</v>
      </c>
      <c r="D243">
        <v>54921.3</v>
      </c>
      <c r="E243">
        <v>54920</v>
      </c>
      <c r="F243">
        <v>1.1714599999999999</v>
      </c>
      <c r="G243">
        <v>1</v>
      </c>
      <c r="H243">
        <v>1</v>
      </c>
      <c r="I243">
        <v>12225500</v>
      </c>
    </row>
    <row r="244" spans="1:9" x14ac:dyDescent="0.25">
      <c r="A244" t="s">
        <v>110</v>
      </c>
      <c r="B244">
        <v>54965.9</v>
      </c>
      <c r="C244">
        <v>54962.6</v>
      </c>
      <c r="D244">
        <v>54931.199999999997</v>
      </c>
      <c r="E244">
        <v>54929.9</v>
      </c>
      <c r="F244">
        <v>1.1786300000000001</v>
      </c>
      <c r="G244">
        <v>1</v>
      </c>
      <c r="H244">
        <v>1</v>
      </c>
      <c r="I244">
        <v>12225500</v>
      </c>
    </row>
    <row r="245" spans="1:9" x14ac:dyDescent="0.25">
      <c r="A245" t="s">
        <v>110</v>
      </c>
      <c r="B245">
        <v>55133.7</v>
      </c>
      <c r="C245">
        <v>55130.2</v>
      </c>
      <c r="D245">
        <v>55033.599999999999</v>
      </c>
      <c r="E245">
        <v>54921.5</v>
      </c>
      <c r="F245">
        <v>1.1694100000000001</v>
      </c>
      <c r="G245">
        <v>1</v>
      </c>
      <c r="H245">
        <v>1</v>
      </c>
      <c r="I245">
        <v>12225500</v>
      </c>
    </row>
    <row r="246" spans="1:9" x14ac:dyDescent="0.25">
      <c r="A246" t="s">
        <v>110</v>
      </c>
      <c r="B246">
        <v>55013.599999999999</v>
      </c>
      <c r="C246">
        <v>55009.9</v>
      </c>
      <c r="D246">
        <v>54932.800000000003</v>
      </c>
      <c r="E246">
        <v>54931.5</v>
      </c>
      <c r="F246">
        <v>1.20116</v>
      </c>
      <c r="G246">
        <v>1</v>
      </c>
      <c r="H246">
        <v>1</v>
      </c>
      <c r="I246">
        <v>12225500</v>
      </c>
    </row>
    <row r="247" spans="1:9" x14ac:dyDescent="0.25">
      <c r="A247" t="s">
        <v>110</v>
      </c>
      <c r="B247">
        <v>55168.6</v>
      </c>
      <c r="C247">
        <v>55164.1</v>
      </c>
      <c r="D247">
        <v>54929.9</v>
      </c>
      <c r="E247">
        <v>54928.7</v>
      </c>
      <c r="F247">
        <v>1.1622399999999999</v>
      </c>
      <c r="G247">
        <v>1</v>
      </c>
      <c r="H247">
        <v>1</v>
      </c>
      <c r="I247">
        <v>12225500</v>
      </c>
    </row>
    <row r="248" spans="1:9" x14ac:dyDescent="0.25">
      <c r="A248" t="s">
        <v>110</v>
      </c>
      <c r="B248">
        <v>54977.2</v>
      </c>
      <c r="C248">
        <v>54973.8</v>
      </c>
      <c r="D248">
        <v>54931</v>
      </c>
      <c r="E248">
        <v>54929.599999999999</v>
      </c>
      <c r="F248">
        <v>1.1991099999999999</v>
      </c>
      <c r="G248">
        <v>1</v>
      </c>
      <c r="H248">
        <v>1</v>
      </c>
      <c r="I248">
        <v>12225500</v>
      </c>
    </row>
    <row r="249" spans="1:9" x14ac:dyDescent="0.25">
      <c r="A249" t="s">
        <v>110</v>
      </c>
      <c r="B249">
        <v>55089.2</v>
      </c>
      <c r="C249">
        <v>55085.599999999999</v>
      </c>
      <c r="D249">
        <v>54919.7</v>
      </c>
      <c r="E249">
        <v>54918.400000000001</v>
      </c>
      <c r="F249">
        <v>1.1858</v>
      </c>
      <c r="G249">
        <v>1</v>
      </c>
      <c r="H249">
        <v>1</v>
      </c>
      <c r="I249">
        <v>12225500</v>
      </c>
    </row>
    <row r="250" spans="1:9" x14ac:dyDescent="0.25">
      <c r="A250" t="s">
        <v>110</v>
      </c>
      <c r="B250">
        <v>55139.1</v>
      </c>
      <c r="C250">
        <v>55135.8</v>
      </c>
      <c r="D250">
        <v>55078.400000000001</v>
      </c>
      <c r="E250">
        <v>54929.1</v>
      </c>
      <c r="F250">
        <v>1.1786300000000001</v>
      </c>
      <c r="G250">
        <v>1</v>
      </c>
      <c r="H250">
        <v>1</v>
      </c>
      <c r="I250">
        <v>12225500</v>
      </c>
    </row>
    <row r="251" spans="1:9" x14ac:dyDescent="0.25">
      <c r="A251" t="s">
        <v>110</v>
      </c>
      <c r="B251">
        <v>55034.6</v>
      </c>
      <c r="C251">
        <v>55031.3</v>
      </c>
      <c r="D251">
        <v>55006.3</v>
      </c>
      <c r="E251">
        <v>55005</v>
      </c>
      <c r="F251">
        <v>1.20218</v>
      </c>
      <c r="G251">
        <v>1</v>
      </c>
      <c r="H251">
        <v>1</v>
      </c>
      <c r="I251">
        <v>12225500</v>
      </c>
    </row>
    <row r="252" spans="1:9" x14ac:dyDescent="0.25">
      <c r="A252" t="s">
        <v>110</v>
      </c>
      <c r="B252">
        <v>55170.8</v>
      </c>
      <c r="C252">
        <v>55167.5</v>
      </c>
      <c r="D252">
        <v>55052.4</v>
      </c>
      <c r="E252">
        <v>54930.2</v>
      </c>
      <c r="F252">
        <v>1.1858</v>
      </c>
      <c r="G252">
        <v>1</v>
      </c>
      <c r="H252">
        <v>1</v>
      </c>
      <c r="I252">
        <v>12225500</v>
      </c>
    </row>
    <row r="253" spans="1:9" x14ac:dyDescent="0.25">
      <c r="A253" t="s">
        <v>110</v>
      </c>
      <c r="B253">
        <v>55121.3</v>
      </c>
      <c r="C253">
        <v>55117.9</v>
      </c>
      <c r="D253">
        <v>54935.7</v>
      </c>
      <c r="E253">
        <v>54934.400000000001</v>
      </c>
      <c r="F253">
        <v>1.1837500000000001</v>
      </c>
      <c r="G253">
        <v>1</v>
      </c>
      <c r="H253">
        <v>1</v>
      </c>
      <c r="I253">
        <v>12225500</v>
      </c>
    </row>
    <row r="254" spans="1:9" x14ac:dyDescent="0.25">
      <c r="A254" t="s">
        <v>110</v>
      </c>
      <c r="B254">
        <v>55211.7</v>
      </c>
      <c r="C254">
        <v>55208.3</v>
      </c>
      <c r="D254">
        <v>54932.1</v>
      </c>
      <c r="E254">
        <v>54930.9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110</v>
      </c>
      <c r="B255">
        <v>55115.199999999997</v>
      </c>
      <c r="C255">
        <v>55111.9</v>
      </c>
      <c r="D255">
        <v>54920.800000000003</v>
      </c>
      <c r="E255">
        <v>54919.5</v>
      </c>
      <c r="F255">
        <v>1.2001299999999999</v>
      </c>
      <c r="G255">
        <v>1</v>
      </c>
      <c r="H255">
        <v>1</v>
      </c>
      <c r="I255">
        <v>12225500</v>
      </c>
    </row>
    <row r="256" spans="1:9" x14ac:dyDescent="0.25">
      <c r="A256" t="s">
        <v>110</v>
      </c>
      <c r="B256">
        <v>55426.7</v>
      </c>
      <c r="C256">
        <v>55423.4</v>
      </c>
      <c r="D256">
        <v>55080.7</v>
      </c>
      <c r="E256">
        <v>54929.5</v>
      </c>
      <c r="F256">
        <v>1.1663399999999999</v>
      </c>
      <c r="G256">
        <v>1</v>
      </c>
      <c r="H256">
        <v>1</v>
      </c>
      <c r="I256">
        <v>12225500</v>
      </c>
    </row>
    <row r="257" spans="1:9" x14ac:dyDescent="0.25">
      <c r="A257" t="s">
        <v>110</v>
      </c>
      <c r="B257">
        <v>54946.7</v>
      </c>
      <c r="C257">
        <v>54943.4</v>
      </c>
      <c r="D257">
        <v>54919.6</v>
      </c>
      <c r="E257">
        <v>54918.400000000001</v>
      </c>
      <c r="F257">
        <v>1.19296</v>
      </c>
      <c r="G257">
        <v>1</v>
      </c>
      <c r="H257">
        <v>1</v>
      </c>
      <c r="I257">
        <v>12225500</v>
      </c>
    </row>
    <row r="258" spans="1:9" x14ac:dyDescent="0.25">
      <c r="A258" t="s">
        <v>110</v>
      </c>
      <c r="B258">
        <v>54989.1</v>
      </c>
      <c r="C258">
        <v>54985.8</v>
      </c>
      <c r="D258">
        <v>54930.9</v>
      </c>
      <c r="E258">
        <v>54929.599999999999</v>
      </c>
      <c r="F258">
        <v>1.19706</v>
      </c>
      <c r="G258">
        <v>1</v>
      </c>
      <c r="H258">
        <v>1</v>
      </c>
      <c r="I258">
        <v>12225500</v>
      </c>
    </row>
    <row r="259" spans="1:9" x14ac:dyDescent="0.25">
      <c r="A259" t="s">
        <v>110</v>
      </c>
      <c r="B259">
        <v>54987.7</v>
      </c>
      <c r="C259">
        <v>54984.4</v>
      </c>
      <c r="D259">
        <v>54921.5</v>
      </c>
      <c r="E259">
        <v>54920.3</v>
      </c>
      <c r="F259">
        <v>1.1714599999999999</v>
      </c>
      <c r="G259">
        <v>1</v>
      </c>
      <c r="H259">
        <v>1</v>
      </c>
      <c r="I259">
        <v>12225500</v>
      </c>
    </row>
    <row r="260" spans="1:9" x14ac:dyDescent="0.25">
      <c r="A260" t="s">
        <v>110</v>
      </c>
      <c r="B260">
        <v>55053.5</v>
      </c>
      <c r="C260">
        <v>55050.2</v>
      </c>
      <c r="D260">
        <v>54932.5</v>
      </c>
      <c r="E260">
        <v>54931.199999999997</v>
      </c>
      <c r="F260">
        <v>1.1898899999999999</v>
      </c>
      <c r="G260">
        <v>1</v>
      </c>
      <c r="H260">
        <v>1</v>
      </c>
      <c r="I260">
        <v>12225500</v>
      </c>
    </row>
    <row r="261" spans="1:9" x14ac:dyDescent="0.25">
      <c r="A261" t="s">
        <v>110</v>
      </c>
      <c r="B261">
        <v>54983.8</v>
      </c>
      <c r="C261">
        <v>54980.5</v>
      </c>
      <c r="D261">
        <v>54925.3</v>
      </c>
      <c r="E261">
        <v>54924</v>
      </c>
      <c r="F261">
        <v>1.2001299999999999</v>
      </c>
      <c r="G261">
        <v>1</v>
      </c>
      <c r="H261">
        <v>1</v>
      </c>
      <c r="I261">
        <v>12225500</v>
      </c>
    </row>
    <row r="262" spans="1:9" x14ac:dyDescent="0.25">
      <c r="A262" t="s">
        <v>110</v>
      </c>
      <c r="B262">
        <v>54959.7</v>
      </c>
      <c r="C262">
        <v>54956.4</v>
      </c>
      <c r="D262">
        <v>54931.8</v>
      </c>
      <c r="E262">
        <v>54930.5</v>
      </c>
      <c r="F262">
        <v>1.1939900000000001</v>
      </c>
      <c r="G262">
        <v>1</v>
      </c>
      <c r="H262">
        <v>1</v>
      </c>
      <c r="I262">
        <v>12225500</v>
      </c>
    </row>
    <row r="263" spans="1:9" x14ac:dyDescent="0.25">
      <c r="A263" t="s">
        <v>110</v>
      </c>
      <c r="B263">
        <v>55037.4</v>
      </c>
      <c r="C263">
        <v>55034.1</v>
      </c>
      <c r="D263">
        <v>54918.8</v>
      </c>
      <c r="E263">
        <v>54917.5</v>
      </c>
      <c r="F263">
        <v>1.18272</v>
      </c>
      <c r="G263">
        <v>1</v>
      </c>
      <c r="H263">
        <v>1</v>
      </c>
      <c r="I263">
        <v>12225500</v>
      </c>
    </row>
    <row r="264" spans="1:9" x14ac:dyDescent="0.25">
      <c r="A264" t="s">
        <v>110</v>
      </c>
      <c r="B264">
        <v>54970.9</v>
      </c>
      <c r="C264">
        <v>54967.5</v>
      </c>
      <c r="D264">
        <v>54943.7</v>
      </c>
      <c r="E264">
        <v>54927.5</v>
      </c>
      <c r="F264">
        <v>1.1755599999999999</v>
      </c>
      <c r="G264">
        <v>1</v>
      </c>
      <c r="H264">
        <v>1</v>
      </c>
      <c r="I264">
        <v>12225500</v>
      </c>
    </row>
    <row r="265" spans="1:9" x14ac:dyDescent="0.25">
      <c r="A265" t="s">
        <v>110</v>
      </c>
      <c r="B265">
        <v>54946</v>
      </c>
      <c r="C265">
        <v>54942.6</v>
      </c>
      <c r="D265">
        <v>54918.3</v>
      </c>
      <c r="E265">
        <v>54917.1</v>
      </c>
      <c r="F265">
        <v>1.17658</v>
      </c>
      <c r="G265">
        <v>1</v>
      </c>
      <c r="H265">
        <v>1</v>
      </c>
      <c r="I265">
        <v>12225500</v>
      </c>
    </row>
    <row r="266" spans="1:9" x14ac:dyDescent="0.25">
      <c r="A266" t="s">
        <v>110</v>
      </c>
      <c r="B266">
        <v>54958.8</v>
      </c>
      <c r="C266">
        <v>54955.5</v>
      </c>
      <c r="D266">
        <v>54929.9</v>
      </c>
      <c r="E266">
        <v>54928.6</v>
      </c>
      <c r="F266">
        <v>1.1694100000000001</v>
      </c>
      <c r="G266">
        <v>1</v>
      </c>
      <c r="H266">
        <v>1</v>
      </c>
      <c r="I266">
        <v>12225500</v>
      </c>
    </row>
    <row r="267" spans="1:9" x14ac:dyDescent="0.25">
      <c r="A267" t="s">
        <v>110</v>
      </c>
      <c r="B267">
        <v>54945.9</v>
      </c>
      <c r="C267">
        <v>54942.6</v>
      </c>
      <c r="D267">
        <v>54919.199999999997</v>
      </c>
      <c r="E267">
        <v>54917.9</v>
      </c>
      <c r="F267">
        <v>1.1939900000000001</v>
      </c>
      <c r="G267">
        <v>1</v>
      </c>
      <c r="H267">
        <v>1</v>
      </c>
      <c r="I267">
        <v>12225500</v>
      </c>
    </row>
    <row r="268" spans="1:9" x14ac:dyDescent="0.25">
      <c r="A268" t="s">
        <v>110</v>
      </c>
      <c r="B268">
        <v>54985.9</v>
      </c>
      <c r="C268">
        <v>54982.6</v>
      </c>
      <c r="D268">
        <v>54957.8</v>
      </c>
      <c r="E268">
        <v>54956.6</v>
      </c>
      <c r="F268">
        <v>1.17248</v>
      </c>
      <c r="G268">
        <v>1</v>
      </c>
      <c r="H268">
        <v>1</v>
      </c>
      <c r="I268">
        <v>12225500</v>
      </c>
    </row>
    <row r="269" spans="1:9" x14ac:dyDescent="0.25">
      <c r="A269" t="s">
        <v>110</v>
      </c>
      <c r="B269">
        <v>55021.3</v>
      </c>
      <c r="C269">
        <v>55018</v>
      </c>
      <c r="D269">
        <v>54921.2</v>
      </c>
      <c r="E269">
        <v>54920</v>
      </c>
      <c r="F269">
        <v>1.2001299999999999</v>
      </c>
      <c r="G269">
        <v>1</v>
      </c>
      <c r="H269">
        <v>1</v>
      </c>
      <c r="I269">
        <v>12225500</v>
      </c>
    </row>
    <row r="270" spans="1:9" x14ac:dyDescent="0.25">
      <c r="A270" t="s">
        <v>110</v>
      </c>
      <c r="B270">
        <v>54958.3</v>
      </c>
      <c r="C270">
        <v>54955</v>
      </c>
      <c r="D270">
        <v>54931</v>
      </c>
      <c r="E270">
        <v>54929.7</v>
      </c>
      <c r="F270">
        <v>1.19092</v>
      </c>
      <c r="G270">
        <v>1</v>
      </c>
      <c r="H270">
        <v>1</v>
      </c>
      <c r="I270">
        <v>12225500</v>
      </c>
    </row>
    <row r="271" spans="1:9" x14ac:dyDescent="0.25">
      <c r="A271" t="s">
        <v>110</v>
      </c>
      <c r="B271">
        <v>54951.4</v>
      </c>
      <c r="C271">
        <v>54948.1</v>
      </c>
      <c r="D271">
        <v>54920.1</v>
      </c>
      <c r="E271">
        <v>54918.9</v>
      </c>
      <c r="F271">
        <v>1.18068</v>
      </c>
      <c r="G271">
        <v>1</v>
      </c>
      <c r="H271">
        <v>1</v>
      </c>
      <c r="I271">
        <v>12225500</v>
      </c>
    </row>
    <row r="272" spans="1:9" x14ac:dyDescent="0.25">
      <c r="A272" t="s">
        <v>110</v>
      </c>
      <c r="B272">
        <v>55018.1</v>
      </c>
      <c r="C272">
        <v>55014.8</v>
      </c>
      <c r="D272">
        <v>54930.400000000001</v>
      </c>
      <c r="E272">
        <v>54929.1</v>
      </c>
      <c r="F272">
        <v>1.1950099999999999</v>
      </c>
      <c r="G272">
        <v>1</v>
      </c>
      <c r="H272">
        <v>1</v>
      </c>
      <c r="I272">
        <v>12225500</v>
      </c>
    </row>
    <row r="273" spans="1:25" x14ac:dyDescent="0.25">
      <c r="A273" t="s">
        <v>110</v>
      </c>
      <c r="B273">
        <v>55209.8</v>
      </c>
      <c r="C273">
        <v>55206.5</v>
      </c>
      <c r="D273">
        <v>55181.9</v>
      </c>
      <c r="E273">
        <v>55180.6</v>
      </c>
      <c r="F273">
        <v>1.19296</v>
      </c>
      <c r="G273">
        <v>1</v>
      </c>
      <c r="H273">
        <v>1</v>
      </c>
      <c r="I273">
        <v>12225500</v>
      </c>
    </row>
    <row r="274" spans="1:25" x14ac:dyDescent="0.25">
      <c r="A274" t="s">
        <v>110</v>
      </c>
      <c r="B274">
        <v>54981</v>
      </c>
      <c r="C274">
        <v>54977.7</v>
      </c>
      <c r="D274">
        <v>54930.9</v>
      </c>
      <c r="E274">
        <v>54929.599999999999</v>
      </c>
      <c r="F274">
        <v>1.1847700000000001</v>
      </c>
      <c r="G274">
        <v>1</v>
      </c>
      <c r="H274">
        <v>1</v>
      </c>
      <c r="I274">
        <v>12225500</v>
      </c>
    </row>
    <row r="275" spans="1:25" x14ac:dyDescent="0.25">
      <c r="A275" t="s">
        <v>110</v>
      </c>
      <c r="B275">
        <v>54948.6</v>
      </c>
      <c r="C275">
        <v>54945.3</v>
      </c>
      <c r="D275">
        <v>54920.800000000003</v>
      </c>
      <c r="E275">
        <v>54919.6</v>
      </c>
      <c r="F275">
        <v>1.1950099999999999</v>
      </c>
      <c r="G275">
        <v>1</v>
      </c>
      <c r="H275">
        <v>1</v>
      </c>
      <c r="I275">
        <v>12225500</v>
      </c>
    </row>
    <row r="276" spans="1:25" x14ac:dyDescent="0.25">
      <c r="A276" t="s">
        <v>110</v>
      </c>
      <c r="B276">
        <v>54963.8</v>
      </c>
      <c r="C276">
        <v>54960.3</v>
      </c>
      <c r="D276">
        <v>54931</v>
      </c>
      <c r="E276">
        <v>54929.7</v>
      </c>
      <c r="F276">
        <v>1.1745300000000001</v>
      </c>
      <c r="G276">
        <v>1</v>
      </c>
      <c r="H276">
        <v>1</v>
      </c>
      <c r="I276">
        <v>12225500</v>
      </c>
    </row>
    <row r="277" spans="1:25" x14ac:dyDescent="0.25">
      <c r="A277" t="s">
        <v>110</v>
      </c>
      <c r="B277">
        <v>55160.7</v>
      </c>
      <c r="C277">
        <v>55157</v>
      </c>
      <c r="D277">
        <v>54964.9</v>
      </c>
      <c r="E277">
        <v>54918.1</v>
      </c>
      <c r="F277">
        <v>1.1950099999999999</v>
      </c>
      <c r="G277">
        <v>1</v>
      </c>
      <c r="H277">
        <v>1</v>
      </c>
      <c r="I277">
        <v>12225500</v>
      </c>
    </row>
    <row r="278" spans="1:25" x14ac:dyDescent="0.25">
      <c r="A278" t="s">
        <v>110</v>
      </c>
      <c r="B278">
        <v>55023.1</v>
      </c>
      <c r="C278">
        <v>55019.8</v>
      </c>
      <c r="D278">
        <v>54995.6</v>
      </c>
      <c r="E278">
        <v>54994.400000000001</v>
      </c>
      <c r="F278">
        <v>1.18784</v>
      </c>
      <c r="G278">
        <v>1</v>
      </c>
      <c r="H278">
        <v>1</v>
      </c>
      <c r="I278">
        <v>12225500</v>
      </c>
    </row>
    <row r="279" spans="1:25" x14ac:dyDescent="0.25">
      <c r="A279" t="s">
        <v>110</v>
      </c>
      <c r="B279">
        <v>55023.3</v>
      </c>
      <c r="C279">
        <v>55020</v>
      </c>
      <c r="D279">
        <v>54922.5</v>
      </c>
      <c r="E279">
        <v>54921.2</v>
      </c>
      <c r="F279">
        <v>1.19092</v>
      </c>
      <c r="G279">
        <v>1</v>
      </c>
      <c r="H279">
        <v>1</v>
      </c>
      <c r="I279">
        <v>12225500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55054.7</v>
      </c>
      <c r="C280">
        <v>55051.4</v>
      </c>
      <c r="D280">
        <v>54933</v>
      </c>
      <c r="E280">
        <v>54931.7</v>
      </c>
      <c r="F280">
        <v>1.1786300000000001</v>
      </c>
      <c r="G280">
        <v>1</v>
      </c>
      <c r="H280">
        <v>1</v>
      </c>
      <c r="I280">
        <v>12225500</v>
      </c>
      <c r="R280">
        <f>AVERAGE(B231:B280)</f>
        <v>55056.469999999994</v>
      </c>
      <c r="S280">
        <f>AVERAGE(C231:C280)</f>
        <v>55040.145999999986</v>
      </c>
      <c r="U280">
        <f>_xlfn.VAR.P(B231:B280)</f>
        <v>12600.115299999998</v>
      </c>
      <c r="V280">
        <f>_xlfn.VAR.P(C231:C280)</f>
        <v>11146.539284000008</v>
      </c>
      <c r="X280">
        <f>1.96*SQRT(U280)/50</f>
        <v>4.400209219411277</v>
      </c>
      <c r="Y280">
        <f>1.96*SQRT(V280)/50</f>
        <v>4.1386251491728236</v>
      </c>
    </row>
    <row r="281" spans="1:25" x14ac:dyDescent="0.25">
      <c r="A281" t="s">
        <v>110</v>
      </c>
      <c r="B281">
        <v>2752811.03106</v>
      </c>
      <c r="C281" t="s">
        <v>37</v>
      </c>
    </row>
    <row r="282" spans="1:25" x14ac:dyDescent="0.25">
      <c r="A282" t="s">
        <v>96</v>
      </c>
      <c r="B282">
        <v>977.38699999999994</v>
      </c>
      <c r="C282">
        <v>974.25300000000004</v>
      </c>
      <c r="D282">
        <v>953.44299999999998</v>
      </c>
      <c r="E282">
        <v>949.00699999999995</v>
      </c>
      <c r="F282">
        <v>122.506</v>
      </c>
      <c r="G282">
        <v>0.28386499999999998</v>
      </c>
      <c r="H282">
        <v>0.72784499999999996</v>
      </c>
      <c r="I282">
        <v>0</v>
      </c>
    </row>
    <row r="283" spans="1:25" x14ac:dyDescent="0.25">
      <c r="A283" t="s">
        <v>96</v>
      </c>
      <c r="B283">
        <v>980.83600000000001</v>
      </c>
      <c r="C283">
        <v>977.75199999999995</v>
      </c>
      <c r="D283">
        <v>956.78899999999999</v>
      </c>
      <c r="E283">
        <v>952.35400000000004</v>
      </c>
      <c r="F283">
        <v>122.447</v>
      </c>
      <c r="G283">
        <v>0.26674700000000001</v>
      </c>
      <c r="H283">
        <v>0.72298099999999998</v>
      </c>
      <c r="I283">
        <v>0</v>
      </c>
    </row>
    <row r="284" spans="1:25" x14ac:dyDescent="0.25">
      <c r="A284" t="s">
        <v>96</v>
      </c>
      <c r="B284">
        <v>977.09400000000005</v>
      </c>
      <c r="C284">
        <v>974.06200000000001</v>
      </c>
      <c r="D284">
        <v>953.245</v>
      </c>
      <c r="E284">
        <v>948.83500000000004</v>
      </c>
      <c r="F284">
        <v>122.473</v>
      </c>
      <c r="G284">
        <v>0.273009</v>
      </c>
      <c r="H284">
        <v>0.70653200000000005</v>
      </c>
      <c r="I284">
        <v>0</v>
      </c>
    </row>
    <row r="285" spans="1:25" x14ac:dyDescent="0.25">
      <c r="A285" t="s">
        <v>96</v>
      </c>
      <c r="B285">
        <v>980.60500000000002</v>
      </c>
      <c r="C285">
        <v>977.60500000000002</v>
      </c>
      <c r="D285">
        <v>956.78499999999997</v>
      </c>
      <c r="E285">
        <v>952.35199999999998</v>
      </c>
      <c r="F285">
        <v>122.459</v>
      </c>
      <c r="G285">
        <v>0.28314699999999998</v>
      </c>
      <c r="H285">
        <v>0.72317200000000004</v>
      </c>
      <c r="I285">
        <v>0</v>
      </c>
    </row>
    <row r="286" spans="1:25" x14ac:dyDescent="0.25">
      <c r="A286" t="s">
        <v>96</v>
      </c>
      <c r="B286">
        <v>977.11900000000003</v>
      </c>
      <c r="C286">
        <v>974.096</v>
      </c>
      <c r="D286">
        <v>953.32299999999998</v>
      </c>
      <c r="E286">
        <v>948.90099999999995</v>
      </c>
      <c r="F286">
        <v>122.456</v>
      </c>
      <c r="G286">
        <v>0.28369</v>
      </c>
      <c r="H286">
        <v>0.72788399999999998</v>
      </c>
      <c r="I286">
        <v>0</v>
      </c>
    </row>
    <row r="287" spans="1:25" x14ac:dyDescent="0.25">
      <c r="A287" t="s">
        <v>96</v>
      </c>
      <c r="B287">
        <v>1117.9100000000001</v>
      </c>
      <c r="C287">
        <v>978.26499999999999</v>
      </c>
      <c r="D287">
        <v>956.81799999999998</v>
      </c>
      <c r="E287">
        <v>952.35299999999995</v>
      </c>
      <c r="F287">
        <v>122.45399999999999</v>
      </c>
      <c r="G287">
        <v>0.28311500000000001</v>
      </c>
      <c r="H287">
        <v>0.70652800000000004</v>
      </c>
      <c r="I287">
        <v>0</v>
      </c>
    </row>
    <row r="288" spans="1:25" x14ac:dyDescent="0.25">
      <c r="A288" t="s">
        <v>96</v>
      </c>
      <c r="B288">
        <v>1853.36</v>
      </c>
      <c r="C288">
        <v>979.67100000000005</v>
      </c>
      <c r="D288">
        <v>955.55100000000004</v>
      </c>
      <c r="E288">
        <v>950.83500000000004</v>
      </c>
      <c r="F288">
        <v>122.51600000000001</v>
      </c>
      <c r="G288">
        <v>0.26403100000000002</v>
      </c>
      <c r="H288">
        <v>0.72779499999999997</v>
      </c>
      <c r="I288">
        <v>0</v>
      </c>
    </row>
    <row r="289" spans="1:9" x14ac:dyDescent="0.25">
      <c r="A289" t="s">
        <v>96</v>
      </c>
      <c r="B289">
        <v>978.31600000000003</v>
      </c>
      <c r="C289">
        <v>974.59</v>
      </c>
      <c r="D289">
        <v>952.98099999999999</v>
      </c>
      <c r="E289">
        <v>948.57</v>
      </c>
      <c r="F289">
        <v>122.679</v>
      </c>
      <c r="G289">
        <v>0.27943800000000002</v>
      </c>
      <c r="H289">
        <v>0.72760000000000002</v>
      </c>
      <c r="I289">
        <v>0</v>
      </c>
    </row>
    <row r="290" spans="1:9" x14ac:dyDescent="0.25">
      <c r="A290" t="s">
        <v>96</v>
      </c>
      <c r="B290">
        <v>977.98</v>
      </c>
      <c r="C290">
        <v>974.89499999999998</v>
      </c>
      <c r="D290">
        <v>954.11599999999999</v>
      </c>
      <c r="E290">
        <v>949.71199999999999</v>
      </c>
      <c r="F290">
        <v>122.48099999999999</v>
      </c>
      <c r="G290">
        <v>0.28331699999999999</v>
      </c>
      <c r="H290">
        <v>0.70844099999999999</v>
      </c>
      <c r="I290">
        <v>0</v>
      </c>
    </row>
    <row r="291" spans="1:9" x14ac:dyDescent="0.25">
      <c r="A291" t="s">
        <v>96</v>
      </c>
      <c r="B291">
        <v>980.58500000000004</v>
      </c>
      <c r="C291">
        <v>977.51599999999996</v>
      </c>
      <c r="D291">
        <v>956.74300000000005</v>
      </c>
      <c r="E291">
        <v>952.29499999999996</v>
      </c>
      <c r="F291">
        <v>122.458</v>
      </c>
      <c r="G291">
        <v>0.28340500000000002</v>
      </c>
      <c r="H291">
        <v>0.72669399999999995</v>
      </c>
      <c r="I291">
        <v>0</v>
      </c>
    </row>
    <row r="292" spans="1:9" x14ac:dyDescent="0.25">
      <c r="A292" t="s">
        <v>96</v>
      </c>
      <c r="B292">
        <v>977.10500000000002</v>
      </c>
      <c r="C292">
        <v>974.125</v>
      </c>
      <c r="D292">
        <v>953.38599999999997</v>
      </c>
      <c r="E292">
        <v>948.98099999999999</v>
      </c>
      <c r="F292">
        <v>122.494</v>
      </c>
      <c r="G292">
        <v>0.283109</v>
      </c>
      <c r="H292">
        <v>0.72327300000000005</v>
      </c>
      <c r="I292">
        <v>0</v>
      </c>
    </row>
    <row r="293" spans="1:9" x14ac:dyDescent="0.25">
      <c r="A293" t="s">
        <v>96</v>
      </c>
      <c r="B293">
        <v>980.49300000000005</v>
      </c>
      <c r="C293">
        <v>977.50599999999997</v>
      </c>
      <c r="D293">
        <v>956.70899999999995</v>
      </c>
      <c r="E293">
        <v>952.27200000000005</v>
      </c>
      <c r="F293">
        <v>122.46</v>
      </c>
      <c r="G293">
        <v>0.28309000000000001</v>
      </c>
      <c r="H293">
        <v>0.70653200000000005</v>
      </c>
      <c r="I293">
        <v>0</v>
      </c>
    </row>
    <row r="294" spans="1:9" x14ac:dyDescent="0.25">
      <c r="A294" t="s">
        <v>96</v>
      </c>
      <c r="B294">
        <v>977.65</v>
      </c>
      <c r="C294">
        <v>974.57500000000005</v>
      </c>
      <c r="D294">
        <v>953.36400000000003</v>
      </c>
      <c r="E294">
        <v>948.923</v>
      </c>
      <c r="F294">
        <v>122.495</v>
      </c>
      <c r="G294">
        <v>0.28313199999999999</v>
      </c>
      <c r="H294">
        <v>0.72753500000000004</v>
      </c>
      <c r="I294">
        <v>0</v>
      </c>
    </row>
    <row r="295" spans="1:9" x14ac:dyDescent="0.25">
      <c r="A295" t="s">
        <v>96</v>
      </c>
      <c r="B295">
        <v>980.59500000000003</v>
      </c>
      <c r="C295">
        <v>977.56600000000003</v>
      </c>
      <c r="D295">
        <v>956.79</v>
      </c>
      <c r="E295">
        <v>952.35299999999995</v>
      </c>
      <c r="F295">
        <v>122.44799999999999</v>
      </c>
      <c r="G295">
        <v>0.268565</v>
      </c>
      <c r="H295">
        <v>0.72667599999999999</v>
      </c>
      <c r="I295">
        <v>0</v>
      </c>
    </row>
    <row r="296" spans="1:9" x14ac:dyDescent="0.25">
      <c r="A296" t="s">
        <v>96</v>
      </c>
      <c r="B296">
        <v>1370.71</v>
      </c>
      <c r="C296">
        <v>976.81500000000005</v>
      </c>
      <c r="D296">
        <v>953.63400000000001</v>
      </c>
      <c r="E296">
        <v>949.03200000000004</v>
      </c>
      <c r="F296">
        <v>122.491</v>
      </c>
      <c r="G296">
        <v>0.28310200000000002</v>
      </c>
      <c r="H296">
        <v>0.70653100000000002</v>
      </c>
      <c r="I296">
        <v>0</v>
      </c>
    </row>
    <row r="297" spans="1:9" x14ac:dyDescent="0.25">
      <c r="A297" t="s">
        <v>96</v>
      </c>
      <c r="B297">
        <v>1931.15</v>
      </c>
      <c r="C297">
        <v>976.24300000000005</v>
      </c>
      <c r="D297">
        <v>953.94299999999998</v>
      </c>
      <c r="E297">
        <v>949.38900000000001</v>
      </c>
      <c r="F297">
        <v>122.542</v>
      </c>
      <c r="G297">
        <v>0.283078</v>
      </c>
      <c r="H297">
        <v>0.72540499999999997</v>
      </c>
      <c r="I297">
        <v>0</v>
      </c>
    </row>
    <row r="298" spans="1:9" x14ac:dyDescent="0.25">
      <c r="A298" t="s">
        <v>96</v>
      </c>
      <c r="B298">
        <v>979.17499999999995</v>
      </c>
      <c r="C298">
        <v>976.00599999999997</v>
      </c>
      <c r="D298">
        <v>955.12300000000005</v>
      </c>
      <c r="E298">
        <v>950.70799999999997</v>
      </c>
      <c r="F298">
        <v>122.511</v>
      </c>
      <c r="G298">
        <v>0.28308</v>
      </c>
      <c r="H298">
        <v>0.727024</v>
      </c>
      <c r="I298">
        <v>0</v>
      </c>
    </row>
    <row r="299" spans="1:9" x14ac:dyDescent="0.25">
      <c r="A299" t="s">
        <v>96</v>
      </c>
      <c r="B299">
        <v>977.20600000000002</v>
      </c>
      <c r="C299">
        <v>974.12400000000002</v>
      </c>
      <c r="D299">
        <v>953.18200000000002</v>
      </c>
      <c r="E299">
        <v>948.73699999999997</v>
      </c>
      <c r="F299">
        <v>122.66200000000001</v>
      </c>
      <c r="G299">
        <v>0.28316000000000002</v>
      </c>
      <c r="H299">
        <v>0.72535099999999997</v>
      </c>
      <c r="I299">
        <v>0</v>
      </c>
    </row>
    <row r="300" spans="1:9" x14ac:dyDescent="0.25">
      <c r="A300" t="s">
        <v>96</v>
      </c>
      <c r="B300">
        <v>978.03300000000002</v>
      </c>
      <c r="C300">
        <v>975</v>
      </c>
      <c r="D300">
        <v>954.18</v>
      </c>
      <c r="E300">
        <v>949.73599999999999</v>
      </c>
      <c r="F300">
        <v>122.485</v>
      </c>
      <c r="G300">
        <v>0.28308100000000003</v>
      </c>
      <c r="H300">
        <v>0.727302</v>
      </c>
      <c r="I300">
        <v>0</v>
      </c>
    </row>
    <row r="301" spans="1:9" x14ac:dyDescent="0.25">
      <c r="A301" t="s">
        <v>96</v>
      </c>
      <c r="B301">
        <v>980.94799999999998</v>
      </c>
      <c r="C301">
        <v>977.88900000000001</v>
      </c>
      <c r="D301">
        <v>956.81</v>
      </c>
      <c r="E301">
        <v>952.35299999999995</v>
      </c>
      <c r="F301">
        <v>122.465</v>
      </c>
      <c r="G301">
        <v>0.28308699999999998</v>
      </c>
      <c r="H301">
        <v>0.72302500000000003</v>
      </c>
      <c r="I301">
        <v>0</v>
      </c>
    </row>
    <row r="302" spans="1:9" x14ac:dyDescent="0.25">
      <c r="A302" t="s">
        <v>96</v>
      </c>
      <c r="B302">
        <v>977.21199999999999</v>
      </c>
      <c r="C302">
        <v>974.18</v>
      </c>
      <c r="D302">
        <v>953.34400000000005</v>
      </c>
      <c r="E302">
        <v>948.91</v>
      </c>
      <c r="F302">
        <v>122.485</v>
      </c>
      <c r="G302">
        <v>0.28309099999999998</v>
      </c>
      <c r="H302">
        <v>0.72762899999999997</v>
      </c>
      <c r="I302">
        <v>0</v>
      </c>
    </row>
    <row r="303" spans="1:9" x14ac:dyDescent="0.25">
      <c r="A303" t="s">
        <v>96</v>
      </c>
      <c r="B303">
        <v>980.48900000000003</v>
      </c>
      <c r="C303">
        <v>977.50699999999995</v>
      </c>
      <c r="D303">
        <v>956.74</v>
      </c>
      <c r="E303">
        <v>952.322</v>
      </c>
      <c r="F303">
        <v>122.465</v>
      </c>
      <c r="G303">
        <v>0.28311999999999998</v>
      </c>
      <c r="H303">
        <v>0.72764399999999996</v>
      </c>
      <c r="I303">
        <v>0</v>
      </c>
    </row>
    <row r="304" spans="1:9" x14ac:dyDescent="0.25">
      <c r="A304" t="s">
        <v>96</v>
      </c>
      <c r="B304">
        <v>977.37</v>
      </c>
      <c r="C304">
        <v>974.29899999999998</v>
      </c>
      <c r="D304">
        <v>953.38499999999999</v>
      </c>
      <c r="E304">
        <v>948.93899999999996</v>
      </c>
      <c r="F304">
        <v>122.48099999999999</v>
      </c>
      <c r="G304">
        <v>0.28317900000000001</v>
      </c>
      <c r="H304">
        <v>0.72789499999999996</v>
      </c>
      <c r="I304">
        <v>0</v>
      </c>
    </row>
    <row r="305" spans="1:9" x14ac:dyDescent="0.25">
      <c r="A305" t="s">
        <v>96</v>
      </c>
      <c r="B305">
        <v>1739.62</v>
      </c>
      <c r="C305">
        <v>978.18399999999997</v>
      </c>
      <c r="D305">
        <v>956.74400000000003</v>
      </c>
      <c r="E305">
        <v>952.32500000000005</v>
      </c>
      <c r="F305">
        <v>122.477</v>
      </c>
      <c r="G305">
        <v>0.28342400000000001</v>
      </c>
      <c r="H305">
        <v>0.72327900000000001</v>
      </c>
      <c r="I305">
        <v>0</v>
      </c>
    </row>
    <row r="306" spans="1:9" x14ac:dyDescent="0.25">
      <c r="A306" t="s">
        <v>96</v>
      </c>
      <c r="B306">
        <v>1330.8</v>
      </c>
      <c r="C306">
        <v>976.96900000000005</v>
      </c>
      <c r="D306">
        <v>955.29100000000005</v>
      </c>
      <c r="E306">
        <v>950.80200000000002</v>
      </c>
      <c r="F306">
        <v>122.542</v>
      </c>
      <c r="G306">
        <v>0.28308299999999997</v>
      </c>
      <c r="H306">
        <v>0.71703899999999998</v>
      </c>
      <c r="I306">
        <v>0</v>
      </c>
    </row>
    <row r="307" spans="1:9" x14ac:dyDescent="0.25">
      <c r="A307" t="s">
        <v>96</v>
      </c>
      <c r="B307">
        <v>978.529</v>
      </c>
      <c r="C307">
        <v>974.47299999999996</v>
      </c>
      <c r="D307">
        <v>952.74099999999999</v>
      </c>
      <c r="E307">
        <v>948.28200000000004</v>
      </c>
      <c r="F307">
        <v>122.416</v>
      </c>
      <c r="G307">
        <v>0.283078</v>
      </c>
      <c r="H307">
        <v>0.72789400000000004</v>
      </c>
      <c r="I307">
        <v>0</v>
      </c>
    </row>
    <row r="308" spans="1:9" x14ac:dyDescent="0.25">
      <c r="A308" t="s">
        <v>96</v>
      </c>
      <c r="B308">
        <v>978.149</v>
      </c>
      <c r="C308">
        <v>975.11500000000001</v>
      </c>
      <c r="D308">
        <v>954.26800000000003</v>
      </c>
      <c r="E308">
        <v>949.84900000000005</v>
      </c>
      <c r="F308">
        <v>122.346</v>
      </c>
      <c r="G308">
        <v>0.283082</v>
      </c>
      <c r="H308">
        <v>0.71338699999999999</v>
      </c>
      <c r="I308">
        <v>0</v>
      </c>
    </row>
    <row r="309" spans="1:9" x14ac:dyDescent="0.25">
      <c r="A309" t="s">
        <v>96</v>
      </c>
      <c r="B309">
        <v>977.19799999999998</v>
      </c>
      <c r="C309">
        <v>974.21500000000003</v>
      </c>
      <c r="D309">
        <v>953.32600000000002</v>
      </c>
      <c r="E309">
        <v>948.89599999999996</v>
      </c>
      <c r="F309">
        <v>122.464</v>
      </c>
      <c r="G309">
        <v>0.28321800000000003</v>
      </c>
      <c r="H309">
        <v>0.722804</v>
      </c>
      <c r="I309">
        <v>0</v>
      </c>
    </row>
    <row r="310" spans="1:9" x14ac:dyDescent="0.25">
      <c r="A310" t="s">
        <v>96</v>
      </c>
      <c r="B310">
        <v>977.49300000000005</v>
      </c>
      <c r="C310">
        <v>974.51599999999996</v>
      </c>
      <c r="D310">
        <v>953.66099999999994</v>
      </c>
      <c r="E310">
        <v>949.26099999999997</v>
      </c>
      <c r="F310">
        <v>122.441</v>
      </c>
      <c r="G310">
        <v>0.262403</v>
      </c>
      <c r="H310">
        <v>0.7278</v>
      </c>
      <c r="I310">
        <v>0</v>
      </c>
    </row>
    <row r="311" spans="1:9" x14ac:dyDescent="0.25">
      <c r="A311" t="s">
        <v>96</v>
      </c>
      <c r="B311">
        <v>977.63</v>
      </c>
      <c r="C311">
        <v>974.63499999999999</v>
      </c>
      <c r="D311">
        <v>953.81899999999996</v>
      </c>
      <c r="E311">
        <v>949.36699999999996</v>
      </c>
      <c r="F311">
        <v>122.45399999999999</v>
      </c>
      <c r="G311">
        <v>0.28323599999999999</v>
      </c>
      <c r="H311">
        <v>0.72770400000000002</v>
      </c>
      <c r="I311">
        <v>0</v>
      </c>
    </row>
    <row r="312" spans="1:9" x14ac:dyDescent="0.25">
      <c r="A312" t="s">
        <v>96</v>
      </c>
      <c r="B312">
        <v>977.46900000000005</v>
      </c>
      <c r="C312">
        <v>974.47900000000004</v>
      </c>
      <c r="D312">
        <v>953.673</v>
      </c>
      <c r="E312">
        <v>949.23800000000006</v>
      </c>
      <c r="F312">
        <v>122.419</v>
      </c>
      <c r="G312">
        <v>0.28323399999999999</v>
      </c>
      <c r="H312">
        <v>0.71998399999999996</v>
      </c>
      <c r="I312">
        <v>0</v>
      </c>
    </row>
    <row r="313" spans="1:9" x14ac:dyDescent="0.25">
      <c r="A313" t="s">
        <v>96</v>
      </c>
      <c r="B313">
        <v>977.65499999999997</v>
      </c>
      <c r="C313">
        <v>974.64700000000005</v>
      </c>
      <c r="D313">
        <v>953.87400000000002</v>
      </c>
      <c r="E313">
        <v>949.44399999999996</v>
      </c>
      <c r="F313">
        <v>122.43300000000001</v>
      </c>
      <c r="G313">
        <v>0.283138</v>
      </c>
      <c r="H313">
        <v>0.70652800000000004</v>
      </c>
      <c r="I313">
        <v>0</v>
      </c>
    </row>
    <row r="314" spans="1:9" x14ac:dyDescent="0.25">
      <c r="A314" t="s">
        <v>96</v>
      </c>
      <c r="B314">
        <v>1231.23</v>
      </c>
      <c r="C314">
        <v>975.37800000000004</v>
      </c>
      <c r="D314">
        <v>953.69799999999998</v>
      </c>
      <c r="E314">
        <v>949.26300000000003</v>
      </c>
      <c r="F314">
        <v>122.404</v>
      </c>
      <c r="G314">
        <v>0.28321600000000002</v>
      </c>
      <c r="H314">
        <v>0.72727900000000001</v>
      </c>
      <c r="I314">
        <v>0</v>
      </c>
    </row>
    <row r="315" spans="1:9" x14ac:dyDescent="0.25">
      <c r="A315" t="s">
        <v>96</v>
      </c>
      <c r="B315">
        <v>1684.78</v>
      </c>
      <c r="C315">
        <v>979.34199999999998</v>
      </c>
      <c r="D315">
        <v>955.61599999999999</v>
      </c>
      <c r="E315">
        <v>950.91099999999994</v>
      </c>
      <c r="F315">
        <v>122.529</v>
      </c>
      <c r="G315">
        <v>0.28312900000000002</v>
      </c>
      <c r="H315">
        <v>0.70652400000000004</v>
      </c>
      <c r="I315">
        <v>0</v>
      </c>
    </row>
    <row r="316" spans="1:9" x14ac:dyDescent="0.25">
      <c r="A316" t="s">
        <v>96</v>
      </c>
      <c r="B316">
        <v>981.28700000000003</v>
      </c>
      <c r="C316">
        <v>977.41499999999996</v>
      </c>
      <c r="D316">
        <v>953.36099999999999</v>
      </c>
      <c r="E316">
        <v>948.702</v>
      </c>
      <c r="F316">
        <v>122.66500000000001</v>
      </c>
      <c r="G316">
        <v>0.28308100000000003</v>
      </c>
      <c r="H316">
        <v>0.72789400000000004</v>
      </c>
      <c r="I316">
        <v>0</v>
      </c>
    </row>
    <row r="317" spans="1:9" x14ac:dyDescent="0.25">
      <c r="A317" t="s">
        <v>96</v>
      </c>
      <c r="B317">
        <v>978.30499999999995</v>
      </c>
      <c r="C317">
        <v>975.06799999999998</v>
      </c>
      <c r="D317">
        <v>954.25</v>
      </c>
      <c r="E317">
        <v>949.82500000000005</v>
      </c>
      <c r="F317">
        <v>122.476</v>
      </c>
      <c r="G317">
        <v>0.283078</v>
      </c>
      <c r="H317">
        <v>0.72783699999999996</v>
      </c>
      <c r="I317">
        <v>0</v>
      </c>
    </row>
    <row r="318" spans="1:9" x14ac:dyDescent="0.25">
      <c r="A318" t="s">
        <v>96</v>
      </c>
      <c r="B318">
        <v>980.67200000000003</v>
      </c>
      <c r="C318">
        <v>977.66399999999999</v>
      </c>
      <c r="D318">
        <v>956.80700000000002</v>
      </c>
      <c r="E318">
        <v>952.38499999999999</v>
      </c>
      <c r="F318">
        <v>122.447</v>
      </c>
      <c r="G318">
        <v>0.28386899999999998</v>
      </c>
      <c r="H318">
        <v>0.72692000000000001</v>
      </c>
      <c r="I318">
        <v>0</v>
      </c>
    </row>
    <row r="319" spans="1:9" x14ac:dyDescent="0.25">
      <c r="A319" t="s">
        <v>96</v>
      </c>
      <c r="B319">
        <v>977.23599999999999</v>
      </c>
      <c r="C319">
        <v>974.23900000000003</v>
      </c>
      <c r="D319">
        <v>953.48199999999997</v>
      </c>
      <c r="E319">
        <v>949.05100000000004</v>
      </c>
      <c r="F319">
        <v>122.488</v>
      </c>
      <c r="G319">
        <v>0.28403200000000001</v>
      </c>
      <c r="H319">
        <v>0.72677899999999995</v>
      </c>
      <c r="I319">
        <v>0</v>
      </c>
    </row>
    <row r="320" spans="1:9" x14ac:dyDescent="0.25">
      <c r="A320" t="s">
        <v>96</v>
      </c>
      <c r="B320">
        <v>980.74099999999999</v>
      </c>
      <c r="C320">
        <v>977.75199999999995</v>
      </c>
      <c r="D320">
        <v>956.89599999999996</v>
      </c>
      <c r="E320">
        <v>952.48099999999999</v>
      </c>
      <c r="F320">
        <v>122.47199999999999</v>
      </c>
      <c r="G320">
        <v>0.28307900000000003</v>
      </c>
      <c r="H320">
        <v>0.72787900000000005</v>
      </c>
      <c r="I320">
        <v>0</v>
      </c>
    </row>
    <row r="321" spans="1:25" x14ac:dyDescent="0.25">
      <c r="A321" t="s">
        <v>96</v>
      </c>
      <c r="B321">
        <v>977.71299999999997</v>
      </c>
      <c r="C321">
        <v>974.73</v>
      </c>
      <c r="D321">
        <v>953.95100000000002</v>
      </c>
      <c r="E321">
        <v>949.53399999999999</v>
      </c>
      <c r="F321">
        <v>122.53</v>
      </c>
      <c r="G321">
        <v>0.283105</v>
      </c>
      <c r="H321">
        <v>0.72380299999999997</v>
      </c>
      <c r="I321">
        <v>0</v>
      </c>
    </row>
    <row r="322" spans="1:25" x14ac:dyDescent="0.25">
      <c r="A322" t="s">
        <v>96</v>
      </c>
      <c r="B322">
        <v>980.46900000000005</v>
      </c>
      <c r="C322">
        <v>977.48400000000004</v>
      </c>
      <c r="D322">
        <v>956.72</v>
      </c>
      <c r="E322">
        <v>952.28700000000003</v>
      </c>
      <c r="F322">
        <v>122.464</v>
      </c>
      <c r="G322">
        <v>0.28312999999999999</v>
      </c>
      <c r="H322">
        <v>0.72770299999999999</v>
      </c>
      <c r="I322">
        <v>0</v>
      </c>
    </row>
    <row r="323" spans="1:25" x14ac:dyDescent="0.25">
      <c r="A323" t="s">
        <v>96</v>
      </c>
      <c r="B323">
        <v>1458.82</v>
      </c>
      <c r="C323">
        <v>974.42899999999997</v>
      </c>
      <c r="D323">
        <v>953.35199999999998</v>
      </c>
      <c r="E323">
        <v>948.91</v>
      </c>
      <c r="F323">
        <v>122.492</v>
      </c>
      <c r="G323">
        <v>0.27252199999999999</v>
      </c>
      <c r="H323">
        <v>0.727885</v>
      </c>
      <c r="I323">
        <v>0</v>
      </c>
    </row>
    <row r="324" spans="1:25" x14ac:dyDescent="0.25">
      <c r="A324" t="s">
        <v>96</v>
      </c>
      <c r="B324">
        <v>1990.87</v>
      </c>
      <c r="C324">
        <v>978.31600000000003</v>
      </c>
      <c r="D324">
        <v>955.52300000000002</v>
      </c>
      <c r="E324">
        <v>950.99</v>
      </c>
      <c r="F324">
        <v>122.52</v>
      </c>
      <c r="G324">
        <v>0.28308699999999998</v>
      </c>
      <c r="H324">
        <v>0.72778500000000002</v>
      </c>
      <c r="I324">
        <v>0</v>
      </c>
    </row>
    <row r="325" spans="1:25" x14ac:dyDescent="0.25">
      <c r="A325" t="s">
        <v>96</v>
      </c>
      <c r="B325">
        <v>983.61</v>
      </c>
      <c r="C325">
        <v>977.17700000000002</v>
      </c>
      <c r="D325">
        <v>955.38599999999997</v>
      </c>
      <c r="E325">
        <v>950.88099999999997</v>
      </c>
      <c r="F325">
        <v>122.517</v>
      </c>
      <c r="G325">
        <v>0.28311700000000001</v>
      </c>
      <c r="H325">
        <v>0.71262599999999998</v>
      </c>
      <c r="I325">
        <v>0</v>
      </c>
    </row>
    <row r="326" spans="1:25" x14ac:dyDescent="0.25">
      <c r="A326" t="s">
        <v>96</v>
      </c>
      <c r="B326">
        <v>976.92700000000002</v>
      </c>
      <c r="C326">
        <v>973.92399999999998</v>
      </c>
      <c r="D326">
        <v>953.11400000000003</v>
      </c>
      <c r="E326">
        <v>948.702</v>
      </c>
      <c r="F326">
        <v>122.65</v>
      </c>
      <c r="G326">
        <v>0.28318300000000002</v>
      </c>
      <c r="H326">
        <v>0.72750400000000004</v>
      </c>
      <c r="I326">
        <v>0</v>
      </c>
    </row>
    <row r="327" spans="1:25" x14ac:dyDescent="0.25">
      <c r="A327" t="s">
        <v>96</v>
      </c>
      <c r="B327">
        <v>977.97699999999998</v>
      </c>
      <c r="C327">
        <v>974.98299999999995</v>
      </c>
      <c r="D327">
        <v>954.18499999999995</v>
      </c>
      <c r="E327">
        <v>949.74900000000002</v>
      </c>
      <c r="F327">
        <v>122.47499999999999</v>
      </c>
      <c r="G327">
        <v>0.28311199999999997</v>
      </c>
      <c r="H327">
        <v>0.71760199999999996</v>
      </c>
      <c r="I327">
        <v>0</v>
      </c>
    </row>
    <row r="328" spans="1:25" x14ac:dyDescent="0.25">
      <c r="A328" t="s">
        <v>96</v>
      </c>
      <c r="B328">
        <v>980.62400000000002</v>
      </c>
      <c r="C328">
        <v>977.64599999999996</v>
      </c>
      <c r="D328">
        <v>956.88499999999999</v>
      </c>
      <c r="E328">
        <v>952.44899999999996</v>
      </c>
      <c r="F328">
        <v>122.455</v>
      </c>
      <c r="G328">
        <v>0.283084</v>
      </c>
      <c r="H328">
        <v>0.72593600000000003</v>
      </c>
      <c r="I328">
        <v>0</v>
      </c>
    </row>
    <row r="329" spans="1:25" x14ac:dyDescent="0.25">
      <c r="A329" t="s">
        <v>96</v>
      </c>
      <c r="B329">
        <v>977.16200000000003</v>
      </c>
      <c r="C329">
        <v>974.17</v>
      </c>
      <c r="D329">
        <v>953.39200000000005</v>
      </c>
      <c r="E329">
        <v>948.96400000000006</v>
      </c>
      <c r="F329">
        <v>122.502</v>
      </c>
      <c r="G329">
        <v>0.260575</v>
      </c>
      <c r="H329">
        <v>0.72786099999999998</v>
      </c>
      <c r="I329">
        <v>0</v>
      </c>
    </row>
    <row r="330" spans="1:25" x14ac:dyDescent="0.25">
      <c r="A330" t="s">
        <v>96</v>
      </c>
      <c r="B330">
        <v>980.52599999999995</v>
      </c>
      <c r="C330">
        <v>977.54200000000003</v>
      </c>
      <c r="D330">
        <v>956.81200000000001</v>
      </c>
      <c r="E330">
        <v>952.39700000000005</v>
      </c>
      <c r="F330">
        <v>122.46299999999999</v>
      </c>
      <c r="G330">
        <v>0.28313899999999997</v>
      </c>
      <c r="H330">
        <v>0.71778500000000001</v>
      </c>
      <c r="I330">
        <v>0</v>
      </c>
    </row>
    <row r="331" spans="1:25" x14ac:dyDescent="0.25">
      <c r="A331" t="s">
        <v>96</v>
      </c>
      <c r="B331">
        <v>977.42600000000004</v>
      </c>
      <c r="C331">
        <v>974.36199999999997</v>
      </c>
      <c r="D331">
        <v>953.55</v>
      </c>
      <c r="E331">
        <v>949.11400000000003</v>
      </c>
      <c r="F331">
        <v>122.496</v>
      </c>
      <c r="G331">
        <v>0.283078</v>
      </c>
      <c r="H331">
        <v>0.72502999999999995</v>
      </c>
      <c r="I331">
        <v>0</v>
      </c>
    </row>
    <row r="332" spans="1:25" x14ac:dyDescent="0.25">
      <c r="A332" t="s">
        <v>96</v>
      </c>
      <c r="B332">
        <v>1150.9100000000001</v>
      </c>
      <c r="C332">
        <v>978.12599999999998</v>
      </c>
      <c r="D332">
        <v>956.89099999999996</v>
      </c>
      <c r="E332">
        <v>952.44299999999998</v>
      </c>
      <c r="F332">
        <v>122.46899999999999</v>
      </c>
      <c r="G332">
        <v>0.283082</v>
      </c>
      <c r="H332">
        <v>0.72789899999999996</v>
      </c>
      <c r="I332">
        <v>0</v>
      </c>
    </row>
    <row r="333" spans="1:25" x14ac:dyDescent="0.25">
      <c r="A333" t="s">
        <v>96</v>
      </c>
      <c r="B333">
        <v>1891.82</v>
      </c>
      <c r="C333">
        <v>977.88400000000001</v>
      </c>
      <c r="D333">
        <v>955.45500000000004</v>
      </c>
      <c r="E333">
        <v>950.92600000000004</v>
      </c>
      <c r="F333">
        <v>122.52500000000001</v>
      </c>
      <c r="G333">
        <v>0.28295199999999998</v>
      </c>
      <c r="H333">
        <v>0.72788399999999998</v>
      </c>
      <c r="I333">
        <v>0</v>
      </c>
    </row>
    <row r="334" spans="1:25" x14ac:dyDescent="0.25">
      <c r="A334" t="s">
        <v>96</v>
      </c>
      <c r="B334">
        <v>980.05700000000002</v>
      </c>
      <c r="C334">
        <v>975.17600000000004</v>
      </c>
      <c r="D334">
        <v>952.87</v>
      </c>
      <c r="E334">
        <v>948.42</v>
      </c>
      <c r="F334">
        <v>122.384</v>
      </c>
      <c r="G334">
        <v>0.283086</v>
      </c>
      <c r="H334">
        <v>0.72702999999999995</v>
      </c>
      <c r="I334">
        <v>0</v>
      </c>
    </row>
    <row r="335" spans="1:25" x14ac:dyDescent="0.25">
      <c r="A335" t="s">
        <v>96</v>
      </c>
      <c r="B335">
        <v>978.07</v>
      </c>
      <c r="C335">
        <v>975.05899999999997</v>
      </c>
      <c r="D335">
        <v>954.25800000000004</v>
      </c>
      <c r="E335">
        <v>949.81299999999999</v>
      </c>
      <c r="F335">
        <v>122.35299999999999</v>
      </c>
      <c r="G335">
        <v>0.27440199999999998</v>
      </c>
      <c r="H335">
        <v>0.72789400000000004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977.20399999999995</v>
      </c>
      <c r="C336">
        <v>974.19500000000005</v>
      </c>
      <c r="D336">
        <v>953.38099999999997</v>
      </c>
      <c r="E336">
        <v>948.93399999999997</v>
      </c>
      <c r="F336">
        <v>122.416</v>
      </c>
      <c r="G336">
        <v>0.27288400000000002</v>
      </c>
      <c r="H336">
        <v>0.70891700000000002</v>
      </c>
      <c r="I336">
        <v>0</v>
      </c>
      <c r="R336">
        <f>AVERAGE(B287:B336)</f>
        <v>1118.9053199999998</v>
      </c>
      <c r="S336">
        <f>AVERAGE(C287:C336)</f>
        <v>976.00131999999996</v>
      </c>
      <c r="U336">
        <f>_xlfn.VAR.P(B287:B336)</f>
        <v>84924.191884897809</v>
      </c>
      <c r="V336">
        <f>_xlfn.VAR.P(C287:C336)</f>
        <v>2.7528257776</v>
      </c>
      <c r="X336">
        <f>1.96*SQRT(U336)/50</f>
        <v>11.423568191156797</v>
      </c>
      <c r="Y336">
        <f>1.96*SQRT(V336)/50</f>
        <v>6.5039235872596649E-2</v>
      </c>
    </row>
    <row r="337" spans="1:9" x14ac:dyDescent="0.25">
      <c r="A337" t="s">
        <v>96</v>
      </c>
      <c r="B337">
        <v>55947.502997000003</v>
      </c>
      <c r="C337" t="s">
        <v>37</v>
      </c>
    </row>
    <row r="338" spans="1:9" x14ac:dyDescent="0.25">
      <c r="A338" t="s">
        <v>111</v>
      </c>
      <c r="B338">
        <v>5765.99</v>
      </c>
      <c r="C338">
        <v>5656.54</v>
      </c>
      <c r="D338">
        <v>5635.4</v>
      </c>
      <c r="E338">
        <v>5587.81</v>
      </c>
      <c r="F338">
        <v>3724.27</v>
      </c>
      <c r="G338">
        <v>0.28308299999999997</v>
      </c>
      <c r="H338">
        <v>0.71938100000000005</v>
      </c>
      <c r="I338">
        <v>0</v>
      </c>
    </row>
    <row r="339" spans="1:9" x14ac:dyDescent="0.25">
      <c r="A339" t="s">
        <v>111</v>
      </c>
      <c r="B339">
        <v>5950.57</v>
      </c>
      <c r="C339">
        <v>5945.31</v>
      </c>
      <c r="D339">
        <v>5923.5</v>
      </c>
      <c r="E339">
        <v>5874.88</v>
      </c>
      <c r="F339">
        <v>3892.37</v>
      </c>
      <c r="G339">
        <v>0.28314099999999998</v>
      </c>
      <c r="H339">
        <v>0.727796</v>
      </c>
      <c r="I339">
        <v>0</v>
      </c>
    </row>
    <row r="340" spans="1:9" x14ac:dyDescent="0.25">
      <c r="A340" t="s">
        <v>111</v>
      </c>
      <c r="B340">
        <v>6004.87</v>
      </c>
      <c r="C340">
        <v>6001.73</v>
      </c>
      <c r="D340">
        <v>5979.78</v>
      </c>
      <c r="E340">
        <v>5930.42</v>
      </c>
      <c r="F340">
        <v>3961.58</v>
      </c>
      <c r="G340">
        <v>0.283136</v>
      </c>
      <c r="H340">
        <v>0.71142300000000003</v>
      </c>
      <c r="I340">
        <v>0</v>
      </c>
    </row>
    <row r="341" spans="1:9" x14ac:dyDescent="0.25">
      <c r="A341" t="s">
        <v>111</v>
      </c>
      <c r="B341">
        <v>5623.74</v>
      </c>
      <c r="C341">
        <v>5620.5</v>
      </c>
      <c r="D341">
        <v>5599.49</v>
      </c>
      <c r="E341">
        <v>5553.72</v>
      </c>
      <c r="F341">
        <v>3597.84</v>
      </c>
      <c r="G341">
        <v>0.28356700000000001</v>
      </c>
      <c r="H341">
        <v>0.71858299999999997</v>
      </c>
      <c r="I341">
        <v>0</v>
      </c>
    </row>
    <row r="342" spans="1:9" x14ac:dyDescent="0.25">
      <c r="A342" t="s">
        <v>111</v>
      </c>
      <c r="B342">
        <v>6125.86</v>
      </c>
      <c r="C342">
        <v>6122.66</v>
      </c>
      <c r="D342">
        <v>6100.5</v>
      </c>
      <c r="E342">
        <v>6048.86</v>
      </c>
      <c r="F342">
        <v>4056.43</v>
      </c>
      <c r="G342">
        <v>0.283885</v>
      </c>
      <c r="H342">
        <v>0.70865999999999996</v>
      </c>
      <c r="I342">
        <v>0</v>
      </c>
    </row>
    <row r="343" spans="1:9" x14ac:dyDescent="0.25">
      <c r="A343" t="s">
        <v>111</v>
      </c>
      <c r="B343">
        <v>6292.71</v>
      </c>
      <c r="C343">
        <v>5665.84</v>
      </c>
      <c r="D343">
        <v>5644.69</v>
      </c>
      <c r="E343">
        <v>5598.23</v>
      </c>
      <c r="F343">
        <v>3637.26</v>
      </c>
      <c r="G343">
        <v>0.28339999999999999</v>
      </c>
      <c r="H343">
        <v>0.70653200000000005</v>
      </c>
      <c r="I343">
        <v>0</v>
      </c>
    </row>
    <row r="344" spans="1:9" x14ac:dyDescent="0.25">
      <c r="A344" t="s">
        <v>111</v>
      </c>
      <c r="B344">
        <v>5952.29</v>
      </c>
      <c r="C344">
        <v>5944.43</v>
      </c>
      <c r="D344">
        <v>5922.63</v>
      </c>
      <c r="E344">
        <v>5872.28</v>
      </c>
      <c r="F344">
        <v>3887.52</v>
      </c>
      <c r="G344">
        <v>0.28308499999999998</v>
      </c>
      <c r="H344">
        <v>0.72042399999999995</v>
      </c>
      <c r="I344">
        <v>0</v>
      </c>
    </row>
    <row r="345" spans="1:9" x14ac:dyDescent="0.25">
      <c r="A345" t="s">
        <v>111</v>
      </c>
      <c r="B345">
        <v>6060.19</v>
      </c>
      <c r="C345">
        <v>6057.04</v>
      </c>
      <c r="D345">
        <v>6035.14</v>
      </c>
      <c r="E345">
        <v>5985.7</v>
      </c>
      <c r="F345">
        <v>4015.47</v>
      </c>
      <c r="G345">
        <v>0.28322799999999998</v>
      </c>
      <c r="H345">
        <v>0.72451299999999996</v>
      </c>
      <c r="I345">
        <v>0</v>
      </c>
    </row>
    <row r="346" spans="1:9" x14ac:dyDescent="0.25">
      <c r="A346" t="s">
        <v>111</v>
      </c>
      <c r="B346">
        <v>5625.11</v>
      </c>
      <c r="C346">
        <v>5621.97</v>
      </c>
      <c r="D346">
        <v>5601.05</v>
      </c>
      <c r="E346">
        <v>5555.29</v>
      </c>
      <c r="F346">
        <v>3591.64</v>
      </c>
      <c r="G346">
        <v>0.283163</v>
      </c>
      <c r="H346">
        <v>0.75033700000000003</v>
      </c>
      <c r="I346">
        <v>0</v>
      </c>
    </row>
    <row r="347" spans="1:9" x14ac:dyDescent="0.25">
      <c r="A347" t="s">
        <v>111</v>
      </c>
      <c r="B347">
        <v>6080.86</v>
      </c>
      <c r="C347">
        <v>6077.77</v>
      </c>
      <c r="D347">
        <v>6055.77</v>
      </c>
      <c r="E347">
        <v>6006.06</v>
      </c>
      <c r="F347">
        <v>4016.07</v>
      </c>
      <c r="G347">
        <v>0.28313300000000002</v>
      </c>
      <c r="H347">
        <v>0.72729999999999995</v>
      </c>
      <c r="I347">
        <v>0</v>
      </c>
    </row>
    <row r="348" spans="1:9" x14ac:dyDescent="0.25">
      <c r="A348" t="s">
        <v>111</v>
      </c>
      <c r="B348">
        <v>5687.27</v>
      </c>
      <c r="C348">
        <v>5644.85</v>
      </c>
      <c r="D348">
        <v>5623.76</v>
      </c>
      <c r="E348">
        <v>5577.38</v>
      </c>
      <c r="F348">
        <v>3628.39</v>
      </c>
      <c r="G348">
        <v>0.28308800000000001</v>
      </c>
      <c r="H348">
        <v>0.721252</v>
      </c>
      <c r="I348">
        <v>0</v>
      </c>
    </row>
    <row r="349" spans="1:9" x14ac:dyDescent="0.25">
      <c r="A349" t="s">
        <v>111</v>
      </c>
      <c r="B349">
        <v>6554.31</v>
      </c>
      <c r="C349">
        <v>5948.61</v>
      </c>
      <c r="D349">
        <v>5926.82</v>
      </c>
      <c r="E349">
        <v>5877.01</v>
      </c>
      <c r="F349">
        <v>3895.59</v>
      </c>
      <c r="G349">
        <v>0.28308499999999998</v>
      </c>
      <c r="H349">
        <v>0.72721999999999998</v>
      </c>
      <c r="I349">
        <v>0</v>
      </c>
    </row>
    <row r="350" spans="1:9" x14ac:dyDescent="0.25">
      <c r="A350" t="s">
        <v>111</v>
      </c>
      <c r="B350">
        <v>6047.37</v>
      </c>
      <c r="C350">
        <v>6044.12</v>
      </c>
      <c r="D350">
        <v>6022.01</v>
      </c>
      <c r="E350">
        <v>5972.4</v>
      </c>
      <c r="F350">
        <v>4002.63</v>
      </c>
      <c r="G350">
        <v>0.28495300000000001</v>
      </c>
      <c r="H350">
        <v>0.72734600000000005</v>
      </c>
      <c r="I350">
        <v>0</v>
      </c>
    </row>
    <row r="351" spans="1:9" x14ac:dyDescent="0.25">
      <c r="A351" t="s">
        <v>111</v>
      </c>
      <c r="B351">
        <v>5630.65</v>
      </c>
      <c r="C351">
        <v>5627.38</v>
      </c>
      <c r="D351">
        <v>5606.44</v>
      </c>
      <c r="E351">
        <v>5560.55</v>
      </c>
      <c r="F351">
        <v>3602.88</v>
      </c>
      <c r="G351">
        <v>0.283111</v>
      </c>
      <c r="H351">
        <v>0.72787599999999997</v>
      </c>
      <c r="I351">
        <v>0</v>
      </c>
    </row>
    <row r="352" spans="1:9" x14ac:dyDescent="0.25">
      <c r="A352" t="s">
        <v>111</v>
      </c>
      <c r="B352">
        <v>6072.53</v>
      </c>
      <c r="C352">
        <v>6069.43</v>
      </c>
      <c r="D352">
        <v>6047.4</v>
      </c>
      <c r="E352">
        <v>5997.46</v>
      </c>
      <c r="F352">
        <v>4005.58</v>
      </c>
      <c r="G352">
        <v>0.28314400000000001</v>
      </c>
      <c r="H352">
        <v>0.72744799999999998</v>
      </c>
      <c r="I352">
        <v>0</v>
      </c>
    </row>
    <row r="353" spans="1:9" x14ac:dyDescent="0.25">
      <c r="A353" t="s">
        <v>111</v>
      </c>
      <c r="B353">
        <v>5699.56</v>
      </c>
      <c r="C353">
        <v>5636.08</v>
      </c>
      <c r="D353">
        <v>5615.03</v>
      </c>
      <c r="E353">
        <v>5568.76</v>
      </c>
      <c r="F353">
        <v>3622.34</v>
      </c>
      <c r="G353">
        <v>0.28316200000000002</v>
      </c>
      <c r="H353">
        <v>0.72764200000000001</v>
      </c>
      <c r="I353">
        <v>0</v>
      </c>
    </row>
    <row r="354" spans="1:9" x14ac:dyDescent="0.25">
      <c r="A354" t="s">
        <v>111</v>
      </c>
      <c r="B354">
        <v>6551.69</v>
      </c>
      <c r="C354">
        <v>5954.93</v>
      </c>
      <c r="D354">
        <v>5933.17</v>
      </c>
      <c r="E354">
        <v>5882.48</v>
      </c>
      <c r="F354">
        <v>3904.8</v>
      </c>
      <c r="G354">
        <v>0.28308299999999997</v>
      </c>
      <c r="H354">
        <v>0.72747099999999998</v>
      </c>
      <c r="I354">
        <v>0</v>
      </c>
    </row>
    <row r="355" spans="1:9" x14ac:dyDescent="0.25">
      <c r="A355" t="s">
        <v>111</v>
      </c>
      <c r="B355">
        <v>6142.03</v>
      </c>
      <c r="C355">
        <v>6138.78</v>
      </c>
      <c r="D355">
        <v>6116.42</v>
      </c>
      <c r="E355">
        <v>6064.8</v>
      </c>
      <c r="F355">
        <v>4094.96</v>
      </c>
      <c r="G355">
        <v>0.28326000000000001</v>
      </c>
      <c r="H355">
        <v>0.727163</v>
      </c>
      <c r="I355">
        <v>0</v>
      </c>
    </row>
    <row r="356" spans="1:9" x14ac:dyDescent="0.25">
      <c r="A356" t="s">
        <v>111</v>
      </c>
      <c r="B356">
        <v>5653.39</v>
      </c>
      <c r="C356">
        <v>5649.7</v>
      </c>
      <c r="D356">
        <v>5628.65</v>
      </c>
      <c r="E356">
        <v>5582.51</v>
      </c>
      <c r="F356">
        <v>3609.39</v>
      </c>
      <c r="G356">
        <v>0.28309000000000001</v>
      </c>
      <c r="H356">
        <v>0.71882500000000005</v>
      </c>
      <c r="I356">
        <v>0</v>
      </c>
    </row>
    <row r="357" spans="1:9" x14ac:dyDescent="0.25">
      <c r="A357" t="s">
        <v>111</v>
      </c>
      <c r="B357">
        <v>6146.64</v>
      </c>
      <c r="C357">
        <v>6143.5</v>
      </c>
      <c r="D357">
        <v>6121.37</v>
      </c>
      <c r="E357">
        <v>6069.88</v>
      </c>
      <c r="F357">
        <v>4077.34</v>
      </c>
      <c r="G357">
        <v>0.28308800000000001</v>
      </c>
      <c r="H357">
        <v>0.72723700000000002</v>
      </c>
      <c r="I357">
        <v>0</v>
      </c>
    </row>
    <row r="358" spans="1:9" x14ac:dyDescent="0.25">
      <c r="A358" t="s">
        <v>111</v>
      </c>
      <c r="B358">
        <v>6098.33</v>
      </c>
      <c r="C358">
        <v>5640.41</v>
      </c>
      <c r="D358">
        <v>5619.43</v>
      </c>
      <c r="E358">
        <v>5573.02</v>
      </c>
      <c r="F358">
        <v>3626.39</v>
      </c>
      <c r="G358">
        <v>0.28310200000000002</v>
      </c>
      <c r="H358">
        <v>0.72627799999999998</v>
      </c>
      <c r="I358">
        <v>0</v>
      </c>
    </row>
    <row r="359" spans="1:9" x14ac:dyDescent="0.25">
      <c r="A359" t="s">
        <v>111</v>
      </c>
      <c r="B359">
        <v>6010.75</v>
      </c>
      <c r="C359">
        <v>6002.97</v>
      </c>
      <c r="D359">
        <v>5981.04</v>
      </c>
      <c r="E359">
        <v>5930.05</v>
      </c>
      <c r="F359">
        <v>3938.96</v>
      </c>
      <c r="G359">
        <v>0.28330699999999998</v>
      </c>
      <c r="H359">
        <v>0.71008300000000002</v>
      </c>
      <c r="I359">
        <v>0</v>
      </c>
    </row>
    <row r="360" spans="1:9" x14ac:dyDescent="0.25">
      <c r="A360" t="s">
        <v>111</v>
      </c>
      <c r="B360">
        <v>5910.4</v>
      </c>
      <c r="C360">
        <v>5907.06</v>
      </c>
      <c r="D360">
        <v>5885.09</v>
      </c>
      <c r="E360">
        <v>5835.44</v>
      </c>
      <c r="F360">
        <v>3869.14</v>
      </c>
      <c r="G360">
        <v>0.28326200000000001</v>
      </c>
      <c r="H360">
        <v>0.72768500000000003</v>
      </c>
      <c r="I360">
        <v>0</v>
      </c>
    </row>
    <row r="361" spans="1:9" x14ac:dyDescent="0.25">
      <c r="A361" t="s">
        <v>111</v>
      </c>
      <c r="B361">
        <v>5649.65</v>
      </c>
      <c r="C361">
        <v>5646.15</v>
      </c>
      <c r="D361">
        <v>5625.15</v>
      </c>
      <c r="E361">
        <v>5578.58</v>
      </c>
      <c r="F361">
        <v>3622.77</v>
      </c>
      <c r="G361">
        <v>0.283078</v>
      </c>
      <c r="H361">
        <v>0.72094000000000003</v>
      </c>
      <c r="I361">
        <v>0</v>
      </c>
    </row>
    <row r="362" spans="1:9" x14ac:dyDescent="0.25">
      <c r="A362" t="s">
        <v>111</v>
      </c>
      <c r="B362">
        <v>6115.5</v>
      </c>
      <c r="C362">
        <v>6112.4</v>
      </c>
      <c r="D362">
        <v>6090.33</v>
      </c>
      <c r="E362">
        <v>6039.33</v>
      </c>
      <c r="F362">
        <v>4051.96</v>
      </c>
      <c r="G362">
        <v>0.28355599999999997</v>
      </c>
      <c r="H362">
        <v>0.71775599999999995</v>
      </c>
      <c r="I362">
        <v>0</v>
      </c>
    </row>
    <row r="363" spans="1:9" x14ac:dyDescent="0.25">
      <c r="A363" t="s">
        <v>111</v>
      </c>
      <c r="B363">
        <v>5745.87</v>
      </c>
      <c r="C363">
        <v>5628.37</v>
      </c>
      <c r="D363">
        <v>5607.4</v>
      </c>
      <c r="E363">
        <v>5561.26</v>
      </c>
      <c r="F363">
        <v>3614.6</v>
      </c>
      <c r="G363">
        <v>0.27276899999999998</v>
      </c>
      <c r="H363">
        <v>0.72333800000000004</v>
      </c>
      <c r="I363">
        <v>0</v>
      </c>
    </row>
    <row r="364" spans="1:9" x14ac:dyDescent="0.25">
      <c r="A364" t="s">
        <v>111</v>
      </c>
      <c r="B364">
        <v>6635.22</v>
      </c>
      <c r="C364">
        <v>6034.27</v>
      </c>
      <c r="D364">
        <v>6012.45</v>
      </c>
      <c r="E364">
        <v>5960.83</v>
      </c>
      <c r="F364">
        <v>3977.67</v>
      </c>
      <c r="G364">
        <v>0.28308800000000001</v>
      </c>
      <c r="H364">
        <v>0.71433899999999995</v>
      </c>
      <c r="I364">
        <v>0</v>
      </c>
    </row>
    <row r="365" spans="1:9" x14ac:dyDescent="0.25">
      <c r="A365" t="s">
        <v>111</v>
      </c>
      <c r="B365">
        <v>6039.79</v>
      </c>
      <c r="C365">
        <v>6036.6</v>
      </c>
      <c r="D365">
        <v>6014.57</v>
      </c>
      <c r="E365">
        <v>5964.75</v>
      </c>
      <c r="F365">
        <v>3994.34</v>
      </c>
      <c r="G365">
        <v>0.28308800000000001</v>
      </c>
      <c r="H365">
        <v>0.72514900000000004</v>
      </c>
      <c r="I365">
        <v>0</v>
      </c>
    </row>
    <row r="366" spans="1:9" x14ac:dyDescent="0.25">
      <c r="A366" t="s">
        <v>111</v>
      </c>
      <c r="B366">
        <v>5633.55</v>
      </c>
      <c r="C366">
        <v>5630.28</v>
      </c>
      <c r="D366">
        <v>5609.32</v>
      </c>
      <c r="E366">
        <v>5563.3</v>
      </c>
      <c r="F366">
        <v>3603.88</v>
      </c>
      <c r="G366">
        <v>0.28387699999999999</v>
      </c>
      <c r="H366">
        <v>0.70653200000000005</v>
      </c>
      <c r="I366">
        <v>0</v>
      </c>
    </row>
    <row r="367" spans="1:9" x14ac:dyDescent="0.25">
      <c r="A367" t="s">
        <v>111</v>
      </c>
      <c r="B367">
        <v>6092.2</v>
      </c>
      <c r="C367">
        <v>6089.1</v>
      </c>
      <c r="D367">
        <v>6067.15</v>
      </c>
      <c r="E367">
        <v>6017.09</v>
      </c>
      <c r="F367">
        <v>4022.62</v>
      </c>
      <c r="G367">
        <v>0.28360200000000002</v>
      </c>
      <c r="H367">
        <v>0.72775900000000004</v>
      </c>
      <c r="I367">
        <v>0</v>
      </c>
    </row>
    <row r="368" spans="1:9" x14ac:dyDescent="0.25">
      <c r="A368" t="s">
        <v>111</v>
      </c>
      <c r="B368">
        <v>5680.54</v>
      </c>
      <c r="C368">
        <v>5642.11</v>
      </c>
      <c r="D368">
        <v>5620.98</v>
      </c>
      <c r="E368">
        <v>5574.7</v>
      </c>
      <c r="F368">
        <v>3624.26</v>
      </c>
      <c r="G368">
        <v>0.28313199999999999</v>
      </c>
      <c r="H368">
        <v>0.70653100000000002</v>
      </c>
      <c r="I368">
        <v>0</v>
      </c>
    </row>
    <row r="369" spans="1:9" x14ac:dyDescent="0.25">
      <c r="A369" t="s">
        <v>111</v>
      </c>
      <c r="B369">
        <v>6558.86</v>
      </c>
      <c r="C369">
        <v>5962.04</v>
      </c>
      <c r="D369">
        <v>5940.32</v>
      </c>
      <c r="E369">
        <v>5889.33</v>
      </c>
      <c r="F369">
        <v>3910.16</v>
      </c>
      <c r="G369">
        <v>0.260994</v>
      </c>
      <c r="H369">
        <v>0.71972599999999998</v>
      </c>
      <c r="I369">
        <v>0</v>
      </c>
    </row>
    <row r="370" spans="1:9" x14ac:dyDescent="0.25">
      <c r="A370" t="s">
        <v>111</v>
      </c>
      <c r="B370">
        <v>5932.5</v>
      </c>
      <c r="C370">
        <v>5929.21</v>
      </c>
      <c r="D370">
        <v>5907.48</v>
      </c>
      <c r="E370">
        <v>5857.02</v>
      </c>
      <c r="F370">
        <v>3895.35</v>
      </c>
      <c r="G370">
        <v>0.28317999999999999</v>
      </c>
      <c r="H370">
        <v>0.72702800000000001</v>
      </c>
      <c r="I370">
        <v>0</v>
      </c>
    </row>
    <row r="371" spans="1:9" x14ac:dyDescent="0.25">
      <c r="A371" t="s">
        <v>111</v>
      </c>
      <c r="B371">
        <v>5653.58</v>
      </c>
      <c r="C371">
        <v>5650.22</v>
      </c>
      <c r="D371">
        <v>5629</v>
      </c>
      <c r="E371">
        <v>5583.03</v>
      </c>
      <c r="F371">
        <v>3622.46</v>
      </c>
      <c r="G371">
        <v>0.28359899999999999</v>
      </c>
      <c r="H371">
        <v>0.72713700000000003</v>
      </c>
      <c r="I371">
        <v>0</v>
      </c>
    </row>
    <row r="372" spans="1:9" x14ac:dyDescent="0.25">
      <c r="A372" t="s">
        <v>111</v>
      </c>
      <c r="B372">
        <v>6000.02</v>
      </c>
      <c r="C372">
        <v>5996.79</v>
      </c>
      <c r="D372">
        <v>5974.96</v>
      </c>
      <c r="E372">
        <v>5925.19</v>
      </c>
      <c r="F372">
        <v>3938.45</v>
      </c>
      <c r="G372">
        <v>0.28417799999999999</v>
      </c>
      <c r="H372">
        <v>0.71964700000000004</v>
      </c>
      <c r="I372">
        <v>0</v>
      </c>
    </row>
    <row r="373" spans="1:9" x14ac:dyDescent="0.25">
      <c r="A373" t="s">
        <v>111</v>
      </c>
      <c r="B373">
        <v>5862.45</v>
      </c>
      <c r="C373">
        <v>5655.38</v>
      </c>
      <c r="D373">
        <v>5634.36</v>
      </c>
      <c r="E373">
        <v>5588.09</v>
      </c>
      <c r="F373">
        <v>3632.61</v>
      </c>
      <c r="G373">
        <v>0.28366599999999997</v>
      </c>
      <c r="H373">
        <v>0.72270999999999996</v>
      </c>
      <c r="I373">
        <v>0</v>
      </c>
    </row>
    <row r="374" spans="1:9" x14ac:dyDescent="0.25">
      <c r="A374" t="s">
        <v>111</v>
      </c>
      <c r="B374">
        <v>6637.06</v>
      </c>
      <c r="C374">
        <v>6027.12</v>
      </c>
      <c r="D374">
        <v>6005.11</v>
      </c>
      <c r="E374">
        <v>5953.41</v>
      </c>
      <c r="F374">
        <v>3967.06</v>
      </c>
      <c r="G374">
        <v>0.28314499999999998</v>
      </c>
      <c r="H374">
        <v>0.72783200000000003</v>
      </c>
      <c r="I374">
        <v>0</v>
      </c>
    </row>
    <row r="375" spans="1:9" x14ac:dyDescent="0.25">
      <c r="A375" t="s">
        <v>111</v>
      </c>
      <c r="B375">
        <v>6079.05</v>
      </c>
      <c r="C375">
        <v>6075.82</v>
      </c>
      <c r="D375">
        <v>6053.79</v>
      </c>
      <c r="E375">
        <v>6002.99</v>
      </c>
      <c r="F375">
        <v>4031.89</v>
      </c>
      <c r="G375">
        <v>0.28308499999999998</v>
      </c>
      <c r="H375">
        <v>0.72760899999999995</v>
      </c>
      <c r="I375">
        <v>0</v>
      </c>
    </row>
    <row r="376" spans="1:9" x14ac:dyDescent="0.25">
      <c r="A376" t="s">
        <v>111</v>
      </c>
      <c r="B376">
        <v>5681.94</v>
      </c>
      <c r="C376">
        <v>5678.36</v>
      </c>
      <c r="D376">
        <v>5657.14</v>
      </c>
      <c r="E376">
        <v>5610.77</v>
      </c>
      <c r="F376">
        <v>3639.9</v>
      </c>
      <c r="G376">
        <v>0.283082</v>
      </c>
      <c r="H376">
        <v>0.70652899999999996</v>
      </c>
      <c r="I376">
        <v>0</v>
      </c>
    </row>
    <row r="377" spans="1:9" x14ac:dyDescent="0.25">
      <c r="A377" t="s">
        <v>111</v>
      </c>
      <c r="B377">
        <v>6069.31</v>
      </c>
      <c r="C377">
        <v>6066.16</v>
      </c>
      <c r="D377">
        <v>6043.83</v>
      </c>
      <c r="E377">
        <v>5994.05</v>
      </c>
      <c r="F377">
        <v>3999.59</v>
      </c>
      <c r="G377">
        <v>0.25375799999999998</v>
      </c>
      <c r="H377">
        <v>0.72669099999999998</v>
      </c>
      <c r="I377">
        <v>0</v>
      </c>
    </row>
    <row r="378" spans="1:9" x14ac:dyDescent="0.25">
      <c r="A378" t="s">
        <v>111</v>
      </c>
      <c r="B378">
        <v>6087.08</v>
      </c>
      <c r="C378">
        <v>5657.77</v>
      </c>
      <c r="D378">
        <v>5636.8</v>
      </c>
      <c r="E378">
        <v>5590.58</v>
      </c>
      <c r="F378">
        <v>3628.58</v>
      </c>
      <c r="G378">
        <v>0.28317599999999998</v>
      </c>
      <c r="H378">
        <v>0.72421100000000005</v>
      </c>
      <c r="I378">
        <v>0</v>
      </c>
    </row>
    <row r="379" spans="1:9" x14ac:dyDescent="0.25">
      <c r="A379" t="s">
        <v>111</v>
      </c>
      <c r="B379">
        <v>5990.62</v>
      </c>
      <c r="C379">
        <v>5982.51</v>
      </c>
      <c r="D379">
        <v>5960.43</v>
      </c>
      <c r="E379">
        <v>5909.26</v>
      </c>
      <c r="F379">
        <v>3927.06</v>
      </c>
      <c r="G379">
        <v>0.27473700000000001</v>
      </c>
      <c r="H379">
        <v>0.72761900000000002</v>
      </c>
      <c r="I379">
        <v>0</v>
      </c>
    </row>
    <row r="380" spans="1:9" x14ac:dyDescent="0.25">
      <c r="A380" t="s">
        <v>111</v>
      </c>
      <c r="B380">
        <v>6023.66</v>
      </c>
      <c r="C380">
        <v>6020.38</v>
      </c>
      <c r="D380">
        <v>5998.01</v>
      </c>
      <c r="E380">
        <v>5949.05</v>
      </c>
      <c r="F380">
        <v>3976.17</v>
      </c>
      <c r="G380">
        <v>0.28310299999999999</v>
      </c>
      <c r="H380">
        <v>0.70651200000000003</v>
      </c>
      <c r="I380">
        <v>0</v>
      </c>
    </row>
    <row r="381" spans="1:9" x14ac:dyDescent="0.25">
      <c r="A381" t="s">
        <v>111</v>
      </c>
      <c r="B381">
        <v>5672.65</v>
      </c>
      <c r="C381">
        <v>5669.2</v>
      </c>
      <c r="D381">
        <v>5648.23</v>
      </c>
      <c r="E381">
        <v>5601.85</v>
      </c>
      <c r="F381">
        <v>3631.01</v>
      </c>
      <c r="G381">
        <v>0.28314699999999998</v>
      </c>
      <c r="H381">
        <v>0.72576499999999999</v>
      </c>
      <c r="I381">
        <v>0</v>
      </c>
    </row>
    <row r="382" spans="1:9" x14ac:dyDescent="0.25">
      <c r="A382" t="s">
        <v>111</v>
      </c>
      <c r="B382">
        <v>5974.72</v>
      </c>
      <c r="C382">
        <v>5971.5</v>
      </c>
      <c r="D382">
        <v>5949.62</v>
      </c>
      <c r="E382">
        <v>5899.45</v>
      </c>
      <c r="F382">
        <v>3917.66</v>
      </c>
      <c r="G382">
        <v>0.28346100000000002</v>
      </c>
      <c r="H382">
        <v>0.71413400000000005</v>
      </c>
      <c r="I382">
        <v>0</v>
      </c>
    </row>
    <row r="383" spans="1:9" x14ac:dyDescent="0.25">
      <c r="A383" t="s">
        <v>111</v>
      </c>
      <c r="B383">
        <v>5694.22</v>
      </c>
      <c r="C383">
        <v>5649.51</v>
      </c>
      <c r="D383">
        <v>5628.53</v>
      </c>
      <c r="E383">
        <v>5582.27</v>
      </c>
      <c r="F383">
        <v>3623.74</v>
      </c>
      <c r="G383">
        <v>0.27535300000000001</v>
      </c>
      <c r="H383">
        <v>0.70653100000000002</v>
      </c>
      <c r="I383">
        <v>0</v>
      </c>
    </row>
    <row r="384" spans="1:9" x14ac:dyDescent="0.25">
      <c r="A384" t="s">
        <v>111</v>
      </c>
      <c r="B384">
        <v>6593.78</v>
      </c>
      <c r="C384">
        <v>5996.19</v>
      </c>
      <c r="D384">
        <v>5974.09</v>
      </c>
      <c r="E384">
        <v>5923.07</v>
      </c>
      <c r="F384">
        <v>3942.37</v>
      </c>
      <c r="G384">
        <v>0.28330300000000003</v>
      </c>
      <c r="H384">
        <v>0.72469099999999997</v>
      </c>
      <c r="I384">
        <v>0</v>
      </c>
    </row>
    <row r="385" spans="1:25" x14ac:dyDescent="0.25">
      <c r="A385" t="s">
        <v>111</v>
      </c>
      <c r="B385">
        <v>6046.91</v>
      </c>
      <c r="C385">
        <v>6043.54</v>
      </c>
      <c r="D385">
        <v>6021.17</v>
      </c>
      <c r="E385">
        <v>5971.07</v>
      </c>
      <c r="F385">
        <v>4001.17</v>
      </c>
      <c r="G385">
        <v>0.28315499999999999</v>
      </c>
      <c r="H385">
        <v>0.72688399999999997</v>
      </c>
      <c r="I385">
        <v>0</v>
      </c>
    </row>
    <row r="386" spans="1:25" x14ac:dyDescent="0.25">
      <c r="A386" t="s">
        <v>111</v>
      </c>
      <c r="B386">
        <v>5660.41</v>
      </c>
      <c r="C386">
        <v>5657.14</v>
      </c>
      <c r="D386">
        <v>5636.19</v>
      </c>
      <c r="E386">
        <v>5589.93</v>
      </c>
      <c r="F386">
        <v>3621.5</v>
      </c>
      <c r="G386">
        <v>0.26604800000000001</v>
      </c>
      <c r="H386">
        <v>0.72785</v>
      </c>
      <c r="I386">
        <v>0</v>
      </c>
    </row>
    <row r="387" spans="1:25" x14ac:dyDescent="0.25">
      <c r="A387" t="s">
        <v>111</v>
      </c>
      <c r="B387">
        <v>6126.41</v>
      </c>
      <c r="C387">
        <v>6123.28</v>
      </c>
      <c r="D387">
        <v>6100.82</v>
      </c>
      <c r="E387">
        <v>6049.73</v>
      </c>
      <c r="F387">
        <v>4059.88</v>
      </c>
      <c r="G387">
        <v>0.283161</v>
      </c>
      <c r="H387">
        <v>0.71907500000000002</v>
      </c>
      <c r="I387">
        <v>0</v>
      </c>
    </row>
    <row r="388" spans="1:25" x14ac:dyDescent="0.25">
      <c r="A388" t="s">
        <v>111</v>
      </c>
      <c r="B388">
        <v>5632.87</v>
      </c>
      <c r="C388">
        <v>5626.17</v>
      </c>
      <c r="D388">
        <v>5605.12</v>
      </c>
      <c r="E388">
        <v>5558.99</v>
      </c>
      <c r="F388">
        <v>3610.2</v>
      </c>
      <c r="G388">
        <v>0.26110899999999998</v>
      </c>
      <c r="H388">
        <v>0.72607900000000003</v>
      </c>
      <c r="I388">
        <v>0</v>
      </c>
    </row>
    <row r="389" spans="1:25" x14ac:dyDescent="0.25">
      <c r="A389" t="s">
        <v>111</v>
      </c>
      <c r="B389">
        <v>6528.81</v>
      </c>
      <c r="C389">
        <v>5931.07</v>
      </c>
      <c r="D389">
        <v>5909.18</v>
      </c>
      <c r="E389">
        <v>5858.89</v>
      </c>
      <c r="F389">
        <v>3882.02</v>
      </c>
      <c r="G389">
        <v>0.28326000000000001</v>
      </c>
      <c r="H389">
        <v>0.70653200000000005</v>
      </c>
      <c r="I389">
        <v>0</v>
      </c>
    </row>
    <row r="390" spans="1:25" x14ac:dyDescent="0.25">
      <c r="A390" t="s">
        <v>111</v>
      </c>
      <c r="B390">
        <v>6043.82</v>
      </c>
      <c r="C390">
        <v>6040.46</v>
      </c>
      <c r="D390">
        <v>6018.28</v>
      </c>
      <c r="E390">
        <v>5968.42</v>
      </c>
      <c r="F390">
        <v>3998.31</v>
      </c>
      <c r="G390">
        <v>0.283078</v>
      </c>
      <c r="H390">
        <v>0.72789800000000004</v>
      </c>
      <c r="I390">
        <v>0</v>
      </c>
    </row>
    <row r="391" spans="1:25" x14ac:dyDescent="0.25">
      <c r="A391" t="s">
        <v>111</v>
      </c>
      <c r="B391">
        <v>5752.19</v>
      </c>
      <c r="C391">
        <v>5748.51</v>
      </c>
      <c r="D391">
        <v>5727.4</v>
      </c>
      <c r="E391">
        <v>5679.24</v>
      </c>
      <c r="F391">
        <v>3713.33</v>
      </c>
      <c r="G391">
        <v>0.283078</v>
      </c>
      <c r="H391">
        <v>0.72390200000000005</v>
      </c>
      <c r="I391">
        <v>0</v>
      </c>
      <c r="R391" t="s">
        <v>68</v>
      </c>
      <c r="U391" t="s">
        <v>67</v>
      </c>
      <c r="X391" t="s">
        <v>65</v>
      </c>
    </row>
    <row r="392" spans="1:25" x14ac:dyDescent="0.25">
      <c r="A392" t="s">
        <v>111</v>
      </c>
      <c r="B392">
        <v>6147.31</v>
      </c>
      <c r="C392">
        <v>6144.02</v>
      </c>
      <c r="D392">
        <v>6121.38</v>
      </c>
      <c r="E392">
        <v>6071.2</v>
      </c>
      <c r="F392">
        <v>4075.14</v>
      </c>
      <c r="G392">
        <v>0.28310299999999999</v>
      </c>
      <c r="H392">
        <v>0.71767599999999998</v>
      </c>
      <c r="I392">
        <v>0</v>
      </c>
      <c r="R392">
        <f>AVERAGE(B343:B392)</f>
        <v>6005.1725999999981</v>
      </c>
      <c r="S392">
        <f>AVERAGE(C343:C392)</f>
        <v>5877.9300000000021</v>
      </c>
      <c r="U392">
        <f>_xlfn.VAR.P(B343:B392)</f>
        <v>87601.638323240026</v>
      </c>
      <c r="V392">
        <f>_xlfn.VAR.P(C343:C392)</f>
        <v>37201.116959999999</v>
      </c>
      <c r="X392">
        <f>1.96*SQRT(U392)/50</f>
        <v>11.602248985133166</v>
      </c>
      <c r="Y392">
        <f>1.96*SQRT(V392)/50</f>
        <v>7.56073570265582</v>
      </c>
    </row>
    <row r="393" spans="1:25" x14ac:dyDescent="0.25">
      <c r="A393" t="s">
        <v>111</v>
      </c>
      <c r="B393">
        <v>300260.21598600002</v>
      </c>
      <c r="C393" t="s">
        <v>37</v>
      </c>
    </row>
    <row r="394" spans="1:25" x14ac:dyDescent="0.25">
      <c r="A394" t="s">
        <v>112</v>
      </c>
      <c r="B394">
        <v>6080.2</v>
      </c>
      <c r="C394">
        <v>0</v>
      </c>
      <c r="D394">
        <v>0</v>
      </c>
      <c r="E394">
        <v>0</v>
      </c>
      <c r="F394">
        <v>0</v>
      </c>
      <c r="G394">
        <v>0.28323799999999999</v>
      </c>
      <c r="H394">
        <v>0.70647700000000002</v>
      </c>
      <c r="I394">
        <v>0</v>
      </c>
    </row>
    <row r="395" spans="1:25" x14ac:dyDescent="0.25">
      <c r="A395" t="s">
        <v>112</v>
      </c>
      <c r="B395">
        <v>5967.55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0.70653200000000005</v>
      </c>
      <c r="I395">
        <v>0</v>
      </c>
    </row>
    <row r="396" spans="1:25" x14ac:dyDescent="0.25">
      <c r="A396" t="s">
        <v>112</v>
      </c>
      <c r="B396">
        <v>6003.47</v>
      </c>
      <c r="C396">
        <v>0</v>
      </c>
      <c r="D396">
        <v>0</v>
      </c>
      <c r="E396">
        <v>0</v>
      </c>
      <c r="F396">
        <v>0</v>
      </c>
      <c r="G396">
        <v>0.28308</v>
      </c>
      <c r="H396">
        <v>0.727688</v>
      </c>
      <c r="I396">
        <v>0</v>
      </c>
    </row>
    <row r="397" spans="1:25" x14ac:dyDescent="0.25">
      <c r="A397" t="s">
        <v>112</v>
      </c>
      <c r="B397">
        <v>5683.41</v>
      </c>
      <c r="C397">
        <v>0</v>
      </c>
      <c r="D397">
        <v>0</v>
      </c>
      <c r="E397">
        <v>0</v>
      </c>
      <c r="F397">
        <v>0</v>
      </c>
      <c r="G397">
        <v>0.28309699999999999</v>
      </c>
      <c r="H397">
        <v>0.72772599999999998</v>
      </c>
      <c r="I397">
        <v>0</v>
      </c>
    </row>
    <row r="398" spans="1:25" x14ac:dyDescent="0.25">
      <c r="A398" t="s">
        <v>112</v>
      </c>
      <c r="B398">
        <v>6168.98</v>
      </c>
      <c r="C398">
        <v>0</v>
      </c>
      <c r="D398">
        <v>0</v>
      </c>
      <c r="E398">
        <v>0</v>
      </c>
      <c r="F398">
        <v>0</v>
      </c>
      <c r="G398">
        <v>0.28312500000000002</v>
      </c>
      <c r="H398">
        <v>0.72589700000000001</v>
      </c>
      <c r="I398">
        <v>0</v>
      </c>
    </row>
    <row r="399" spans="1:25" x14ac:dyDescent="0.25">
      <c r="A399" t="s">
        <v>112</v>
      </c>
      <c r="B399">
        <v>5669.72</v>
      </c>
      <c r="C399">
        <v>0</v>
      </c>
      <c r="D399">
        <v>0</v>
      </c>
      <c r="E399">
        <v>0</v>
      </c>
      <c r="F399">
        <v>0</v>
      </c>
      <c r="G399">
        <v>0.28310000000000002</v>
      </c>
      <c r="H399">
        <v>0.72764799999999996</v>
      </c>
      <c r="I399">
        <v>0</v>
      </c>
    </row>
    <row r="400" spans="1:25" x14ac:dyDescent="0.25">
      <c r="A400" t="s">
        <v>112</v>
      </c>
      <c r="B400">
        <v>6631.22</v>
      </c>
      <c r="C400">
        <v>0</v>
      </c>
      <c r="D400">
        <v>0</v>
      </c>
      <c r="E400">
        <v>0</v>
      </c>
      <c r="F400">
        <v>0</v>
      </c>
      <c r="G400">
        <v>0.28317700000000001</v>
      </c>
      <c r="H400">
        <v>0.72165800000000002</v>
      </c>
      <c r="I400">
        <v>0</v>
      </c>
    </row>
    <row r="401" spans="1:9" x14ac:dyDescent="0.25">
      <c r="A401" t="s">
        <v>112</v>
      </c>
      <c r="B401">
        <v>6051.16</v>
      </c>
      <c r="C401">
        <v>0</v>
      </c>
      <c r="D401">
        <v>0</v>
      </c>
      <c r="E401">
        <v>0</v>
      </c>
      <c r="F401">
        <v>0</v>
      </c>
      <c r="G401">
        <v>0.26318999999999998</v>
      </c>
      <c r="H401">
        <v>0.72785200000000005</v>
      </c>
      <c r="I401">
        <v>0</v>
      </c>
    </row>
    <row r="402" spans="1:9" x14ac:dyDescent="0.25">
      <c r="A402" t="s">
        <v>112</v>
      </c>
      <c r="B402">
        <v>5633.91</v>
      </c>
      <c r="C402">
        <v>0</v>
      </c>
      <c r="D402">
        <v>0</v>
      </c>
      <c r="E402">
        <v>0</v>
      </c>
      <c r="F402">
        <v>0</v>
      </c>
      <c r="G402">
        <v>0.28339799999999998</v>
      </c>
      <c r="H402">
        <v>0.70653100000000002</v>
      </c>
      <c r="I402">
        <v>0</v>
      </c>
    </row>
    <row r="403" spans="1:9" x14ac:dyDescent="0.25">
      <c r="A403" t="s">
        <v>112</v>
      </c>
      <c r="B403">
        <v>5905.49</v>
      </c>
      <c r="C403">
        <v>0</v>
      </c>
      <c r="D403">
        <v>0</v>
      </c>
      <c r="E403">
        <v>0</v>
      </c>
      <c r="F403">
        <v>0</v>
      </c>
      <c r="G403">
        <v>0.28312599999999999</v>
      </c>
      <c r="H403">
        <v>0.71380399999999999</v>
      </c>
      <c r="I403">
        <v>0</v>
      </c>
    </row>
    <row r="404" spans="1:9" x14ac:dyDescent="0.25">
      <c r="A404" t="s">
        <v>112</v>
      </c>
      <c r="B404">
        <v>5776.53</v>
      </c>
      <c r="C404">
        <v>0</v>
      </c>
      <c r="D404">
        <v>0</v>
      </c>
      <c r="E404">
        <v>0</v>
      </c>
      <c r="F404">
        <v>0</v>
      </c>
      <c r="G404">
        <v>0.28307900000000003</v>
      </c>
      <c r="H404">
        <v>0.72023999999999999</v>
      </c>
      <c r="I404">
        <v>0</v>
      </c>
    </row>
    <row r="405" spans="1:9" x14ac:dyDescent="0.25">
      <c r="A405" t="s">
        <v>112</v>
      </c>
      <c r="B405">
        <v>6594.04</v>
      </c>
      <c r="C405">
        <v>0</v>
      </c>
      <c r="D405">
        <v>0</v>
      </c>
      <c r="E405">
        <v>0</v>
      </c>
      <c r="F405">
        <v>0</v>
      </c>
      <c r="G405">
        <v>0.28055799999999997</v>
      </c>
      <c r="H405">
        <v>0.72651500000000002</v>
      </c>
      <c r="I405">
        <v>0</v>
      </c>
    </row>
    <row r="406" spans="1:9" x14ac:dyDescent="0.25">
      <c r="A406" t="s">
        <v>112</v>
      </c>
      <c r="B406">
        <v>6065.08</v>
      </c>
      <c r="C406">
        <v>0</v>
      </c>
      <c r="D406">
        <v>0</v>
      </c>
      <c r="E406">
        <v>0</v>
      </c>
      <c r="F406">
        <v>0</v>
      </c>
      <c r="G406">
        <v>0.26646799999999998</v>
      </c>
      <c r="H406">
        <v>0.72645700000000002</v>
      </c>
      <c r="I406">
        <v>0</v>
      </c>
    </row>
    <row r="407" spans="1:9" x14ac:dyDescent="0.25">
      <c r="A407" t="s">
        <v>112</v>
      </c>
      <c r="B407">
        <v>5646.55</v>
      </c>
      <c r="C407">
        <v>0</v>
      </c>
      <c r="D407">
        <v>0</v>
      </c>
      <c r="E407">
        <v>0</v>
      </c>
      <c r="F407">
        <v>0</v>
      </c>
      <c r="G407">
        <v>0.283522</v>
      </c>
      <c r="H407">
        <v>0.71553100000000003</v>
      </c>
      <c r="I407">
        <v>0</v>
      </c>
    </row>
    <row r="408" spans="1:9" x14ac:dyDescent="0.25">
      <c r="A408" t="s">
        <v>112</v>
      </c>
      <c r="B408">
        <v>6021.23</v>
      </c>
      <c r="C408">
        <v>0</v>
      </c>
      <c r="D408">
        <v>0</v>
      </c>
      <c r="E408">
        <v>0</v>
      </c>
      <c r="F408">
        <v>0</v>
      </c>
      <c r="G408">
        <v>0.28349299999999999</v>
      </c>
      <c r="H408">
        <v>0.72787400000000002</v>
      </c>
      <c r="I408">
        <v>0</v>
      </c>
    </row>
    <row r="409" spans="1:9" x14ac:dyDescent="0.25">
      <c r="A409" t="s">
        <v>112</v>
      </c>
      <c r="B409">
        <v>6172.79</v>
      </c>
      <c r="C409">
        <v>0</v>
      </c>
      <c r="D409">
        <v>0</v>
      </c>
      <c r="E409">
        <v>0</v>
      </c>
      <c r="F409">
        <v>0</v>
      </c>
      <c r="G409">
        <v>0.28314299999999998</v>
      </c>
      <c r="H409">
        <v>0.72753000000000001</v>
      </c>
      <c r="I409">
        <v>0</v>
      </c>
    </row>
    <row r="410" spans="1:9" x14ac:dyDescent="0.25">
      <c r="A410" t="s">
        <v>112</v>
      </c>
      <c r="B410">
        <v>5940.78</v>
      </c>
      <c r="C410">
        <v>0</v>
      </c>
      <c r="D410">
        <v>0</v>
      </c>
      <c r="E410">
        <v>0</v>
      </c>
      <c r="F410">
        <v>0</v>
      </c>
      <c r="G410">
        <v>0.28313899999999997</v>
      </c>
      <c r="H410">
        <v>0.72782800000000003</v>
      </c>
      <c r="I410">
        <v>0</v>
      </c>
    </row>
    <row r="411" spans="1:9" x14ac:dyDescent="0.25">
      <c r="A411" t="s">
        <v>112</v>
      </c>
      <c r="B411">
        <v>6072.07</v>
      </c>
      <c r="C411">
        <v>0</v>
      </c>
      <c r="D411">
        <v>0</v>
      </c>
      <c r="E411">
        <v>0</v>
      </c>
      <c r="F411">
        <v>0</v>
      </c>
      <c r="G411">
        <v>0.283078</v>
      </c>
      <c r="H411">
        <v>0.72658100000000003</v>
      </c>
      <c r="I411">
        <v>0</v>
      </c>
    </row>
    <row r="412" spans="1:9" x14ac:dyDescent="0.25">
      <c r="A412" t="s">
        <v>112</v>
      </c>
      <c r="B412">
        <v>5651.31</v>
      </c>
      <c r="C412">
        <v>0</v>
      </c>
      <c r="D412">
        <v>0</v>
      </c>
      <c r="E412">
        <v>0</v>
      </c>
      <c r="F412">
        <v>0</v>
      </c>
      <c r="G412">
        <v>0.28312999999999999</v>
      </c>
      <c r="H412">
        <v>0.72767000000000004</v>
      </c>
      <c r="I412">
        <v>0</v>
      </c>
    </row>
    <row r="413" spans="1:9" x14ac:dyDescent="0.25">
      <c r="A413" t="s">
        <v>112</v>
      </c>
      <c r="B413">
        <v>6049.61</v>
      </c>
      <c r="C413">
        <v>0</v>
      </c>
      <c r="D413">
        <v>0</v>
      </c>
      <c r="E413">
        <v>0</v>
      </c>
      <c r="F413">
        <v>0</v>
      </c>
      <c r="G413">
        <v>0.28315099999999999</v>
      </c>
      <c r="H413">
        <v>0.727441</v>
      </c>
      <c r="I413">
        <v>0</v>
      </c>
    </row>
    <row r="414" spans="1:9" x14ac:dyDescent="0.25">
      <c r="A414" t="s">
        <v>112</v>
      </c>
      <c r="B414">
        <v>6382.51</v>
      </c>
      <c r="C414">
        <v>0</v>
      </c>
      <c r="D414">
        <v>0</v>
      </c>
      <c r="E414">
        <v>0</v>
      </c>
      <c r="F414">
        <v>0</v>
      </c>
      <c r="G414">
        <v>0.28319899999999998</v>
      </c>
      <c r="H414">
        <v>0.72442300000000004</v>
      </c>
      <c r="I414">
        <v>0</v>
      </c>
    </row>
    <row r="415" spans="1:9" x14ac:dyDescent="0.25">
      <c r="A415" t="s">
        <v>112</v>
      </c>
      <c r="B415">
        <v>5933.42</v>
      </c>
      <c r="C415">
        <v>0</v>
      </c>
      <c r="D415">
        <v>0</v>
      </c>
      <c r="E415">
        <v>0</v>
      </c>
      <c r="F415">
        <v>0</v>
      </c>
      <c r="G415">
        <v>0.283225</v>
      </c>
      <c r="H415">
        <v>0.724518</v>
      </c>
      <c r="I415">
        <v>0</v>
      </c>
    </row>
    <row r="416" spans="1:9" x14ac:dyDescent="0.25">
      <c r="A416" t="s">
        <v>112</v>
      </c>
      <c r="B416">
        <v>6032.73</v>
      </c>
      <c r="C416">
        <v>0</v>
      </c>
      <c r="D416">
        <v>0</v>
      </c>
      <c r="E416">
        <v>0</v>
      </c>
      <c r="F416">
        <v>0</v>
      </c>
      <c r="G416">
        <v>0.28340700000000002</v>
      </c>
      <c r="H416">
        <v>0.72574099999999997</v>
      </c>
      <c r="I416">
        <v>0</v>
      </c>
    </row>
    <row r="417" spans="1:9" x14ac:dyDescent="0.25">
      <c r="A417" t="s">
        <v>112</v>
      </c>
      <c r="B417">
        <v>5614.19</v>
      </c>
      <c r="C417">
        <v>0</v>
      </c>
      <c r="D417">
        <v>0</v>
      </c>
      <c r="E417">
        <v>0</v>
      </c>
      <c r="F417">
        <v>0</v>
      </c>
      <c r="G417">
        <v>0.28310000000000002</v>
      </c>
      <c r="H417">
        <v>0.70652700000000002</v>
      </c>
      <c r="I417">
        <v>0</v>
      </c>
    </row>
    <row r="418" spans="1:9" x14ac:dyDescent="0.25">
      <c r="A418" t="s">
        <v>112</v>
      </c>
      <c r="B418">
        <v>6015.35</v>
      </c>
      <c r="C418">
        <v>0</v>
      </c>
      <c r="D418">
        <v>0</v>
      </c>
      <c r="E418">
        <v>0</v>
      </c>
      <c r="F418">
        <v>0</v>
      </c>
      <c r="G418">
        <v>0.28309800000000002</v>
      </c>
      <c r="H418">
        <v>0.72671399999999997</v>
      </c>
      <c r="I418">
        <v>0</v>
      </c>
    </row>
    <row r="419" spans="1:9" x14ac:dyDescent="0.25">
      <c r="A419" t="s">
        <v>112</v>
      </c>
      <c r="B419">
        <v>5677.47</v>
      </c>
      <c r="C419">
        <v>0</v>
      </c>
      <c r="D419">
        <v>0</v>
      </c>
      <c r="E419">
        <v>0</v>
      </c>
      <c r="F419">
        <v>0</v>
      </c>
      <c r="G419">
        <v>0.26054899999999998</v>
      </c>
      <c r="H419">
        <v>0.72771699999999995</v>
      </c>
      <c r="I419">
        <v>0</v>
      </c>
    </row>
    <row r="420" spans="1:9" x14ac:dyDescent="0.25">
      <c r="A420" t="s">
        <v>112</v>
      </c>
      <c r="B420">
        <v>6542.61</v>
      </c>
      <c r="C420">
        <v>0</v>
      </c>
      <c r="D420">
        <v>0</v>
      </c>
      <c r="E420">
        <v>0</v>
      </c>
      <c r="F420">
        <v>0</v>
      </c>
      <c r="G420">
        <v>0.28309499999999999</v>
      </c>
      <c r="H420">
        <v>0.70653200000000005</v>
      </c>
      <c r="I420">
        <v>0</v>
      </c>
    </row>
    <row r="421" spans="1:9" x14ac:dyDescent="0.25">
      <c r="A421" t="s">
        <v>112</v>
      </c>
      <c r="B421">
        <v>6129.31</v>
      </c>
      <c r="C421">
        <v>0</v>
      </c>
      <c r="D421">
        <v>0</v>
      </c>
      <c r="E421">
        <v>0</v>
      </c>
      <c r="F421">
        <v>0</v>
      </c>
      <c r="G421">
        <v>0.28545399999999999</v>
      </c>
      <c r="H421">
        <v>0.71180600000000005</v>
      </c>
      <c r="I421">
        <v>0</v>
      </c>
    </row>
    <row r="422" spans="1:9" x14ac:dyDescent="0.25">
      <c r="A422" t="s">
        <v>112</v>
      </c>
      <c r="B422">
        <v>5625.26</v>
      </c>
      <c r="C422">
        <v>0</v>
      </c>
      <c r="D422">
        <v>0</v>
      </c>
      <c r="E422">
        <v>0</v>
      </c>
      <c r="F422">
        <v>0</v>
      </c>
      <c r="G422">
        <v>0.28308100000000003</v>
      </c>
      <c r="H422">
        <v>0.70693600000000001</v>
      </c>
      <c r="I422">
        <v>0</v>
      </c>
    </row>
    <row r="423" spans="1:9" x14ac:dyDescent="0.25">
      <c r="A423" t="s">
        <v>112</v>
      </c>
      <c r="B423">
        <v>6026.51</v>
      </c>
      <c r="C423">
        <v>0</v>
      </c>
      <c r="D423">
        <v>0</v>
      </c>
      <c r="E423">
        <v>0</v>
      </c>
      <c r="F423">
        <v>0</v>
      </c>
      <c r="G423">
        <v>0.26511899999999999</v>
      </c>
      <c r="H423">
        <v>0.724688</v>
      </c>
      <c r="I423">
        <v>0</v>
      </c>
    </row>
    <row r="424" spans="1:9" x14ac:dyDescent="0.25">
      <c r="A424" t="s">
        <v>112</v>
      </c>
      <c r="B424">
        <v>5670.64</v>
      </c>
      <c r="C424">
        <v>0</v>
      </c>
      <c r="D424">
        <v>0</v>
      </c>
      <c r="E424">
        <v>0</v>
      </c>
      <c r="F424">
        <v>0</v>
      </c>
      <c r="G424">
        <v>0.260795</v>
      </c>
      <c r="H424">
        <v>0.72746100000000002</v>
      </c>
      <c r="I424">
        <v>0</v>
      </c>
    </row>
    <row r="425" spans="1:9" x14ac:dyDescent="0.25">
      <c r="A425" t="s">
        <v>112</v>
      </c>
      <c r="B425">
        <v>6463.38</v>
      </c>
      <c r="C425">
        <v>0</v>
      </c>
      <c r="D425">
        <v>0</v>
      </c>
      <c r="E425">
        <v>0</v>
      </c>
      <c r="F425">
        <v>0</v>
      </c>
      <c r="G425">
        <v>0.28309899999999999</v>
      </c>
      <c r="H425">
        <v>0.70652899999999996</v>
      </c>
      <c r="I425">
        <v>0</v>
      </c>
    </row>
    <row r="426" spans="1:9" x14ac:dyDescent="0.25">
      <c r="A426" t="s">
        <v>112</v>
      </c>
      <c r="B426">
        <v>6018.36</v>
      </c>
      <c r="C426">
        <v>0</v>
      </c>
      <c r="D426">
        <v>0</v>
      </c>
      <c r="E426">
        <v>0</v>
      </c>
      <c r="F426">
        <v>0</v>
      </c>
      <c r="G426">
        <v>0.283078</v>
      </c>
      <c r="H426">
        <v>0.74505399999999999</v>
      </c>
      <c r="I426">
        <v>0</v>
      </c>
    </row>
    <row r="427" spans="1:9" x14ac:dyDescent="0.25">
      <c r="A427" t="s">
        <v>112</v>
      </c>
      <c r="B427">
        <v>5620.42</v>
      </c>
      <c r="C427">
        <v>0</v>
      </c>
      <c r="D427">
        <v>0</v>
      </c>
      <c r="E427">
        <v>0</v>
      </c>
      <c r="F427">
        <v>0</v>
      </c>
      <c r="G427">
        <v>0.28312100000000001</v>
      </c>
      <c r="H427">
        <v>0.71526400000000001</v>
      </c>
      <c r="I427">
        <v>0</v>
      </c>
    </row>
    <row r="428" spans="1:9" x14ac:dyDescent="0.25">
      <c r="A428" t="s">
        <v>112</v>
      </c>
      <c r="B428">
        <v>6069.18</v>
      </c>
      <c r="C428">
        <v>0</v>
      </c>
      <c r="D428">
        <v>0</v>
      </c>
      <c r="E428">
        <v>0</v>
      </c>
      <c r="F428">
        <v>0</v>
      </c>
      <c r="G428">
        <v>0.26463599999999998</v>
      </c>
      <c r="H428">
        <v>0.72781200000000001</v>
      </c>
      <c r="I428">
        <v>0</v>
      </c>
    </row>
    <row r="429" spans="1:9" x14ac:dyDescent="0.25">
      <c r="A429" t="s">
        <v>112</v>
      </c>
      <c r="B429">
        <v>5972.92</v>
      </c>
      <c r="C429">
        <v>0</v>
      </c>
      <c r="D429">
        <v>0</v>
      </c>
      <c r="E429">
        <v>0</v>
      </c>
      <c r="F429">
        <v>0</v>
      </c>
      <c r="G429">
        <v>0.28309400000000001</v>
      </c>
      <c r="H429">
        <v>0.72691499999999998</v>
      </c>
      <c r="I429">
        <v>0</v>
      </c>
    </row>
    <row r="430" spans="1:9" x14ac:dyDescent="0.25">
      <c r="A430" t="s">
        <v>112</v>
      </c>
      <c r="B430">
        <v>6547.22</v>
      </c>
      <c r="C430">
        <v>0</v>
      </c>
      <c r="D430">
        <v>0</v>
      </c>
      <c r="E430">
        <v>0</v>
      </c>
      <c r="F430">
        <v>0</v>
      </c>
      <c r="G430">
        <v>0.283109</v>
      </c>
      <c r="H430">
        <v>0.72570900000000005</v>
      </c>
      <c r="I430">
        <v>0</v>
      </c>
    </row>
    <row r="431" spans="1:9" x14ac:dyDescent="0.25">
      <c r="A431" t="s">
        <v>112</v>
      </c>
      <c r="B431">
        <v>6025.23</v>
      </c>
      <c r="C431">
        <v>0</v>
      </c>
      <c r="D431">
        <v>0</v>
      </c>
      <c r="E431">
        <v>0</v>
      </c>
      <c r="F431">
        <v>0</v>
      </c>
      <c r="G431">
        <v>0.28309200000000001</v>
      </c>
      <c r="H431">
        <v>0.70652899999999996</v>
      </c>
      <c r="I431">
        <v>0</v>
      </c>
    </row>
    <row r="432" spans="1:9" x14ac:dyDescent="0.25">
      <c r="A432" t="s">
        <v>112</v>
      </c>
      <c r="B432">
        <v>5629.91</v>
      </c>
      <c r="C432">
        <v>0</v>
      </c>
      <c r="D432">
        <v>0</v>
      </c>
      <c r="E432">
        <v>0</v>
      </c>
      <c r="F432">
        <v>0</v>
      </c>
      <c r="G432">
        <v>0.28337299999999999</v>
      </c>
      <c r="H432">
        <v>0.72617600000000004</v>
      </c>
      <c r="I432">
        <v>0</v>
      </c>
    </row>
    <row r="433" spans="1:25" x14ac:dyDescent="0.25">
      <c r="A433" t="s">
        <v>112</v>
      </c>
      <c r="B433">
        <v>6093.35</v>
      </c>
      <c r="C433">
        <v>0</v>
      </c>
      <c r="D433">
        <v>0</v>
      </c>
      <c r="E433">
        <v>0</v>
      </c>
      <c r="F433">
        <v>0</v>
      </c>
      <c r="G433">
        <v>0.283078</v>
      </c>
      <c r="H433">
        <v>0.72670900000000005</v>
      </c>
      <c r="I433">
        <v>0</v>
      </c>
    </row>
    <row r="434" spans="1:25" x14ac:dyDescent="0.25">
      <c r="A434" t="s">
        <v>112</v>
      </c>
      <c r="B434">
        <v>5702.76</v>
      </c>
      <c r="C434">
        <v>0</v>
      </c>
      <c r="D434">
        <v>0</v>
      </c>
      <c r="E434">
        <v>0</v>
      </c>
      <c r="F434">
        <v>0</v>
      </c>
      <c r="G434">
        <v>0.28662700000000002</v>
      </c>
      <c r="H434">
        <v>0.72130000000000005</v>
      </c>
      <c r="I434">
        <v>0</v>
      </c>
    </row>
    <row r="435" spans="1:25" x14ac:dyDescent="0.25">
      <c r="A435" t="s">
        <v>112</v>
      </c>
      <c r="B435">
        <v>6554.12</v>
      </c>
      <c r="C435">
        <v>0</v>
      </c>
      <c r="D435">
        <v>0</v>
      </c>
      <c r="E435">
        <v>0</v>
      </c>
      <c r="F435">
        <v>0</v>
      </c>
      <c r="G435">
        <v>0.28332299999999999</v>
      </c>
      <c r="H435">
        <v>0.72370599999999996</v>
      </c>
      <c r="I435">
        <v>0</v>
      </c>
    </row>
    <row r="436" spans="1:25" x14ac:dyDescent="0.25">
      <c r="A436" t="s">
        <v>112</v>
      </c>
      <c r="B436">
        <v>6035.46</v>
      </c>
      <c r="C436">
        <v>0</v>
      </c>
      <c r="D436">
        <v>0</v>
      </c>
      <c r="E436">
        <v>0</v>
      </c>
      <c r="F436">
        <v>0</v>
      </c>
      <c r="G436">
        <v>0.283078</v>
      </c>
      <c r="H436">
        <v>0.71961600000000003</v>
      </c>
      <c r="I436">
        <v>0</v>
      </c>
    </row>
    <row r="437" spans="1:25" x14ac:dyDescent="0.25">
      <c r="A437" t="s">
        <v>112</v>
      </c>
      <c r="B437">
        <v>5594.47</v>
      </c>
      <c r="C437">
        <v>0</v>
      </c>
      <c r="D437">
        <v>0</v>
      </c>
      <c r="E437">
        <v>0</v>
      </c>
      <c r="F437">
        <v>0</v>
      </c>
      <c r="G437">
        <v>0.283086</v>
      </c>
      <c r="H437">
        <v>0.72405900000000001</v>
      </c>
      <c r="I437">
        <v>0</v>
      </c>
    </row>
    <row r="438" spans="1:25" x14ac:dyDescent="0.25">
      <c r="A438" t="s">
        <v>112</v>
      </c>
      <c r="B438">
        <v>6045.42</v>
      </c>
      <c r="C438">
        <v>0</v>
      </c>
      <c r="D438">
        <v>0</v>
      </c>
      <c r="E438">
        <v>0</v>
      </c>
      <c r="F438">
        <v>0</v>
      </c>
      <c r="G438">
        <v>0.28320299999999998</v>
      </c>
      <c r="H438">
        <v>0.70653200000000005</v>
      </c>
      <c r="I438">
        <v>0</v>
      </c>
    </row>
    <row r="439" spans="1:25" x14ac:dyDescent="0.25">
      <c r="A439" t="s">
        <v>112</v>
      </c>
      <c r="B439">
        <v>5717.92</v>
      </c>
      <c r="C439">
        <v>0</v>
      </c>
      <c r="D439">
        <v>0</v>
      </c>
      <c r="E439">
        <v>0</v>
      </c>
      <c r="F439">
        <v>0</v>
      </c>
      <c r="G439">
        <v>0.28314699999999998</v>
      </c>
      <c r="H439">
        <v>0.72779899999999997</v>
      </c>
      <c r="I439">
        <v>0</v>
      </c>
    </row>
    <row r="440" spans="1:25" x14ac:dyDescent="0.25">
      <c r="A440" t="s">
        <v>112</v>
      </c>
      <c r="B440">
        <v>6372.41</v>
      </c>
      <c r="C440">
        <v>0</v>
      </c>
      <c r="D440">
        <v>0</v>
      </c>
      <c r="E440">
        <v>0</v>
      </c>
      <c r="F440">
        <v>0</v>
      </c>
      <c r="G440">
        <v>0.262353</v>
      </c>
      <c r="H440">
        <v>0.72784400000000005</v>
      </c>
      <c r="I440">
        <v>0</v>
      </c>
    </row>
    <row r="441" spans="1:25" x14ac:dyDescent="0.25">
      <c r="A441" t="s">
        <v>112</v>
      </c>
      <c r="B441">
        <v>6032.22</v>
      </c>
      <c r="C441">
        <v>0</v>
      </c>
      <c r="D441">
        <v>0</v>
      </c>
      <c r="E441">
        <v>0</v>
      </c>
      <c r="F441">
        <v>0</v>
      </c>
      <c r="G441">
        <v>0.28309200000000001</v>
      </c>
      <c r="H441">
        <v>0.72684199999999999</v>
      </c>
      <c r="I441">
        <v>0</v>
      </c>
    </row>
    <row r="442" spans="1:25" x14ac:dyDescent="0.25">
      <c r="A442" t="s">
        <v>112</v>
      </c>
      <c r="B442">
        <v>5602.74</v>
      </c>
      <c r="C442">
        <v>0</v>
      </c>
      <c r="D442">
        <v>0</v>
      </c>
      <c r="E442">
        <v>0</v>
      </c>
      <c r="F442">
        <v>0</v>
      </c>
      <c r="G442">
        <v>0.28308899999999998</v>
      </c>
      <c r="H442">
        <v>0.70652700000000002</v>
      </c>
      <c r="I442">
        <v>0</v>
      </c>
    </row>
    <row r="443" spans="1:25" x14ac:dyDescent="0.25">
      <c r="A443" t="s">
        <v>112</v>
      </c>
      <c r="B443">
        <v>6155.53</v>
      </c>
      <c r="C443">
        <v>0</v>
      </c>
      <c r="D443">
        <v>0</v>
      </c>
      <c r="E443">
        <v>0</v>
      </c>
      <c r="F443">
        <v>0</v>
      </c>
      <c r="G443">
        <v>0.262521</v>
      </c>
      <c r="H443">
        <v>0.72767599999999999</v>
      </c>
      <c r="I443">
        <v>0</v>
      </c>
    </row>
    <row r="444" spans="1:25" x14ac:dyDescent="0.25">
      <c r="A444" t="s">
        <v>112</v>
      </c>
      <c r="B444">
        <v>5835.15</v>
      </c>
      <c r="C444">
        <v>0</v>
      </c>
      <c r="D444">
        <v>0</v>
      </c>
      <c r="E444">
        <v>0</v>
      </c>
      <c r="F444">
        <v>0</v>
      </c>
      <c r="G444">
        <v>0.28308</v>
      </c>
      <c r="H444">
        <v>0.72774499999999998</v>
      </c>
      <c r="I444">
        <v>0</v>
      </c>
    </row>
    <row r="445" spans="1:25" x14ac:dyDescent="0.25">
      <c r="A445" t="s">
        <v>112</v>
      </c>
      <c r="B445">
        <v>6338.52</v>
      </c>
      <c r="C445">
        <v>0</v>
      </c>
      <c r="D445">
        <v>0</v>
      </c>
      <c r="E445">
        <v>0</v>
      </c>
      <c r="F445">
        <v>0</v>
      </c>
      <c r="G445">
        <v>0.28310000000000002</v>
      </c>
      <c r="H445">
        <v>0.71432499999999999</v>
      </c>
      <c r="I445">
        <v>0</v>
      </c>
    </row>
    <row r="446" spans="1:25" x14ac:dyDescent="0.25">
      <c r="A446" t="s">
        <v>112</v>
      </c>
      <c r="B446">
        <v>6015.68</v>
      </c>
      <c r="C446">
        <v>0</v>
      </c>
      <c r="D446">
        <v>0</v>
      </c>
      <c r="E446">
        <v>0</v>
      </c>
      <c r="F446">
        <v>0</v>
      </c>
      <c r="G446">
        <v>0.28362900000000002</v>
      </c>
      <c r="H446">
        <v>0.72703499999999999</v>
      </c>
      <c r="I446">
        <v>0</v>
      </c>
    </row>
    <row r="447" spans="1:25" x14ac:dyDescent="0.25">
      <c r="A447" t="s">
        <v>112</v>
      </c>
      <c r="B447">
        <v>5611.58</v>
      </c>
      <c r="C447">
        <v>0</v>
      </c>
      <c r="D447">
        <v>0</v>
      </c>
      <c r="E447">
        <v>0</v>
      </c>
      <c r="F447">
        <v>0</v>
      </c>
      <c r="G447">
        <v>0.283196</v>
      </c>
      <c r="H447">
        <v>0.70653100000000002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6055.41</v>
      </c>
      <c r="C448">
        <v>0</v>
      </c>
      <c r="D448">
        <v>0</v>
      </c>
      <c r="E448">
        <v>0</v>
      </c>
      <c r="F448">
        <v>0</v>
      </c>
      <c r="G448">
        <v>0.26092399999999999</v>
      </c>
      <c r="H448">
        <v>0.722912</v>
      </c>
      <c r="I448">
        <v>0</v>
      </c>
      <c r="R448">
        <f>AVERAGE(B399:B448)</f>
        <v>5992.8170000000027</v>
      </c>
      <c r="S448">
        <f>AVERAGE(C399:C448)</f>
        <v>0</v>
      </c>
      <c r="U448">
        <f>_xlfn.VAR.P(B399:B448)</f>
        <v>87642.002472999986</v>
      </c>
      <c r="V448">
        <f>_xlfn.VAR.P(C399:C448)</f>
        <v>0</v>
      </c>
      <c r="X448">
        <f>1.96*SQRT(U448)/50</f>
        <v>11.604921657646409</v>
      </c>
      <c r="Y448">
        <f>1.96*SQRT(V448)/50</f>
        <v>0</v>
      </c>
    </row>
    <row r="449" spans="1:9" x14ac:dyDescent="0.25">
      <c r="A449" t="s">
        <v>112</v>
      </c>
      <c r="B449">
        <v>299642.221594</v>
      </c>
      <c r="C449" t="s">
        <v>37</v>
      </c>
    </row>
    <row r="450" spans="1:9" x14ac:dyDescent="0.25">
      <c r="A450" t="s">
        <v>113</v>
      </c>
      <c r="B450">
        <v>5912.82</v>
      </c>
      <c r="C450">
        <v>5064.68</v>
      </c>
      <c r="D450">
        <v>5043.7</v>
      </c>
      <c r="E450">
        <v>4997.84</v>
      </c>
      <c r="F450">
        <v>3644.1</v>
      </c>
      <c r="G450">
        <v>0.28326600000000002</v>
      </c>
      <c r="H450">
        <v>0.70652899999999996</v>
      </c>
      <c r="I450">
        <v>0</v>
      </c>
    </row>
    <row r="451" spans="1:9" x14ac:dyDescent="0.25">
      <c r="A451" t="s">
        <v>113</v>
      </c>
      <c r="B451">
        <v>5978.39</v>
      </c>
      <c r="C451">
        <v>5374.84</v>
      </c>
      <c r="D451">
        <v>5353.07</v>
      </c>
      <c r="E451">
        <v>5302.65</v>
      </c>
      <c r="F451">
        <v>3930.61</v>
      </c>
      <c r="G451">
        <v>0.28310000000000002</v>
      </c>
      <c r="H451">
        <v>0.72370299999999999</v>
      </c>
      <c r="I451">
        <v>0</v>
      </c>
    </row>
    <row r="452" spans="1:9" x14ac:dyDescent="0.25">
      <c r="A452" t="s">
        <v>113</v>
      </c>
      <c r="B452">
        <v>5258.94</v>
      </c>
      <c r="C452">
        <v>5255.22</v>
      </c>
      <c r="D452">
        <v>5233.5200000000004</v>
      </c>
      <c r="E452">
        <v>5185.9399999999996</v>
      </c>
      <c r="F452">
        <v>3842.15</v>
      </c>
      <c r="G452">
        <v>0.28309699999999999</v>
      </c>
      <c r="H452">
        <v>0.71773900000000002</v>
      </c>
      <c r="I452">
        <v>0</v>
      </c>
    </row>
    <row r="453" spans="1:9" x14ac:dyDescent="0.25">
      <c r="A453" t="s">
        <v>113</v>
      </c>
      <c r="B453">
        <v>5324.15</v>
      </c>
      <c r="C453">
        <v>5320.24</v>
      </c>
      <c r="D453">
        <v>5298.71</v>
      </c>
      <c r="E453">
        <v>5250.6</v>
      </c>
      <c r="F453">
        <v>3880.37</v>
      </c>
      <c r="G453">
        <v>0.28325</v>
      </c>
      <c r="H453">
        <v>0.72775599999999996</v>
      </c>
      <c r="I453">
        <v>0</v>
      </c>
    </row>
    <row r="454" spans="1:9" x14ac:dyDescent="0.25">
      <c r="A454" t="s">
        <v>113</v>
      </c>
      <c r="B454">
        <v>5398.26</v>
      </c>
      <c r="C454">
        <v>5394.97</v>
      </c>
      <c r="D454">
        <v>5373.23</v>
      </c>
      <c r="E454">
        <v>5325.03</v>
      </c>
      <c r="F454">
        <v>3959.42</v>
      </c>
      <c r="G454">
        <v>0.28309099999999998</v>
      </c>
      <c r="H454">
        <v>0.726271</v>
      </c>
      <c r="I454">
        <v>0</v>
      </c>
    </row>
    <row r="455" spans="1:9" x14ac:dyDescent="0.25">
      <c r="A455" t="s">
        <v>113</v>
      </c>
      <c r="B455">
        <v>5213.43</v>
      </c>
      <c r="C455">
        <v>5209.8999999999996</v>
      </c>
      <c r="D455">
        <v>5188.54</v>
      </c>
      <c r="E455">
        <v>5140.7700000000004</v>
      </c>
      <c r="F455">
        <v>3771.37</v>
      </c>
      <c r="G455">
        <v>0.28371600000000002</v>
      </c>
      <c r="H455">
        <v>0.72352399999999994</v>
      </c>
      <c r="I455">
        <v>0</v>
      </c>
    </row>
    <row r="456" spans="1:9" x14ac:dyDescent="0.25">
      <c r="A456" t="s">
        <v>113</v>
      </c>
      <c r="B456">
        <v>5633.23</v>
      </c>
      <c r="C456">
        <v>5629.9</v>
      </c>
      <c r="D456">
        <v>5607.27</v>
      </c>
      <c r="E456">
        <v>5554.7</v>
      </c>
      <c r="F456">
        <v>4172.49</v>
      </c>
      <c r="G456">
        <v>0.283078</v>
      </c>
      <c r="H456">
        <v>0.72673299999999996</v>
      </c>
      <c r="I456">
        <v>0</v>
      </c>
    </row>
    <row r="457" spans="1:9" x14ac:dyDescent="0.25">
      <c r="A457" t="s">
        <v>113</v>
      </c>
      <c r="B457">
        <v>5058.79</v>
      </c>
      <c r="C457">
        <v>5055.2</v>
      </c>
      <c r="D457">
        <v>5034.2</v>
      </c>
      <c r="E457">
        <v>4988.3999999999996</v>
      </c>
      <c r="F457">
        <v>3641.83</v>
      </c>
      <c r="G457">
        <v>0.28326699999999999</v>
      </c>
      <c r="H457">
        <v>0.72425899999999999</v>
      </c>
      <c r="I457">
        <v>0</v>
      </c>
    </row>
    <row r="458" spans="1:9" x14ac:dyDescent="0.25">
      <c r="A458" t="s">
        <v>113</v>
      </c>
      <c r="B458">
        <v>5491.79</v>
      </c>
      <c r="C458">
        <v>5488.58</v>
      </c>
      <c r="D458">
        <v>5466.28</v>
      </c>
      <c r="E458">
        <v>5417.24</v>
      </c>
      <c r="F458">
        <v>4044.35</v>
      </c>
      <c r="G458">
        <v>0.26106099999999999</v>
      </c>
      <c r="H458">
        <v>0.72779099999999997</v>
      </c>
      <c r="I458">
        <v>0</v>
      </c>
    </row>
    <row r="459" spans="1:9" x14ac:dyDescent="0.25">
      <c r="A459" t="s">
        <v>113</v>
      </c>
      <c r="B459">
        <v>5098</v>
      </c>
      <c r="C459">
        <v>5094.8100000000004</v>
      </c>
      <c r="D459">
        <v>5073.68</v>
      </c>
      <c r="E459">
        <v>5027.25</v>
      </c>
      <c r="F459">
        <v>3676.67</v>
      </c>
      <c r="G459">
        <v>0.28334999999999999</v>
      </c>
      <c r="H459">
        <v>0.72743199999999997</v>
      </c>
      <c r="I459">
        <v>0</v>
      </c>
    </row>
    <row r="460" spans="1:9" x14ac:dyDescent="0.25">
      <c r="A460" t="s">
        <v>113</v>
      </c>
      <c r="B460">
        <v>5580.86</v>
      </c>
      <c r="C460">
        <v>5577.65</v>
      </c>
      <c r="D460">
        <v>5555.42</v>
      </c>
      <c r="E460">
        <v>5505.16</v>
      </c>
      <c r="F460">
        <v>4121.38</v>
      </c>
      <c r="G460">
        <v>0.28333700000000001</v>
      </c>
      <c r="H460">
        <v>0.72789700000000002</v>
      </c>
      <c r="I460">
        <v>0</v>
      </c>
    </row>
    <row r="461" spans="1:9" x14ac:dyDescent="0.25">
      <c r="A461" t="s">
        <v>113</v>
      </c>
      <c r="B461">
        <v>5947.32</v>
      </c>
      <c r="C461">
        <v>5045.3900000000003</v>
      </c>
      <c r="D461">
        <v>5024.3900000000003</v>
      </c>
      <c r="E461">
        <v>4978.6899999999996</v>
      </c>
      <c r="F461">
        <v>3644.82</v>
      </c>
      <c r="G461">
        <v>0.283109</v>
      </c>
      <c r="H461">
        <v>0.72512299999999996</v>
      </c>
      <c r="I461">
        <v>0</v>
      </c>
    </row>
    <row r="462" spans="1:9" x14ac:dyDescent="0.25">
      <c r="A462" t="s">
        <v>113</v>
      </c>
      <c r="B462">
        <v>6018.32</v>
      </c>
      <c r="C462">
        <v>5421.89</v>
      </c>
      <c r="D462">
        <v>5399.7</v>
      </c>
      <c r="E462">
        <v>5348.59</v>
      </c>
      <c r="F462">
        <v>3982.06</v>
      </c>
      <c r="G462">
        <v>0.283078</v>
      </c>
      <c r="H462">
        <v>0.70780100000000001</v>
      </c>
      <c r="I462">
        <v>0</v>
      </c>
    </row>
    <row r="463" spans="1:9" x14ac:dyDescent="0.25">
      <c r="A463" t="s">
        <v>113</v>
      </c>
      <c r="B463">
        <v>5545.83</v>
      </c>
      <c r="C463">
        <v>5279.11</v>
      </c>
      <c r="D463">
        <v>5257.28</v>
      </c>
      <c r="E463">
        <v>5209.5</v>
      </c>
      <c r="F463">
        <v>3870.5</v>
      </c>
      <c r="G463">
        <v>0.28381600000000001</v>
      </c>
      <c r="H463">
        <v>0.71075200000000005</v>
      </c>
      <c r="I463">
        <v>0</v>
      </c>
    </row>
    <row r="464" spans="1:9" x14ac:dyDescent="0.25">
      <c r="A464" t="s">
        <v>113</v>
      </c>
      <c r="B464">
        <v>5270.63</v>
      </c>
      <c r="C464">
        <v>5265.13</v>
      </c>
      <c r="D464">
        <v>5243.73</v>
      </c>
      <c r="E464">
        <v>5195.22</v>
      </c>
      <c r="F464">
        <v>3822.04</v>
      </c>
      <c r="G464">
        <v>0.26085599999999998</v>
      </c>
      <c r="H464">
        <v>0.72755000000000003</v>
      </c>
      <c r="I464">
        <v>0</v>
      </c>
    </row>
    <row r="465" spans="1:9" x14ac:dyDescent="0.25">
      <c r="A465" t="s">
        <v>113</v>
      </c>
      <c r="B465">
        <v>5499.58</v>
      </c>
      <c r="C465">
        <v>5496.24</v>
      </c>
      <c r="D465">
        <v>5473.64</v>
      </c>
      <c r="E465">
        <v>5424.13</v>
      </c>
      <c r="F465">
        <v>4054.08</v>
      </c>
      <c r="G465">
        <v>0.28314600000000001</v>
      </c>
      <c r="H465">
        <v>0.72708899999999999</v>
      </c>
      <c r="I465">
        <v>0</v>
      </c>
    </row>
    <row r="466" spans="1:9" x14ac:dyDescent="0.25">
      <c r="A466" t="s">
        <v>113</v>
      </c>
      <c r="B466">
        <v>5117.3</v>
      </c>
      <c r="C466">
        <v>5113.7</v>
      </c>
      <c r="D466">
        <v>5092.46</v>
      </c>
      <c r="E466">
        <v>5045.78</v>
      </c>
      <c r="F466">
        <v>3685.47</v>
      </c>
      <c r="G466">
        <v>0.28307900000000003</v>
      </c>
      <c r="H466">
        <v>0.72574300000000003</v>
      </c>
      <c r="I466">
        <v>0</v>
      </c>
    </row>
    <row r="467" spans="1:9" x14ac:dyDescent="0.25">
      <c r="A467" t="s">
        <v>113</v>
      </c>
      <c r="B467">
        <v>5664.05</v>
      </c>
      <c r="C467">
        <v>5660.76</v>
      </c>
      <c r="D467">
        <v>5638.2</v>
      </c>
      <c r="E467">
        <v>5585.32</v>
      </c>
      <c r="F467">
        <v>4199.4799999999996</v>
      </c>
      <c r="G467">
        <v>0.28309499999999999</v>
      </c>
      <c r="H467">
        <v>0.72754700000000005</v>
      </c>
      <c r="I467">
        <v>0</v>
      </c>
    </row>
    <row r="468" spans="1:9" x14ac:dyDescent="0.25">
      <c r="A468" t="s">
        <v>113</v>
      </c>
      <c r="B468">
        <v>5082.16</v>
      </c>
      <c r="C468">
        <v>5078.8999999999996</v>
      </c>
      <c r="D468">
        <v>5057.9399999999996</v>
      </c>
      <c r="E468">
        <v>5011.8</v>
      </c>
      <c r="F468">
        <v>3653.09</v>
      </c>
      <c r="G468">
        <v>0.28308299999999997</v>
      </c>
      <c r="H468">
        <v>0.70653100000000002</v>
      </c>
      <c r="I468">
        <v>0</v>
      </c>
    </row>
    <row r="469" spans="1:9" x14ac:dyDescent="0.25">
      <c r="A469" t="s">
        <v>113</v>
      </c>
      <c r="B469">
        <v>5562.69</v>
      </c>
      <c r="C469">
        <v>5559.56</v>
      </c>
      <c r="D469">
        <v>5537.41</v>
      </c>
      <c r="E469">
        <v>5486.76</v>
      </c>
      <c r="F469">
        <v>4106.46</v>
      </c>
      <c r="G469">
        <v>0.28308899999999998</v>
      </c>
      <c r="H469">
        <v>0.72667300000000001</v>
      </c>
      <c r="I469">
        <v>0</v>
      </c>
    </row>
    <row r="470" spans="1:9" x14ac:dyDescent="0.25">
      <c r="A470" t="s">
        <v>113</v>
      </c>
      <c r="B470">
        <v>5104.13</v>
      </c>
      <c r="C470">
        <v>5100.95</v>
      </c>
      <c r="D470">
        <v>5079.72</v>
      </c>
      <c r="E470">
        <v>5033.01</v>
      </c>
      <c r="F470">
        <v>3694.13</v>
      </c>
      <c r="G470">
        <v>0.28310099999999999</v>
      </c>
      <c r="H470">
        <v>0.72778699999999996</v>
      </c>
      <c r="I470">
        <v>0</v>
      </c>
    </row>
    <row r="471" spans="1:9" x14ac:dyDescent="0.25">
      <c r="A471" t="s">
        <v>113</v>
      </c>
      <c r="B471">
        <v>5600.37</v>
      </c>
      <c r="C471">
        <v>5597.23</v>
      </c>
      <c r="D471">
        <v>5574.92</v>
      </c>
      <c r="E471">
        <v>5524.33</v>
      </c>
      <c r="F471">
        <v>4135.8599999999997</v>
      </c>
      <c r="G471">
        <v>0.283105</v>
      </c>
      <c r="H471">
        <v>0.75156199999999995</v>
      </c>
      <c r="I471">
        <v>0</v>
      </c>
    </row>
    <row r="472" spans="1:9" x14ac:dyDescent="0.25">
      <c r="A472" t="s">
        <v>113</v>
      </c>
      <c r="B472">
        <v>6211.39</v>
      </c>
      <c r="C472">
        <v>5066.95</v>
      </c>
      <c r="D472">
        <v>5045.9799999999996</v>
      </c>
      <c r="E472">
        <v>4999.8900000000003</v>
      </c>
      <c r="F472">
        <v>3661.92</v>
      </c>
      <c r="G472">
        <v>0.28329799999999999</v>
      </c>
      <c r="H472">
        <v>0.71075100000000002</v>
      </c>
      <c r="I472">
        <v>0</v>
      </c>
    </row>
    <row r="473" spans="1:9" x14ac:dyDescent="0.25">
      <c r="A473" t="s">
        <v>113</v>
      </c>
      <c r="B473">
        <v>5404.88</v>
      </c>
      <c r="C473">
        <v>5397.38</v>
      </c>
      <c r="D473">
        <v>5375.51</v>
      </c>
      <c r="E473">
        <v>5324.73</v>
      </c>
      <c r="F473">
        <v>3945.96</v>
      </c>
      <c r="G473">
        <v>0.28328700000000001</v>
      </c>
      <c r="H473">
        <v>0.72187800000000002</v>
      </c>
      <c r="I473">
        <v>0</v>
      </c>
    </row>
    <row r="474" spans="1:9" x14ac:dyDescent="0.25">
      <c r="A474" t="s">
        <v>113</v>
      </c>
      <c r="B474">
        <v>5588.06</v>
      </c>
      <c r="C474">
        <v>5339.9</v>
      </c>
      <c r="D474">
        <v>5318.13</v>
      </c>
      <c r="E474">
        <v>5269.71</v>
      </c>
      <c r="F474">
        <v>3917.91</v>
      </c>
      <c r="G474">
        <v>0.28310000000000002</v>
      </c>
      <c r="H474">
        <v>0.72781200000000001</v>
      </c>
      <c r="I474">
        <v>0</v>
      </c>
    </row>
    <row r="475" spans="1:9" x14ac:dyDescent="0.25">
      <c r="A475" t="s">
        <v>113</v>
      </c>
      <c r="B475">
        <v>5333.48</v>
      </c>
      <c r="C475">
        <v>5329.89</v>
      </c>
      <c r="D475">
        <v>5308.47</v>
      </c>
      <c r="E475">
        <v>5258.57</v>
      </c>
      <c r="F475">
        <v>3898.15</v>
      </c>
      <c r="G475">
        <v>0.26258399999999998</v>
      </c>
      <c r="H475">
        <v>0.72722500000000001</v>
      </c>
      <c r="I475">
        <v>0</v>
      </c>
    </row>
    <row r="476" spans="1:9" x14ac:dyDescent="0.25">
      <c r="A476" t="s">
        <v>113</v>
      </c>
      <c r="B476">
        <v>5559.82</v>
      </c>
      <c r="C476">
        <v>5556.47</v>
      </c>
      <c r="D476">
        <v>5534.24</v>
      </c>
      <c r="E476">
        <v>5482.25</v>
      </c>
      <c r="F476">
        <v>4109.45</v>
      </c>
      <c r="G476">
        <v>0.283665</v>
      </c>
      <c r="H476">
        <v>0.70652899999999996</v>
      </c>
      <c r="I476">
        <v>0</v>
      </c>
    </row>
    <row r="477" spans="1:9" x14ac:dyDescent="0.25">
      <c r="A477" t="s">
        <v>113</v>
      </c>
      <c r="B477">
        <v>5093.38</v>
      </c>
      <c r="C477">
        <v>5089.93</v>
      </c>
      <c r="D477">
        <v>5068.8599999999997</v>
      </c>
      <c r="E477">
        <v>5022.6499999999996</v>
      </c>
      <c r="F477">
        <v>3668.27</v>
      </c>
      <c r="G477">
        <v>0.28308899999999998</v>
      </c>
      <c r="H477">
        <v>0.71826900000000005</v>
      </c>
      <c r="I477">
        <v>0</v>
      </c>
    </row>
    <row r="478" spans="1:9" x14ac:dyDescent="0.25">
      <c r="A478" t="s">
        <v>113</v>
      </c>
      <c r="B478">
        <v>5559.32</v>
      </c>
      <c r="C478">
        <v>5556.17</v>
      </c>
      <c r="D478">
        <v>5534.01</v>
      </c>
      <c r="E478">
        <v>5482.64</v>
      </c>
      <c r="F478">
        <v>4103.79</v>
      </c>
      <c r="G478">
        <v>0.28317500000000001</v>
      </c>
      <c r="H478">
        <v>0.72585699999999997</v>
      </c>
      <c r="I478">
        <v>0</v>
      </c>
    </row>
    <row r="479" spans="1:9" x14ac:dyDescent="0.25">
      <c r="A479" t="s">
        <v>113</v>
      </c>
      <c r="B479">
        <v>5080.97</v>
      </c>
      <c r="C479">
        <v>5077.6099999999997</v>
      </c>
      <c r="D479">
        <v>5056.5</v>
      </c>
      <c r="E479">
        <v>5010.43</v>
      </c>
      <c r="F479">
        <v>3659.03</v>
      </c>
      <c r="G479">
        <v>0.28333999999999998</v>
      </c>
      <c r="H479">
        <v>0.72554399999999997</v>
      </c>
      <c r="I479">
        <v>0</v>
      </c>
    </row>
    <row r="480" spans="1:9" x14ac:dyDescent="0.25">
      <c r="A480" t="s">
        <v>113</v>
      </c>
      <c r="B480">
        <v>5605.21</v>
      </c>
      <c r="C480">
        <v>5602.07</v>
      </c>
      <c r="D480">
        <v>5579.68</v>
      </c>
      <c r="E480">
        <v>5526.87</v>
      </c>
      <c r="F480">
        <v>4145.3</v>
      </c>
      <c r="G480">
        <v>0.28345500000000001</v>
      </c>
      <c r="H480">
        <v>0.721669</v>
      </c>
      <c r="I480">
        <v>0</v>
      </c>
    </row>
    <row r="481" spans="1:9" x14ac:dyDescent="0.25">
      <c r="A481" t="s">
        <v>113</v>
      </c>
      <c r="B481">
        <v>5096.63</v>
      </c>
      <c r="C481">
        <v>5093.5200000000004</v>
      </c>
      <c r="D481">
        <v>5072.51</v>
      </c>
      <c r="E481">
        <v>5025.88</v>
      </c>
      <c r="F481">
        <v>3681.53</v>
      </c>
      <c r="G481">
        <v>0.28307900000000003</v>
      </c>
      <c r="H481">
        <v>0.70877599999999996</v>
      </c>
      <c r="I481">
        <v>0</v>
      </c>
    </row>
    <row r="482" spans="1:9" x14ac:dyDescent="0.25">
      <c r="A482" t="s">
        <v>113</v>
      </c>
      <c r="B482">
        <v>5461.17</v>
      </c>
      <c r="C482">
        <v>5457.93</v>
      </c>
      <c r="D482">
        <v>5435.89</v>
      </c>
      <c r="E482">
        <v>5383.87</v>
      </c>
      <c r="F482">
        <v>4017.63</v>
      </c>
      <c r="G482">
        <v>0.27723100000000001</v>
      </c>
      <c r="H482">
        <v>0.72601099999999996</v>
      </c>
      <c r="I482">
        <v>0</v>
      </c>
    </row>
    <row r="483" spans="1:9" x14ac:dyDescent="0.25">
      <c r="A483" t="s">
        <v>113</v>
      </c>
      <c r="B483">
        <v>5568.24</v>
      </c>
      <c r="C483">
        <v>5090.7299999999996</v>
      </c>
      <c r="D483">
        <v>5069.7700000000004</v>
      </c>
      <c r="E483">
        <v>5023.21</v>
      </c>
      <c r="F483">
        <v>3685.17</v>
      </c>
      <c r="G483">
        <v>0.28343400000000002</v>
      </c>
      <c r="H483">
        <v>0.72209199999999996</v>
      </c>
      <c r="I483">
        <v>0</v>
      </c>
    </row>
    <row r="484" spans="1:9" x14ac:dyDescent="0.25">
      <c r="A484" t="s">
        <v>113</v>
      </c>
      <c r="B484">
        <v>6099.87</v>
      </c>
      <c r="C484">
        <v>5495.78</v>
      </c>
      <c r="D484">
        <v>5473.76</v>
      </c>
      <c r="E484">
        <v>5422.36</v>
      </c>
      <c r="F484">
        <v>4035.16</v>
      </c>
      <c r="G484">
        <v>0.28308499999999998</v>
      </c>
      <c r="H484">
        <v>0.70981499999999997</v>
      </c>
      <c r="I484">
        <v>0</v>
      </c>
    </row>
    <row r="485" spans="1:9" x14ac:dyDescent="0.25">
      <c r="A485" t="s">
        <v>113</v>
      </c>
      <c r="B485">
        <v>5737.42</v>
      </c>
      <c r="C485">
        <v>5299.72</v>
      </c>
      <c r="D485">
        <v>5277.87</v>
      </c>
      <c r="E485">
        <v>5229.78</v>
      </c>
      <c r="F485">
        <v>3883.28</v>
      </c>
      <c r="G485">
        <v>0.284057</v>
      </c>
      <c r="H485">
        <v>0.71899400000000002</v>
      </c>
      <c r="I485">
        <v>0</v>
      </c>
    </row>
    <row r="486" spans="1:9" x14ac:dyDescent="0.25">
      <c r="A486" t="s">
        <v>113</v>
      </c>
      <c r="B486">
        <v>5304.69</v>
      </c>
      <c r="C486">
        <v>5281.35</v>
      </c>
      <c r="D486">
        <v>5259.83</v>
      </c>
      <c r="E486">
        <v>5211.25</v>
      </c>
      <c r="F486">
        <v>3841.22</v>
      </c>
      <c r="G486">
        <v>0.28314699999999998</v>
      </c>
      <c r="H486">
        <v>0.72783799999999998</v>
      </c>
      <c r="I486">
        <v>0</v>
      </c>
    </row>
    <row r="487" spans="1:9" x14ac:dyDescent="0.25">
      <c r="A487" t="s">
        <v>113</v>
      </c>
      <c r="B487">
        <v>5554.17</v>
      </c>
      <c r="C487">
        <v>5550.78</v>
      </c>
      <c r="D487">
        <v>5528.43</v>
      </c>
      <c r="E487">
        <v>5478.64</v>
      </c>
      <c r="F487">
        <v>4106.3599999999997</v>
      </c>
      <c r="G487">
        <v>0.28309200000000001</v>
      </c>
      <c r="H487">
        <v>0.72775400000000001</v>
      </c>
      <c r="I487">
        <v>0</v>
      </c>
    </row>
    <row r="488" spans="1:9" x14ac:dyDescent="0.25">
      <c r="A488" t="s">
        <v>113</v>
      </c>
      <c r="B488">
        <v>5107.87</v>
      </c>
      <c r="C488">
        <v>5104.2</v>
      </c>
      <c r="D488">
        <v>5083.2299999999996</v>
      </c>
      <c r="E488">
        <v>5036.5600000000004</v>
      </c>
      <c r="F488">
        <v>3682.34</v>
      </c>
      <c r="G488">
        <v>0.283495</v>
      </c>
      <c r="H488">
        <v>0.71316999999999997</v>
      </c>
      <c r="I488">
        <v>0</v>
      </c>
    </row>
    <row r="489" spans="1:9" x14ac:dyDescent="0.25">
      <c r="A489" t="s">
        <v>113</v>
      </c>
      <c r="B489">
        <v>5516.6</v>
      </c>
      <c r="C489">
        <v>5513.41</v>
      </c>
      <c r="D489">
        <v>5491.3</v>
      </c>
      <c r="E489">
        <v>5439.09</v>
      </c>
      <c r="F489">
        <v>4068.21</v>
      </c>
      <c r="G489">
        <v>0.28310200000000002</v>
      </c>
      <c r="H489">
        <v>0.72762400000000005</v>
      </c>
      <c r="I489">
        <v>0</v>
      </c>
    </row>
    <row r="490" spans="1:9" x14ac:dyDescent="0.25">
      <c r="A490" t="s">
        <v>113</v>
      </c>
      <c r="B490">
        <v>5082.87</v>
      </c>
      <c r="C490">
        <v>5079.34</v>
      </c>
      <c r="D490">
        <v>5058.1899999999996</v>
      </c>
      <c r="E490">
        <v>5011.93</v>
      </c>
      <c r="F490">
        <v>3669.35</v>
      </c>
      <c r="G490">
        <v>0.283078</v>
      </c>
      <c r="H490">
        <v>0.72108799999999995</v>
      </c>
      <c r="I490">
        <v>0</v>
      </c>
    </row>
    <row r="491" spans="1:9" x14ac:dyDescent="0.25">
      <c r="A491" t="s">
        <v>113</v>
      </c>
      <c r="B491">
        <v>5587.23</v>
      </c>
      <c r="C491">
        <v>5583.99</v>
      </c>
      <c r="D491">
        <v>5561.54</v>
      </c>
      <c r="E491">
        <v>5510.56</v>
      </c>
      <c r="F491">
        <v>4134.33</v>
      </c>
      <c r="G491">
        <v>0.283744</v>
      </c>
      <c r="H491">
        <v>0.72317900000000002</v>
      </c>
      <c r="I491">
        <v>0</v>
      </c>
    </row>
    <row r="492" spans="1:9" x14ac:dyDescent="0.25">
      <c r="A492" t="s">
        <v>113</v>
      </c>
      <c r="B492">
        <v>6092.03</v>
      </c>
      <c r="C492">
        <v>5076.5</v>
      </c>
      <c r="D492">
        <v>5055.55</v>
      </c>
      <c r="E492">
        <v>5009.29</v>
      </c>
      <c r="F492">
        <v>3666.68</v>
      </c>
      <c r="G492">
        <v>0.26069199999999998</v>
      </c>
      <c r="H492">
        <v>0.72637700000000005</v>
      </c>
      <c r="I492">
        <v>0</v>
      </c>
    </row>
    <row r="493" spans="1:9" x14ac:dyDescent="0.25">
      <c r="A493" t="s">
        <v>113</v>
      </c>
      <c r="B493">
        <v>6157.49</v>
      </c>
      <c r="C493">
        <v>5551.43</v>
      </c>
      <c r="D493">
        <v>5529.44</v>
      </c>
      <c r="E493">
        <v>5476.09</v>
      </c>
      <c r="F493">
        <v>4101.29</v>
      </c>
      <c r="G493">
        <v>0.28383000000000003</v>
      </c>
      <c r="H493">
        <v>0.72787000000000002</v>
      </c>
      <c r="I493">
        <v>0</v>
      </c>
    </row>
    <row r="494" spans="1:9" x14ac:dyDescent="0.25">
      <c r="A494" t="s">
        <v>113</v>
      </c>
      <c r="B494">
        <v>5603.17</v>
      </c>
      <c r="C494">
        <v>5434.63</v>
      </c>
      <c r="D494">
        <v>5412.48</v>
      </c>
      <c r="E494">
        <v>5362.47</v>
      </c>
      <c r="F494">
        <v>4003.96</v>
      </c>
      <c r="G494">
        <v>0.28311500000000001</v>
      </c>
      <c r="H494">
        <v>0.719414</v>
      </c>
      <c r="I494">
        <v>0</v>
      </c>
    </row>
    <row r="495" spans="1:9" x14ac:dyDescent="0.25">
      <c r="A495" t="s">
        <v>113</v>
      </c>
      <c r="B495">
        <v>5224.0200000000004</v>
      </c>
      <c r="C495">
        <v>5220.6000000000004</v>
      </c>
      <c r="D495">
        <v>5199.3100000000004</v>
      </c>
      <c r="E495">
        <v>5151.6499999999996</v>
      </c>
      <c r="F495">
        <v>3782.35</v>
      </c>
      <c r="G495">
        <v>0.28321099999999999</v>
      </c>
      <c r="H495">
        <v>0.72764099999999998</v>
      </c>
      <c r="I495">
        <v>0</v>
      </c>
    </row>
    <row r="496" spans="1:9" x14ac:dyDescent="0.25">
      <c r="A496" t="s">
        <v>113</v>
      </c>
      <c r="B496">
        <v>5547.77</v>
      </c>
      <c r="C496">
        <v>5544.47</v>
      </c>
      <c r="D496">
        <v>5522.28</v>
      </c>
      <c r="E496">
        <v>5472.05</v>
      </c>
      <c r="F496">
        <v>4096.3100000000004</v>
      </c>
      <c r="G496">
        <v>0.28325499999999998</v>
      </c>
      <c r="H496">
        <v>0.71100099999999999</v>
      </c>
      <c r="I496">
        <v>0</v>
      </c>
    </row>
    <row r="497" spans="1:25" x14ac:dyDescent="0.25">
      <c r="A497" t="s">
        <v>113</v>
      </c>
      <c r="B497">
        <v>5150.62</v>
      </c>
      <c r="C497">
        <v>5147</v>
      </c>
      <c r="D497">
        <v>5125.79</v>
      </c>
      <c r="E497">
        <v>5078.42</v>
      </c>
      <c r="F497">
        <v>3725.77</v>
      </c>
      <c r="G497">
        <v>0.28317599999999998</v>
      </c>
      <c r="H497">
        <v>0.72502800000000001</v>
      </c>
      <c r="I497">
        <v>0</v>
      </c>
    </row>
    <row r="498" spans="1:25" x14ac:dyDescent="0.25">
      <c r="A498" t="s">
        <v>113</v>
      </c>
      <c r="B498">
        <v>5605.41</v>
      </c>
      <c r="C498">
        <v>5602.27</v>
      </c>
      <c r="D498">
        <v>5580</v>
      </c>
      <c r="E498">
        <v>5529.07</v>
      </c>
      <c r="F498">
        <v>4144.8100000000004</v>
      </c>
      <c r="G498">
        <v>0.28309099999999998</v>
      </c>
      <c r="H498">
        <v>0.71860000000000002</v>
      </c>
      <c r="I498">
        <v>0</v>
      </c>
    </row>
    <row r="499" spans="1:25" x14ac:dyDescent="0.25">
      <c r="A499" t="s">
        <v>113</v>
      </c>
      <c r="B499">
        <v>5088.7</v>
      </c>
      <c r="C499">
        <v>5085.49</v>
      </c>
      <c r="D499">
        <v>5064.47</v>
      </c>
      <c r="E499">
        <v>5018.3</v>
      </c>
      <c r="F499">
        <v>3666.88</v>
      </c>
      <c r="G499">
        <v>0.283078</v>
      </c>
      <c r="H499">
        <v>0.70652800000000004</v>
      </c>
      <c r="I499">
        <v>0</v>
      </c>
    </row>
    <row r="500" spans="1:25" x14ac:dyDescent="0.25">
      <c r="A500" t="s">
        <v>113</v>
      </c>
      <c r="B500">
        <v>5703.5</v>
      </c>
      <c r="C500">
        <v>5700.38</v>
      </c>
      <c r="D500">
        <v>5677.67</v>
      </c>
      <c r="E500">
        <v>5623.64</v>
      </c>
      <c r="F500">
        <v>4239.59</v>
      </c>
      <c r="G500">
        <v>0.28308299999999997</v>
      </c>
      <c r="H500">
        <v>0.72787800000000002</v>
      </c>
      <c r="I500">
        <v>0</v>
      </c>
    </row>
    <row r="501" spans="1:25" x14ac:dyDescent="0.25">
      <c r="A501" t="s">
        <v>113</v>
      </c>
      <c r="B501">
        <v>5830.28</v>
      </c>
      <c r="C501">
        <v>5077.8599999999997</v>
      </c>
      <c r="D501">
        <v>5056.6400000000003</v>
      </c>
      <c r="E501">
        <v>5010.22</v>
      </c>
      <c r="F501">
        <v>3679.69</v>
      </c>
      <c r="G501">
        <v>0.283082</v>
      </c>
      <c r="H501">
        <v>0.72691300000000003</v>
      </c>
      <c r="I501">
        <v>0</v>
      </c>
    </row>
    <row r="502" spans="1:25" x14ac:dyDescent="0.25">
      <c r="A502" t="s">
        <v>113</v>
      </c>
      <c r="B502">
        <v>6077.71</v>
      </c>
      <c r="C502">
        <v>5477.28</v>
      </c>
      <c r="D502">
        <v>5455.23</v>
      </c>
      <c r="E502">
        <v>5404.04</v>
      </c>
      <c r="F502">
        <v>4028.14</v>
      </c>
      <c r="G502">
        <v>0.28311399999999998</v>
      </c>
      <c r="H502">
        <v>0.71944200000000003</v>
      </c>
      <c r="I502">
        <v>0</v>
      </c>
    </row>
    <row r="503" spans="1:25" x14ac:dyDescent="0.25">
      <c r="A503" t="s">
        <v>113</v>
      </c>
      <c r="B503">
        <v>5736.27</v>
      </c>
      <c r="C503">
        <v>5351.47</v>
      </c>
      <c r="D503">
        <v>5329.5</v>
      </c>
      <c r="E503">
        <v>5280.44</v>
      </c>
      <c r="F503">
        <v>3921.44</v>
      </c>
      <c r="G503">
        <v>0.28308299999999997</v>
      </c>
      <c r="H503">
        <v>0.72438899999999995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5264.7</v>
      </c>
      <c r="C504">
        <v>5241.2700000000004</v>
      </c>
      <c r="D504">
        <v>5219.9799999999996</v>
      </c>
      <c r="E504">
        <v>5171.17</v>
      </c>
      <c r="F504">
        <v>3803.6</v>
      </c>
      <c r="G504">
        <v>0.283634</v>
      </c>
      <c r="H504">
        <v>0.70764199999999999</v>
      </c>
      <c r="I504">
        <v>0</v>
      </c>
      <c r="R504">
        <f>AVERAGE(B455:B504)</f>
        <v>5502.4684000000016</v>
      </c>
      <c r="S504">
        <f>AVERAGE(C455:C504)</f>
        <v>5335.0533999999998</v>
      </c>
      <c r="U504">
        <f>_xlfn.VAR.P(B455:B504)</f>
        <v>102915.23089743998</v>
      </c>
      <c r="V504">
        <f>_xlfn.VAR.P(C455:C504)</f>
        <v>44262.554842440011</v>
      </c>
      <c r="X504">
        <f>1.96*SQRT(U504)/50</f>
        <v>12.575518295730086</v>
      </c>
      <c r="Y504">
        <f>1.96*SQRT(V504)/50</f>
        <v>8.2471578300095008</v>
      </c>
    </row>
    <row r="505" spans="1:25" x14ac:dyDescent="0.25">
      <c r="A505" t="s">
        <v>113</v>
      </c>
      <c r="B505">
        <v>275125.02620000002</v>
      </c>
      <c r="C505" t="s">
        <v>37</v>
      </c>
    </row>
    <row r="506" spans="1:25" x14ac:dyDescent="0.25">
      <c r="A506" t="s">
        <v>114</v>
      </c>
      <c r="B506" s="9">
        <v>2434030</v>
      </c>
      <c r="C506" s="9">
        <v>2433930</v>
      </c>
      <c r="D506" s="9">
        <v>2433920</v>
      </c>
      <c r="E506" s="9">
        <v>2433920</v>
      </c>
      <c r="F506">
        <v>36.874299999999998</v>
      </c>
      <c r="G506">
        <v>1</v>
      </c>
      <c r="H506">
        <v>1</v>
      </c>
      <c r="I506">
        <v>12499950</v>
      </c>
    </row>
    <row r="507" spans="1:25" x14ac:dyDescent="0.25">
      <c r="A507" t="s">
        <v>114</v>
      </c>
      <c r="B507" s="9">
        <v>2433050</v>
      </c>
      <c r="C507" s="9">
        <v>2432940</v>
      </c>
      <c r="D507" s="9">
        <v>2432930</v>
      </c>
      <c r="E507" s="9">
        <v>2432920</v>
      </c>
      <c r="F507">
        <v>2.5927699999999998</v>
      </c>
      <c r="G507">
        <v>1</v>
      </c>
      <c r="H507">
        <v>1</v>
      </c>
      <c r="I507">
        <v>12499950</v>
      </c>
    </row>
    <row r="508" spans="1:25" x14ac:dyDescent="0.25">
      <c r="A508" t="s">
        <v>114</v>
      </c>
      <c r="B508" s="9">
        <v>2424550</v>
      </c>
      <c r="C508" s="9">
        <v>2424450</v>
      </c>
      <c r="D508" s="9">
        <v>2424430</v>
      </c>
      <c r="E508" s="9">
        <v>2424430</v>
      </c>
      <c r="F508">
        <v>2.6214499999999998</v>
      </c>
      <c r="G508">
        <v>1</v>
      </c>
      <c r="H508">
        <v>1</v>
      </c>
      <c r="I508">
        <v>12499950</v>
      </c>
    </row>
    <row r="509" spans="1:25" x14ac:dyDescent="0.25">
      <c r="A509" t="s">
        <v>114</v>
      </c>
      <c r="B509" s="9">
        <v>2438780</v>
      </c>
      <c r="C509" s="9">
        <v>2438680</v>
      </c>
      <c r="D509" s="9">
        <v>2438660</v>
      </c>
      <c r="E509" s="9">
        <v>2438660</v>
      </c>
      <c r="F509">
        <v>2.5835599999999999</v>
      </c>
      <c r="G509">
        <v>1</v>
      </c>
      <c r="H509">
        <v>1</v>
      </c>
      <c r="I509">
        <v>12499950</v>
      </c>
    </row>
    <row r="510" spans="1:25" x14ac:dyDescent="0.25">
      <c r="A510" t="s">
        <v>114</v>
      </c>
      <c r="B510" s="9">
        <v>2439620</v>
      </c>
      <c r="C510" s="9">
        <v>2439510</v>
      </c>
      <c r="D510" s="9">
        <v>2439500</v>
      </c>
      <c r="E510" s="9">
        <v>2439500</v>
      </c>
      <c r="F510">
        <v>2.6675300000000002</v>
      </c>
      <c r="G510">
        <v>1</v>
      </c>
      <c r="H510">
        <v>1</v>
      </c>
      <c r="I510">
        <v>12499950</v>
      </c>
    </row>
    <row r="511" spans="1:25" x14ac:dyDescent="0.25">
      <c r="A511" t="s">
        <v>114</v>
      </c>
      <c r="B511" s="9">
        <v>2446150</v>
      </c>
      <c r="C511" s="9">
        <v>2446040</v>
      </c>
      <c r="D511" s="9">
        <v>2446030</v>
      </c>
      <c r="E511" s="9">
        <v>2446030</v>
      </c>
      <c r="F511">
        <v>2.6798500000000001</v>
      </c>
      <c r="G511">
        <v>1</v>
      </c>
      <c r="H511">
        <v>1</v>
      </c>
      <c r="I511">
        <v>12499950</v>
      </c>
    </row>
    <row r="512" spans="1:25" x14ac:dyDescent="0.25">
      <c r="A512" t="s">
        <v>114</v>
      </c>
      <c r="B512" s="9">
        <v>2443930</v>
      </c>
      <c r="C512" s="9">
        <v>2443820</v>
      </c>
      <c r="D512" s="9">
        <v>2443810</v>
      </c>
      <c r="E512" s="9">
        <v>2443810</v>
      </c>
      <c r="F512">
        <v>2.7463700000000002</v>
      </c>
      <c r="G512">
        <v>1</v>
      </c>
      <c r="H512">
        <v>1</v>
      </c>
      <c r="I512">
        <v>12499950</v>
      </c>
    </row>
    <row r="513" spans="1:9" x14ac:dyDescent="0.25">
      <c r="A513" t="s">
        <v>114</v>
      </c>
      <c r="B513" s="9">
        <v>2439700</v>
      </c>
      <c r="C513" s="9">
        <v>2439600</v>
      </c>
      <c r="D513" s="9">
        <v>2439590</v>
      </c>
      <c r="E513" s="9">
        <v>2439590</v>
      </c>
      <c r="F513">
        <v>2.5282</v>
      </c>
      <c r="G513">
        <v>1</v>
      </c>
      <c r="H513">
        <v>1</v>
      </c>
      <c r="I513">
        <v>12499950</v>
      </c>
    </row>
    <row r="514" spans="1:9" x14ac:dyDescent="0.25">
      <c r="A514" t="s">
        <v>114</v>
      </c>
      <c r="B514" s="9">
        <v>2446640</v>
      </c>
      <c r="C514" s="9">
        <v>2446530</v>
      </c>
      <c r="D514" s="9">
        <v>2446520</v>
      </c>
      <c r="E514" s="9">
        <v>2446520</v>
      </c>
      <c r="F514">
        <v>2.7381799999999998</v>
      </c>
      <c r="G514">
        <v>1</v>
      </c>
      <c r="H514">
        <v>1</v>
      </c>
      <c r="I514">
        <v>12499950</v>
      </c>
    </row>
    <row r="515" spans="1:9" x14ac:dyDescent="0.25">
      <c r="A515" t="s">
        <v>114</v>
      </c>
      <c r="B515" s="9">
        <v>2442310</v>
      </c>
      <c r="C515" s="9">
        <v>2442210</v>
      </c>
      <c r="D515" s="9">
        <v>2442200</v>
      </c>
      <c r="E515" s="9">
        <v>2442200</v>
      </c>
      <c r="F515">
        <v>2.8303400000000001</v>
      </c>
      <c r="G515">
        <v>1</v>
      </c>
      <c r="H515">
        <v>1</v>
      </c>
      <c r="I515">
        <v>12499950</v>
      </c>
    </row>
    <row r="516" spans="1:9" x14ac:dyDescent="0.25">
      <c r="A516" t="s">
        <v>114</v>
      </c>
      <c r="B516" s="9">
        <v>2442920</v>
      </c>
      <c r="C516" s="9">
        <v>2442820</v>
      </c>
      <c r="D516" s="9">
        <v>2442810</v>
      </c>
      <c r="E516" s="9">
        <v>2442800</v>
      </c>
      <c r="F516">
        <v>2.72689</v>
      </c>
      <c r="G516">
        <v>1</v>
      </c>
      <c r="H516">
        <v>1</v>
      </c>
      <c r="I516">
        <v>12499950</v>
      </c>
    </row>
    <row r="517" spans="1:9" x14ac:dyDescent="0.25">
      <c r="A517" t="s">
        <v>114</v>
      </c>
      <c r="B517" s="9">
        <v>2446680</v>
      </c>
      <c r="C517" s="9">
        <v>2446580</v>
      </c>
      <c r="D517" s="9">
        <v>2446560</v>
      </c>
      <c r="E517" s="9">
        <v>2446560</v>
      </c>
      <c r="F517">
        <v>2.57124</v>
      </c>
      <c r="G517">
        <v>1</v>
      </c>
      <c r="H517">
        <v>1</v>
      </c>
      <c r="I517">
        <v>12499950</v>
      </c>
    </row>
    <row r="518" spans="1:9" x14ac:dyDescent="0.25">
      <c r="A518" t="s">
        <v>114</v>
      </c>
      <c r="B518" s="9">
        <v>2452010</v>
      </c>
      <c r="C518" s="9">
        <v>2451910</v>
      </c>
      <c r="D518" s="9">
        <v>2451900</v>
      </c>
      <c r="E518" s="9">
        <v>2451900</v>
      </c>
      <c r="F518">
        <v>2.9133200000000001</v>
      </c>
      <c r="G518">
        <v>1</v>
      </c>
      <c r="H518">
        <v>1</v>
      </c>
      <c r="I518">
        <v>12499950</v>
      </c>
    </row>
    <row r="519" spans="1:9" x14ac:dyDescent="0.25">
      <c r="A519" t="s">
        <v>114</v>
      </c>
      <c r="B519" s="9">
        <v>2452850</v>
      </c>
      <c r="C519" s="9">
        <v>2452640</v>
      </c>
      <c r="D519" s="9">
        <v>2452630</v>
      </c>
      <c r="E519" s="9">
        <v>2452630</v>
      </c>
      <c r="F519">
        <v>2.9020199999999998</v>
      </c>
      <c r="G519">
        <v>1</v>
      </c>
      <c r="H519">
        <v>1</v>
      </c>
      <c r="I519">
        <v>12499950</v>
      </c>
    </row>
    <row r="520" spans="1:9" x14ac:dyDescent="0.25">
      <c r="A520" t="s">
        <v>114</v>
      </c>
      <c r="B520" s="9">
        <v>2446270</v>
      </c>
      <c r="C520" s="9">
        <v>2445680</v>
      </c>
      <c r="D520" s="9">
        <v>2445670</v>
      </c>
      <c r="E520" s="9">
        <v>2445670</v>
      </c>
      <c r="F520">
        <v>2.8180499999999999</v>
      </c>
      <c r="G520">
        <v>1</v>
      </c>
      <c r="H520">
        <v>1</v>
      </c>
      <c r="I520">
        <v>12499950</v>
      </c>
    </row>
    <row r="521" spans="1:9" x14ac:dyDescent="0.25">
      <c r="A521" t="s">
        <v>114</v>
      </c>
      <c r="B521" s="9">
        <v>2448590</v>
      </c>
      <c r="C521" s="9">
        <v>2448480</v>
      </c>
      <c r="D521" s="9">
        <v>2448470</v>
      </c>
      <c r="E521" s="9">
        <v>2448470</v>
      </c>
      <c r="F521">
        <v>2.6808399999999999</v>
      </c>
      <c r="G521">
        <v>1</v>
      </c>
      <c r="H521">
        <v>1</v>
      </c>
      <c r="I521">
        <v>12499950</v>
      </c>
    </row>
    <row r="522" spans="1:9" x14ac:dyDescent="0.25">
      <c r="A522" t="s">
        <v>114</v>
      </c>
      <c r="B522" s="9">
        <v>2452350</v>
      </c>
      <c r="C522" s="9">
        <v>2452250</v>
      </c>
      <c r="D522" s="9">
        <v>2452110</v>
      </c>
      <c r="E522" s="9">
        <v>2452110</v>
      </c>
      <c r="F522">
        <v>2.9675600000000002</v>
      </c>
      <c r="G522">
        <v>1</v>
      </c>
      <c r="H522">
        <v>1</v>
      </c>
      <c r="I522">
        <v>12499950</v>
      </c>
    </row>
    <row r="523" spans="1:9" x14ac:dyDescent="0.25">
      <c r="A523" t="s">
        <v>114</v>
      </c>
      <c r="B523" s="9">
        <v>2446700</v>
      </c>
      <c r="C523" s="9">
        <v>2446600</v>
      </c>
      <c r="D523" s="9">
        <v>2446590</v>
      </c>
      <c r="E523" s="9">
        <v>2446590</v>
      </c>
      <c r="F523">
        <v>2.9297</v>
      </c>
      <c r="G523">
        <v>1</v>
      </c>
      <c r="H523">
        <v>1</v>
      </c>
      <c r="I523">
        <v>12499950</v>
      </c>
    </row>
    <row r="524" spans="1:9" x14ac:dyDescent="0.25">
      <c r="A524" t="s">
        <v>114</v>
      </c>
      <c r="B524" s="9">
        <v>2452510</v>
      </c>
      <c r="C524" s="9">
        <v>2452400</v>
      </c>
      <c r="D524" s="9">
        <v>2452390</v>
      </c>
      <c r="E524" s="9">
        <v>2452390</v>
      </c>
      <c r="F524">
        <v>2.9276200000000001</v>
      </c>
      <c r="G524">
        <v>1</v>
      </c>
      <c r="H524">
        <v>1</v>
      </c>
      <c r="I524">
        <v>12499950</v>
      </c>
    </row>
    <row r="525" spans="1:9" x14ac:dyDescent="0.25">
      <c r="A525" t="s">
        <v>114</v>
      </c>
      <c r="B525" s="9">
        <v>2452450</v>
      </c>
      <c r="C525" s="9">
        <v>2452350</v>
      </c>
      <c r="D525" s="9">
        <v>2452340</v>
      </c>
      <c r="E525" s="9">
        <v>2452320</v>
      </c>
      <c r="F525">
        <v>2.6490900000000002</v>
      </c>
      <c r="G525">
        <v>1</v>
      </c>
      <c r="H525">
        <v>1</v>
      </c>
      <c r="I525">
        <v>12499950</v>
      </c>
    </row>
    <row r="526" spans="1:9" x14ac:dyDescent="0.25">
      <c r="A526" t="s">
        <v>114</v>
      </c>
      <c r="B526" s="9">
        <v>2448360</v>
      </c>
      <c r="C526" s="9">
        <v>2448260</v>
      </c>
      <c r="D526" s="9">
        <v>2448250</v>
      </c>
      <c r="E526" s="9">
        <v>2448250</v>
      </c>
      <c r="F526">
        <v>2.8210899999999999</v>
      </c>
      <c r="G526">
        <v>1</v>
      </c>
      <c r="H526">
        <v>1</v>
      </c>
      <c r="I526">
        <v>12499950</v>
      </c>
    </row>
    <row r="527" spans="1:9" x14ac:dyDescent="0.25">
      <c r="A527" t="s">
        <v>114</v>
      </c>
      <c r="B527" s="9">
        <v>2453970</v>
      </c>
      <c r="C527" s="9">
        <v>2453860</v>
      </c>
      <c r="D527" s="9">
        <v>2453850</v>
      </c>
      <c r="E527" s="9">
        <v>2453850</v>
      </c>
      <c r="F527">
        <v>2.95425</v>
      </c>
      <c r="G527">
        <v>1</v>
      </c>
      <c r="H527">
        <v>1</v>
      </c>
      <c r="I527">
        <v>12499950</v>
      </c>
    </row>
    <row r="528" spans="1:9" x14ac:dyDescent="0.25">
      <c r="A528" t="s">
        <v>114</v>
      </c>
      <c r="B528" s="9">
        <v>2450750</v>
      </c>
      <c r="C528" s="9">
        <v>2450420</v>
      </c>
      <c r="D528" s="9">
        <v>2450400</v>
      </c>
      <c r="E528" s="9">
        <v>2450400</v>
      </c>
      <c r="F528">
        <v>2.7965499999999999</v>
      </c>
      <c r="G528">
        <v>1</v>
      </c>
      <c r="H528">
        <v>1</v>
      </c>
      <c r="I528">
        <v>12499950</v>
      </c>
    </row>
    <row r="529" spans="1:9" x14ac:dyDescent="0.25">
      <c r="A529" t="s">
        <v>114</v>
      </c>
      <c r="B529" s="9">
        <v>2458680</v>
      </c>
      <c r="C529" s="9">
        <v>2458100</v>
      </c>
      <c r="D529" s="9">
        <v>2458100</v>
      </c>
      <c r="E529" s="9">
        <v>2458090</v>
      </c>
      <c r="F529">
        <v>2.6869499999999999</v>
      </c>
      <c r="G529">
        <v>1</v>
      </c>
      <c r="H529">
        <v>1</v>
      </c>
      <c r="I529">
        <v>12499950</v>
      </c>
    </row>
    <row r="530" spans="1:9" x14ac:dyDescent="0.25">
      <c r="A530" t="s">
        <v>114</v>
      </c>
      <c r="B530" s="9">
        <v>2453350</v>
      </c>
      <c r="C530" s="9">
        <v>2453190</v>
      </c>
      <c r="D530" s="9">
        <v>2453180</v>
      </c>
      <c r="E530" s="9">
        <v>2453180</v>
      </c>
      <c r="F530">
        <v>2.8835899999999999</v>
      </c>
      <c r="G530">
        <v>1</v>
      </c>
      <c r="H530">
        <v>1</v>
      </c>
      <c r="I530">
        <v>12499950</v>
      </c>
    </row>
    <row r="559" spans="18:25" x14ac:dyDescent="0.25">
      <c r="R559" t="s">
        <v>68</v>
      </c>
      <c r="U559" t="s">
        <v>67</v>
      </c>
      <c r="X559" t="s">
        <v>65</v>
      </c>
    </row>
    <row r="560" spans="18:25" x14ac:dyDescent="0.25">
      <c r="R560">
        <f>AVERAGE(B511:B560)</f>
        <v>2448858.5</v>
      </c>
      <c r="S560">
        <f>AVERAGE(C511:C560)</f>
        <v>2448687</v>
      </c>
      <c r="U560">
        <f>_xlfn.VAR.P(B511:B560)</f>
        <v>21281402.75</v>
      </c>
      <c r="V560">
        <f>_xlfn.VAR.P(C511:C560)</f>
        <v>20845681</v>
      </c>
      <c r="X560">
        <f>1.96*SQRT(U560)/50</f>
        <v>180.83654144491925</v>
      </c>
      <c r="Y560">
        <f>1.96*SQRT(V560)/50</f>
        <v>178.97571693344321</v>
      </c>
    </row>
    <row r="562" spans="1:9" x14ac:dyDescent="0.25">
      <c r="A562" t="s">
        <v>39</v>
      </c>
      <c r="B562">
        <v>30.6449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31.740300000000001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21.495000000000001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21.175899999999999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21.2258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21.2532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21.146100000000001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21.212299999999999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21.5471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21.360800000000001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21.178699999999999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21.142700000000001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21.676400000000001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20.807300000000001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20.929500000000001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20.845600000000001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20.921500000000002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21.099299999999999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21.186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21.1448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21.375599999999999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21.063199999999998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21.073599999999999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21.104099999999999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21.060500000000001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21.090599999999998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21.048400000000001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21.112100000000002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21.156199999999998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21.059799999999999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20.964700000000001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20.9894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20.9819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20.9788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21.052800000000001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21.140999999999998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21.165199999999999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21.134399999999999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21.102699999999999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21.030100000000001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 s="22" t="s">
        <v>168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20.999500000000001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21.0684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21.1831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21.3324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21.1266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21.0321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21.028700000000001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21.234400000000001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21.072800000000001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21.053599999999999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21.068100000000001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21.038799999999998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21.092199999999998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21.318899999999999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21.118081632653066</v>
      </c>
      <c r="S616">
        <f>AVERAGE(C567:C616)</f>
        <v>0</v>
      </c>
      <c r="U616">
        <f>_xlfn.VAR.P(B567:B616)</f>
        <v>2.3833972519783381E-2</v>
      </c>
      <c r="V616">
        <f>_xlfn.VAR.P(C567:C616)</f>
        <v>0</v>
      </c>
      <c r="X616">
        <f>1.96*SQRT(U616)/50</f>
        <v>6.051796058427609E-3</v>
      </c>
      <c r="Y616">
        <f>1.96*SQRT(V616)/50</f>
        <v>0</v>
      </c>
    </row>
    <row r="617" spans="1:25" x14ac:dyDescent="0.25">
      <c r="A617" t="s">
        <v>39</v>
      </c>
      <c r="B617">
        <v>1057.7626399999999</v>
      </c>
      <c r="C617" t="s">
        <v>37</v>
      </c>
    </row>
    <row r="618" spans="1:25" x14ac:dyDescent="0.25">
      <c r="A618" t="s">
        <v>40</v>
      </c>
      <c r="B618">
        <v>29.887499999999999</v>
      </c>
      <c r="C618">
        <v>22.513999999999999</v>
      </c>
      <c r="D618">
        <v>2.4104999999999999</v>
      </c>
      <c r="E618">
        <v>1.2001299999999999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29.790900000000001</v>
      </c>
      <c r="C619">
        <v>22.425000000000001</v>
      </c>
      <c r="D619">
        <v>2.4135800000000001</v>
      </c>
      <c r="E619">
        <v>1.2073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29.760300000000001</v>
      </c>
      <c r="C620">
        <v>22.391500000000001</v>
      </c>
      <c r="D620">
        <v>2.41153</v>
      </c>
      <c r="E620">
        <v>1.2103699999999999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29.757400000000001</v>
      </c>
      <c r="C621">
        <v>22.411100000000001</v>
      </c>
      <c r="D621">
        <v>2.4268900000000002</v>
      </c>
      <c r="E621">
        <v>1.2114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29.392600000000002</v>
      </c>
      <c r="C622">
        <v>22.180700000000002</v>
      </c>
      <c r="D622">
        <v>2.41153</v>
      </c>
      <c r="E622">
        <v>1.2042299999999999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29.2363</v>
      </c>
      <c r="C623">
        <v>22.044499999999999</v>
      </c>
      <c r="D623">
        <v>2.4094799999999998</v>
      </c>
      <c r="E623">
        <v>1.2073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29.313800000000001</v>
      </c>
      <c r="C624">
        <v>22.1357</v>
      </c>
      <c r="D624">
        <v>2.4197199999999999</v>
      </c>
      <c r="E624">
        <v>1.1991099999999999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29.777699999999999</v>
      </c>
      <c r="C625">
        <v>22.501000000000001</v>
      </c>
      <c r="D625">
        <v>2.4146000000000001</v>
      </c>
      <c r="E625">
        <v>1.2073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29.8233</v>
      </c>
      <c r="C626">
        <v>22.4404</v>
      </c>
      <c r="D626">
        <v>2.41153</v>
      </c>
      <c r="E626">
        <v>1.1950099999999999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29.998200000000001</v>
      </c>
      <c r="C627">
        <v>22.5716</v>
      </c>
      <c r="D627">
        <v>2.3859300000000001</v>
      </c>
      <c r="E627">
        <v>1.19194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29.759699999999999</v>
      </c>
      <c r="C628">
        <v>22.317799999999998</v>
      </c>
      <c r="D628">
        <v>2.4023099999999999</v>
      </c>
      <c r="E628">
        <v>1.20218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29.732500000000002</v>
      </c>
      <c r="C629">
        <v>22.375599999999999</v>
      </c>
      <c r="D629">
        <v>2.4002599999999998</v>
      </c>
      <c r="E629">
        <v>1.19092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29.7897</v>
      </c>
      <c r="C630">
        <v>22.371400000000001</v>
      </c>
      <c r="D630">
        <v>2.38388</v>
      </c>
      <c r="E630">
        <v>1.18682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29.677099999999999</v>
      </c>
      <c r="C631">
        <v>22.326699999999999</v>
      </c>
      <c r="D631">
        <v>2.38286</v>
      </c>
      <c r="E631">
        <v>1.19092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29.651299999999999</v>
      </c>
      <c r="C632">
        <v>22.296299999999999</v>
      </c>
      <c r="D632">
        <v>2.4084599999999998</v>
      </c>
      <c r="E632">
        <v>1.20628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29.740400000000001</v>
      </c>
      <c r="C633">
        <v>22.360700000000001</v>
      </c>
      <c r="D633">
        <v>2.3931</v>
      </c>
      <c r="E633">
        <v>1.1755599999999999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29.701599999999999</v>
      </c>
      <c r="C634">
        <v>22.34</v>
      </c>
      <c r="D634">
        <v>2.3777400000000002</v>
      </c>
      <c r="E634">
        <v>1.19194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29.713699999999999</v>
      </c>
      <c r="C635">
        <v>22.371300000000002</v>
      </c>
      <c r="D635">
        <v>2.3910499999999999</v>
      </c>
      <c r="E635">
        <v>1.1939900000000001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29.712800000000001</v>
      </c>
      <c r="C636">
        <v>22.348500000000001</v>
      </c>
      <c r="D636">
        <v>2.39412</v>
      </c>
      <c r="E636">
        <v>1.20116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29.714400000000001</v>
      </c>
      <c r="C637">
        <v>22.3263</v>
      </c>
      <c r="D637">
        <v>2.3910499999999999</v>
      </c>
      <c r="E637">
        <v>1.1939900000000001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29.675699999999999</v>
      </c>
      <c r="C638">
        <v>22.321999999999999</v>
      </c>
      <c r="D638">
        <v>2.3920699999999999</v>
      </c>
      <c r="E638">
        <v>1.2032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29.654199999999999</v>
      </c>
      <c r="C639">
        <v>22.308599999999998</v>
      </c>
      <c r="D639">
        <v>2.3859300000000001</v>
      </c>
      <c r="E639">
        <v>1.1888700000000001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29.738399999999999</v>
      </c>
      <c r="C640">
        <v>22.367999999999999</v>
      </c>
      <c r="D640">
        <v>2.3889999999999998</v>
      </c>
      <c r="E640">
        <v>1.1755599999999999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29.723099999999999</v>
      </c>
      <c r="C641">
        <v>22.3645</v>
      </c>
      <c r="D641">
        <v>2.3879800000000002</v>
      </c>
      <c r="E641">
        <v>1.1950099999999999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29.699400000000001</v>
      </c>
      <c r="C642">
        <v>22.340800000000002</v>
      </c>
      <c r="D642">
        <v>2.38388</v>
      </c>
      <c r="E642">
        <v>1.19296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30.046500000000002</v>
      </c>
      <c r="C643">
        <v>22.559799999999999</v>
      </c>
      <c r="D643">
        <v>2.38388</v>
      </c>
      <c r="E643">
        <v>1.1898899999999999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1610.5</v>
      </c>
      <c r="C644">
        <v>22.7911</v>
      </c>
      <c r="D644">
        <v>2.3633999999999999</v>
      </c>
      <c r="E644">
        <v>1.1786300000000001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50.776600000000002</v>
      </c>
      <c r="C645">
        <v>30.472999999999999</v>
      </c>
      <c r="D645">
        <v>2.4944700000000002</v>
      </c>
      <c r="E645">
        <v>1.2267600000000001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43.172800000000002</v>
      </c>
      <c r="C646">
        <v>28.076599999999999</v>
      </c>
      <c r="D646">
        <v>2.4074300000000002</v>
      </c>
      <c r="E646">
        <v>1.2001299999999999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38.132399999999997</v>
      </c>
      <c r="C647">
        <v>25.355699999999999</v>
      </c>
      <c r="D647">
        <v>2.3931</v>
      </c>
      <c r="E647">
        <v>1.19604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35.698</v>
      </c>
      <c r="C648">
        <v>25.007300000000001</v>
      </c>
      <c r="D648">
        <v>2.39412</v>
      </c>
      <c r="E648">
        <v>1.18272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33.784399999999998</v>
      </c>
      <c r="C649">
        <v>23.969799999999999</v>
      </c>
      <c r="D649">
        <v>2.3920699999999999</v>
      </c>
      <c r="E649">
        <v>1.1950099999999999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31.520199999999999</v>
      </c>
      <c r="C650">
        <v>22.775300000000001</v>
      </c>
      <c r="D650">
        <v>2.4023099999999999</v>
      </c>
      <c r="E650">
        <v>1.21652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31.186</v>
      </c>
      <c r="C651">
        <v>22.9011</v>
      </c>
      <c r="D651">
        <v>2.4002599999999998</v>
      </c>
      <c r="E651">
        <v>1.19296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30.669499999999999</v>
      </c>
      <c r="C652">
        <v>22.688500000000001</v>
      </c>
      <c r="D652">
        <v>2.43303</v>
      </c>
      <c r="E652">
        <v>1.20218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29.855599999999999</v>
      </c>
      <c r="C653">
        <v>22.304099999999998</v>
      </c>
      <c r="D653">
        <v>2.3982199999999998</v>
      </c>
      <c r="E653">
        <v>1.19194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30.361699999999999</v>
      </c>
      <c r="C654">
        <v>22.5488</v>
      </c>
      <c r="D654">
        <v>2.4094799999999998</v>
      </c>
      <c r="E654">
        <v>1.1888700000000001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534.62099999999998</v>
      </c>
      <c r="C655">
        <v>22.7197</v>
      </c>
      <c r="D655">
        <v>2.41153</v>
      </c>
      <c r="E655">
        <v>1.19808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44.341900000000003</v>
      </c>
      <c r="C656">
        <v>28.29</v>
      </c>
      <c r="D656">
        <v>2.41255</v>
      </c>
      <c r="E656">
        <v>1.21652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39.628399999999999</v>
      </c>
      <c r="C657">
        <v>26.6967</v>
      </c>
      <c r="D657">
        <v>2.38388</v>
      </c>
      <c r="E657">
        <v>1.19296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35.799900000000001</v>
      </c>
      <c r="C658">
        <v>24.7788</v>
      </c>
      <c r="D658">
        <v>2.40334</v>
      </c>
      <c r="E658">
        <v>1.2042299999999999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34.253900000000002</v>
      </c>
      <c r="C659">
        <v>24.5002</v>
      </c>
      <c r="D659">
        <v>2.3859300000000001</v>
      </c>
      <c r="E659">
        <v>1.1786300000000001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31.9941</v>
      </c>
      <c r="C660">
        <v>23.133700000000001</v>
      </c>
      <c r="D660">
        <v>2.3869500000000001</v>
      </c>
      <c r="E660">
        <v>1.1888700000000001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31.012</v>
      </c>
      <c r="C661">
        <v>22.692599999999999</v>
      </c>
      <c r="D661">
        <v>2.3777400000000002</v>
      </c>
      <c r="E661">
        <v>1.1991099999999999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30.8139</v>
      </c>
      <c r="C662">
        <v>22.659099999999999</v>
      </c>
      <c r="D662">
        <v>2.4084599999999998</v>
      </c>
      <c r="E662">
        <v>1.2052499999999999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30.747199999999999</v>
      </c>
      <c r="C663">
        <v>22.602399999999999</v>
      </c>
      <c r="D663">
        <v>2.3910499999999999</v>
      </c>
      <c r="E663">
        <v>1.1888700000000001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30.910399999999999</v>
      </c>
      <c r="C664">
        <v>22.623999999999999</v>
      </c>
      <c r="D664">
        <v>2.3982199999999998</v>
      </c>
      <c r="E664">
        <v>1.2001299999999999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30.764399999999998</v>
      </c>
      <c r="C665">
        <v>22.6051</v>
      </c>
      <c r="D665">
        <v>2.4023099999999999</v>
      </c>
      <c r="E665">
        <v>1.20628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30.8489</v>
      </c>
      <c r="C666">
        <v>22.674900000000001</v>
      </c>
      <c r="D666">
        <v>2.3869500000000001</v>
      </c>
      <c r="E666">
        <v>1.1847700000000001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30.802399999999999</v>
      </c>
      <c r="C667">
        <v>22.624400000000001</v>
      </c>
      <c r="D667">
        <v>2.3920699999999999</v>
      </c>
      <c r="E667">
        <v>1.1939900000000001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30.970700000000001</v>
      </c>
      <c r="C668">
        <v>22.664100000000001</v>
      </c>
      <c r="D668">
        <v>2.4002599999999998</v>
      </c>
      <c r="E668">
        <v>1.1847700000000001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30.811</v>
      </c>
      <c r="C669">
        <v>22.614799999999999</v>
      </c>
      <c r="D669">
        <v>2.3971900000000002</v>
      </c>
      <c r="E669">
        <v>1.1939900000000001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30.811499999999999</v>
      </c>
      <c r="C670">
        <v>22.6494</v>
      </c>
      <c r="D670">
        <v>2.3910499999999999</v>
      </c>
      <c r="E670">
        <v>1.20218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30.807500000000001</v>
      </c>
      <c r="C671">
        <v>22.663900000000002</v>
      </c>
      <c r="D671">
        <v>2.4299599999999999</v>
      </c>
      <c r="E671">
        <v>1.2144699999999999</v>
      </c>
      <c r="F671">
        <v>0</v>
      </c>
      <c r="G671">
        <v>32767</v>
      </c>
      <c r="H671">
        <v>-32767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30.748000000000001</v>
      </c>
      <c r="C672">
        <v>22.6172</v>
      </c>
      <c r="D672">
        <v>2.3920699999999999</v>
      </c>
      <c r="E672">
        <v>1.19706</v>
      </c>
      <c r="F672">
        <v>0</v>
      </c>
      <c r="G672">
        <v>32767</v>
      </c>
      <c r="H672">
        <v>-32767</v>
      </c>
      <c r="I672">
        <v>0</v>
      </c>
      <c r="R672">
        <f>AVERAGE(B623:B672)</f>
        <v>73.604482000000004</v>
      </c>
      <c r="S672">
        <f>AVERAGE(C623:C672)</f>
        <v>23.201875999999992</v>
      </c>
      <c r="U672">
        <f>_xlfn.VAR.P(B623:B672)</f>
        <v>53172.849837439491</v>
      </c>
      <c r="V672">
        <f>_xlfn.VAR.P(C623:C672)</f>
        <v>2.9759397550239997</v>
      </c>
      <c r="X672">
        <f>1.96*SQRT(U672)/50</f>
        <v>9.0392216464805752</v>
      </c>
      <c r="Y672">
        <f>1.96*SQRT(V672)/50</f>
        <v>6.7623576252369852E-2</v>
      </c>
    </row>
    <row r="673" spans="1:9" x14ac:dyDescent="0.25">
      <c r="A673" t="s">
        <v>39</v>
      </c>
      <c r="B673">
        <v>3682.5034850000002</v>
      </c>
      <c r="C673" t="s">
        <v>37</v>
      </c>
    </row>
    <row r="674" spans="1:9" x14ac:dyDescent="0.25">
      <c r="A674" t="s">
        <v>41</v>
      </c>
      <c r="B674">
        <v>30.245100000000001</v>
      </c>
      <c r="C674">
        <v>22.683</v>
      </c>
      <c r="D674">
        <v>2.51803</v>
      </c>
      <c r="E674">
        <v>1.3107200000000001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30.144200000000001</v>
      </c>
      <c r="C675">
        <v>22.6769</v>
      </c>
      <c r="D675">
        <v>2.38286</v>
      </c>
      <c r="E675">
        <v>1.1858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30.047499999999999</v>
      </c>
      <c r="C676">
        <v>22.575399999999998</v>
      </c>
      <c r="D676">
        <v>2.4002599999999998</v>
      </c>
      <c r="E676">
        <v>1.1847700000000001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30.117699999999999</v>
      </c>
      <c r="C677">
        <v>22.646799999999999</v>
      </c>
      <c r="D677">
        <v>2.3971900000000002</v>
      </c>
      <c r="E677">
        <v>1.18682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30.064</v>
      </c>
      <c r="C678">
        <v>22.592300000000002</v>
      </c>
      <c r="D678">
        <v>2.3910499999999999</v>
      </c>
      <c r="E678">
        <v>1.1858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30.067799999999998</v>
      </c>
      <c r="C679">
        <v>22.594899999999999</v>
      </c>
      <c r="D679">
        <v>2.3971900000000002</v>
      </c>
      <c r="E679">
        <v>1.1888700000000001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30.054099999999998</v>
      </c>
      <c r="C680">
        <v>22.577200000000001</v>
      </c>
      <c r="D680">
        <v>2.4053800000000001</v>
      </c>
      <c r="E680">
        <v>1.19706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30.0838</v>
      </c>
      <c r="C681">
        <v>22.602699999999999</v>
      </c>
      <c r="D681">
        <v>2.3961700000000001</v>
      </c>
      <c r="E681">
        <v>1.19092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30.070399999999999</v>
      </c>
      <c r="C682">
        <v>22.5932</v>
      </c>
      <c r="D682">
        <v>2.4002599999999998</v>
      </c>
      <c r="E682">
        <v>1.19092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30.608599999999999</v>
      </c>
      <c r="C683">
        <v>23.1508</v>
      </c>
      <c r="D683">
        <v>2.4012899999999999</v>
      </c>
      <c r="E683">
        <v>1.2032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29.454599999999999</v>
      </c>
      <c r="C684">
        <v>22.4162</v>
      </c>
      <c r="D684">
        <v>2.3787600000000002</v>
      </c>
      <c r="E684">
        <v>1.20116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28.6953</v>
      </c>
      <c r="C685">
        <v>22.009499999999999</v>
      </c>
      <c r="D685">
        <v>2.38388</v>
      </c>
      <c r="E685">
        <v>1.1950099999999999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28.7956</v>
      </c>
      <c r="C686">
        <v>22.035499999999999</v>
      </c>
      <c r="D686">
        <v>2.4012899999999999</v>
      </c>
      <c r="E686">
        <v>1.1950099999999999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28.8247</v>
      </c>
      <c r="C687">
        <v>21.998899999999999</v>
      </c>
      <c r="D687">
        <v>2.3808099999999999</v>
      </c>
      <c r="E687">
        <v>1.19296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28.6936</v>
      </c>
      <c r="C688">
        <v>22.043900000000001</v>
      </c>
      <c r="D688">
        <v>2.4064100000000002</v>
      </c>
      <c r="E688">
        <v>1.20218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28.709800000000001</v>
      </c>
      <c r="C689">
        <v>21.9831</v>
      </c>
      <c r="D689">
        <v>2.3992399999999998</v>
      </c>
      <c r="E689">
        <v>1.18682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28.744900000000001</v>
      </c>
      <c r="C690">
        <v>22.048400000000001</v>
      </c>
      <c r="D690">
        <v>2.37364</v>
      </c>
      <c r="E690">
        <v>1.19296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28.714700000000001</v>
      </c>
      <c r="C691">
        <v>22.015999999999998</v>
      </c>
      <c r="D691">
        <v>2.37364</v>
      </c>
      <c r="E691">
        <v>1.1858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28.761900000000001</v>
      </c>
      <c r="C692">
        <v>22.071000000000002</v>
      </c>
      <c r="D692">
        <v>2.4074300000000002</v>
      </c>
      <c r="E692">
        <v>1.2226600000000001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28.673400000000001</v>
      </c>
      <c r="C693">
        <v>21.964600000000001</v>
      </c>
      <c r="D693">
        <v>2.3787600000000002</v>
      </c>
      <c r="E693">
        <v>1.1858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28.7164</v>
      </c>
      <c r="C694">
        <v>22.015899999999998</v>
      </c>
      <c r="D694">
        <v>2.3900199999999998</v>
      </c>
      <c r="E694">
        <v>1.19604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28.745000000000001</v>
      </c>
      <c r="C695">
        <v>22.032499999999999</v>
      </c>
      <c r="D695">
        <v>2.3889999999999998</v>
      </c>
      <c r="E695">
        <v>1.18784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28.640799999999999</v>
      </c>
      <c r="C696">
        <v>21.897099999999998</v>
      </c>
      <c r="D696">
        <v>2.4043600000000001</v>
      </c>
      <c r="E696">
        <v>1.19092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28.7074</v>
      </c>
      <c r="C697">
        <v>21.9862</v>
      </c>
      <c r="D697">
        <v>2.3869500000000001</v>
      </c>
      <c r="E697">
        <v>1.1837500000000001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28.8505</v>
      </c>
      <c r="C698">
        <v>22.1309</v>
      </c>
      <c r="D698">
        <v>2.3920699999999999</v>
      </c>
      <c r="E698">
        <v>1.1888700000000001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28.902699999999999</v>
      </c>
      <c r="C699">
        <v>22.2302</v>
      </c>
      <c r="D699">
        <v>2.3971900000000002</v>
      </c>
      <c r="E699">
        <v>1.1898899999999999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28.703299999999999</v>
      </c>
      <c r="C700">
        <v>21.989799999999999</v>
      </c>
      <c r="D700">
        <v>2.39412</v>
      </c>
      <c r="E700">
        <v>1.2032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28.716100000000001</v>
      </c>
      <c r="C701">
        <v>22.0275</v>
      </c>
      <c r="D701">
        <v>2.3931</v>
      </c>
      <c r="E701">
        <v>1.19092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28.718800000000002</v>
      </c>
      <c r="C702">
        <v>22.008299999999998</v>
      </c>
      <c r="D702">
        <v>2.3961700000000001</v>
      </c>
      <c r="E702">
        <v>1.1950099999999999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28.721399999999999</v>
      </c>
      <c r="C703">
        <v>22.019300000000001</v>
      </c>
      <c r="D703">
        <v>2.3961700000000001</v>
      </c>
      <c r="E703">
        <v>1.19604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28.6828</v>
      </c>
      <c r="C704">
        <v>21.964099999999998</v>
      </c>
      <c r="D704">
        <v>2.3971900000000002</v>
      </c>
      <c r="E704">
        <v>1.1950099999999999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28.737300000000001</v>
      </c>
      <c r="C705">
        <v>22.0518</v>
      </c>
      <c r="D705">
        <v>2.3808099999999999</v>
      </c>
      <c r="E705">
        <v>1.16736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28.6815</v>
      </c>
      <c r="C706">
        <v>21.982900000000001</v>
      </c>
      <c r="D706">
        <v>2.3889999999999998</v>
      </c>
      <c r="E706">
        <v>1.1847700000000001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28.969100000000001</v>
      </c>
      <c r="C707">
        <v>22.098500000000001</v>
      </c>
      <c r="D707">
        <v>2.38388</v>
      </c>
      <c r="E707">
        <v>1.19194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28.688199999999998</v>
      </c>
      <c r="C708">
        <v>21.966999999999999</v>
      </c>
      <c r="D708">
        <v>2.3756900000000001</v>
      </c>
      <c r="E708">
        <v>1.17658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29.2425</v>
      </c>
      <c r="C709">
        <v>22.523900000000001</v>
      </c>
      <c r="D709">
        <v>2.4084599999999998</v>
      </c>
      <c r="E709">
        <v>1.2103699999999999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29.262799999999999</v>
      </c>
      <c r="C710">
        <v>22.367000000000001</v>
      </c>
      <c r="D710">
        <v>2.3869500000000001</v>
      </c>
      <c r="E710">
        <v>1.1950099999999999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29.2517</v>
      </c>
      <c r="C711">
        <v>22.3569</v>
      </c>
      <c r="D711">
        <v>2.3992399999999998</v>
      </c>
      <c r="E711">
        <v>1.18682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29.296900000000001</v>
      </c>
      <c r="C712">
        <v>22.409400000000002</v>
      </c>
      <c r="D712">
        <v>2.4043600000000001</v>
      </c>
      <c r="E712">
        <v>1.1950099999999999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29.294799999999999</v>
      </c>
      <c r="C713">
        <v>22.410799999999998</v>
      </c>
      <c r="D713">
        <v>2.4043600000000001</v>
      </c>
      <c r="E713">
        <v>1.2042299999999999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29.430800000000001</v>
      </c>
      <c r="C714">
        <v>22.454899999999999</v>
      </c>
      <c r="D714">
        <v>2.38388</v>
      </c>
      <c r="E714">
        <v>1.1939900000000001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29.295999999999999</v>
      </c>
      <c r="C715">
        <v>22.4191</v>
      </c>
      <c r="D715">
        <v>2.3859300000000001</v>
      </c>
      <c r="E715">
        <v>1.1950099999999999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29.394100000000002</v>
      </c>
      <c r="C716">
        <v>22.465599999999998</v>
      </c>
      <c r="D716">
        <v>2.4197199999999999</v>
      </c>
      <c r="E716">
        <v>1.2052499999999999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29.234200000000001</v>
      </c>
      <c r="C717">
        <v>22.367699999999999</v>
      </c>
      <c r="D717">
        <v>2.3992399999999998</v>
      </c>
      <c r="E717">
        <v>1.20218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29.318100000000001</v>
      </c>
      <c r="C718">
        <v>22.417300000000001</v>
      </c>
      <c r="D718">
        <v>2.3787600000000002</v>
      </c>
      <c r="E718">
        <v>1.18784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29.4361</v>
      </c>
      <c r="C719">
        <v>22.516999999999999</v>
      </c>
      <c r="D719">
        <v>2.3889999999999998</v>
      </c>
      <c r="E719">
        <v>1.1950099999999999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29.2441</v>
      </c>
      <c r="C720">
        <v>22.360399999999998</v>
      </c>
      <c r="D720">
        <v>2.4023099999999999</v>
      </c>
      <c r="E720">
        <v>1.1991099999999999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29.457799999999999</v>
      </c>
      <c r="C721">
        <v>22.58</v>
      </c>
      <c r="D721">
        <v>2.38388</v>
      </c>
      <c r="E721">
        <v>1.1898899999999999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29.338000000000001</v>
      </c>
      <c r="C722">
        <v>22.4193</v>
      </c>
      <c r="D722">
        <v>2.39412</v>
      </c>
      <c r="E722">
        <v>1.1847700000000001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29.297799999999999</v>
      </c>
      <c r="C723">
        <v>22.411100000000001</v>
      </c>
      <c r="D723">
        <v>2.3900199999999998</v>
      </c>
      <c r="E723">
        <v>1.19604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29.258600000000001</v>
      </c>
      <c r="C724">
        <v>22.379799999999999</v>
      </c>
      <c r="D724">
        <v>2.42279</v>
      </c>
      <c r="E724">
        <v>1.22061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29.530200000000001</v>
      </c>
      <c r="C725">
        <v>22.6492</v>
      </c>
      <c r="D725">
        <v>2.4565800000000002</v>
      </c>
      <c r="E725">
        <v>1.2287999999999999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29.223600000000001</v>
      </c>
      <c r="C726">
        <v>22.351600000000001</v>
      </c>
      <c r="D726">
        <v>2.4371299999999998</v>
      </c>
      <c r="E726">
        <v>1.2103699999999999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28.875499999999999</v>
      </c>
      <c r="C727">
        <v>22.083300000000001</v>
      </c>
      <c r="D727">
        <v>2.3808099999999999</v>
      </c>
      <c r="E727">
        <v>1.1837500000000001</v>
      </c>
      <c r="F727">
        <v>0</v>
      </c>
      <c r="G727">
        <v>32767</v>
      </c>
      <c r="H727">
        <v>-32767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28.83</v>
      </c>
      <c r="C728">
        <v>22.041499999999999</v>
      </c>
      <c r="D728">
        <v>2.3900199999999998</v>
      </c>
      <c r="E728">
        <v>1.20218</v>
      </c>
      <c r="F728">
        <v>0</v>
      </c>
      <c r="G728">
        <v>32767</v>
      </c>
      <c r="H728">
        <v>-32767</v>
      </c>
      <c r="I728">
        <v>0</v>
      </c>
      <c r="R728">
        <f>AVERAGE(B679:B728)</f>
        <v>29.112961999999996</v>
      </c>
      <c r="S728">
        <f>AVERAGE(C679:C728)</f>
        <v>22.249873999999998</v>
      </c>
      <c r="U728">
        <f>_xlfn.VAR.P(B679:B728)</f>
        <v>0.21046379155599979</v>
      </c>
      <c r="V728">
        <f>_xlfn.VAR.P(C679:C728)</f>
        <v>6.8938677524000042E-2</v>
      </c>
      <c r="X728">
        <f>1.96*SQRT(U728)/50</f>
        <v>1.7983522476328475E-2</v>
      </c>
      <c r="Y728">
        <f>1.96*SQRT(V728)/50</f>
        <v>1.0292420970329548E-2</v>
      </c>
    </row>
    <row r="729" spans="1:25" x14ac:dyDescent="0.25">
      <c r="A729" t="s">
        <v>41</v>
      </c>
      <c r="B729">
        <v>1457.548039</v>
      </c>
      <c r="C729" t="s">
        <v>37</v>
      </c>
      <c r="U729" t="s">
        <v>81</v>
      </c>
    </row>
    <row r="730" spans="1:25" x14ac:dyDescent="0.25">
      <c r="A730" t="s">
        <v>97</v>
      </c>
      <c r="B730">
        <v>1491.92</v>
      </c>
      <c r="C730">
        <v>1484.65</v>
      </c>
      <c r="D730">
        <v>1464.59</v>
      </c>
      <c r="E730">
        <v>1367.73</v>
      </c>
      <c r="F730">
        <v>0</v>
      </c>
      <c r="G730">
        <v>0.32444200000000001</v>
      </c>
      <c r="H730">
        <v>0.67003699999999999</v>
      </c>
      <c r="I730">
        <v>0</v>
      </c>
      <c r="U730">
        <f>_xlfn.STDEV.P(B679:B728)</f>
        <v>0.45876332847776724</v>
      </c>
      <c r="V730">
        <f>_xlfn.STDEV.P(C679:C728)</f>
        <v>0.26256175944718235</v>
      </c>
    </row>
    <row r="731" spans="1:25" x14ac:dyDescent="0.25">
      <c r="A731" t="s">
        <v>97</v>
      </c>
      <c r="B731">
        <v>1482.52</v>
      </c>
      <c r="C731">
        <v>1475.25</v>
      </c>
      <c r="D731">
        <v>1454.98</v>
      </c>
      <c r="E731">
        <v>1359.16</v>
      </c>
      <c r="F731">
        <v>0</v>
      </c>
      <c r="G731">
        <v>0.32148199999999999</v>
      </c>
      <c r="H731">
        <v>0.6704</v>
      </c>
      <c r="I731">
        <v>0</v>
      </c>
    </row>
    <row r="732" spans="1:25" x14ac:dyDescent="0.25">
      <c r="A732" t="s">
        <v>97</v>
      </c>
      <c r="B732">
        <v>1481.06</v>
      </c>
      <c r="C732">
        <v>1473.67</v>
      </c>
      <c r="D732">
        <v>1453.64</v>
      </c>
      <c r="E732">
        <v>1357.44</v>
      </c>
      <c r="F732">
        <v>0</v>
      </c>
      <c r="G732">
        <v>0.32149</v>
      </c>
      <c r="H732">
        <v>0.67018800000000001</v>
      </c>
      <c r="I732">
        <v>0</v>
      </c>
    </row>
    <row r="733" spans="1:25" x14ac:dyDescent="0.25">
      <c r="A733" t="s">
        <v>97</v>
      </c>
      <c r="B733">
        <v>2476.6999999999998</v>
      </c>
      <c r="C733">
        <v>1471.71</v>
      </c>
      <c r="D733">
        <v>1451.59</v>
      </c>
      <c r="E733">
        <v>1355.88</v>
      </c>
      <c r="F733">
        <v>0</v>
      </c>
      <c r="G733">
        <v>0.32186599999999999</v>
      </c>
      <c r="H733">
        <v>0.67040900000000003</v>
      </c>
      <c r="I733">
        <v>0</v>
      </c>
    </row>
    <row r="734" spans="1:25" x14ac:dyDescent="0.25">
      <c r="A734" t="s">
        <v>97</v>
      </c>
      <c r="B734">
        <v>1487.91</v>
      </c>
      <c r="C734">
        <v>1468.8</v>
      </c>
      <c r="D734">
        <v>1446.28</v>
      </c>
      <c r="E734">
        <v>1350.74</v>
      </c>
      <c r="F734">
        <v>0</v>
      </c>
      <c r="G734">
        <v>0.321328</v>
      </c>
      <c r="H734">
        <v>0.67025000000000001</v>
      </c>
      <c r="I734">
        <v>0</v>
      </c>
    </row>
    <row r="735" spans="1:25" x14ac:dyDescent="0.25">
      <c r="A735" t="s">
        <v>97</v>
      </c>
      <c r="B735">
        <v>1474.17</v>
      </c>
      <c r="C735">
        <v>1465</v>
      </c>
      <c r="D735">
        <v>1443.73</v>
      </c>
      <c r="E735">
        <v>1348.01</v>
      </c>
      <c r="F735">
        <v>0</v>
      </c>
      <c r="G735">
        <v>0.32888000000000001</v>
      </c>
      <c r="H735">
        <v>0.67040599999999995</v>
      </c>
      <c r="I735">
        <v>0</v>
      </c>
    </row>
    <row r="736" spans="1:25" x14ac:dyDescent="0.25">
      <c r="A736" t="s">
        <v>97</v>
      </c>
      <c r="B736">
        <v>1474.86</v>
      </c>
      <c r="C736">
        <v>1466.71</v>
      </c>
      <c r="D736">
        <v>1446.72</v>
      </c>
      <c r="E736">
        <v>1351.48</v>
      </c>
      <c r="F736">
        <v>0</v>
      </c>
      <c r="G736">
        <v>0.32141900000000001</v>
      </c>
      <c r="H736">
        <v>0.67035999999999996</v>
      </c>
      <c r="I736">
        <v>0</v>
      </c>
    </row>
    <row r="737" spans="1:9" x14ac:dyDescent="0.25">
      <c r="A737" t="s">
        <v>97</v>
      </c>
      <c r="B737">
        <v>1478.8</v>
      </c>
      <c r="C737">
        <v>1471.31</v>
      </c>
      <c r="D737">
        <v>1451.15</v>
      </c>
      <c r="E737">
        <v>1356.19</v>
      </c>
      <c r="F737">
        <v>0</v>
      </c>
      <c r="G737">
        <v>0.33738499999999999</v>
      </c>
      <c r="H737">
        <v>0.67022400000000004</v>
      </c>
      <c r="I737">
        <v>0</v>
      </c>
    </row>
    <row r="738" spans="1:9" x14ac:dyDescent="0.25">
      <c r="A738" t="s">
        <v>97</v>
      </c>
      <c r="B738">
        <v>1473.58</v>
      </c>
      <c r="C738">
        <v>1466.3</v>
      </c>
      <c r="D738">
        <v>1446.34</v>
      </c>
      <c r="E738">
        <v>1351.11</v>
      </c>
      <c r="F738">
        <v>0</v>
      </c>
      <c r="G738">
        <v>0.32428699999999999</v>
      </c>
      <c r="H738">
        <v>0.67040900000000003</v>
      </c>
      <c r="I738">
        <v>0</v>
      </c>
    </row>
    <row r="739" spans="1:9" x14ac:dyDescent="0.25">
      <c r="A739" t="s">
        <v>97</v>
      </c>
      <c r="B739">
        <v>2709.7</v>
      </c>
      <c r="C739">
        <v>1470.92</v>
      </c>
      <c r="D739">
        <v>1450.77</v>
      </c>
      <c r="E739">
        <v>1355.83</v>
      </c>
      <c r="F739">
        <v>0</v>
      </c>
      <c r="G739">
        <v>0.33738499999999999</v>
      </c>
      <c r="H739">
        <v>0.670373</v>
      </c>
      <c r="I739">
        <v>0</v>
      </c>
    </row>
    <row r="740" spans="1:9" x14ac:dyDescent="0.25">
      <c r="A740" t="s">
        <v>97</v>
      </c>
      <c r="B740">
        <v>1493.82</v>
      </c>
      <c r="C740">
        <v>1468.61</v>
      </c>
      <c r="D740">
        <v>1445.96</v>
      </c>
      <c r="E740">
        <v>1350.54</v>
      </c>
      <c r="F740">
        <v>0</v>
      </c>
      <c r="G740">
        <v>0.33738499999999999</v>
      </c>
      <c r="H740">
        <v>0.67040500000000003</v>
      </c>
      <c r="I740">
        <v>0</v>
      </c>
    </row>
    <row r="741" spans="1:9" x14ac:dyDescent="0.25">
      <c r="A741" t="s">
        <v>97</v>
      </c>
      <c r="B741">
        <v>1472.44</v>
      </c>
      <c r="C741">
        <v>1464.77</v>
      </c>
      <c r="D741">
        <v>1443.76</v>
      </c>
      <c r="E741">
        <v>1348.05</v>
      </c>
      <c r="F741">
        <v>0</v>
      </c>
      <c r="G741">
        <v>0.32558999999999999</v>
      </c>
      <c r="H741">
        <v>0.67040900000000003</v>
      </c>
      <c r="I741">
        <v>0</v>
      </c>
    </row>
    <row r="742" spans="1:9" x14ac:dyDescent="0.25">
      <c r="A742" t="s">
        <v>97</v>
      </c>
      <c r="B742">
        <v>1473.07</v>
      </c>
      <c r="C742">
        <v>1464.97</v>
      </c>
      <c r="D742">
        <v>1445.01</v>
      </c>
      <c r="E742">
        <v>1349.77</v>
      </c>
      <c r="F742">
        <v>0</v>
      </c>
      <c r="G742">
        <v>0.32475100000000001</v>
      </c>
      <c r="H742">
        <v>0.670242</v>
      </c>
      <c r="I742">
        <v>0</v>
      </c>
    </row>
    <row r="743" spans="1:9" x14ac:dyDescent="0.25">
      <c r="A743" t="s">
        <v>97</v>
      </c>
      <c r="B743">
        <v>1477.99</v>
      </c>
      <c r="C743">
        <v>1470.65</v>
      </c>
      <c r="D743">
        <v>1450.68</v>
      </c>
      <c r="E743">
        <v>1355.72</v>
      </c>
      <c r="F743">
        <v>0</v>
      </c>
      <c r="G743">
        <v>0.32428299999999999</v>
      </c>
      <c r="H743">
        <v>0.67040900000000003</v>
      </c>
      <c r="I743">
        <v>0</v>
      </c>
    </row>
    <row r="744" spans="1:9" x14ac:dyDescent="0.25">
      <c r="A744" t="s">
        <v>97</v>
      </c>
      <c r="B744">
        <v>1473.37</v>
      </c>
      <c r="C744">
        <v>1466.03</v>
      </c>
      <c r="D744">
        <v>1446.04</v>
      </c>
      <c r="E744">
        <v>1350.83</v>
      </c>
      <c r="F744">
        <v>0</v>
      </c>
      <c r="G744">
        <v>0.325152</v>
      </c>
      <c r="H744">
        <v>0.68563700000000005</v>
      </c>
      <c r="I744">
        <v>0</v>
      </c>
    </row>
    <row r="745" spans="1:9" x14ac:dyDescent="0.25">
      <c r="A745" t="s">
        <v>97</v>
      </c>
      <c r="B745">
        <v>2513.73</v>
      </c>
      <c r="C745">
        <v>1470.85</v>
      </c>
      <c r="D745">
        <v>1450.66</v>
      </c>
      <c r="E745">
        <v>1355.71</v>
      </c>
      <c r="F745">
        <v>0</v>
      </c>
      <c r="G745">
        <v>0.321575</v>
      </c>
      <c r="H745">
        <v>0.67040900000000003</v>
      </c>
      <c r="I745">
        <v>0</v>
      </c>
    </row>
    <row r="746" spans="1:9" x14ac:dyDescent="0.25">
      <c r="A746" t="s">
        <v>97</v>
      </c>
      <c r="B746">
        <v>1488.57</v>
      </c>
      <c r="C746">
        <v>1468.7</v>
      </c>
      <c r="D746">
        <v>1445.66</v>
      </c>
      <c r="E746">
        <v>1350.08</v>
      </c>
      <c r="F746">
        <v>0</v>
      </c>
      <c r="G746">
        <v>0.32135200000000003</v>
      </c>
      <c r="H746">
        <v>0.67013</v>
      </c>
      <c r="I746">
        <v>0</v>
      </c>
    </row>
    <row r="747" spans="1:9" x14ac:dyDescent="0.25">
      <c r="A747" t="s">
        <v>97</v>
      </c>
      <c r="B747">
        <v>1474.26</v>
      </c>
      <c r="C747">
        <v>1465.06</v>
      </c>
      <c r="D747">
        <v>1443.55</v>
      </c>
      <c r="E747">
        <v>1347.8</v>
      </c>
      <c r="F747">
        <v>0</v>
      </c>
      <c r="G747">
        <v>0.33738499999999999</v>
      </c>
      <c r="H747">
        <v>0.67040900000000003</v>
      </c>
      <c r="I747">
        <v>0</v>
      </c>
    </row>
    <row r="748" spans="1:9" x14ac:dyDescent="0.25">
      <c r="A748" t="s">
        <v>97</v>
      </c>
      <c r="B748">
        <v>1472.98</v>
      </c>
      <c r="C748">
        <v>1464.93</v>
      </c>
      <c r="D748">
        <v>1445.01</v>
      </c>
      <c r="E748">
        <v>1349.77</v>
      </c>
      <c r="F748">
        <v>0</v>
      </c>
      <c r="G748">
        <v>0.32734600000000003</v>
      </c>
      <c r="H748">
        <v>0.67040900000000003</v>
      </c>
      <c r="I748">
        <v>0</v>
      </c>
    </row>
    <row r="749" spans="1:9" x14ac:dyDescent="0.25">
      <c r="A749" t="s">
        <v>97</v>
      </c>
      <c r="B749">
        <v>1478.04</v>
      </c>
      <c r="C749">
        <v>1470.73</v>
      </c>
      <c r="D749">
        <v>1450.74</v>
      </c>
      <c r="E749">
        <v>1355.77</v>
      </c>
      <c r="F749">
        <v>0</v>
      </c>
      <c r="G749">
        <v>0.32203799999999999</v>
      </c>
      <c r="H749">
        <v>0.670377</v>
      </c>
      <c r="I749">
        <v>0</v>
      </c>
    </row>
    <row r="750" spans="1:9" x14ac:dyDescent="0.25">
      <c r="A750" t="s">
        <v>97</v>
      </c>
      <c r="B750">
        <v>1473.68</v>
      </c>
      <c r="C750">
        <v>1466.3</v>
      </c>
      <c r="D750">
        <v>1446.25</v>
      </c>
      <c r="E750">
        <v>1351.02</v>
      </c>
      <c r="F750">
        <v>0</v>
      </c>
      <c r="G750">
        <v>0.331231</v>
      </c>
      <c r="H750">
        <v>0.67030199999999995</v>
      </c>
      <c r="I750">
        <v>0</v>
      </c>
    </row>
    <row r="751" spans="1:9" x14ac:dyDescent="0.25">
      <c r="A751" t="s">
        <v>97</v>
      </c>
      <c r="B751">
        <v>2742.48</v>
      </c>
      <c r="C751">
        <v>1464.13</v>
      </c>
      <c r="D751">
        <v>1443.91</v>
      </c>
      <c r="E751">
        <v>1348.96</v>
      </c>
      <c r="F751">
        <v>0</v>
      </c>
      <c r="G751">
        <v>0.33738899999999999</v>
      </c>
      <c r="H751">
        <v>0.67025000000000001</v>
      </c>
      <c r="I751">
        <v>0</v>
      </c>
    </row>
    <row r="752" spans="1:9" x14ac:dyDescent="0.25">
      <c r="A752" t="s">
        <v>97</v>
      </c>
      <c r="B752">
        <v>1486.1</v>
      </c>
      <c r="C752">
        <v>1466.82</v>
      </c>
      <c r="D752">
        <v>1445.72</v>
      </c>
      <c r="E752">
        <v>1350.39</v>
      </c>
      <c r="F752">
        <v>0</v>
      </c>
      <c r="G752">
        <v>0.32133</v>
      </c>
      <c r="H752">
        <v>0.67040900000000003</v>
      </c>
      <c r="I752">
        <v>0</v>
      </c>
    </row>
    <row r="753" spans="1:9" x14ac:dyDescent="0.25">
      <c r="A753" t="s">
        <v>97</v>
      </c>
      <c r="B753">
        <v>1475.92</v>
      </c>
      <c r="C753">
        <v>1467.17</v>
      </c>
      <c r="D753">
        <v>1446.9</v>
      </c>
      <c r="E753">
        <v>1351.32</v>
      </c>
      <c r="F753">
        <v>0</v>
      </c>
      <c r="G753">
        <v>0.32306499999999999</v>
      </c>
      <c r="H753">
        <v>0.67040900000000003</v>
      </c>
      <c r="I753">
        <v>0</v>
      </c>
    </row>
    <row r="754" spans="1:9" x14ac:dyDescent="0.25">
      <c r="A754" t="s">
        <v>97</v>
      </c>
      <c r="B754">
        <v>1472.33</v>
      </c>
      <c r="C754">
        <v>1464.99</v>
      </c>
      <c r="D754">
        <v>1444.99</v>
      </c>
      <c r="E754">
        <v>1349.78</v>
      </c>
      <c r="F754">
        <v>0</v>
      </c>
      <c r="G754">
        <v>0.33152900000000002</v>
      </c>
      <c r="H754">
        <v>0.67029700000000003</v>
      </c>
      <c r="I754">
        <v>0</v>
      </c>
    </row>
    <row r="755" spans="1:9" x14ac:dyDescent="0.25">
      <c r="A755" t="s">
        <v>97</v>
      </c>
      <c r="B755">
        <v>1478.03</v>
      </c>
      <c r="C755">
        <v>1470.67</v>
      </c>
      <c r="D755">
        <v>1450.66</v>
      </c>
      <c r="E755">
        <v>1355.69</v>
      </c>
      <c r="F755">
        <v>0</v>
      </c>
      <c r="G755">
        <v>0.32669999999999999</v>
      </c>
      <c r="H755">
        <v>0.67037899999999995</v>
      </c>
      <c r="I755">
        <v>0</v>
      </c>
    </row>
    <row r="756" spans="1:9" x14ac:dyDescent="0.25">
      <c r="A756" t="s">
        <v>97</v>
      </c>
      <c r="B756">
        <v>1471.48</v>
      </c>
      <c r="C756">
        <v>1464.16</v>
      </c>
      <c r="D756">
        <v>1444.06</v>
      </c>
      <c r="E756">
        <v>1348.83</v>
      </c>
      <c r="F756">
        <v>0</v>
      </c>
      <c r="G756">
        <v>0.33738499999999999</v>
      </c>
      <c r="H756">
        <v>0.67035</v>
      </c>
      <c r="I756">
        <v>0</v>
      </c>
    </row>
    <row r="757" spans="1:9" x14ac:dyDescent="0.25">
      <c r="A757" t="s">
        <v>97</v>
      </c>
      <c r="B757">
        <v>2611.9699999999998</v>
      </c>
      <c r="C757">
        <v>1463.96</v>
      </c>
      <c r="D757">
        <v>1443.79</v>
      </c>
      <c r="E757">
        <v>1348.83</v>
      </c>
      <c r="F757">
        <v>0</v>
      </c>
      <c r="G757">
        <v>0.33660699999999999</v>
      </c>
      <c r="H757">
        <v>0.67030199999999995</v>
      </c>
      <c r="I757">
        <v>0</v>
      </c>
    </row>
    <row r="758" spans="1:9" x14ac:dyDescent="0.25">
      <c r="A758" t="s">
        <v>97</v>
      </c>
      <c r="B758">
        <v>1488.9</v>
      </c>
      <c r="C758">
        <v>1469.07</v>
      </c>
      <c r="D758">
        <v>1446.11</v>
      </c>
      <c r="E758">
        <v>1350.47</v>
      </c>
      <c r="F758">
        <v>0</v>
      </c>
      <c r="G758">
        <v>0.32400200000000001</v>
      </c>
      <c r="H758">
        <v>0.670373</v>
      </c>
      <c r="I758">
        <v>0</v>
      </c>
    </row>
    <row r="759" spans="1:9" x14ac:dyDescent="0.25">
      <c r="A759" t="s">
        <v>97</v>
      </c>
      <c r="B759">
        <v>1473.51</v>
      </c>
      <c r="C759">
        <v>1464.98</v>
      </c>
      <c r="D759">
        <v>1443.8</v>
      </c>
      <c r="E759">
        <v>1348.07</v>
      </c>
      <c r="F759">
        <v>0</v>
      </c>
      <c r="G759">
        <v>0.33738499999999999</v>
      </c>
      <c r="H759">
        <v>0.66998999999999997</v>
      </c>
      <c r="I759">
        <v>0</v>
      </c>
    </row>
    <row r="760" spans="1:9" x14ac:dyDescent="0.25">
      <c r="A760" t="s">
        <v>97</v>
      </c>
      <c r="B760">
        <v>1473.2</v>
      </c>
      <c r="C760">
        <v>1464.9</v>
      </c>
      <c r="D760">
        <v>1444.82</v>
      </c>
      <c r="E760">
        <v>1349.56</v>
      </c>
      <c r="F760">
        <v>0</v>
      </c>
      <c r="G760">
        <v>0.33738499999999999</v>
      </c>
      <c r="H760">
        <v>0.67037500000000005</v>
      </c>
      <c r="I760">
        <v>0</v>
      </c>
    </row>
    <row r="761" spans="1:9" x14ac:dyDescent="0.25">
      <c r="A761" t="s">
        <v>97</v>
      </c>
      <c r="B761">
        <v>1477.98</v>
      </c>
      <c r="C761">
        <v>1470.59</v>
      </c>
      <c r="D761">
        <v>1450.62</v>
      </c>
      <c r="E761">
        <v>1355.66</v>
      </c>
      <c r="F761">
        <v>0</v>
      </c>
      <c r="G761">
        <v>0.32134099999999999</v>
      </c>
      <c r="H761">
        <v>0.67037400000000003</v>
      </c>
      <c r="I761">
        <v>0</v>
      </c>
    </row>
    <row r="762" spans="1:9" x14ac:dyDescent="0.25">
      <c r="A762" t="s">
        <v>97</v>
      </c>
      <c r="B762">
        <v>1473.26</v>
      </c>
      <c r="C762">
        <v>1465.86</v>
      </c>
      <c r="D762">
        <v>1445.82</v>
      </c>
      <c r="E762">
        <v>1350.6</v>
      </c>
      <c r="F762">
        <v>0</v>
      </c>
      <c r="G762">
        <v>0.32293500000000003</v>
      </c>
      <c r="H762">
        <v>0.67030400000000001</v>
      </c>
      <c r="I762">
        <v>0</v>
      </c>
    </row>
    <row r="763" spans="1:9" x14ac:dyDescent="0.25">
      <c r="A763" t="s">
        <v>97</v>
      </c>
      <c r="B763">
        <v>2618.5300000000002</v>
      </c>
      <c r="C763">
        <v>1470.89</v>
      </c>
      <c r="D763">
        <v>1450.72</v>
      </c>
      <c r="E763">
        <v>1355.72</v>
      </c>
      <c r="F763">
        <v>0</v>
      </c>
      <c r="G763">
        <v>0.32132699999999997</v>
      </c>
      <c r="H763">
        <v>0.67035299999999998</v>
      </c>
      <c r="I763">
        <v>0</v>
      </c>
    </row>
    <row r="764" spans="1:9" x14ac:dyDescent="0.25">
      <c r="A764" t="s">
        <v>97</v>
      </c>
      <c r="B764">
        <v>1489.37</v>
      </c>
      <c r="C764">
        <v>1469.71</v>
      </c>
      <c r="D764">
        <v>1445.94</v>
      </c>
      <c r="E764">
        <v>1350.21</v>
      </c>
      <c r="F764">
        <v>0</v>
      </c>
      <c r="G764">
        <v>0.32173600000000002</v>
      </c>
      <c r="H764">
        <v>0.67040699999999998</v>
      </c>
      <c r="I764">
        <v>0</v>
      </c>
    </row>
    <row r="765" spans="1:9" x14ac:dyDescent="0.25">
      <c r="A765" t="s">
        <v>97</v>
      </c>
      <c r="B765">
        <v>1478.34</v>
      </c>
      <c r="C765">
        <v>1465.32</v>
      </c>
      <c r="D765">
        <v>1444.96</v>
      </c>
      <c r="E765">
        <v>1349.98</v>
      </c>
      <c r="F765">
        <v>0</v>
      </c>
      <c r="G765">
        <v>0.337397</v>
      </c>
      <c r="H765">
        <v>0.67039700000000002</v>
      </c>
      <c r="I765">
        <v>0</v>
      </c>
    </row>
    <row r="766" spans="1:9" x14ac:dyDescent="0.25">
      <c r="A766" t="s">
        <v>97</v>
      </c>
      <c r="B766">
        <v>1470.84</v>
      </c>
      <c r="C766">
        <v>1463.45</v>
      </c>
      <c r="D766">
        <v>1443.48</v>
      </c>
      <c r="E766">
        <v>1347.88</v>
      </c>
      <c r="F766">
        <v>0</v>
      </c>
      <c r="G766">
        <v>0.32165500000000002</v>
      </c>
      <c r="H766">
        <v>0.67040599999999995</v>
      </c>
      <c r="I766">
        <v>0</v>
      </c>
    </row>
    <row r="767" spans="1:9" x14ac:dyDescent="0.25">
      <c r="A767" t="s">
        <v>97</v>
      </c>
      <c r="B767">
        <v>1472.41</v>
      </c>
      <c r="C767">
        <v>1465.09</v>
      </c>
      <c r="D767">
        <v>1445.16</v>
      </c>
      <c r="E767">
        <v>1350.24</v>
      </c>
      <c r="F767">
        <v>0</v>
      </c>
      <c r="G767">
        <v>0.33738499999999999</v>
      </c>
      <c r="H767">
        <v>0.670408</v>
      </c>
      <c r="I767">
        <v>0</v>
      </c>
    </row>
    <row r="768" spans="1:9" x14ac:dyDescent="0.25">
      <c r="A768" t="s">
        <v>97</v>
      </c>
      <c r="B768">
        <v>1478.1</v>
      </c>
      <c r="C768">
        <v>1470.89</v>
      </c>
      <c r="D768">
        <v>1450.94</v>
      </c>
      <c r="E768">
        <v>1355.95</v>
      </c>
      <c r="F768">
        <v>0</v>
      </c>
      <c r="G768">
        <v>0.33738499999999999</v>
      </c>
      <c r="H768">
        <v>0.67000099999999996</v>
      </c>
      <c r="I768">
        <v>0</v>
      </c>
    </row>
    <row r="769" spans="1:25" x14ac:dyDescent="0.25">
      <c r="A769" t="s">
        <v>97</v>
      </c>
      <c r="B769">
        <v>2544.6</v>
      </c>
      <c r="C769">
        <v>1464.86</v>
      </c>
      <c r="D769">
        <v>1444.63</v>
      </c>
      <c r="E769">
        <v>1349.71</v>
      </c>
      <c r="F769">
        <v>0</v>
      </c>
      <c r="G769">
        <v>0.33738800000000002</v>
      </c>
      <c r="H769">
        <v>0.68655100000000002</v>
      </c>
      <c r="I769">
        <v>0</v>
      </c>
    </row>
    <row r="770" spans="1:25" x14ac:dyDescent="0.25">
      <c r="A770" t="s">
        <v>97</v>
      </c>
      <c r="B770">
        <v>1491.65</v>
      </c>
      <c r="C770">
        <v>1471.63</v>
      </c>
      <c r="D770">
        <v>1448.63</v>
      </c>
      <c r="E770">
        <v>1353.02</v>
      </c>
      <c r="F770">
        <v>0</v>
      </c>
      <c r="G770">
        <v>0.33738600000000002</v>
      </c>
      <c r="H770">
        <v>0.670323</v>
      </c>
      <c r="I770">
        <v>0</v>
      </c>
    </row>
    <row r="771" spans="1:25" x14ac:dyDescent="0.25">
      <c r="A771" t="s">
        <v>97</v>
      </c>
      <c r="B771">
        <v>1473.91</v>
      </c>
      <c r="C771">
        <v>1464.75</v>
      </c>
      <c r="D771">
        <v>1443.59</v>
      </c>
      <c r="E771">
        <v>1347.89</v>
      </c>
      <c r="F771">
        <v>0</v>
      </c>
      <c r="G771">
        <v>0.32142999999999999</v>
      </c>
      <c r="H771">
        <v>0.66955200000000004</v>
      </c>
      <c r="I771">
        <v>0</v>
      </c>
    </row>
    <row r="772" spans="1:25" x14ac:dyDescent="0.25">
      <c r="A772" t="s">
        <v>97</v>
      </c>
      <c r="B772">
        <v>1473.26</v>
      </c>
      <c r="C772">
        <v>1464.89</v>
      </c>
      <c r="D772">
        <v>1444.9</v>
      </c>
      <c r="E772">
        <v>1349.68</v>
      </c>
      <c r="F772">
        <v>0</v>
      </c>
      <c r="G772">
        <v>0.32144899999999998</v>
      </c>
      <c r="H772">
        <v>0.67031499999999999</v>
      </c>
      <c r="I772">
        <v>0</v>
      </c>
    </row>
    <row r="773" spans="1:25" x14ac:dyDescent="0.25">
      <c r="A773" t="s">
        <v>97</v>
      </c>
      <c r="B773">
        <v>1471.08</v>
      </c>
      <c r="C773">
        <v>1463.78</v>
      </c>
      <c r="D773">
        <v>1443.77</v>
      </c>
      <c r="E773">
        <v>1348.79</v>
      </c>
      <c r="F773">
        <v>0</v>
      </c>
      <c r="G773">
        <v>0.33738499999999999</v>
      </c>
      <c r="H773">
        <v>0.67035400000000001</v>
      </c>
      <c r="I773">
        <v>0</v>
      </c>
    </row>
    <row r="774" spans="1:25" x14ac:dyDescent="0.25">
      <c r="A774" t="s">
        <v>97</v>
      </c>
      <c r="B774">
        <v>1471.28</v>
      </c>
      <c r="C774">
        <v>1463.9</v>
      </c>
      <c r="D774">
        <v>1443.97</v>
      </c>
      <c r="E774">
        <v>1348.75</v>
      </c>
      <c r="F774">
        <v>0</v>
      </c>
      <c r="G774">
        <v>0.321328</v>
      </c>
      <c r="H774">
        <v>0.68742800000000004</v>
      </c>
      <c r="I774">
        <v>0</v>
      </c>
    </row>
    <row r="775" spans="1:25" x14ac:dyDescent="0.25">
      <c r="A775" t="s">
        <v>97</v>
      </c>
      <c r="B775">
        <v>2674.74</v>
      </c>
      <c r="C775">
        <v>1463.93</v>
      </c>
      <c r="D775">
        <v>1443.71</v>
      </c>
      <c r="E775">
        <v>1348.72</v>
      </c>
      <c r="F775">
        <v>0</v>
      </c>
      <c r="G775">
        <v>0.32177299999999998</v>
      </c>
      <c r="H775">
        <v>0.670408</v>
      </c>
      <c r="I775">
        <v>0</v>
      </c>
    </row>
    <row r="776" spans="1:25" x14ac:dyDescent="0.25">
      <c r="A776" t="s">
        <v>97</v>
      </c>
      <c r="B776">
        <v>1495.23</v>
      </c>
      <c r="C776">
        <v>1468.82</v>
      </c>
      <c r="D776">
        <v>1445.89</v>
      </c>
      <c r="E776">
        <v>1350.29</v>
      </c>
      <c r="F776">
        <v>0</v>
      </c>
      <c r="G776">
        <v>0.32140200000000002</v>
      </c>
      <c r="H776">
        <v>0.67035599999999995</v>
      </c>
      <c r="I776">
        <v>0</v>
      </c>
    </row>
    <row r="777" spans="1:25" x14ac:dyDescent="0.25">
      <c r="A777" t="s">
        <v>97</v>
      </c>
      <c r="B777">
        <v>1477.93</v>
      </c>
      <c r="C777">
        <v>1468.11</v>
      </c>
      <c r="D777">
        <v>1446.72</v>
      </c>
      <c r="E777">
        <v>1350.97</v>
      </c>
      <c r="F777">
        <v>0</v>
      </c>
      <c r="G777">
        <v>0.33738499999999999</v>
      </c>
      <c r="H777">
        <v>0.67023699999999997</v>
      </c>
      <c r="I777">
        <v>0</v>
      </c>
    </row>
    <row r="778" spans="1:25" x14ac:dyDescent="0.25">
      <c r="A778" t="s">
        <v>97</v>
      </c>
      <c r="B778">
        <v>1473.05</v>
      </c>
      <c r="C778">
        <v>1464.84</v>
      </c>
      <c r="D778">
        <v>1444.86</v>
      </c>
      <c r="E778">
        <v>1349.64</v>
      </c>
      <c r="F778">
        <v>0</v>
      </c>
      <c r="G778">
        <v>0.32134699999999999</v>
      </c>
      <c r="H778">
        <v>0.6704</v>
      </c>
      <c r="I778">
        <v>0</v>
      </c>
    </row>
    <row r="779" spans="1:25" x14ac:dyDescent="0.25">
      <c r="A779" t="s">
        <v>97</v>
      </c>
      <c r="B779">
        <v>1471.12</v>
      </c>
      <c r="C779">
        <v>1463.69</v>
      </c>
      <c r="D779">
        <v>1443.74</v>
      </c>
      <c r="E779">
        <v>1348.79</v>
      </c>
      <c r="F779">
        <v>0</v>
      </c>
      <c r="G779">
        <v>0.321521</v>
      </c>
      <c r="H779">
        <v>0.67040900000000003</v>
      </c>
      <c r="I779">
        <v>0</v>
      </c>
    </row>
    <row r="780" spans="1:25" x14ac:dyDescent="0.25">
      <c r="A780" t="s">
        <v>97</v>
      </c>
      <c r="B780">
        <v>1471.1</v>
      </c>
      <c r="C780">
        <v>1463.81</v>
      </c>
      <c r="D780">
        <v>1443.79</v>
      </c>
      <c r="E780">
        <v>1348.58</v>
      </c>
      <c r="F780">
        <v>0</v>
      </c>
      <c r="G780">
        <v>0.33738499999999999</v>
      </c>
      <c r="H780">
        <v>0.67037000000000002</v>
      </c>
      <c r="I780">
        <v>0</v>
      </c>
    </row>
    <row r="781" spans="1:25" x14ac:dyDescent="0.25">
      <c r="A781" t="s">
        <v>97</v>
      </c>
      <c r="B781">
        <v>2507.2800000000002</v>
      </c>
      <c r="C781">
        <v>1470.87</v>
      </c>
      <c r="D781">
        <v>1450.67</v>
      </c>
      <c r="E781">
        <v>1355.71</v>
      </c>
      <c r="F781">
        <v>0</v>
      </c>
      <c r="G781">
        <v>0.32766200000000001</v>
      </c>
      <c r="H781">
        <v>0.67029700000000003</v>
      </c>
      <c r="I781">
        <v>0</v>
      </c>
    </row>
    <row r="782" spans="1:25" x14ac:dyDescent="0.25">
      <c r="A782" t="s">
        <v>97</v>
      </c>
      <c r="B782">
        <v>1488.06</v>
      </c>
      <c r="C782">
        <v>1467.97</v>
      </c>
      <c r="D782">
        <v>1445.87</v>
      </c>
      <c r="E782">
        <v>1350.35</v>
      </c>
      <c r="F782">
        <v>0</v>
      </c>
      <c r="G782">
        <v>0.321328</v>
      </c>
      <c r="H782">
        <v>0.67013599999999995</v>
      </c>
      <c r="I782">
        <v>0</v>
      </c>
    </row>
    <row r="783" spans="1:25" x14ac:dyDescent="0.25">
      <c r="A783" t="s">
        <v>97</v>
      </c>
      <c r="B783">
        <v>1479.22</v>
      </c>
      <c r="C783">
        <v>1468.28</v>
      </c>
      <c r="D783">
        <v>1446.78</v>
      </c>
      <c r="E783">
        <v>1351</v>
      </c>
      <c r="F783">
        <v>0</v>
      </c>
      <c r="G783">
        <v>0.33186900000000003</v>
      </c>
      <c r="H783">
        <v>0.67038900000000001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1474.36</v>
      </c>
      <c r="C784">
        <v>1466.19</v>
      </c>
      <c r="D784">
        <v>1446.31</v>
      </c>
      <c r="E784">
        <v>1351.1</v>
      </c>
      <c r="F784">
        <v>0</v>
      </c>
      <c r="G784">
        <v>0.32501099999999999</v>
      </c>
      <c r="H784">
        <v>0.67022499999999996</v>
      </c>
      <c r="I784">
        <v>0</v>
      </c>
      <c r="R784">
        <f>AVERAGE(B735:B784)</f>
        <v>1659.4736000000003</v>
      </c>
      <c r="S784">
        <f>AVERAGE(C735:C784)</f>
        <v>1466.8961999999997</v>
      </c>
      <c r="U784">
        <f>_xlfn.VAR.P(B735:B784)</f>
        <v>175199.33992303925</v>
      </c>
      <c r="V784">
        <f>_xlfn.VAR.P(C735:C784)</f>
        <v>6.8867755599999896</v>
      </c>
      <c r="X784">
        <f>1.96*SQRT(U784)/50</f>
        <v>16.407873527649432</v>
      </c>
      <c r="Y784">
        <f>1.96*SQRT(V784)/50</f>
        <v>0.10287125349930555</v>
      </c>
    </row>
    <row r="785" spans="1:9" x14ac:dyDescent="0.25">
      <c r="A785" t="s">
        <v>97</v>
      </c>
      <c r="B785">
        <v>82976.719419999994</v>
      </c>
      <c r="C785" t="s">
        <v>37</v>
      </c>
    </row>
    <row r="786" spans="1:9" x14ac:dyDescent="0.25">
      <c r="A786" t="s">
        <v>98</v>
      </c>
      <c r="B786">
        <v>975.51</v>
      </c>
      <c r="C786">
        <v>968.21400000000006</v>
      </c>
      <c r="D786">
        <v>948.16</v>
      </c>
      <c r="E786">
        <v>823.85199999999998</v>
      </c>
      <c r="F786">
        <v>0</v>
      </c>
      <c r="G786">
        <v>0.32133</v>
      </c>
      <c r="H786">
        <v>0.67040699999999998</v>
      </c>
      <c r="I786">
        <v>0</v>
      </c>
    </row>
    <row r="787" spans="1:9" x14ac:dyDescent="0.25">
      <c r="A787" t="s">
        <v>98</v>
      </c>
      <c r="B787">
        <v>976.68600000000004</v>
      </c>
      <c r="C787">
        <v>969.37099999999998</v>
      </c>
      <c r="D787">
        <v>949.39200000000005</v>
      </c>
      <c r="E787">
        <v>825.048</v>
      </c>
      <c r="F787">
        <v>0</v>
      </c>
      <c r="G787">
        <v>0.32428600000000002</v>
      </c>
      <c r="H787">
        <v>0.67036700000000005</v>
      </c>
      <c r="I787">
        <v>0</v>
      </c>
    </row>
    <row r="788" spans="1:9" x14ac:dyDescent="0.25">
      <c r="A788" t="s">
        <v>98</v>
      </c>
      <c r="B788">
        <v>982.351</v>
      </c>
      <c r="C788">
        <v>975.03499999999997</v>
      </c>
      <c r="D788">
        <v>955.05399999999997</v>
      </c>
      <c r="E788">
        <v>830.76099999999997</v>
      </c>
      <c r="F788">
        <v>0</v>
      </c>
      <c r="G788">
        <v>0.33060400000000001</v>
      </c>
      <c r="H788">
        <v>0.67040699999999998</v>
      </c>
      <c r="I788">
        <v>0</v>
      </c>
    </row>
    <row r="789" spans="1:9" x14ac:dyDescent="0.25">
      <c r="A789" t="s">
        <v>98</v>
      </c>
      <c r="B789">
        <v>976.774</v>
      </c>
      <c r="C789">
        <v>969.41099999999994</v>
      </c>
      <c r="D789">
        <v>949.47</v>
      </c>
      <c r="E789">
        <v>825.12300000000005</v>
      </c>
      <c r="F789">
        <v>0</v>
      </c>
      <c r="G789">
        <v>0.325409</v>
      </c>
      <c r="H789">
        <v>0.67025000000000001</v>
      </c>
      <c r="I789">
        <v>0</v>
      </c>
    </row>
    <row r="790" spans="1:9" x14ac:dyDescent="0.25">
      <c r="A790" t="s">
        <v>98</v>
      </c>
      <c r="B790">
        <v>1608.53</v>
      </c>
      <c r="C790">
        <v>975.96699999999998</v>
      </c>
      <c r="D790">
        <v>955.69200000000001</v>
      </c>
      <c r="E790">
        <v>831.38400000000001</v>
      </c>
      <c r="F790">
        <v>0</v>
      </c>
      <c r="G790">
        <v>0.32178099999999998</v>
      </c>
      <c r="H790">
        <v>0.67037000000000002</v>
      </c>
      <c r="I790">
        <v>0</v>
      </c>
    </row>
    <row r="791" spans="1:9" x14ac:dyDescent="0.25">
      <c r="A791" t="s">
        <v>98</v>
      </c>
      <c r="B791">
        <v>1107.17</v>
      </c>
      <c r="C791">
        <v>974.09100000000001</v>
      </c>
      <c r="D791">
        <v>949.59500000000003</v>
      </c>
      <c r="E791">
        <v>824.59199999999998</v>
      </c>
      <c r="F791">
        <v>0</v>
      </c>
      <c r="G791">
        <v>0.33738499999999999</v>
      </c>
      <c r="H791">
        <v>0.67037000000000002</v>
      </c>
      <c r="I791">
        <v>0</v>
      </c>
    </row>
    <row r="792" spans="1:9" x14ac:dyDescent="0.25">
      <c r="A792" t="s">
        <v>98</v>
      </c>
      <c r="B792">
        <v>983.24</v>
      </c>
      <c r="C792">
        <v>973.33500000000004</v>
      </c>
      <c r="D792">
        <v>950.33500000000004</v>
      </c>
      <c r="E792">
        <v>825.56600000000003</v>
      </c>
      <c r="F792">
        <v>0</v>
      </c>
      <c r="G792">
        <v>0.32566499999999998</v>
      </c>
      <c r="H792">
        <v>0.67040599999999995</v>
      </c>
      <c r="I792">
        <v>0</v>
      </c>
    </row>
    <row r="793" spans="1:9" x14ac:dyDescent="0.25">
      <c r="A793" t="s">
        <v>98</v>
      </c>
      <c r="B793">
        <v>978.14800000000002</v>
      </c>
      <c r="C793">
        <v>969.86500000000001</v>
      </c>
      <c r="D793">
        <v>949.92200000000003</v>
      </c>
      <c r="E793">
        <v>825.63099999999997</v>
      </c>
      <c r="F793">
        <v>0</v>
      </c>
      <c r="G793">
        <v>0.32136300000000001</v>
      </c>
      <c r="H793">
        <v>0.67040900000000003</v>
      </c>
      <c r="I793">
        <v>0</v>
      </c>
    </row>
    <row r="794" spans="1:9" x14ac:dyDescent="0.25">
      <c r="A794" t="s">
        <v>98</v>
      </c>
      <c r="B794">
        <v>982.37400000000002</v>
      </c>
      <c r="C794">
        <v>975.09100000000001</v>
      </c>
      <c r="D794">
        <v>955.14599999999996</v>
      </c>
      <c r="E794">
        <v>830.88099999999997</v>
      </c>
      <c r="F794">
        <v>0</v>
      </c>
      <c r="G794">
        <v>0.32408199999999998</v>
      </c>
      <c r="H794">
        <v>0.66966199999999998</v>
      </c>
      <c r="I794">
        <v>0</v>
      </c>
    </row>
    <row r="795" spans="1:9" x14ac:dyDescent="0.25">
      <c r="A795" t="s">
        <v>98</v>
      </c>
      <c r="B795">
        <v>974.25300000000004</v>
      </c>
      <c r="C795">
        <v>967.06500000000005</v>
      </c>
      <c r="D795">
        <v>947.125</v>
      </c>
      <c r="E795">
        <v>822.78099999999995</v>
      </c>
      <c r="F795">
        <v>0</v>
      </c>
      <c r="G795">
        <v>0.32136100000000001</v>
      </c>
      <c r="H795">
        <v>0.66934499999999997</v>
      </c>
      <c r="I795">
        <v>0</v>
      </c>
    </row>
    <row r="796" spans="1:9" x14ac:dyDescent="0.25">
      <c r="A796" t="s">
        <v>98</v>
      </c>
      <c r="B796">
        <v>982.54100000000005</v>
      </c>
      <c r="C796">
        <v>975.13099999999997</v>
      </c>
      <c r="D796">
        <v>955.10699999999997</v>
      </c>
      <c r="E796">
        <v>830.83</v>
      </c>
      <c r="F796">
        <v>0</v>
      </c>
      <c r="G796">
        <v>0.330646</v>
      </c>
      <c r="H796">
        <v>0.67040900000000003</v>
      </c>
      <c r="I796">
        <v>0</v>
      </c>
    </row>
    <row r="797" spans="1:9" x14ac:dyDescent="0.25">
      <c r="A797" t="s">
        <v>98</v>
      </c>
      <c r="B797">
        <v>974.31700000000001</v>
      </c>
      <c r="C797">
        <v>967.03200000000004</v>
      </c>
      <c r="D797">
        <v>947.11300000000006</v>
      </c>
      <c r="E797">
        <v>822.76</v>
      </c>
      <c r="F797">
        <v>0</v>
      </c>
      <c r="G797">
        <v>0.33738499999999999</v>
      </c>
      <c r="H797">
        <v>0.67040900000000003</v>
      </c>
      <c r="I797">
        <v>0</v>
      </c>
    </row>
    <row r="798" spans="1:9" x14ac:dyDescent="0.25">
      <c r="A798" t="s">
        <v>98</v>
      </c>
      <c r="B798">
        <v>975.69500000000005</v>
      </c>
      <c r="C798">
        <v>968.38199999999995</v>
      </c>
      <c r="D798">
        <v>948.38</v>
      </c>
      <c r="E798">
        <v>824.03499999999997</v>
      </c>
      <c r="F798">
        <v>0</v>
      </c>
      <c r="G798">
        <v>0.33062200000000003</v>
      </c>
      <c r="H798">
        <v>0.67032999999999998</v>
      </c>
      <c r="I798">
        <v>0</v>
      </c>
    </row>
    <row r="799" spans="1:9" x14ac:dyDescent="0.25">
      <c r="A799" t="s">
        <v>98</v>
      </c>
      <c r="B799">
        <v>2186.46</v>
      </c>
      <c r="C799">
        <v>969.63</v>
      </c>
      <c r="D799">
        <v>949.44200000000001</v>
      </c>
      <c r="E799">
        <v>825.05</v>
      </c>
      <c r="F799">
        <v>0</v>
      </c>
      <c r="G799">
        <v>0.32148500000000002</v>
      </c>
      <c r="H799">
        <v>0.67891900000000005</v>
      </c>
      <c r="I799">
        <v>0</v>
      </c>
    </row>
    <row r="800" spans="1:9" x14ac:dyDescent="0.25">
      <c r="A800" t="s">
        <v>98</v>
      </c>
      <c r="B800">
        <v>1180.3800000000001</v>
      </c>
      <c r="C800">
        <v>971.48599999999999</v>
      </c>
      <c r="D800">
        <v>949.16700000000003</v>
      </c>
      <c r="E800">
        <v>824.52099999999996</v>
      </c>
      <c r="F800">
        <v>0</v>
      </c>
      <c r="G800">
        <v>0.32263799999999998</v>
      </c>
      <c r="H800">
        <v>0.670408</v>
      </c>
      <c r="I800">
        <v>0</v>
      </c>
    </row>
    <row r="801" spans="1:9" x14ac:dyDescent="0.25">
      <c r="A801" t="s">
        <v>98</v>
      </c>
      <c r="B801">
        <v>988.45500000000004</v>
      </c>
      <c r="C801">
        <v>972.73699999999997</v>
      </c>
      <c r="D801">
        <v>949.44200000000001</v>
      </c>
      <c r="E801">
        <v>824.61300000000006</v>
      </c>
      <c r="F801">
        <v>0</v>
      </c>
      <c r="G801">
        <v>0.33738499999999999</v>
      </c>
      <c r="H801">
        <v>0.670404</v>
      </c>
      <c r="I801">
        <v>0</v>
      </c>
    </row>
    <row r="802" spans="1:9" x14ac:dyDescent="0.25">
      <c r="A802" t="s">
        <v>98</v>
      </c>
      <c r="B802">
        <v>977.91600000000005</v>
      </c>
      <c r="C802">
        <v>969.971</v>
      </c>
      <c r="D802">
        <v>950.024</v>
      </c>
      <c r="E802">
        <v>825.5</v>
      </c>
      <c r="F802">
        <v>0</v>
      </c>
      <c r="G802">
        <v>0.33254099999999998</v>
      </c>
      <c r="H802">
        <v>0.67040599999999995</v>
      </c>
      <c r="I802">
        <v>0</v>
      </c>
    </row>
    <row r="803" spans="1:9" x14ac:dyDescent="0.25">
      <c r="A803" t="s">
        <v>98</v>
      </c>
      <c r="B803">
        <v>977.245</v>
      </c>
      <c r="C803">
        <v>969.84799999999996</v>
      </c>
      <c r="D803">
        <v>949.85199999999998</v>
      </c>
      <c r="E803">
        <v>825.52200000000005</v>
      </c>
      <c r="F803">
        <v>0</v>
      </c>
      <c r="G803">
        <v>0.32927600000000001</v>
      </c>
      <c r="H803">
        <v>0.67040699999999998</v>
      </c>
      <c r="I803">
        <v>0</v>
      </c>
    </row>
    <row r="804" spans="1:9" x14ac:dyDescent="0.25">
      <c r="A804" t="s">
        <v>98</v>
      </c>
      <c r="B804">
        <v>975.69100000000003</v>
      </c>
      <c r="C804">
        <v>968.221</v>
      </c>
      <c r="D804">
        <v>948.327</v>
      </c>
      <c r="E804">
        <v>823.96799999999996</v>
      </c>
      <c r="F804">
        <v>0</v>
      </c>
      <c r="G804">
        <v>0.32303300000000001</v>
      </c>
      <c r="H804">
        <v>0.670408</v>
      </c>
      <c r="I804">
        <v>0</v>
      </c>
    </row>
    <row r="805" spans="1:9" x14ac:dyDescent="0.25">
      <c r="A805" t="s">
        <v>98</v>
      </c>
      <c r="B805">
        <v>975.89200000000005</v>
      </c>
      <c r="C805">
        <v>968.71600000000001</v>
      </c>
      <c r="D805">
        <v>948.75</v>
      </c>
      <c r="E805">
        <v>824.48400000000004</v>
      </c>
      <c r="F805">
        <v>0</v>
      </c>
      <c r="G805">
        <v>0.336594</v>
      </c>
      <c r="H805">
        <v>0.67040599999999995</v>
      </c>
      <c r="I805">
        <v>0</v>
      </c>
    </row>
    <row r="806" spans="1:9" x14ac:dyDescent="0.25">
      <c r="A806" t="s">
        <v>98</v>
      </c>
      <c r="B806">
        <v>975.43600000000004</v>
      </c>
      <c r="C806">
        <v>968.11300000000006</v>
      </c>
      <c r="D806">
        <v>948.15200000000004</v>
      </c>
      <c r="E806">
        <v>823.84199999999998</v>
      </c>
      <c r="F806">
        <v>0</v>
      </c>
      <c r="G806">
        <v>0.32382899999999998</v>
      </c>
      <c r="H806">
        <v>0.6704</v>
      </c>
      <c r="I806">
        <v>0</v>
      </c>
    </row>
    <row r="807" spans="1:9" x14ac:dyDescent="0.25">
      <c r="A807" t="s">
        <v>98</v>
      </c>
      <c r="B807">
        <v>975.97699999999998</v>
      </c>
      <c r="C807">
        <v>968.73400000000004</v>
      </c>
      <c r="D807">
        <v>948.726</v>
      </c>
      <c r="E807">
        <v>824.45399999999995</v>
      </c>
      <c r="F807">
        <v>0</v>
      </c>
      <c r="G807">
        <v>0.32164500000000001</v>
      </c>
      <c r="H807">
        <v>0.67040900000000003</v>
      </c>
      <c r="I807">
        <v>0</v>
      </c>
    </row>
    <row r="808" spans="1:9" x14ac:dyDescent="0.25">
      <c r="A808" t="s">
        <v>98</v>
      </c>
      <c r="B808">
        <v>1845.61</v>
      </c>
      <c r="C808">
        <v>975.52200000000005</v>
      </c>
      <c r="D808">
        <v>955.10699999999997</v>
      </c>
      <c r="E808">
        <v>830.80200000000002</v>
      </c>
      <c r="F808">
        <v>0</v>
      </c>
      <c r="G808">
        <v>0.32616600000000001</v>
      </c>
      <c r="H808">
        <v>0.67005099999999995</v>
      </c>
      <c r="I808">
        <v>0</v>
      </c>
    </row>
    <row r="809" spans="1:9" x14ac:dyDescent="0.25">
      <c r="A809" t="s">
        <v>98</v>
      </c>
      <c r="B809">
        <v>1356.15</v>
      </c>
      <c r="C809">
        <v>970.34199999999998</v>
      </c>
      <c r="D809">
        <v>949.03</v>
      </c>
      <c r="E809">
        <v>824.54100000000005</v>
      </c>
      <c r="F809">
        <v>0</v>
      </c>
      <c r="G809">
        <v>0.32134099999999999</v>
      </c>
      <c r="H809">
        <v>0.67040900000000003</v>
      </c>
      <c r="I809">
        <v>0</v>
      </c>
    </row>
    <row r="810" spans="1:9" x14ac:dyDescent="0.25">
      <c r="A810" t="s">
        <v>98</v>
      </c>
      <c r="B810">
        <v>987.476</v>
      </c>
      <c r="C810">
        <v>972.98199999999997</v>
      </c>
      <c r="D810">
        <v>951.98199999999997</v>
      </c>
      <c r="E810">
        <v>827.55899999999997</v>
      </c>
      <c r="F810">
        <v>0</v>
      </c>
      <c r="G810">
        <v>0.326017</v>
      </c>
      <c r="H810">
        <v>0.67040900000000003</v>
      </c>
      <c r="I810">
        <v>0</v>
      </c>
    </row>
    <row r="811" spans="1:9" x14ac:dyDescent="0.25">
      <c r="A811" t="s">
        <v>98</v>
      </c>
      <c r="B811">
        <v>978.03700000000003</v>
      </c>
      <c r="C811">
        <v>970.23699999999997</v>
      </c>
      <c r="D811">
        <v>950.06399999999996</v>
      </c>
      <c r="E811">
        <v>825.58600000000001</v>
      </c>
      <c r="F811">
        <v>0</v>
      </c>
      <c r="G811">
        <v>0.32169500000000001</v>
      </c>
      <c r="H811">
        <v>0.67030199999999995</v>
      </c>
      <c r="I811">
        <v>0</v>
      </c>
    </row>
    <row r="812" spans="1:9" x14ac:dyDescent="0.25">
      <c r="A812" t="s">
        <v>98</v>
      </c>
      <c r="B812">
        <v>975.83</v>
      </c>
      <c r="C812">
        <v>968.19799999999998</v>
      </c>
      <c r="D812">
        <v>948.19600000000003</v>
      </c>
      <c r="E812">
        <v>823.88199999999995</v>
      </c>
      <c r="F812">
        <v>0</v>
      </c>
      <c r="G812">
        <v>0.33738600000000002</v>
      </c>
      <c r="H812">
        <v>0.67034499999999997</v>
      </c>
      <c r="I812">
        <v>0</v>
      </c>
    </row>
    <row r="813" spans="1:9" x14ac:dyDescent="0.25">
      <c r="A813" t="s">
        <v>98</v>
      </c>
      <c r="B813">
        <v>975.64800000000002</v>
      </c>
      <c r="C813">
        <v>968.28599999999994</v>
      </c>
      <c r="D813">
        <v>948.31100000000004</v>
      </c>
      <c r="E813">
        <v>824.00599999999997</v>
      </c>
      <c r="F813">
        <v>0</v>
      </c>
      <c r="G813">
        <v>0.33738499999999999</v>
      </c>
      <c r="H813">
        <v>0.67039599999999999</v>
      </c>
      <c r="I813">
        <v>0</v>
      </c>
    </row>
    <row r="814" spans="1:9" x14ac:dyDescent="0.25">
      <c r="A814" t="s">
        <v>98</v>
      </c>
      <c r="B814">
        <v>976.96199999999999</v>
      </c>
      <c r="C814">
        <v>969.577</v>
      </c>
      <c r="D814">
        <v>949.56200000000001</v>
      </c>
      <c r="E814">
        <v>825.2</v>
      </c>
      <c r="F814">
        <v>0</v>
      </c>
      <c r="G814">
        <v>0.33738499999999999</v>
      </c>
      <c r="H814">
        <v>0.67040599999999995</v>
      </c>
      <c r="I814">
        <v>0</v>
      </c>
    </row>
    <row r="815" spans="1:9" x14ac:dyDescent="0.25">
      <c r="A815" t="s">
        <v>98</v>
      </c>
      <c r="B815">
        <v>975.58199999999999</v>
      </c>
      <c r="C815">
        <v>968.17600000000004</v>
      </c>
      <c r="D815">
        <v>948.28200000000004</v>
      </c>
      <c r="E815">
        <v>823.95399999999995</v>
      </c>
      <c r="F815">
        <v>0</v>
      </c>
      <c r="G815">
        <v>0.321355</v>
      </c>
      <c r="H815">
        <v>0.67031799999999997</v>
      </c>
      <c r="I815">
        <v>0</v>
      </c>
    </row>
    <row r="816" spans="1:9" x14ac:dyDescent="0.25">
      <c r="A816" t="s">
        <v>98</v>
      </c>
      <c r="B816">
        <v>977.00199999999995</v>
      </c>
      <c r="C816">
        <v>969.60699999999997</v>
      </c>
      <c r="D816">
        <v>949.52</v>
      </c>
      <c r="E816">
        <v>825.17200000000003</v>
      </c>
      <c r="F816">
        <v>0</v>
      </c>
      <c r="G816">
        <v>0.32167400000000002</v>
      </c>
      <c r="H816">
        <v>0.67040900000000003</v>
      </c>
      <c r="I816">
        <v>0</v>
      </c>
    </row>
    <row r="817" spans="1:9" x14ac:dyDescent="0.25">
      <c r="A817" t="s">
        <v>98</v>
      </c>
      <c r="B817">
        <v>1920.47</v>
      </c>
      <c r="C817">
        <v>975.65800000000002</v>
      </c>
      <c r="D817">
        <v>955.10199999999998</v>
      </c>
      <c r="E817">
        <v>830.81100000000004</v>
      </c>
      <c r="F817">
        <v>0</v>
      </c>
      <c r="G817">
        <v>0.32640000000000002</v>
      </c>
      <c r="H817">
        <v>0.670373</v>
      </c>
      <c r="I817">
        <v>0</v>
      </c>
    </row>
    <row r="818" spans="1:9" x14ac:dyDescent="0.25">
      <c r="A818" t="s">
        <v>98</v>
      </c>
      <c r="B818">
        <v>1252.99</v>
      </c>
      <c r="C818">
        <v>973.43</v>
      </c>
      <c r="D818">
        <v>952.03399999999999</v>
      </c>
      <c r="E818">
        <v>827.572</v>
      </c>
      <c r="F818">
        <v>0</v>
      </c>
      <c r="G818">
        <v>0.32133800000000001</v>
      </c>
      <c r="H818">
        <v>0.67033100000000001</v>
      </c>
      <c r="I818">
        <v>0</v>
      </c>
    </row>
    <row r="819" spans="1:9" x14ac:dyDescent="0.25">
      <c r="A819" t="s">
        <v>98</v>
      </c>
      <c r="B819">
        <v>990.827</v>
      </c>
      <c r="C819">
        <v>972.90200000000004</v>
      </c>
      <c r="D819">
        <v>951.98199999999997</v>
      </c>
      <c r="E819">
        <v>827.54600000000005</v>
      </c>
      <c r="F819">
        <v>0</v>
      </c>
      <c r="G819">
        <v>0.33738699999999999</v>
      </c>
      <c r="H819">
        <v>0.66968099999999997</v>
      </c>
      <c r="I819">
        <v>0</v>
      </c>
    </row>
    <row r="820" spans="1:9" x14ac:dyDescent="0.25">
      <c r="A820" t="s">
        <v>98</v>
      </c>
      <c r="B820">
        <v>977.98099999999999</v>
      </c>
      <c r="C820">
        <v>970.30799999999999</v>
      </c>
      <c r="D820">
        <v>950.11400000000003</v>
      </c>
      <c r="E820">
        <v>825.58799999999997</v>
      </c>
      <c r="F820">
        <v>0</v>
      </c>
      <c r="G820">
        <v>0.32198900000000003</v>
      </c>
      <c r="H820">
        <v>0.67040699999999998</v>
      </c>
      <c r="I820">
        <v>0</v>
      </c>
    </row>
    <row r="821" spans="1:9" x14ac:dyDescent="0.25">
      <c r="A821" t="s">
        <v>98</v>
      </c>
      <c r="B821">
        <v>975.899</v>
      </c>
      <c r="C821">
        <v>968.35299999999995</v>
      </c>
      <c r="D821">
        <v>948.26099999999997</v>
      </c>
      <c r="E821">
        <v>823.89499999999998</v>
      </c>
      <c r="F821">
        <v>0</v>
      </c>
      <c r="G821">
        <v>0.327208</v>
      </c>
      <c r="H821">
        <v>0.67468399999999995</v>
      </c>
      <c r="I821">
        <v>0</v>
      </c>
    </row>
    <row r="822" spans="1:9" x14ac:dyDescent="0.25">
      <c r="A822" t="s">
        <v>98</v>
      </c>
      <c r="B822">
        <v>982.52599999999995</v>
      </c>
      <c r="C822">
        <v>975.21</v>
      </c>
      <c r="D822">
        <v>955.15599999999995</v>
      </c>
      <c r="E822">
        <v>830.83900000000006</v>
      </c>
      <c r="F822">
        <v>0</v>
      </c>
      <c r="G822">
        <v>0.32445800000000002</v>
      </c>
      <c r="H822">
        <v>0.67040900000000003</v>
      </c>
      <c r="I822">
        <v>0</v>
      </c>
    </row>
    <row r="823" spans="1:9" x14ac:dyDescent="0.25">
      <c r="A823" t="s">
        <v>98</v>
      </c>
      <c r="B823">
        <v>976.77599999999995</v>
      </c>
      <c r="C823">
        <v>969.48800000000006</v>
      </c>
      <c r="D823">
        <v>949.52200000000005</v>
      </c>
      <c r="E823">
        <v>825.14200000000005</v>
      </c>
      <c r="F823">
        <v>0</v>
      </c>
      <c r="G823">
        <v>0.33133699999999999</v>
      </c>
      <c r="H823">
        <v>0.67039899999999997</v>
      </c>
      <c r="I823">
        <v>0</v>
      </c>
    </row>
    <row r="824" spans="1:9" x14ac:dyDescent="0.25">
      <c r="A824" t="s">
        <v>98</v>
      </c>
      <c r="B824">
        <v>975.33799999999997</v>
      </c>
      <c r="C824">
        <v>968.12300000000005</v>
      </c>
      <c r="D824">
        <v>948.20799999999997</v>
      </c>
      <c r="E824">
        <v>823.89300000000003</v>
      </c>
      <c r="F824">
        <v>0</v>
      </c>
      <c r="G824">
        <v>0.33738499999999999</v>
      </c>
      <c r="H824">
        <v>0.67034400000000005</v>
      </c>
      <c r="I824">
        <v>0</v>
      </c>
    </row>
    <row r="825" spans="1:9" x14ac:dyDescent="0.25">
      <c r="A825" t="s">
        <v>98</v>
      </c>
      <c r="B825">
        <v>974.44299999999998</v>
      </c>
      <c r="C825">
        <v>967.11800000000005</v>
      </c>
      <c r="D825">
        <v>947.15300000000002</v>
      </c>
      <c r="E825">
        <v>822.79499999999996</v>
      </c>
      <c r="F825">
        <v>0</v>
      </c>
      <c r="G825">
        <v>0.321469</v>
      </c>
      <c r="H825">
        <v>0.67039000000000004</v>
      </c>
      <c r="I825">
        <v>0</v>
      </c>
    </row>
    <row r="826" spans="1:9" x14ac:dyDescent="0.25">
      <c r="A826" t="s">
        <v>98</v>
      </c>
      <c r="B826">
        <v>1802.18</v>
      </c>
      <c r="C826">
        <v>975.65700000000004</v>
      </c>
      <c r="D826">
        <v>955.03599999999994</v>
      </c>
      <c r="E826">
        <v>830.73099999999999</v>
      </c>
      <c r="F826">
        <v>0</v>
      </c>
      <c r="G826">
        <v>0.32133899999999999</v>
      </c>
      <c r="H826">
        <v>0.68342499999999995</v>
      </c>
      <c r="I826">
        <v>0</v>
      </c>
    </row>
    <row r="827" spans="1:9" x14ac:dyDescent="0.25">
      <c r="A827" t="s">
        <v>98</v>
      </c>
      <c r="B827">
        <v>1084.22</v>
      </c>
      <c r="C827">
        <v>974.90800000000002</v>
      </c>
      <c r="D827">
        <v>952.14700000000005</v>
      </c>
      <c r="E827">
        <v>827.50900000000001</v>
      </c>
      <c r="F827">
        <v>0</v>
      </c>
      <c r="G827">
        <v>0.33738499999999999</v>
      </c>
      <c r="H827">
        <v>0.67024600000000001</v>
      </c>
      <c r="I827">
        <v>0</v>
      </c>
    </row>
    <row r="828" spans="1:9" x14ac:dyDescent="0.25">
      <c r="A828" t="s">
        <v>98</v>
      </c>
      <c r="B828">
        <v>979.23299999999995</v>
      </c>
      <c r="C828">
        <v>969.15499999999997</v>
      </c>
      <c r="D828">
        <v>946.57500000000005</v>
      </c>
      <c r="E828">
        <v>821.81100000000004</v>
      </c>
      <c r="F828">
        <v>0</v>
      </c>
      <c r="G828">
        <v>0.32263799999999998</v>
      </c>
      <c r="H828">
        <v>0.67040900000000003</v>
      </c>
      <c r="I828">
        <v>0</v>
      </c>
    </row>
    <row r="829" spans="1:9" x14ac:dyDescent="0.25">
      <c r="A829" t="s">
        <v>98</v>
      </c>
      <c r="B829">
        <v>976.77499999999998</v>
      </c>
      <c r="C829">
        <v>968.18299999999999</v>
      </c>
      <c r="D829">
        <v>948.16899999999998</v>
      </c>
      <c r="E829">
        <v>823.83199999999999</v>
      </c>
      <c r="F829">
        <v>0</v>
      </c>
      <c r="G829">
        <v>0.337399</v>
      </c>
      <c r="H829">
        <v>0.67027499999999995</v>
      </c>
      <c r="I829">
        <v>0</v>
      </c>
    </row>
    <row r="830" spans="1:9" x14ac:dyDescent="0.25">
      <c r="A830" t="s">
        <v>98</v>
      </c>
      <c r="B830">
        <v>984.05</v>
      </c>
      <c r="C830">
        <v>976.58399999999995</v>
      </c>
      <c r="D830">
        <v>956.50800000000004</v>
      </c>
      <c r="E830">
        <v>832.01800000000003</v>
      </c>
      <c r="F830">
        <v>0</v>
      </c>
      <c r="G830">
        <v>0.33146900000000001</v>
      </c>
      <c r="H830">
        <v>0.67035699999999998</v>
      </c>
      <c r="I830">
        <v>0</v>
      </c>
    </row>
    <row r="831" spans="1:9" x14ac:dyDescent="0.25">
      <c r="A831" t="s">
        <v>98</v>
      </c>
      <c r="B831">
        <v>980.96699999999998</v>
      </c>
      <c r="C831">
        <v>973.53099999999995</v>
      </c>
      <c r="D831">
        <v>953.57100000000003</v>
      </c>
      <c r="E831">
        <v>828.68799999999999</v>
      </c>
      <c r="F831">
        <v>0</v>
      </c>
      <c r="G831">
        <v>0.33739999999999998</v>
      </c>
      <c r="H831">
        <v>0.67034300000000002</v>
      </c>
      <c r="I831">
        <v>0</v>
      </c>
    </row>
    <row r="832" spans="1:9" x14ac:dyDescent="0.25">
      <c r="A832" t="s">
        <v>98</v>
      </c>
      <c r="B832">
        <v>986.49800000000005</v>
      </c>
      <c r="C832">
        <v>979.12400000000002</v>
      </c>
      <c r="D832">
        <v>959.16499999999996</v>
      </c>
      <c r="E832">
        <v>834.33500000000004</v>
      </c>
      <c r="F832">
        <v>0</v>
      </c>
      <c r="G832">
        <v>0.32134299999999999</v>
      </c>
      <c r="H832">
        <v>0.67040699999999998</v>
      </c>
      <c r="I832">
        <v>0</v>
      </c>
    </row>
    <row r="833" spans="1:25" x14ac:dyDescent="0.25">
      <c r="A833" t="s">
        <v>98</v>
      </c>
      <c r="B833">
        <v>978.49</v>
      </c>
      <c r="C833">
        <v>971.20399999999995</v>
      </c>
      <c r="D833">
        <v>951.3</v>
      </c>
      <c r="E833">
        <v>826.44</v>
      </c>
      <c r="F833">
        <v>0</v>
      </c>
      <c r="G833">
        <v>0.33738499999999999</v>
      </c>
      <c r="H833">
        <v>0.67031399999999997</v>
      </c>
      <c r="I833">
        <v>0</v>
      </c>
    </row>
    <row r="834" spans="1:25" x14ac:dyDescent="0.25">
      <c r="A834" t="s">
        <v>98</v>
      </c>
      <c r="B834">
        <v>979.50300000000004</v>
      </c>
      <c r="C834">
        <v>972.28599999999994</v>
      </c>
      <c r="D834">
        <v>952.32100000000003</v>
      </c>
      <c r="E834">
        <v>827.495</v>
      </c>
      <c r="F834">
        <v>0</v>
      </c>
      <c r="G834">
        <v>0.33738600000000002</v>
      </c>
      <c r="H834">
        <v>0.67040900000000003</v>
      </c>
      <c r="I834">
        <v>0</v>
      </c>
    </row>
    <row r="835" spans="1:25" x14ac:dyDescent="0.25">
      <c r="A835" t="s">
        <v>98</v>
      </c>
      <c r="B835">
        <v>2141.66</v>
      </c>
      <c r="C835">
        <v>971.57799999999997</v>
      </c>
      <c r="D835">
        <v>951.22500000000002</v>
      </c>
      <c r="E835">
        <v>826.34699999999998</v>
      </c>
      <c r="F835">
        <v>0</v>
      </c>
      <c r="G835">
        <v>0.32889200000000002</v>
      </c>
      <c r="H835">
        <v>0.68731600000000004</v>
      </c>
      <c r="I835">
        <v>0</v>
      </c>
    </row>
    <row r="836" spans="1:25" x14ac:dyDescent="0.25">
      <c r="A836" t="s">
        <v>98</v>
      </c>
      <c r="B836">
        <v>1290.1600000000001</v>
      </c>
      <c r="C836">
        <v>974.41399999999999</v>
      </c>
      <c r="D836">
        <v>953.14499999999998</v>
      </c>
      <c r="E836">
        <v>828.149</v>
      </c>
      <c r="F836">
        <v>0</v>
      </c>
      <c r="G836">
        <v>0.33738499999999999</v>
      </c>
      <c r="H836">
        <v>0.67040200000000005</v>
      </c>
      <c r="I836">
        <v>0</v>
      </c>
    </row>
    <row r="837" spans="1:25" x14ac:dyDescent="0.25">
      <c r="A837" t="s">
        <v>98</v>
      </c>
      <c r="B837">
        <v>994.29</v>
      </c>
      <c r="C837">
        <v>975.84400000000005</v>
      </c>
      <c r="D837">
        <v>952.19299999999998</v>
      </c>
      <c r="E837">
        <v>826.86300000000006</v>
      </c>
      <c r="F837">
        <v>0</v>
      </c>
      <c r="G837">
        <v>0.325021</v>
      </c>
      <c r="H837">
        <v>0.67040900000000003</v>
      </c>
      <c r="I837">
        <v>0</v>
      </c>
    </row>
    <row r="838" spans="1:25" x14ac:dyDescent="0.25">
      <c r="A838" t="s">
        <v>98</v>
      </c>
      <c r="B838">
        <v>978.33799999999997</v>
      </c>
      <c r="C838">
        <v>970.41099999999994</v>
      </c>
      <c r="D838">
        <v>950.48199999999997</v>
      </c>
      <c r="E838">
        <v>825.42700000000002</v>
      </c>
      <c r="F838">
        <v>0</v>
      </c>
      <c r="G838">
        <v>0.32164199999999998</v>
      </c>
      <c r="H838">
        <v>0.67040100000000002</v>
      </c>
      <c r="I838">
        <v>0</v>
      </c>
    </row>
    <row r="839" spans="1:25" x14ac:dyDescent="0.25">
      <c r="A839" t="s">
        <v>98</v>
      </c>
      <c r="B839">
        <v>979.67</v>
      </c>
      <c r="C839">
        <v>972.20899999999995</v>
      </c>
      <c r="D839">
        <v>952.25900000000001</v>
      </c>
      <c r="E839">
        <v>827.36500000000001</v>
      </c>
      <c r="F839">
        <v>0</v>
      </c>
      <c r="G839">
        <v>0.32135399999999997</v>
      </c>
      <c r="H839">
        <v>0.67035800000000001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979.56500000000005</v>
      </c>
      <c r="C840">
        <v>972.29300000000001</v>
      </c>
      <c r="D840">
        <v>952.21699999999998</v>
      </c>
      <c r="E840">
        <v>827.36599999999999</v>
      </c>
      <c r="F840">
        <v>0</v>
      </c>
      <c r="G840">
        <v>0.32222099999999998</v>
      </c>
      <c r="H840">
        <v>0.67040900000000003</v>
      </c>
      <c r="I840">
        <v>0</v>
      </c>
      <c r="R840">
        <f>AVERAGE(B791:B840)</f>
        <v>1107.2467200000003</v>
      </c>
      <c r="S840">
        <f>AVERAGE(C791:C840)</f>
        <v>971.36692000000005</v>
      </c>
      <c r="U840">
        <f>_xlfn.VAR.P(B791:B840)</f>
        <v>93708.858185280798</v>
      </c>
      <c r="V840">
        <f>_xlfn.VAR.P(C791:C840)</f>
        <v>8.8500059135999987</v>
      </c>
      <c r="X840">
        <f>1.96*SQRT(U840)/50</f>
        <v>11.999865825992801</v>
      </c>
      <c r="Y840">
        <f>1.96*SQRT(V840)/50</f>
        <v>0.11661592124180258</v>
      </c>
    </row>
    <row r="841" spans="1:25" x14ac:dyDescent="0.25">
      <c r="A841" t="s">
        <v>98</v>
      </c>
      <c r="B841">
        <v>55365.433134999999</v>
      </c>
      <c r="C841" t="s">
        <v>37</v>
      </c>
    </row>
    <row r="842" spans="1:25" x14ac:dyDescent="0.25">
      <c r="A842" t="s">
        <v>116</v>
      </c>
      <c r="B842">
        <v>55040.4</v>
      </c>
      <c r="C842">
        <v>55032.3</v>
      </c>
      <c r="D842">
        <v>55009.4</v>
      </c>
      <c r="E842">
        <v>55008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116</v>
      </c>
      <c r="B843">
        <v>55328.2</v>
      </c>
      <c r="C843">
        <v>55319.6</v>
      </c>
      <c r="D843">
        <v>55108</v>
      </c>
      <c r="E843">
        <v>55106.8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116</v>
      </c>
      <c r="B844">
        <v>55485.9</v>
      </c>
      <c r="C844">
        <v>55114</v>
      </c>
      <c r="D844">
        <v>54920.4</v>
      </c>
      <c r="E844">
        <v>54919.1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116</v>
      </c>
      <c r="B845">
        <v>55287.8</v>
      </c>
      <c r="C845">
        <v>55277.8</v>
      </c>
      <c r="D845">
        <v>54918.9</v>
      </c>
      <c r="E845">
        <v>54917.599999999999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116</v>
      </c>
      <c r="B846">
        <v>55041.5</v>
      </c>
      <c r="C846">
        <v>55032.2</v>
      </c>
      <c r="D846">
        <v>54942.9</v>
      </c>
      <c r="E846">
        <v>54941.7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116</v>
      </c>
      <c r="B847">
        <v>55114.3</v>
      </c>
      <c r="C847">
        <v>55104.3</v>
      </c>
      <c r="D847">
        <v>54914.7</v>
      </c>
      <c r="E847">
        <v>54913.4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116</v>
      </c>
      <c r="B848">
        <v>55002.8</v>
      </c>
      <c r="C848">
        <v>54993.599999999999</v>
      </c>
      <c r="D848">
        <v>54928.1</v>
      </c>
      <c r="E848">
        <v>54926.9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116</v>
      </c>
      <c r="B849">
        <v>54958</v>
      </c>
      <c r="C849">
        <v>54945.2</v>
      </c>
      <c r="D849">
        <v>54921.3</v>
      </c>
      <c r="E849">
        <v>54920.1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116</v>
      </c>
      <c r="B850">
        <v>55022.5</v>
      </c>
      <c r="C850">
        <v>55013.8</v>
      </c>
      <c r="D850">
        <v>54942.1</v>
      </c>
      <c r="E850">
        <v>54940.800000000003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116</v>
      </c>
      <c r="B851">
        <v>55129.9</v>
      </c>
      <c r="C851">
        <v>55120.3</v>
      </c>
      <c r="D851">
        <v>54915.199999999997</v>
      </c>
      <c r="E851">
        <v>54913.9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116</v>
      </c>
      <c r="B852">
        <v>54978.5</v>
      </c>
      <c r="C852">
        <v>54969.3</v>
      </c>
      <c r="D852">
        <v>54930.8</v>
      </c>
      <c r="E852">
        <v>54929.5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116</v>
      </c>
      <c r="B853">
        <v>55004.6</v>
      </c>
      <c r="C853">
        <v>54993.2</v>
      </c>
      <c r="D853">
        <v>54915.7</v>
      </c>
      <c r="E853">
        <v>54914.5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116</v>
      </c>
      <c r="B854">
        <v>54959.5</v>
      </c>
      <c r="C854">
        <v>54950.6</v>
      </c>
      <c r="D854">
        <v>54927.6</v>
      </c>
      <c r="E854">
        <v>54926.400000000001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116</v>
      </c>
      <c r="B855">
        <v>55204.1</v>
      </c>
      <c r="C855">
        <v>55193.8</v>
      </c>
      <c r="D855">
        <v>54918.1</v>
      </c>
      <c r="E855">
        <v>54916.9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116</v>
      </c>
      <c r="B856">
        <v>54961.5</v>
      </c>
      <c r="C856">
        <v>54952.9</v>
      </c>
      <c r="D856">
        <v>54929.9</v>
      </c>
      <c r="E856">
        <v>54928.6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116</v>
      </c>
      <c r="B857">
        <v>55045.2</v>
      </c>
      <c r="C857">
        <v>55036.4</v>
      </c>
      <c r="D857">
        <v>54929.9</v>
      </c>
      <c r="E857">
        <v>54916.4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116</v>
      </c>
      <c r="B858">
        <v>55129.2</v>
      </c>
      <c r="C858">
        <v>55120.3</v>
      </c>
      <c r="D858">
        <v>54931.3</v>
      </c>
      <c r="E858">
        <v>54930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116</v>
      </c>
      <c r="B859">
        <v>54986.2</v>
      </c>
      <c r="C859">
        <v>54976.7</v>
      </c>
      <c r="D859">
        <v>54916.800000000003</v>
      </c>
      <c r="E859">
        <v>54915.6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116</v>
      </c>
      <c r="B860">
        <v>55244.4</v>
      </c>
      <c r="C860">
        <v>55235.6</v>
      </c>
      <c r="D860">
        <v>55168.6</v>
      </c>
      <c r="E860">
        <v>55077.9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116</v>
      </c>
      <c r="B861">
        <v>55006.3</v>
      </c>
      <c r="C861">
        <v>54996.9</v>
      </c>
      <c r="D861">
        <v>54971.199999999997</v>
      </c>
      <c r="E861">
        <v>54918.3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116</v>
      </c>
      <c r="B862">
        <v>55118.2</v>
      </c>
      <c r="C862">
        <v>55109.1</v>
      </c>
      <c r="D862">
        <v>54930</v>
      </c>
      <c r="E862">
        <v>54928.7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116</v>
      </c>
      <c r="B863">
        <v>55073.1</v>
      </c>
      <c r="C863">
        <v>55064.4</v>
      </c>
      <c r="D863">
        <v>54918.2</v>
      </c>
      <c r="E863">
        <v>54917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116</v>
      </c>
      <c r="B864">
        <v>55113.9</v>
      </c>
      <c r="C864">
        <v>55105.3</v>
      </c>
      <c r="D864">
        <v>54928.5</v>
      </c>
      <c r="E864">
        <v>54927.1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116</v>
      </c>
      <c r="B865">
        <v>55066.6</v>
      </c>
      <c r="C865">
        <v>55058</v>
      </c>
      <c r="D865">
        <v>54914.9</v>
      </c>
      <c r="E865">
        <v>54913.7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116</v>
      </c>
      <c r="B866">
        <v>54960.800000000003</v>
      </c>
      <c r="C866">
        <v>54952.2</v>
      </c>
      <c r="D866">
        <v>54927.199999999997</v>
      </c>
      <c r="E866">
        <v>54926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116</v>
      </c>
      <c r="B867">
        <v>55225.1</v>
      </c>
      <c r="C867">
        <v>55216.5</v>
      </c>
      <c r="D867">
        <v>55011.1</v>
      </c>
      <c r="E867">
        <v>54915.4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116</v>
      </c>
      <c r="B868">
        <v>55116.9</v>
      </c>
      <c r="C868">
        <v>55108.2</v>
      </c>
      <c r="D868">
        <v>54926.7</v>
      </c>
      <c r="E868">
        <v>54925.5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116</v>
      </c>
      <c r="B869">
        <v>55147.9</v>
      </c>
      <c r="C869">
        <v>55139</v>
      </c>
      <c r="D869">
        <v>54998.7</v>
      </c>
      <c r="E869">
        <v>54997.3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116</v>
      </c>
      <c r="B870">
        <v>55036.5</v>
      </c>
      <c r="C870">
        <v>55027.7</v>
      </c>
      <c r="D870">
        <v>54937.7</v>
      </c>
      <c r="E870">
        <v>54936.5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116</v>
      </c>
      <c r="B871">
        <v>55131.8</v>
      </c>
      <c r="C871">
        <v>55123.199999999997</v>
      </c>
      <c r="D871">
        <v>55099.5</v>
      </c>
      <c r="E871">
        <v>54928.6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116</v>
      </c>
      <c r="B872">
        <v>54970.400000000001</v>
      </c>
      <c r="C872">
        <v>54961.7</v>
      </c>
      <c r="D872">
        <v>54937.2</v>
      </c>
      <c r="E872">
        <v>54935.9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116</v>
      </c>
      <c r="B873">
        <v>54950.8</v>
      </c>
      <c r="C873">
        <v>54942.3</v>
      </c>
      <c r="D873">
        <v>54919.9</v>
      </c>
      <c r="E873">
        <v>54918.6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116</v>
      </c>
      <c r="B874">
        <v>55051.8</v>
      </c>
      <c r="C874">
        <v>55043</v>
      </c>
      <c r="D874">
        <v>54929.4</v>
      </c>
      <c r="E874">
        <v>54928.1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116</v>
      </c>
      <c r="B875">
        <v>54991.4</v>
      </c>
      <c r="C875">
        <v>54982.6</v>
      </c>
      <c r="D875">
        <v>54958.7</v>
      </c>
      <c r="E875">
        <v>54913.5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116</v>
      </c>
      <c r="B876">
        <v>54959.1</v>
      </c>
      <c r="C876">
        <v>54950.400000000001</v>
      </c>
      <c r="D876">
        <v>54927</v>
      </c>
      <c r="E876">
        <v>54925.8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116</v>
      </c>
      <c r="B877">
        <v>54947.8</v>
      </c>
      <c r="C877">
        <v>54938.9</v>
      </c>
      <c r="D877">
        <v>54916.3</v>
      </c>
      <c r="E877">
        <v>54915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116</v>
      </c>
      <c r="B878">
        <v>55111.5</v>
      </c>
      <c r="C878">
        <v>55102.5</v>
      </c>
      <c r="D878">
        <v>54926.3</v>
      </c>
      <c r="E878">
        <v>54925.1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116</v>
      </c>
      <c r="B879">
        <v>56762.8</v>
      </c>
      <c r="C879">
        <v>55212.6</v>
      </c>
      <c r="D879">
        <v>55104.9</v>
      </c>
      <c r="E879">
        <v>54914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116</v>
      </c>
      <c r="B880">
        <v>55051.4</v>
      </c>
      <c r="C880">
        <v>55030.9</v>
      </c>
      <c r="D880">
        <v>55006.8</v>
      </c>
      <c r="E880">
        <v>55005.5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116</v>
      </c>
      <c r="B881">
        <v>55051.199999999997</v>
      </c>
      <c r="C881">
        <v>55042.2</v>
      </c>
      <c r="D881">
        <v>55018.6</v>
      </c>
      <c r="E881">
        <v>55017.3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116</v>
      </c>
      <c r="B882">
        <v>55014.6</v>
      </c>
      <c r="C882">
        <v>55005.2</v>
      </c>
      <c r="D882">
        <v>54981.7</v>
      </c>
      <c r="E882">
        <v>54916.7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116</v>
      </c>
      <c r="B883">
        <v>55006.400000000001</v>
      </c>
      <c r="C883">
        <v>54997.4</v>
      </c>
      <c r="D883">
        <v>54973.9</v>
      </c>
      <c r="E883">
        <v>54972.7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116</v>
      </c>
      <c r="B884">
        <v>55158.8</v>
      </c>
      <c r="C884">
        <v>55150.2</v>
      </c>
      <c r="D884">
        <v>54931</v>
      </c>
      <c r="E884">
        <v>54929.8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116</v>
      </c>
      <c r="B885">
        <v>55128.800000000003</v>
      </c>
      <c r="C885">
        <v>55119.8</v>
      </c>
      <c r="D885">
        <v>55095.9</v>
      </c>
      <c r="E885">
        <v>54926.1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116</v>
      </c>
      <c r="B886">
        <v>55109.2</v>
      </c>
      <c r="C886">
        <v>55099.7</v>
      </c>
      <c r="D886">
        <v>54955.9</v>
      </c>
      <c r="E886">
        <v>54954.7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116</v>
      </c>
      <c r="B887">
        <v>54960</v>
      </c>
      <c r="C887">
        <v>54950.2</v>
      </c>
      <c r="D887">
        <v>54926.7</v>
      </c>
      <c r="E887">
        <v>54925.4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116</v>
      </c>
      <c r="B888">
        <v>54956.5</v>
      </c>
      <c r="C888">
        <v>54943.7</v>
      </c>
      <c r="D888">
        <v>54920.4</v>
      </c>
      <c r="E888">
        <v>54917.4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116</v>
      </c>
      <c r="B889">
        <v>55113.1</v>
      </c>
      <c r="C889">
        <v>55102.400000000001</v>
      </c>
      <c r="D889">
        <v>54939.7</v>
      </c>
      <c r="E889">
        <v>54938.400000000001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116</v>
      </c>
      <c r="B890">
        <v>54961.599999999999</v>
      </c>
      <c r="C890">
        <v>54941.8</v>
      </c>
      <c r="D890">
        <v>54918.1</v>
      </c>
      <c r="E890">
        <v>54916.800000000003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116</v>
      </c>
      <c r="B891">
        <v>55618.7</v>
      </c>
      <c r="C891">
        <v>55139.5</v>
      </c>
      <c r="D891">
        <v>54940.1</v>
      </c>
      <c r="E891">
        <v>54938.9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116</v>
      </c>
      <c r="B892">
        <v>55048.7</v>
      </c>
      <c r="C892">
        <v>55036.800000000003</v>
      </c>
      <c r="D892">
        <v>55010.400000000001</v>
      </c>
      <c r="E892">
        <v>54911.9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116</v>
      </c>
      <c r="B893">
        <v>55132.3</v>
      </c>
      <c r="C893">
        <v>55123.3</v>
      </c>
      <c r="D893">
        <v>54966.3</v>
      </c>
      <c r="E893">
        <v>54938.8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116</v>
      </c>
      <c r="B894">
        <v>55096.5</v>
      </c>
      <c r="C894">
        <v>55086.5</v>
      </c>
      <c r="D894">
        <v>55063.5</v>
      </c>
      <c r="E894">
        <v>55062.2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116</v>
      </c>
      <c r="B895">
        <v>54966.2</v>
      </c>
      <c r="C895">
        <v>54956.800000000003</v>
      </c>
      <c r="D895">
        <v>54925.9</v>
      </c>
      <c r="E895">
        <v>54924.7</v>
      </c>
      <c r="F895">
        <v>0</v>
      </c>
      <c r="G895">
        <v>1</v>
      </c>
      <c r="H895">
        <v>1</v>
      </c>
      <c r="I895">
        <v>12225500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55179.1</v>
      </c>
      <c r="C896">
        <v>55169</v>
      </c>
      <c r="D896">
        <v>55111.199999999997</v>
      </c>
      <c r="E896">
        <v>54916.4</v>
      </c>
      <c r="F896">
        <v>0</v>
      </c>
      <c r="G896">
        <v>1</v>
      </c>
      <c r="H896">
        <v>1</v>
      </c>
      <c r="I896">
        <v>12225500</v>
      </c>
      <c r="R896">
        <f>AVERAGE(B847:B896)</f>
        <v>55100.73000000001</v>
      </c>
      <c r="S896">
        <f>AVERAGE(C847:C896)</f>
        <v>55050.717999999979</v>
      </c>
      <c r="U896">
        <f>_xlfn.VAR.P(B847:B896)</f>
        <v>68891.499700000117</v>
      </c>
      <c r="V896">
        <f>_xlfn.VAR.P(C847:C896)</f>
        <v>7071.6550760000246</v>
      </c>
      <c r="X896">
        <f>1.96*SQRT(U896)/50</f>
        <v>10.288898585320403</v>
      </c>
      <c r="Y896">
        <f>1.96*SQRT(V896)/50</f>
        <v>3.2964508271752937</v>
      </c>
    </row>
    <row r="897" spans="1:15" x14ac:dyDescent="0.25">
      <c r="A897" t="s">
        <v>116</v>
      </c>
      <c r="B897">
        <v>2755025.748966</v>
      </c>
      <c r="C897" t="s">
        <v>37</v>
      </c>
    </row>
    <row r="898" spans="1:15" x14ac:dyDescent="0.25">
      <c r="A898" t="s">
        <v>42</v>
      </c>
      <c r="B898">
        <v>57834.3</v>
      </c>
      <c r="C898">
        <v>57716.6</v>
      </c>
      <c r="D898">
        <v>57715.9</v>
      </c>
      <c r="E898">
        <v>57667.3</v>
      </c>
      <c r="F898">
        <v>2926.73</v>
      </c>
      <c r="G898">
        <v>3968.87</v>
      </c>
      <c r="H898">
        <v>1015.27</v>
      </c>
      <c r="I898">
        <v>1075.33</v>
      </c>
      <c r="J898">
        <v>1334.32</v>
      </c>
      <c r="K898">
        <v>50358.1</v>
      </c>
      <c r="L898">
        <v>0.28307900000000003</v>
      </c>
      <c r="M898">
        <v>0.72599599999999997</v>
      </c>
      <c r="N898">
        <v>0</v>
      </c>
      <c r="O898" t="s">
        <v>43</v>
      </c>
    </row>
    <row r="899" spans="1:15" x14ac:dyDescent="0.25">
      <c r="A899" t="s">
        <v>42</v>
      </c>
      <c r="B899">
        <v>56942.3</v>
      </c>
      <c r="C899">
        <v>56826.8</v>
      </c>
      <c r="D899">
        <v>56826.1</v>
      </c>
      <c r="E899">
        <v>56778</v>
      </c>
      <c r="F899">
        <v>2898.16</v>
      </c>
      <c r="G899">
        <v>3989.56</v>
      </c>
      <c r="H899">
        <v>1000.02</v>
      </c>
      <c r="I899">
        <v>1054.53</v>
      </c>
      <c r="J899">
        <v>1399.16</v>
      </c>
      <c r="K899">
        <v>49485.4</v>
      </c>
      <c r="L899">
        <v>0.28345399999999998</v>
      </c>
      <c r="M899">
        <v>0.70652999999999999</v>
      </c>
      <c r="N899">
        <v>0</v>
      </c>
      <c r="O899" t="s">
        <v>43</v>
      </c>
    </row>
    <row r="900" spans="1:15" x14ac:dyDescent="0.25">
      <c r="A900" t="s">
        <v>42</v>
      </c>
      <c r="B900">
        <v>57659.1</v>
      </c>
      <c r="C900">
        <v>57534.7</v>
      </c>
      <c r="D900">
        <v>57534</v>
      </c>
      <c r="E900">
        <v>57485.5</v>
      </c>
      <c r="F900">
        <v>2813.37</v>
      </c>
      <c r="G900">
        <v>4159.92</v>
      </c>
      <c r="H900">
        <v>1012.97</v>
      </c>
      <c r="I900">
        <v>1066.9000000000001</v>
      </c>
      <c r="J900">
        <v>1538.17</v>
      </c>
      <c r="K900">
        <v>50104.2</v>
      </c>
      <c r="L900">
        <v>0.28316000000000002</v>
      </c>
      <c r="M900">
        <v>0.72559799999999997</v>
      </c>
      <c r="N900">
        <v>0</v>
      </c>
      <c r="O900" t="s">
        <v>43</v>
      </c>
    </row>
    <row r="901" spans="1:15" x14ac:dyDescent="0.25">
      <c r="A901" t="s">
        <v>42</v>
      </c>
      <c r="B901">
        <v>57176.2</v>
      </c>
      <c r="C901">
        <v>57053.5</v>
      </c>
      <c r="D901">
        <v>57052.800000000003</v>
      </c>
      <c r="E901">
        <v>57004</v>
      </c>
      <c r="F901">
        <v>2830.93</v>
      </c>
      <c r="G901">
        <v>4065.8</v>
      </c>
      <c r="H901">
        <v>1002.11</v>
      </c>
      <c r="I901">
        <v>1058.1400000000001</v>
      </c>
      <c r="J901">
        <v>1470.41</v>
      </c>
      <c r="K901">
        <v>49698.9</v>
      </c>
      <c r="L901">
        <v>0.26109900000000003</v>
      </c>
      <c r="M901">
        <v>0.72665900000000005</v>
      </c>
      <c r="N901">
        <v>0</v>
      </c>
      <c r="O901" t="s">
        <v>43</v>
      </c>
    </row>
    <row r="902" spans="1:15" x14ac:dyDescent="0.25">
      <c r="A902" t="s">
        <v>42</v>
      </c>
      <c r="B902">
        <v>57570.8</v>
      </c>
      <c r="C902">
        <v>57453.9</v>
      </c>
      <c r="D902">
        <v>57453.2</v>
      </c>
      <c r="E902">
        <v>57405.1</v>
      </c>
      <c r="F902">
        <v>2930.81</v>
      </c>
      <c r="G902">
        <v>3957.19</v>
      </c>
      <c r="H902">
        <v>1009.71</v>
      </c>
      <c r="I902">
        <v>1065.67</v>
      </c>
      <c r="J902">
        <v>1341.81</v>
      </c>
      <c r="K902">
        <v>50120.1</v>
      </c>
      <c r="L902">
        <v>0.26804800000000001</v>
      </c>
      <c r="M902">
        <v>0.72746</v>
      </c>
      <c r="N902">
        <v>0</v>
      </c>
      <c r="O902" t="s">
        <v>43</v>
      </c>
    </row>
    <row r="903" spans="1:15" x14ac:dyDescent="0.25">
      <c r="A903" t="s">
        <v>42</v>
      </c>
      <c r="B903">
        <v>58454.3</v>
      </c>
      <c r="C903">
        <v>58332.7</v>
      </c>
      <c r="D903">
        <v>58331.9</v>
      </c>
      <c r="E903">
        <v>58282.7</v>
      </c>
      <c r="F903">
        <v>2927.21</v>
      </c>
      <c r="G903">
        <v>4333.53</v>
      </c>
      <c r="H903">
        <v>1020.18</v>
      </c>
      <c r="I903">
        <v>1081.08</v>
      </c>
      <c r="J903">
        <v>1685.77</v>
      </c>
      <c r="K903">
        <v>50613.8</v>
      </c>
      <c r="L903">
        <v>0.28309099999999998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57376.4</v>
      </c>
      <c r="C904">
        <v>57255.1</v>
      </c>
      <c r="D904">
        <v>57254.400000000001</v>
      </c>
      <c r="E904">
        <v>57205.9</v>
      </c>
      <c r="F904">
        <v>2856.8</v>
      </c>
      <c r="G904">
        <v>4136.6000000000004</v>
      </c>
      <c r="H904">
        <v>1003.95</v>
      </c>
      <c r="I904">
        <v>1060.79</v>
      </c>
      <c r="J904">
        <v>1535.59</v>
      </c>
      <c r="K904">
        <v>49799</v>
      </c>
      <c r="L904">
        <v>0.28307900000000003</v>
      </c>
      <c r="M904">
        <v>0.71991799999999995</v>
      </c>
      <c r="N904">
        <v>0</v>
      </c>
      <c r="O904" t="s">
        <v>43</v>
      </c>
    </row>
    <row r="905" spans="1:15" x14ac:dyDescent="0.25">
      <c r="A905" t="s">
        <v>42</v>
      </c>
      <c r="B905">
        <v>57836.5</v>
      </c>
      <c r="C905">
        <v>57716.2</v>
      </c>
      <c r="D905">
        <v>57715.5</v>
      </c>
      <c r="E905">
        <v>57667</v>
      </c>
      <c r="F905">
        <v>2859.59</v>
      </c>
      <c r="G905">
        <v>4278.08</v>
      </c>
      <c r="H905">
        <v>1013.1</v>
      </c>
      <c r="I905">
        <v>1066.8699999999999</v>
      </c>
      <c r="J905">
        <v>1656.93</v>
      </c>
      <c r="K905">
        <v>50125.3</v>
      </c>
      <c r="L905">
        <v>0.283084</v>
      </c>
      <c r="M905">
        <v>0.72428599999999999</v>
      </c>
      <c r="N905">
        <v>0</v>
      </c>
      <c r="O905" t="s">
        <v>43</v>
      </c>
    </row>
    <row r="906" spans="1:15" x14ac:dyDescent="0.25">
      <c r="A906" t="s">
        <v>42</v>
      </c>
      <c r="B906">
        <v>57375.9</v>
      </c>
      <c r="C906">
        <v>57257.4</v>
      </c>
      <c r="D906">
        <v>57256.7</v>
      </c>
      <c r="E906">
        <v>57208.3</v>
      </c>
      <c r="F906">
        <v>2916.41</v>
      </c>
      <c r="G906">
        <v>3897.79</v>
      </c>
      <c r="H906">
        <v>1009.38</v>
      </c>
      <c r="I906">
        <v>1065.4100000000001</v>
      </c>
      <c r="J906">
        <v>1281.7</v>
      </c>
      <c r="K906">
        <v>49973.9</v>
      </c>
      <c r="L906">
        <v>0.26057799999999998</v>
      </c>
      <c r="M906">
        <v>0.72783600000000004</v>
      </c>
      <c r="N906">
        <v>0</v>
      </c>
      <c r="O906" t="s">
        <v>43</v>
      </c>
    </row>
    <row r="907" spans="1:15" x14ac:dyDescent="0.25">
      <c r="A907" t="s">
        <v>42</v>
      </c>
      <c r="B907">
        <v>57093.7</v>
      </c>
      <c r="C907">
        <v>56976.3</v>
      </c>
      <c r="D907">
        <v>56975.6</v>
      </c>
      <c r="E907">
        <v>56927.5</v>
      </c>
      <c r="F907">
        <v>2889.83</v>
      </c>
      <c r="G907">
        <v>4061.05</v>
      </c>
      <c r="H907">
        <v>999.70399999999995</v>
      </c>
      <c r="I907">
        <v>1055.08</v>
      </c>
      <c r="J907">
        <v>1469.7</v>
      </c>
      <c r="K907">
        <v>49566</v>
      </c>
      <c r="L907">
        <v>0.283084</v>
      </c>
      <c r="M907">
        <v>0.72388600000000003</v>
      </c>
      <c r="N907">
        <v>0</v>
      </c>
      <c r="O907" t="s">
        <v>43</v>
      </c>
    </row>
    <row r="908" spans="1:15" x14ac:dyDescent="0.25">
      <c r="A908" t="s">
        <v>42</v>
      </c>
      <c r="B908">
        <v>57622.8</v>
      </c>
      <c r="C908">
        <v>57505.8</v>
      </c>
      <c r="D908">
        <v>57505.1</v>
      </c>
      <c r="E908">
        <v>57456.800000000003</v>
      </c>
      <c r="F908">
        <v>2907.65</v>
      </c>
      <c r="G908">
        <v>4281.13</v>
      </c>
      <c r="H908">
        <v>1007.17</v>
      </c>
      <c r="I908">
        <v>1062.2</v>
      </c>
      <c r="J908">
        <v>1672.47</v>
      </c>
      <c r="K908">
        <v>49860.800000000003</v>
      </c>
      <c r="L908">
        <v>0.28309400000000001</v>
      </c>
      <c r="M908">
        <v>0.72648800000000002</v>
      </c>
      <c r="N908">
        <v>0</v>
      </c>
      <c r="O908" t="s">
        <v>43</v>
      </c>
    </row>
    <row r="909" spans="1:15" x14ac:dyDescent="0.25">
      <c r="A909" t="s">
        <v>42</v>
      </c>
      <c r="B909">
        <v>56872.9</v>
      </c>
      <c r="C909">
        <v>56751.3</v>
      </c>
      <c r="D909">
        <v>56750.6</v>
      </c>
      <c r="E909">
        <v>56702.5</v>
      </c>
      <c r="F909">
        <v>2793.11</v>
      </c>
      <c r="G909">
        <v>3967.22</v>
      </c>
      <c r="H909">
        <v>998.68299999999999</v>
      </c>
      <c r="I909">
        <v>1054.73</v>
      </c>
      <c r="J909">
        <v>1378.24</v>
      </c>
      <c r="K909">
        <v>49543.1</v>
      </c>
      <c r="L909">
        <v>0.283078</v>
      </c>
      <c r="M909">
        <v>0.72761100000000001</v>
      </c>
      <c r="N909">
        <v>0</v>
      </c>
      <c r="O909" t="s">
        <v>43</v>
      </c>
    </row>
    <row r="910" spans="1:15" x14ac:dyDescent="0.25">
      <c r="A910" t="s">
        <v>42</v>
      </c>
      <c r="B910">
        <v>57685.5</v>
      </c>
      <c r="C910">
        <v>57568.9</v>
      </c>
      <c r="D910">
        <v>57568.3</v>
      </c>
      <c r="E910">
        <v>57519.4</v>
      </c>
      <c r="F910">
        <v>2928.86</v>
      </c>
      <c r="G910">
        <v>3975.14</v>
      </c>
      <c r="H910">
        <v>1017.76</v>
      </c>
      <c r="I910">
        <v>1070.1300000000001</v>
      </c>
      <c r="J910">
        <v>1344.25</v>
      </c>
      <c r="K910">
        <v>50205.1</v>
      </c>
      <c r="L910">
        <v>0.28309400000000001</v>
      </c>
      <c r="M910">
        <v>0.72752899999999998</v>
      </c>
      <c r="N910">
        <v>0</v>
      </c>
      <c r="O910" t="s">
        <v>43</v>
      </c>
    </row>
    <row r="911" spans="1:15" x14ac:dyDescent="0.25">
      <c r="A911" t="s">
        <v>42</v>
      </c>
      <c r="B911">
        <v>57956</v>
      </c>
      <c r="C911">
        <v>57840.5</v>
      </c>
      <c r="D911">
        <v>57839.8</v>
      </c>
      <c r="E911">
        <v>57791.4</v>
      </c>
      <c r="F911">
        <v>2910.07</v>
      </c>
      <c r="G911">
        <v>4134.58</v>
      </c>
      <c r="H911">
        <v>1015.71</v>
      </c>
      <c r="I911">
        <v>1071.75</v>
      </c>
      <c r="J911">
        <v>1503.46</v>
      </c>
      <c r="K911">
        <v>50338.9</v>
      </c>
      <c r="L911">
        <v>0.28312799999999999</v>
      </c>
      <c r="M911">
        <v>0.72789199999999998</v>
      </c>
      <c r="N911">
        <v>0</v>
      </c>
      <c r="O911" t="s">
        <v>43</v>
      </c>
    </row>
    <row r="912" spans="1:15" x14ac:dyDescent="0.25">
      <c r="A912" t="s">
        <v>42</v>
      </c>
      <c r="B912">
        <v>57739.199999999997</v>
      </c>
      <c r="C912">
        <v>57606.7</v>
      </c>
      <c r="D912">
        <v>57606</v>
      </c>
      <c r="E912">
        <v>57557.599999999999</v>
      </c>
      <c r="F912">
        <v>2822.03</v>
      </c>
      <c r="G912">
        <v>4296.12</v>
      </c>
      <c r="H912">
        <v>1009.1</v>
      </c>
      <c r="I912">
        <v>1065.46</v>
      </c>
      <c r="J912">
        <v>1679.81</v>
      </c>
      <c r="K912">
        <v>50038</v>
      </c>
      <c r="L912">
        <v>0.28321000000000002</v>
      </c>
      <c r="M912">
        <v>0.72438599999999997</v>
      </c>
      <c r="N912">
        <v>5</v>
      </c>
      <c r="O912" t="s">
        <v>43</v>
      </c>
    </row>
    <row r="913" spans="1:15" x14ac:dyDescent="0.25">
      <c r="A913" t="s">
        <v>42</v>
      </c>
      <c r="B913">
        <v>57420.5</v>
      </c>
      <c r="C913">
        <v>57248.7</v>
      </c>
      <c r="D913">
        <v>57248</v>
      </c>
      <c r="E913">
        <v>57199.8</v>
      </c>
      <c r="F913">
        <v>2823.7</v>
      </c>
      <c r="G913">
        <v>4118.88</v>
      </c>
      <c r="H913">
        <v>1005.96</v>
      </c>
      <c r="I913">
        <v>1071.21</v>
      </c>
      <c r="J913">
        <v>1501.33</v>
      </c>
      <c r="K913">
        <v>49835.8</v>
      </c>
      <c r="L913">
        <v>0.283831</v>
      </c>
      <c r="M913">
        <v>0.70653200000000005</v>
      </c>
      <c r="N913">
        <v>0</v>
      </c>
      <c r="O913" t="s">
        <v>43</v>
      </c>
    </row>
    <row r="914" spans="1:15" x14ac:dyDescent="0.25">
      <c r="A914" t="s">
        <v>42</v>
      </c>
      <c r="B914">
        <v>57340.3</v>
      </c>
      <c r="C914">
        <v>57224.2</v>
      </c>
      <c r="D914">
        <v>57223.6</v>
      </c>
      <c r="E914">
        <v>57175.4</v>
      </c>
      <c r="F914">
        <v>2883.79</v>
      </c>
      <c r="G914">
        <v>4259.2</v>
      </c>
      <c r="H914">
        <v>1001.75</v>
      </c>
      <c r="I914">
        <v>1057.75</v>
      </c>
      <c r="J914">
        <v>1660.51</v>
      </c>
      <c r="K914">
        <v>49621.9</v>
      </c>
      <c r="L914">
        <v>0.28364400000000001</v>
      </c>
      <c r="M914">
        <v>0.72668100000000002</v>
      </c>
      <c r="N914">
        <v>0</v>
      </c>
      <c r="O914" t="s">
        <v>43</v>
      </c>
    </row>
    <row r="915" spans="1:15" x14ac:dyDescent="0.25">
      <c r="A915" t="s">
        <v>42</v>
      </c>
      <c r="B915">
        <v>57622.3</v>
      </c>
      <c r="C915">
        <v>57506.400000000001</v>
      </c>
      <c r="D915">
        <v>57505.7</v>
      </c>
      <c r="E915">
        <v>57457.1</v>
      </c>
      <c r="F915">
        <v>2937.07</v>
      </c>
      <c r="G915">
        <v>4025.08</v>
      </c>
      <c r="H915">
        <v>1011.06</v>
      </c>
      <c r="I915">
        <v>1067.51</v>
      </c>
      <c r="J915">
        <v>1405.97</v>
      </c>
      <c r="K915">
        <v>50082.6</v>
      </c>
      <c r="L915">
        <v>0.26155499999999998</v>
      </c>
      <c r="M915">
        <v>0.72362300000000002</v>
      </c>
      <c r="N915">
        <v>0</v>
      </c>
      <c r="O915" t="s">
        <v>43</v>
      </c>
    </row>
    <row r="916" spans="1:15" x14ac:dyDescent="0.25">
      <c r="A916" t="s">
        <v>42</v>
      </c>
      <c r="B916">
        <v>57050.6</v>
      </c>
      <c r="C916">
        <v>56933.9</v>
      </c>
      <c r="D916">
        <v>56933.3</v>
      </c>
      <c r="E916">
        <v>56885.4</v>
      </c>
      <c r="F916">
        <v>2896.94</v>
      </c>
      <c r="G916">
        <v>4021.16</v>
      </c>
      <c r="H916">
        <v>1000.71</v>
      </c>
      <c r="I916">
        <v>1057.29</v>
      </c>
      <c r="J916">
        <v>1426.23</v>
      </c>
      <c r="K916">
        <v>49567.3</v>
      </c>
      <c r="L916">
        <v>0.28346399999999999</v>
      </c>
      <c r="M916">
        <v>0.72789899999999996</v>
      </c>
      <c r="N916">
        <v>0</v>
      </c>
      <c r="O916" t="s">
        <v>43</v>
      </c>
    </row>
    <row r="917" spans="1:15" x14ac:dyDescent="0.25">
      <c r="A917" t="s">
        <v>42</v>
      </c>
      <c r="B917">
        <v>57948.9</v>
      </c>
      <c r="C917">
        <v>57827.5</v>
      </c>
      <c r="D917">
        <v>57826.8</v>
      </c>
      <c r="E917">
        <v>57777.8</v>
      </c>
      <c r="F917">
        <v>2929.17</v>
      </c>
      <c r="G917">
        <v>3964.79</v>
      </c>
      <c r="H917">
        <v>1018.14</v>
      </c>
      <c r="I917">
        <v>1076.9000000000001</v>
      </c>
      <c r="J917">
        <v>1325.24</v>
      </c>
      <c r="K917">
        <v>50478.8</v>
      </c>
      <c r="L917">
        <v>0.28308100000000003</v>
      </c>
      <c r="M917">
        <v>0.72199400000000002</v>
      </c>
      <c r="N917">
        <v>0</v>
      </c>
      <c r="O917" t="s">
        <v>43</v>
      </c>
    </row>
    <row r="918" spans="1:15" x14ac:dyDescent="0.25">
      <c r="A918" t="s">
        <v>42</v>
      </c>
      <c r="B918">
        <v>57644.1</v>
      </c>
      <c r="C918">
        <v>57527.199999999997</v>
      </c>
      <c r="D918">
        <v>57526.6</v>
      </c>
      <c r="E918">
        <v>57478.8</v>
      </c>
      <c r="F918">
        <v>2886.69</v>
      </c>
      <c r="G918">
        <v>4327.24</v>
      </c>
      <c r="H918">
        <v>1009.86</v>
      </c>
      <c r="I918">
        <v>1061.81</v>
      </c>
      <c r="J918">
        <v>1716.33</v>
      </c>
      <c r="K918">
        <v>49872.800000000003</v>
      </c>
      <c r="L918">
        <v>0.28308299999999997</v>
      </c>
      <c r="M918">
        <v>0.72784300000000002</v>
      </c>
      <c r="N918">
        <v>0</v>
      </c>
      <c r="O918" t="s">
        <v>43</v>
      </c>
    </row>
    <row r="919" spans="1:15" x14ac:dyDescent="0.25">
      <c r="A919" t="s">
        <v>42</v>
      </c>
      <c r="B919">
        <v>57780</v>
      </c>
      <c r="C919">
        <v>57659.9</v>
      </c>
      <c r="D919">
        <v>57659.1</v>
      </c>
      <c r="E919">
        <v>57610.1</v>
      </c>
      <c r="F919">
        <v>2936.74</v>
      </c>
      <c r="G919">
        <v>4375.6000000000004</v>
      </c>
      <c r="H919">
        <v>1006.59</v>
      </c>
      <c r="I919">
        <v>1063.55</v>
      </c>
      <c r="J919">
        <v>1765.91</v>
      </c>
      <c r="K919">
        <v>49892.4</v>
      </c>
      <c r="L919">
        <v>0.283078</v>
      </c>
      <c r="M919">
        <v>0.72728400000000004</v>
      </c>
      <c r="N919">
        <v>0</v>
      </c>
      <c r="O919" t="s">
        <v>43</v>
      </c>
    </row>
    <row r="920" spans="1:15" x14ac:dyDescent="0.25">
      <c r="A920" t="s">
        <v>42</v>
      </c>
      <c r="B920">
        <v>57330.5</v>
      </c>
      <c r="C920">
        <v>57206.3</v>
      </c>
      <c r="D920">
        <v>57205.599999999999</v>
      </c>
      <c r="E920">
        <v>57157.9</v>
      </c>
      <c r="F920">
        <v>2917.14</v>
      </c>
      <c r="G920">
        <v>4430.3500000000004</v>
      </c>
      <c r="H920">
        <v>996.673</v>
      </c>
      <c r="I920">
        <v>1055.22</v>
      </c>
      <c r="J920">
        <v>1844.81</v>
      </c>
      <c r="K920">
        <v>49407.8</v>
      </c>
      <c r="L920">
        <v>0.283078</v>
      </c>
      <c r="M920">
        <v>0.72378399999999998</v>
      </c>
      <c r="N920">
        <v>0</v>
      </c>
      <c r="O920" t="s">
        <v>43</v>
      </c>
    </row>
    <row r="921" spans="1:15" x14ac:dyDescent="0.25">
      <c r="A921" t="s">
        <v>42</v>
      </c>
      <c r="B921">
        <v>57302.400000000001</v>
      </c>
      <c r="C921">
        <v>57156.800000000003</v>
      </c>
      <c r="D921">
        <v>57156.1</v>
      </c>
      <c r="E921">
        <v>57107.9</v>
      </c>
      <c r="F921">
        <v>2838.42</v>
      </c>
      <c r="G921">
        <v>4117.9799999999996</v>
      </c>
      <c r="H921">
        <v>1005.67</v>
      </c>
      <c r="I921">
        <v>1066.8</v>
      </c>
      <c r="J921">
        <v>1507.95</v>
      </c>
      <c r="K921">
        <v>49748</v>
      </c>
      <c r="L921">
        <v>0.283107</v>
      </c>
      <c r="M921">
        <v>0.72657499999999997</v>
      </c>
      <c r="N921">
        <v>0</v>
      </c>
      <c r="O921" t="s">
        <v>43</v>
      </c>
    </row>
    <row r="922" spans="1:15" x14ac:dyDescent="0.25">
      <c r="A922" t="s">
        <v>42</v>
      </c>
      <c r="B922">
        <v>58028.800000000003</v>
      </c>
      <c r="C922">
        <v>57914.8</v>
      </c>
      <c r="D922">
        <v>57914.2</v>
      </c>
      <c r="E922">
        <v>57865</v>
      </c>
      <c r="F922">
        <v>3001.06</v>
      </c>
      <c r="G922">
        <v>4178.57</v>
      </c>
      <c r="H922">
        <v>1014.49</v>
      </c>
      <c r="I922">
        <v>1069.47</v>
      </c>
      <c r="J922">
        <v>1552.89</v>
      </c>
      <c r="K922">
        <v>50270</v>
      </c>
      <c r="L922">
        <v>0.28308</v>
      </c>
      <c r="M922">
        <v>0.71521900000000005</v>
      </c>
      <c r="N922">
        <v>0</v>
      </c>
      <c r="O922" t="s">
        <v>43</v>
      </c>
    </row>
    <row r="923" spans="1:15" x14ac:dyDescent="0.25">
      <c r="A923" t="s">
        <v>42</v>
      </c>
      <c r="B923">
        <v>57994.3</v>
      </c>
      <c r="C923">
        <v>57875.1</v>
      </c>
      <c r="D923">
        <v>57874.400000000001</v>
      </c>
      <c r="E923">
        <v>57826.1</v>
      </c>
      <c r="F923">
        <v>2941.93</v>
      </c>
      <c r="G923">
        <v>4411.29</v>
      </c>
      <c r="H923">
        <v>1008.67</v>
      </c>
      <c r="I923">
        <v>1067.6400000000001</v>
      </c>
      <c r="J923">
        <v>1796.25</v>
      </c>
      <c r="K923">
        <v>50058.7</v>
      </c>
      <c r="L923">
        <v>0.28309800000000002</v>
      </c>
      <c r="M923">
        <v>0.72365400000000002</v>
      </c>
      <c r="N923">
        <v>0</v>
      </c>
      <c r="O923" t="s">
        <v>43</v>
      </c>
    </row>
    <row r="924" spans="1:15" x14ac:dyDescent="0.25">
      <c r="A924" t="s">
        <v>42</v>
      </c>
      <c r="B924">
        <v>58035.6</v>
      </c>
      <c r="C924">
        <v>57919</v>
      </c>
      <c r="D924">
        <v>57918.3</v>
      </c>
      <c r="E924">
        <v>57870</v>
      </c>
      <c r="F924">
        <v>2951.62</v>
      </c>
      <c r="G924">
        <v>4144.07</v>
      </c>
      <c r="H924">
        <v>1018.14</v>
      </c>
      <c r="I924">
        <v>1072.79</v>
      </c>
      <c r="J924">
        <v>1508.96</v>
      </c>
      <c r="K924">
        <v>50363.199999999997</v>
      </c>
      <c r="L924">
        <v>0.283223</v>
      </c>
      <c r="M924">
        <v>0.72321299999999999</v>
      </c>
      <c r="N924">
        <v>0</v>
      </c>
      <c r="O924" t="s">
        <v>43</v>
      </c>
    </row>
    <row r="925" spans="1:15" x14ac:dyDescent="0.25">
      <c r="A925" t="s">
        <v>42</v>
      </c>
      <c r="B925">
        <v>57718.1</v>
      </c>
      <c r="C925">
        <v>57586.6</v>
      </c>
      <c r="D925">
        <v>57585.9</v>
      </c>
      <c r="E925">
        <v>57537.599999999999</v>
      </c>
      <c r="F925">
        <v>2915.09</v>
      </c>
      <c r="G925">
        <v>4366.6000000000004</v>
      </c>
      <c r="H925">
        <v>1005.86</v>
      </c>
      <c r="I925">
        <v>1063.46</v>
      </c>
      <c r="J925">
        <v>1759.37</v>
      </c>
      <c r="K925">
        <v>49855.6</v>
      </c>
      <c r="L925">
        <v>0.28337699999999999</v>
      </c>
      <c r="M925">
        <v>0.72779199999999999</v>
      </c>
      <c r="N925">
        <v>0</v>
      </c>
      <c r="O925" t="s">
        <v>43</v>
      </c>
    </row>
    <row r="926" spans="1:15" x14ac:dyDescent="0.25">
      <c r="A926" t="s">
        <v>42</v>
      </c>
      <c r="B926">
        <v>57385.7</v>
      </c>
      <c r="C926">
        <v>57259.6</v>
      </c>
      <c r="D926">
        <v>57259</v>
      </c>
      <c r="E926">
        <v>57211</v>
      </c>
      <c r="F926">
        <v>2937.24</v>
      </c>
      <c r="G926">
        <v>3956.63</v>
      </c>
      <c r="H926">
        <v>1007.13</v>
      </c>
      <c r="I926">
        <v>1062.6199999999999</v>
      </c>
      <c r="J926">
        <v>1346.95</v>
      </c>
      <c r="K926">
        <v>49910.7</v>
      </c>
      <c r="L926">
        <v>0.28309099999999998</v>
      </c>
      <c r="M926">
        <v>0.72470599999999996</v>
      </c>
      <c r="N926">
        <v>0</v>
      </c>
      <c r="O926" t="s">
        <v>43</v>
      </c>
    </row>
    <row r="927" spans="1:15" x14ac:dyDescent="0.25">
      <c r="A927" t="s">
        <v>42</v>
      </c>
      <c r="B927">
        <v>57999.1</v>
      </c>
      <c r="C927">
        <v>57882.1</v>
      </c>
      <c r="D927">
        <v>57881.4</v>
      </c>
      <c r="E927">
        <v>57833.4</v>
      </c>
      <c r="F927">
        <v>2931.03</v>
      </c>
      <c r="G927">
        <v>4432.9399999999996</v>
      </c>
      <c r="H927">
        <v>1013.11</v>
      </c>
      <c r="I927">
        <v>1067.06</v>
      </c>
      <c r="J927">
        <v>1810.88</v>
      </c>
      <c r="K927">
        <v>50058.5</v>
      </c>
      <c r="L927">
        <v>0.28327799999999997</v>
      </c>
      <c r="M927">
        <v>0.72789199999999998</v>
      </c>
      <c r="N927">
        <v>0</v>
      </c>
      <c r="O927" t="s">
        <v>43</v>
      </c>
    </row>
    <row r="928" spans="1:15" x14ac:dyDescent="0.25">
      <c r="A928" t="s">
        <v>42</v>
      </c>
      <c r="B928">
        <v>57466.7</v>
      </c>
      <c r="C928">
        <v>57348</v>
      </c>
      <c r="D928">
        <v>57347.3</v>
      </c>
      <c r="E928">
        <v>57299.9</v>
      </c>
      <c r="F928">
        <v>2959.11</v>
      </c>
      <c r="G928">
        <v>4338.07</v>
      </c>
      <c r="H928">
        <v>1000.05</v>
      </c>
      <c r="I928">
        <v>1055.68</v>
      </c>
      <c r="J928">
        <v>1747.92</v>
      </c>
      <c r="K928">
        <v>49603.199999999997</v>
      </c>
      <c r="L928">
        <v>0.28438999999999998</v>
      </c>
      <c r="M928">
        <v>0.70816000000000001</v>
      </c>
      <c r="N928">
        <v>0</v>
      </c>
      <c r="O928" t="s">
        <v>43</v>
      </c>
    </row>
    <row r="929" spans="1:15" x14ac:dyDescent="0.25">
      <c r="A929" t="s">
        <v>42</v>
      </c>
      <c r="B929">
        <v>56996.2</v>
      </c>
      <c r="C929">
        <v>56880.4</v>
      </c>
      <c r="D929">
        <v>56879.7</v>
      </c>
      <c r="E929">
        <v>56832.1</v>
      </c>
      <c r="F929">
        <v>2897.37</v>
      </c>
      <c r="G929">
        <v>3986.45</v>
      </c>
      <c r="H929">
        <v>1000.36</v>
      </c>
      <c r="I929">
        <v>1055.18</v>
      </c>
      <c r="J929">
        <v>1396.75</v>
      </c>
      <c r="K929">
        <v>49536.6</v>
      </c>
      <c r="L929">
        <v>0.28309499999999999</v>
      </c>
      <c r="M929">
        <v>0.71438800000000002</v>
      </c>
      <c r="N929">
        <v>0</v>
      </c>
      <c r="O929" t="s">
        <v>43</v>
      </c>
    </row>
    <row r="930" spans="1:15" x14ac:dyDescent="0.25">
      <c r="A930" t="s">
        <v>42</v>
      </c>
      <c r="B930">
        <v>59227.9</v>
      </c>
      <c r="C930">
        <v>59102.7</v>
      </c>
      <c r="D930">
        <v>59101.9</v>
      </c>
      <c r="E930">
        <v>59051.6</v>
      </c>
      <c r="F930">
        <v>3022.51</v>
      </c>
      <c r="G930">
        <v>4165.13</v>
      </c>
      <c r="H930">
        <v>1037.3499999999999</v>
      </c>
      <c r="I930">
        <v>1096.06</v>
      </c>
      <c r="J930">
        <v>1475.79</v>
      </c>
      <c r="K930">
        <v>51499.8</v>
      </c>
      <c r="L930">
        <v>0.28313300000000002</v>
      </c>
      <c r="M930">
        <v>0.72364099999999998</v>
      </c>
      <c r="N930">
        <v>0</v>
      </c>
      <c r="O930" t="s">
        <v>43</v>
      </c>
    </row>
    <row r="931" spans="1:15" x14ac:dyDescent="0.25">
      <c r="A931" t="s">
        <v>42</v>
      </c>
      <c r="B931">
        <v>57532.9</v>
      </c>
      <c r="C931">
        <v>57401.4</v>
      </c>
      <c r="D931">
        <v>57400.7</v>
      </c>
      <c r="E931">
        <v>57352.6</v>
      </c>
      <c r="F931">
        <v>2967.95</v>
      </c>
      <c r="G931">
        <v>4079.72</v>
      </c>
      <c r="H931">
        <v>1006.08</v>
      </c>
      <c r="I931">
        <v>1062.7</v>
      </c>
      <c r="J931">
        <v>1473.56</v>
      </c>
      <c r="K931">
        <v>49891.8</v>
      </c>
      <c r="L931">
        <v>0.28484300000000001</v>
      </c>
      <c r="M931">
        <v>0.72679700000000003</v>
      </c>
      <c r="N931">
        <v>0</v>
      </c>
      <c r="O931" t="s">
        <v>43</v>
      </c>
    </row>
    <row r="932" spans="1:15" x14ac:dyDescent="0.25">
      <c r="A932" t="s">
        <v>42</v>
      </c>
      <c r="B932">
        <v>56755.4</v>
      </c>
      <c r="C932">
        <v>56638.3</v>
      </c>
      <c r="D932">
        <v>56637.599999999999</v>
      </c>
      <c r="E932">
        <v>56589.7</v>
      </c>
      <c r="F932">
        <v>2839.78</v>
      </c>
      <c r="G932">
        <v>3899.82</v>
      </c>
      <c r="H932">
        <v>997.87099999999998</v>
      </c>
      <c r="I932">
        <v>1053.96</v>
      </c>
      <c r="J932">
        <v>1310.6300000000001</v>
      </c>
      <c r="K932">
        <v>49438.7</v>
      </c>
      <c r="L932">
        <v>0.283109</v>
      </c>
      <c r="M932">
        <v>0.70652999999999999</v>
      </c>
      <c r="N932">
        <v>0</v>
      </c>
      <c r="O932" t="s">
        <v>43</v>
      </c>
    </row>
    <row r="933" spans="1:15" x14ac:dyDescent="0.25">
      <c r="A933" t="s">
        <v>42</v>
      </c>
      <c r="B933">
        <v>57082.5</v>
      </c>
      <c r="C933">
        <v>56964.4</v>
      </c>
      <c r="D933">
        <v>56963.8</v>
      </c>
      <c r="E933">
        <v>56915.9</v>
      </c>
      <c r="F933">
        <v>2876.88</v>
      </c>
      <c r="G933">
        <v>4026.98</v>
      </c>
      <c r="H933">
        <v>1001.76</v>
      </c>
      <c r="I933">
        <v>1057.56</v>
      </c>
      <c r="J933">
        <v>1428.6</v>
      </c>
      <c r="K933">
        <v>49593.599999999999</v>
      </c>
      <c r="L933">
        <v>0.28312500000000002</v>
      </c>
      <c r="M933">
        <v>0.709291</v>
      </c>
      <c r="N933">
        <v>0</v>
      </c>
      <c r="O933" t="s">
        <v>43</v>
      </c>
    </row>
    <row r="934" spans="1:15" x14ac:dyDescent="0.25">
      <c r="A934" t="s">
        <v>42</v>
      </c>
      <c r="B934">
        <v>56678.7</v>
      </c>
      <c r="C934">
        <v>56558.5</v>
      </c>
      <c r="D934">
        <v>56557.9</v>
      </c>
      <c r="E934">
        <v>56510.1</v>
      </c>
      <c r="F934">
        <v>2910.33</v>
      </c>
      <c r="G934">
        <v>3859.81</v>
      </c>
      <c r="H934">
        <v>1000.08</v>
      </c>
      <c r="I934">
        <v>1052.77</v>
      </c>
      <c r="J934">
        <v>1271.31</v>
      </c>
      <c r="K934">
        <v>49325.7</v>
      </c>
      <c r="L934">
        <v>0.260546</v>
      </c>
      <c r="M934">
        <v>0.71943100000000004</v>
      </c>
      <c r="N934">
        <v>0</v>
      </c>
      <c r="O934" t="s">
        <v>43</v>
      </c>
    </row>
    <row r="935" spans="1:15" x14ac:dyDescent="0.25">
      <c r="A935" t="s">
        <v>42</v>
      </c>
      <c r="B935">
        <v>57028.3</v>
      </c>
      <c r="C935">
        <v>56911.9</v>
      </c>
      <c r="D935">
        <v>56911.3</v>
      </c>
      <c r="E935">
        <v>56863.5</v>
      </c>
      <c r="F935">
        <v>2883.16</v>
      </c>
      <c r="G935">
        <v>3844.46</v>
      </c>
      <c r="H935">
        <v>1004.28</v>
      </c>
      <c r="I935">
        <v>1059.68</v>
      </c>
      <c r="J935">
        <v>1240.8399999999999</v>
      </c>
      <c r="K935">
        <v>49733</v>
      </c>
      <c r="L935">
        <v>0.28417700000000001</v>
      </c>
      <c r="M935">
        <v>0.72697100000000003</v>
      </c>
      <c r="N935">
        <v>0</v>
      </c>
      <c r="O935" t="s">
        <v>43</v>
      </c>
    </row>
    <row r="936" spans="1:15" x14ac:dyDescent="0.25">
      <c r="A936" t="s">
        <v>42</v>
      </c>
      <c r="B936">
        <v>57013.4</v>
      </c>
      <c r="C936">
        <v>56892.9</v>
      </c>
      <c r="D936">
        <v>56892.2</v>
      </c>
      <c r="E936">
        <v>56844.4</v>
      </c>
      <c r="F936">
        <v>2862.74</v>
      </c>
      <c r="G936">
        <v>4044.49</v>
      </c>
      <c r="H936">
        <v>999.68299999999999</v>
      </c>
      <c r="I936">
        <v>1055.46</v>
      </c>
      <c r="J936">
        <v>1453.2</v>
      </c>
      <c r="K936">
        <v>49533.599999999999</v>
      </c>
      <c r="L936">
        <v>0.28412399999999999</v>
      </c>
      <c r="M936">
        <v>0.71509199999999995</v>
      </c>
      <c r="N936">
        <v>0</v>
      </c>
      <c r="O936" t="s">
        <v>43</v>
      </c>
    </row>
    <row r="937" spans="1:15" x14ac:dyDescent="0.25">
      <c r="A937" t="s">
        <v>42</v>
      </c>
      <c r="B937">
        <v>57851</v>
      </c>
      <c r="C937">
        <v>57728.9</v>
      </c>
      <c r="D937">
        <v>57728.2</v>
      </c>
      <c r="E937">
        <v>57679.4</v>
      </c>
      <c r="F937">
        <v>2840.39</v>
      </c>
      <c r="G937">
        <v>4297.3100000000004</v>
      </c>
      <c r="H937">
        <v>1009.96</v>
      </c>
      <c r="I937">
        <v>1074.6400000000001</v>
      </c>
      <c r="J937">
        <v>1671.28</v>
      </c>
      <c r="K937">
        <v>50127.5</v>
      </c>
      <c r="L937">
        <v>0.283113</v>
      </c>
      <c r="M937">
        <v>0.72165299999999999</v>
      </c>
      <c r="N937">
        <v>0</v>
      </c>
      <c r="O937" t="s">
        <v>43</v>
      </c>
    </row>
    <row r="938" spans="1:15" x14ac:dyDescent="0.25">
      <c r="A938" t="s">
        <v>42</v>
      </c>
      <c r="B938">
        <v>57970.9</v>
      </c>
      <c r="C938">
        <v>57856.5</v>
      </c>
      <c r="D938">
        <v>57712.2</v>
      </c>
      <c r="E938">
        <v>57663.7</v>
      </c>
      <c r="F938">
        <v>2894.7</v>
      </c>
      <c r="G938">
        <v>4231.08</v>
      </c>
      <c r="H938">
        <v>1010.37</v>
      </c>
      <c r="I938">
        <v>1066.67</v>
      </c>
      <c r="J938">
        <v>1614.54</v>
      </c>
      <c r="K938">
        <v>50134.6</v>
      </c>
      <c r="L938">
        <v>0.283308</v>
      </c>
      <c r="M938">
        <v>0.71968200000000004</v>
      </c>
      <c r="N938">
        <v>0</v>
      </c>
      <c r="O938" t="s">
        <v>43</v>
      </c>
    </row>
    <row r="939" spans="1:15" x14ac:dyDescent="0.25">
      <c r="A939" t="s">
        <v>42</v>
      </c>
      <c r="B939">
        <v>57966.9</v>
      </c>
      <c r="C939">
        <v>57849.599999999999</v>
      </c>
      <c r="D939">
        <v>57848.9</v>
      </c>
      <c r="E939">
        <v>57800.1</v>
      </c>
      <c r="F939">
        <v>2898.46</v>
      </c>
      <c r="G939">
        <v>3930.42</v>
      </c>
      <c r="H939">
        <v>1020.76</v>
      </c>
      <c r="I939">
        <v>1076.6400000000001</v>
      </c>
      <c r="J939">
        <v>1287.21</v>
      </c>
      <c r="K939">
        <v>50557.599999999999</v>
      </c>
      <c r="L939">
        <v>0.28312900000000002</v>
      </c>
      <c r="M939">
        <v>0.72606899999999996</v>
      </c>
      <c r="N939">
        <v>0</v>
      </c>
      <c r="O939" t="s">
        <v>43</v>
      </c>
    </row>
    <row r="940" spans="1:15" x14ac:dyDescent="0.25">
      <c r="A940" t="s">
        <v>42</v>
      </c>
      <c r="B940">
        <v>57909.599999999999</v>
      </c>
      <c r="C940">
        <v>57789.8</v>
      </c>
      <c r="D940">
        <v>57789.1</v>
      </c>
      <c r="E940">
        <v>57740.2</v>
      </c>
      <c r="F940">
        <v>2906.85</v>
      </c>
      <c r="G940">
        <v>3979.78</v>
      </c>
      <c r="H940">
        <v>1017.53</v>
      </c>
      <c r="I940">
        <v>1077.08</v>
      </c>
      <c r="J940">
        <v>1341.18</v>
      </c>
      <c r="K940">
        <v>50449</v>
      </c>
      <c r="L940">
        <v>0.28324199999999999</v>
      </c>
      <c r="M940">
        <v>0.72789300000000001</v>
      </c>
      <c r="N940">
        <v>0</v>
      </c>
      <c r="O940" t="s">
        <v>43</v>
      </c>
    </row>
    <row r="941" spans="1:15" x14ac:dyDescent="0.25">
      <c r="A941" t="s">
        <v>42</v>
      </c>
      <c r="B941">
        <v>57440.2</v>
      </c>
      <c r="C941">
        <v>57318.1</v>
      </c>
      <c r="D941">
        <v>57317.4</v>
      </c>
      <c r="E941">
        <v>57269</v>
      </c>
      <c r="F941">
        <v>2857.49</v>
      </c>
      <c r="G941">
        <v>4217.4399999999996</v>
      </c>
      <c r="H941">
        <v>1003.57</v>
      </c>
      <c r="I941">
        <v>1060.03</v>
      </c>
      <c r="J941">
        <v>1618.15</v>
      </c>
      <c r="K941">
        <v>49802.5</v>
      </c>
      <c r="L941">
        <v>0.28307900000000003</v>
      </c>
      <c r="M941">
        <v>0.72511199999999998</v>
      </c>
      <c r="N941">
        <v>0</v>
      </c>
      <c r="O941" t="s">
        <v>43</v>
      </c>
    </row>
    <row r="942" spans="1:15" x14ac:dyDescent="0.25">
      <c r="A942" t="s">
        <v>42</v>
      </c>
      <c r="B942">
        <v>58015.199999999997</v>
      </c>
      <c r="C942">
        <v>57895.8</v>
      </c>
      <c r="D942">
        <v>57895.1</v>
      </c>
      <c r="E942">
        <v>57846.1</v>
      </c>
      <c r="F942">
        <v>2926.92</v>
      </c>
      <c r="G942">
        <v>4054.69</v>
      </c>
      <c r="H942">
        <v>1018.13</v>
      </c>
      <c r="I942">
        <v>1074.77</v>
      </c>
      <c r="J942">
        <v>1415.78</v>
      </c>
      <c r="K942">
        <v>50456</v>
      </c>
      <c r="L942">
        <v>0.283134</v>
      </c>
      <c r="M942">
        <v>0.72635499999999997</v>
      </c>
      <c r="N942">
        <v>0</v>
      </c>
      <c r="O942" t="s">
        <v>43</v>
      </c>
    </row>
    <row r="943" spans="1:15" x14ac:dyDescent="0.25">
      <c r="A943" t="s">
        <v>42</v>
      </c>
      <c r="B943">
        <v>57267</v>
      </c>
      <c r="C943">
        <v>57150.8</v>
      </c>
      <c r="D943">
        <v>57150.2</v>
      </c>
      <c r="E943">
        <v>57101.4</v>
      </c>
      <c r="F943">
        <v>2875.39</v>
      </c>
      <c r="G943">
        <v>3923.52</v>
      </c>
      <c r="H943">
        <v>1006.62</v>
      </c>
      <c r="I943">
        <v>1061.95</v>
      </c>
      <c r="J943">
        <v>1315.74</v>
      </c>
      <c r="K943">
        <v>49892.2</v>
      </c>
      <c r="L943">
        <v>0.28316200000000002</v>
      </c>
      <c r="M943">
        <v>0.72758400000000001</v>
      </c>
      <c r="N943">
        <v>0</v>
      </c>
      <c r="O943" t="s">
        <v>43</v>
      </c>
    </row>
    <row r="944" spans="1:15" x14ac:dyDescent="0.25">
      <c r="A944" t="s">
        <v>42</v>
      </c>
      <c r="B944">
        <v>58065.7</v>
      </c>
      <c r="C944">
        <v>57941.1</v>
      </c>
      <c r="D944">
        <v>57940.4</v>
      </c>
      <c r="E944">
        <v>57891.3</v>
      </c>
      <c r="F944">
        <v>2911.28</v>
      </c>
      <c r="G944">
        <v>4251.66</v>
      </c>
      <c r="H944">
        <v>1105.1600000000001</v>
      </c>
      <c r="I944">
        <v>1066.67</v>
      </c>
      <c r="J944">
        <v>1540.95</v>
      </c>
      <c r="K944">
        <v>50322.9</v>
      </c>
      <c r="L944">
        <v>0.28309299999999998</v>
      </c>
      <c r="M944">
        <v>0.72329699999999997</v>
      </c>
      <c r="N944">
        <v>0</v>
      </c>
      <c r="O944" t="s">
        <v>43</v>
      </c>
    </row>
    <row r="945" spans="1:25" x14ac:dyDescent="0.25">
      <c r="A945" t="s">
        <v>42</v>
      </c>
      <c r="B945">
        <v>57432.3</v>
      </c>
      <c r="C945">
        <v>57276.6</v>
      </c>
      <c r="D945">
        <v>57275.9</v>
      </c>
      <c r="E945">
        <v>57228</v>
      </c>
      <c r="F945">
        <v>2931.99</v>
      </c>
      <c r="G945">
        <v>3925.87</v>
      </c>
      <c r="H945">
        <v>1008.69</v>
      </c>
      <c r="I945">
        <v>1065.07</v>
      </c>
      <c r="J945">
        <v>1310.68</v>
      </c>
      <c r="K945">
        <v>49962.400000000001</v>
      </c>
      <c r="L945">
        <v>0.283856</v>
      </c>
      <c r="M945">
        <v>0.72434399999999999</v>
      </c>
      <c r="N945">
        <v>0</v>
      </c>
      <c r="O945" t="s">
        <v>43</v>
      </c>
    </row>
    <row r="946" spans="1:25" x14ac:dyDescent="0.25">
      <c r="A946" t="s">
        <v>42</v>
      </c>
      <c r="B946">
        <v>57041.2</v>
      </c>
      <c r="C946">
        <v>56918.8</v>
      </c>
      <c r="D946">
        <v>56918.1</v>
      </c>
      <c r="E946">
        <v>56870</v>
      </c>
      <c r="F946">
        <v>2782.92</v>
      </c>
      <c r="G946">
        <v>4011.31</v>
      </c>
      <c r="H946">
        <v>1002.85</v>
      </c>
      <c r="I946">
        <v>1065.92</v>
      </c>
      <c r="J946">
        <v>1404.68</v>
      </c>
      <c r="K946">
        <v>49668.6</v>
      </c>
      <c r="L946">
        <v>0.28318700000000002</v>
      </c>
      <c r="M946">
        <v>0.72116999999999998</v>
      </c>
      <c r="N946">
        <v>0</v>
      </c>
      <c r="O946" t="s">
        <v>43</v>
      </c>
    </row>
    <row r="947" spans="1:25" x14ac:dyDescent="0.25">
      <c r="A947" t="s">
        <v>42</v>
      </c>
      <c r="B947">
        <v>57652.5</v>
      </c>
      <c r="C947">
        <v>57537.7</v>
      </c>
      <c r="D947">
        <v>57537.1</v>
      </c>
      <c r="E947">
        <v>57488.800000000003</v>
      </c>
      <c r="F947">
        <v>2915.55</v>
      </c>
      <c r="G947">
        <v>3934.82</v>
      </c>
      <c r="H947">
        <v>1013.85</v>
      </c>
      <c r="I947">
        <v>1070.8399999999999</v>
      </c>
      <c r="J947">
        <v>1280.79</v>
      </c>
      <c r="K947">
        <v>50250.8</v>
      </c>
      <c r="L947">
        <v>0.283078</v>
      </c>
      <c r="M947">
        <v>0.70663200000000004</v>
      </c>
      <c r="N947">
        <v>134</v>
      </c>
      <c r="O947" t="s">
        <v>43</v>
      </c>
    </row>
    <row r="948" spans="1:25" x14ac:dyDescent="0.25">
      <c r="A948" t="s">
        <v>42</v>
      </c>
      <c r="B948">
        <v>57604.7</v>
      </c>
      <c r="C948">
        <v>57486.8</v>
      </c>
      <c r="D948">
        <v>57486.2</v>
      </c>
      <c r="E948">
        <v>57436.6</v>
      </c>
      <c r="F948">
        <v>2932.49</v>
      </c>
      <c r="G948">
        <v>3870.76</v>
      </c>
      <c r="H948">
        <v>1014.82</v>
      </c>
      <c r="I948">
        <v>1070.31</v>
      </c>
      <c r="J948">
        <v>1240.31</v>
      </c>
      <c r="K948">
        <v>50220.3</v>
      </c>
      <c r="L948">
        <v>0.26960899999999999</v>
      </c>
      <c r="M948">
        <v>0.72709500000000005</v>
      </c>
      <c r="N948">
        <v>0</v>
      </c>
      <c r="O948" t="s">
        <v>43</v>
      </c>
    </row>
    <row r="949" spans="1:25" x14ac:dyDescent="0.25">
      <c r="A949" t="s">
        <v>42</v>
      </c>
      <c r="B949">
        <v>57709.9</v>
      </c>
      <c r="C949">
        <v>57575.3</v>
      </c>
      <c r="D949">
        <v>57574.7</v>
      </c>
      <c r="E949">
        <v>57525.1</v>
      </c>
      <c r="F949">
        <v>2942.09</v>
      </c>
      <c r="G949">
        <v>3909.13</v>
      </c>
      <c r="H949">
        <v>1013.94</v>
      </c>
      <c r="I949">
        <v>1070.4000000000001</v>
      </c>
      <c r="J949">
        <v>1280</v>
      </c>
      <c r="K949">
        <v>50269.4</v>
      </c>
      <c r="L949">
        <v>0.28313100000000002</v>
      </c>
      <c r="M949">
        <v>0.72503399999999996</v>
      </c>
      <c r="N949">
        <v>0</v>
      </c>
      <c r="O949" t="s">
        <v>43</v>
      </c>
    </row>
    <row r="950" spans="1:25" x14ac:dyDescent="0.25">
      <c r="A950" t="s">
        <v>42</v>
      </c>
      <c r="B950">
        <v>57864.1</v>
      </c>
      <c r="C950">
        <v>57733.8</v>
      </c>
      <c r="D950">
        <v>57733.1</v>
      </c>
      <c r="E950">
        <v>57683.9</v>
      </c>
      <c r="F950">
        <v>2833.14</v>
      </c>
      <c r="G950">
        <v>4228.17</v>
      </c>
      <c r="H950">
        <v>1012.23</v>
      </c>
      <c r="I950">
        <v>1076.8699999999999</v>
      </c>
      <c r="J950">
        <v>1596.99</v>
      </c>
      <c r="K950">
        <v>50218.8</v>
      </c>
      <c r="L950">
        <v>0.28323999999999999</v>
      </c>
      <c r="M950">
        <v>0.71514599999999995</v>
      </c>
      <c r="N950">
        <v>0</v>
      </c>
      <c r="O950" t="s">
        <v>43</v>
      </c>
    </row>
    <row r="951" spans="1:25" x14ac:dyDescent="0.25">
      <c r="A951" t="s">
        <v>42</v>
      </c>
      <c r="B951">
        <v>58044.800000000003</v>
      </c>
      <c r="C951">
        <v>57928.7</v>
      </c>
      <c r="D951">
        <v>57928</v>
      </c>
      <c r="E951">
        <v>57878.9</v>
      </c>
      <c r="F951">
        <v>2932.16</v>
      </c>
      <c r="G951">
        <v>4364.34</v>
      </c>
      <c r="H951">
        <v>1011.84</v>
      </c>
      <c r="I951">
        <v>1069.45</v>
      </c>
      <c r="J951">
        <v>1740.96</v>
      </c>
      <c r="K951">
        <v>50177.3</v>
      </c>
      <c r="L951">
        <v>0.28309800000000002</v>
      </c>
      <c r="M951">
        <v>0.718302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58827.199999999997</v>
      </c>
      <c r="C952">
        <v>58708</v>
      </c>
      <c r="D952">
        <v>58707.199999999997</v>
      </c>
      <c r="E952">
        <v>58657.1</v>
      </c>
      <c r="F952">
        <v>2961.73</v>
      </c>
      <c r="G952">
        <v>4099.6899999999996</v>
      </c>
      <c r="H952">
        <v>1034.06</v>
      </c>
      <c r="I952">
        <v>1090.42</v>
      </c>
      <c r="J952">
        <v>1423.33</v>
      </c>
      <c r="K952">
        <v>51181.7</v>
      </c>
      <c r="L952">
        <v>0.27281899999999998</v>
      </c>
      <c r="M952">
        <v>0.70838299999999998</v>
      </c>
      <c r="N952">
        <v>0</v>
      </c>
      <c r="O952" t="s">
        <v>43</v>
      </c>
      <c r="R952">
        <f>AVERAGE(B903:B952)</f>
        <v>57621.19200000001</v>
      </c>
      <c r="S952">
        <f>AVERAGE(C903:C952)</f>
        <v>57498.675999999985</v>
      </c>
      <c r="U952">
        <f>_xlfn.VAR.P(B903:B952)</f>
        <v>237867.42273600012</v>
      </c>
      <c r="V952">
        <f>_xlfn.VAR.P(C903:C952)</f>
        <v>238459.86742399915</v>
      </c>
      <c r="X952">
        <f>1.96*SQRT(U952)/50</f>
        <v>19.118488341734739</v>
      </c>
      <c r="Y952">
        <f>1.96*SQRT(V952)/50</f>
        <v>19.142282274546417</v>
      </c>
    </row>
    <row r="953" spans="1:25" x14ac:dyDescent="0.25">
      <c r="A953" t="s">
        <v>44</v>
      </c>
      <c r="B953">
        <v>2881063.921999</v>
      </c>
      <c r="C953" t="s">
        <v>37</v>
      </c>
    </row>
    <row r="954" spans="1:25" x14ac:dyDescent="0.25">
      <c r="A954" t="s">
        <v>47</v>
      </c>
      <c r="B954">
        <v>54002.6</v>
      </c>
      <c r="C954">
        <v>53999.199999999997</v>
      </c>
      <c r="D954">
        <v>53998.5</v>
      </c>
      <c r="E954">
        <v>53949.5</v>
      </c>
      <c r="F954">
        <v>2889.86</v>
      </c>
      <c r="G954">
        <v>0</v>
      </c>
      <c r="H954">
        <v>1023.76</v>
      </c>
      <c r="I954">
        <v>0</v>
      </c>
      <c r="J954">
        <v>0.28308</v>
      </c>
      <c r="K954">
        <v>0.70652800000000004</v>
      </c>
      <c r="L954">
        <v>0</v>
      </c>
      <c r="M954" t="s">
        <v>43</v>
      </c>
    </row>
    <row r="955" spans="1:25" x14ac:dyDescent="0.25">
      <c r="A955" t="s">
        <v>47</v>
      </c>
      <c r="B955">
        <v>54580.7</v>
      </c>
      <c r="C955">
        <v>54578.2</v>
      </c>
      <c r="D955">
        <v>54577.599999999999</v>
      </c>
      <c r="E955">
        <v>54528.1</v>
      </c>
      <c r="F955">
        <v>2908.9</v>
      </c>
      <c r="G955">
        <v>0</v>
      </c>
      <c r="H955">
        <v>1034.6300000000001</v>
      </c>
      <c r="I955">
        <v>0</v>
      </c>
      <c r="J955">
        <v>0.283445</v>
      </c>
      <c r="K955">
        <v>0.70649799999999996</v>
      </c>
      <c r="L955">
        <v>0</v>
      </c>
      <c r="M955" t="s">
        <v>43</v>
      </c>
    </row>
    <row r="956" spans="1:25" x14ac:dyDescent="0.25">
      <c r="A956" t="s">
        <v>47</v>
      </c>
      <c r="B956">
        <v>54962.5</v>
      </c>
      <c r="C956">
        <v>54959.6</v>
      </c>
      <c r="D956">
        <v>54959</v>
      </c>
      <c r="E956">
        <v>54909.5</v>
      </c>
      <c r="F956">
        <v>2927.33</v>
      </c>
      <c r="G956">
        <v>0</v>
      </c>
      <c r="H956">
        <v>1042.52</v>
      </c>
      <c r="I956">
        <v>0</v>
      </c>
      <c r="J956">
        <v>0.28485100000000002</v>
      </c>
      <c r="K956">
        <v>0.70651900000000001</v>
      </c>
      <c r="L956">
        <v>0</v>
      </c>
      <c r="M956" t="s">
        <v>43</v>
      </c>
    </row>
    <row r="957" spans="1:25" x14ac:dyDescent="0.25">
      <c r="A957" t="s">
        <v>47</v>
      </c>
      <c r="B957">
        <v>54689.5</v>
      </c>
      <c r="C957">
        <v>54686.9</v>
      </c>
      <c r="D957">
        <v>54686.3</v>
      </c>
      <c r="E957">
        <v>54636.5</v>
      </c>
      <c r="F957">
        <v>2938.35</v>
      </c>
      <c r="G957">
        <v>0</v>
      </c>
      <c r="H957">
        <v>1037.27</v>
      </c>
      <c r="I957">
        <v>0</v>
      </c>
      <c r="J957">
        <v>0.283078</v>
      </c>
      <c r="K957">
        <v>0.72744699999999995</v>
      </c>
      <c r="L957">
        <v>0</v>
      </c>
      <c r="M957" t="s">
        <v>43</v>
      </c>
    </row>
    <row r="958" spans="1:25" x14ac:dyDescent="0.25">
      <c r="A958" t="s">
        <v>47</v>
      </c>
      <c r="B958">
        <v>53490.2</v>
      </c>
      <c r="C958">
        <v>53487.7</v>
      </c>
      <c r="D958">
        <v>53487.1</v>
      </c>
      <c r="E958">
        <v>53438.6</v>
      </c>
      <c r="F958">
        <v>2862.06</v>
      </c>
      <c r="G958">
        <v>0</v>
      </c>
      <c r="H958">
        <v>1015.18</v>
      </c>
      <c r="I958">
        <v>0</v>
      </c>
      <c r="J958">
        <v>0.28338200000000002</v>
      </c>
      <c r="K958">
        <v>0.70652700000000002</v>
      </c>
      <c r="L958">
        <v>0</v>
      </c>
      <c r="M958" t="s">
        <v>43</v>
      </c>
    </row>
    <row r="959" spans="1:25" x14ac:dyDescent="0.25">
      <c r="A959" t="s">
        <v>47</v>
      </c>
      <c r="B959">
        <v>54567.7</v>
      </c>
      <c r="C959">
        <v>54565.1</v>
      </c>
      <c r="D959">
        <v>54564.5</v>
      </c>
      <c r="E959">
        <v>54514.8</v>
      </c>
      <c r="F959">
        <v>2930.31</v>
      </c>
      <c r="G959">
        <v>0</v>
      </c>
      <c r="H959">
        <v>1034.6300000000001</v>
      </c>
      <c r="I959">
        <v>0</v>
      </c>
      <c r="J959">
        <v>0.28349600000000003</v>
      </c>
      <c r="K959">
        <v>0.70652999999999999</v>
      </c>
      <c r="L959">
        <v>0</v>
      </c>
      <c r="M959" t="s">
        <v>43</v>
      </c>
    </row>
    <row r="960" spans="1:25" x14ac:dyDescent="0.25">
      <c r="A960" t="s">
        <v>47</v>
      </c>
      <c r="B960">
        <v>53574</v>
      </c>
      <c r="C960">
        <v>53571</v>
      </c>
      <c r="D960">
        <v>53570.400000000001</v>
      </c>
      <c r="E960">
        <v>53521.5</v>
      </c>
      <c r="F960">
        <v>2882.51</v>
      </c>
      <c r="G960">
        <v>0</v>
      </c>
      <c r="H960">
        <v>1015.29</v>
      </c>
      <c r="I960">
        <v>0</v>
      </c>
      <c r="J960">
        <v>0.28308699999999998</v>
      </c>
      <c r="K960">
        <v>0.70652999999999999</v>
      </c>
      <c r="L960">
        <v>0</v>
      </c>
      <c r="M960" t="s">
        <v>43</v>
      </c>
    </row>
    <row r="961" spans="1:13" x14ac:dyDescent="0.25">
      <c r="A961" t="s">
        <v>47</v>
      </c>
      <c r="B961">
        <v>53700.7</v>
      </c>
      <c r="C961">
        <v>53697.9</v>
      </c>
      <c r="D961">
        <v>53697.3</v>
      </c>
      <c r="E961">
        <v>53648.7</v>
      </c>
      <c r="F961">
        <v>2868.14</v>
      </c>
      <c r="G961">
        <v>0</v>
      </c>
      <c r="H961">
        <v>1018.23</v>
      </c>
      <c r="I961">
        <v>0</v>
      </c>
      <c r="J961">
        <v>0.262463</v>
      </c>
      <c r="K961">
        <v>0.706457</v>
      </c>
      <c r="L961">
        <v>0</v>
      </c>
      <c r="M961" t="s">
        <v>43</v>
      </c>
    </row>
    <row r="962" spans="1:13" x14ac:dyDescent="0.25">
      <c r="A962" t="s">
        <v>47</v>
      </c>
      <c r="B962">
        <v>53739</v>
      </c>
      <c r="C962">
        <v>53736.5</v>
      </c>
      <c r="D962">
        <v>53735.9</v>
      </c>
      <c r="E962">
        <v>53687.1</v>
      </c>
      <c r="F962">
        <v>2904.91</v>
      </c>
      <c r="G962">
        <v>0</v>
      </c>
      <c r="H962">
        <v>1017.17</v>
      </c>
      <c r="I962">
        <v>0</v>
      </c>
      <c r="J962">
        <v>0.28451100000000001</v>
      </c>
      <c r="K962">
        <v>0.72061299999999995</v>
      </c>
      <c r="L962">
        <v>0</v>
      </c>
      <c r="M962" t="s">
        <v>43</v>
      </c>
    </row>
    <row r="963" spans="1:13" x14ac:dyDescent="0.25">
      <c r="A963" t="s">
        <v>47</v>
      </c>
      <c r="B963">
        <v>53389.3</v>
      </c>
      <c r="C963">
        <v>53386.8</v>
      </c>
      <c r="D963">
        <v>53386.1</v>
      </c>
      <c r="E963">
        <v>53337.7</v>
      </c>
      <c r="F963">
        <v>2874.7</v>
      </c>
      <c r="G963">
        <v>0</v>
      </c>
      <c r="H963">
        <v>1012.58</v>
      </c>
      <c r="I963">
        <v>0</v>
      </c>
      <c r="J963">
        <v>0.283078</v>
      </c>
      <c r="K963">
        <v>0.70653100000000002</v>
      </c>
      <c r="L963">
        <v>0</v>
      </c>
      <c r="M963" t="s">
        <v>43</v>
      </c>
    </row>
    <row r="964" spans="1:13" x14ac:dyDescent="0.25">
      <c r="A964" t="s">
        <v>47</v>
      </c>
      <c r="B964">
        <v>54524.9</v>
      </c>
      <c r="C964">
        <v>54399.6</v>
      </c>
      <c r="D964">
        <v>54383.9</v>
      </c>
      <c r="E964">
        <v>54334</v>
      </c>
      <c r="F964">
        <v>2974.3</v>
      </c>
      <c r="G964">
        <v>0</v>
      </c>
      <c r="H964">
        <v>1029.1099999999999</v>
      </c>
      <c r="I964">
        <v>0</v>
      </c>
      <c r="J964">
        <v>0.284275</v>
      </c>
      <c r="K964">
        <v>0.70650199999999996</v>
      </c>
      <c r="L964">
        <v>0</v>
      </c>
      <c r="M964" t="s">
        <v>43</v>
      </c>
    </row>
    <row r="965" spans="1:13" x14ac:dyDescent="0.25">
      <c r="A965" t="s">
        <v>47</v>
      </c>
      <c r="B965">
        <v>55015.3</v>
      </c>
      <c r="C965">
        <v>55009.1</v>
      </c>
      <c r="D965">
        <v>55008.3</v>
      </c>
      <c r="E965">
        <v>54957.8</v>
      </c>
      <c r="F965">
        <v>2963.02</v>
      </c>
      <c r="G965">
        <v>0</v>
      </c>
      <c r="H965">
        <v>1041.08</v>
      </c>
      <c r="I965">
        <v>0</v>
      </c>
      <c r="J965">
        <v>0.284273</v>
      </c>
      <c r="K965">
        <v>0.70653200000000005</v>
      </c>
      <c r="L965">
        <v>0</v>
      </c>
      <c r="M965" t="s">
        <v>43</v>
      </c>
    </row>
    <row r="966" spans="1:13" x14ac:dyDescent="0.25">
      <c r="A966" t="s">
        <v>47</v>
      </c>
      <c r="B966">
        <v>54977</v>
      </c>
      <c r="C966">
        <v>54973.7</v>
      </c>
      <c r="D966">
        <v>54973.1</v>
      </c>
      <c r="E966">
        <v>54923.3</v>
      </c>
      <c r="F966">
        <v>2962.77</v>
      </c>
      <c r="G966">
        <v>0</v>
      </c>
      <c r="H966">
        <v>1041.1400000000001</v>
      </c>
      <c r="I966">
        <v>0</v>
      </c>
      <c r="J966">
        <v>0.26112299999999999</v>
      </c>
      <c r="K966">
        <v>0.72583699999999995</v>
      </c>
      <c r="L966">
        <v>0</v>
      </c>
      <c r="M966" t="s">
        <v>43</v>
      </c>
    </row>
    <row r="967" spans="1:13" x14ac:dyDescent="0.25">
      <c r="A967" t="s">
        <v>47</v>
      </c>
      <c r="B967">
        <v>54157.7</v>
      </c>
      <c r="C967">
        <v>54152.6</v>
      </c>
      <c r="D967">
        <v>54152</v>
      </c>
      <c r="E967">
        <v>54102.8</v>
      </c>
      <c r="F967">
        <v>2886.54</v>
      </c>
      <c r="G967">
        <v>0</v>
      </c>
      <c r="H967">
        <v>1026.47</v>
      </c>
      <c r="I967">
        <v>0</v>
      </c>
      <c r="J967">
        <v>0.28316999999999998</v>
      </c>
      <c r="K967">
        <v>0.70652899999999996</v>
      </c>
      <c r="L967">
        <v>0</v>
      </c>
      <c r="M967" t="s">
        <v>43</v>
      </c>
    </row>
    <row r="968" spans="1:13" x14ac:dyDescent="0.25">
      <c r="A968" t="s">
        <v>47</v>
      </c>
      <c r="B968">
        <v>54542.400000000001</v>
      </c>
      <c r="C968">
        <v>54539.6</v>
      </c>
      <c r="D968">
        <v>54538.9</v>
      </c>
      <c r="E968">
        <v>54489.5</v>
      </c>
      <c r="F968">
        <v>2928.04</v>
      </c>
      <c r="G968">
        <v>0</v>
      </c>
      <c r="H968">
        <v>1033.19</v>
      </c>
      <c r="I968">
        <v>0</v>
      </c>
      <c r="J968">
        <v>0.28309400000000001</v>
      </c>
      <c r="K968">
        <v>0.70653200000000005</v>
      </c>
      <c r="L968">
        <v>0</v>
      </c>
      <c r="M968" t="s">
        <v>43</v>
      </c>
    </row>
    <row r="969" spans="1:13" x14ac:dyDescent="0.25">
      <c r="A969" t="s">
        <v>47</v>
      </c>
      <c r="B969">
        <v>54722.3</v>
      </c>
      <c r="C969">
        <v>54719.7</v>
      </c>
      <c r="D969">
        <v>54719.1</v>
      </c>
      <c r="E969">
        <v>54669.3</v>
      </c>
      <c r="F969">
        <v>2976.86</v>
      </c>
      <c r="G969">
        <v>0</v>
      </c>
      <c r="H969">
        <v>1034.95</v>
      </c>
      <c r="I969">
        <v>0</v>
      </c>
      <c r="J969">
        <v>0.28307900000000003</v>
      </c>
      <c r="K969">
        <v>0.71958</v>
      </c>
      <c r="L969">
        <v>0</v>
      </c>
      <c r="M969" t="s">
        <v>43</v>
      </c>
    </row>
    <row r="970" spans="1:13" x14ac:dyDescent="0.25">
      <c r="A970" t="s">
        <v>47</v>
      </c>
      <c r="B970">
        <v>53283</v>
      </c>
      <c r="C970">
        <v>53277.4</v>
      </c>
      <c r="D970">
        <v>53276.800000000003</v>
      </c>
      <c r="E970">
        <v>53228.4</v>
      </c>
      <c r="F970">
        <v>2824.75</v>
      </c>
      <c r="G970">
        <v>0</v>
      </c>
      <c r="H970">
        <v>1010.33</v>
      </c>
      <c r="I970">
        <v>0</v>
      </c>
      <c r="J970">
        <v>0.28315600000000002</v>
      </c>
      <c r="K970">
        <v>0.72577700000000001</v>
      </c>
      <c r="L970">
        <v>0</v>
      </c>
      <c r="M970" t="s">
        <v>43</v>
      </c>
    </row>
    <row r="971" spans="1:13" x14ac:dyDescent="0.25">
      <c r="A971" t="s">
        <v>47</v>
      </c>
      <c r="B971">
        <v>54358.6</v>
      </c>
      <c r="C971">
        <v>54356</v>
      </c>
      <c r="D971">
        <v>54355.3</v>
      </c>
      <c r="E971">
        <v>54306.1</v>
      </c>
      <c r="F971">
        <v>2908.12</v>
      </c>
      <c r="G971">
        <v>0</v>
      </c>
      <c r="H971">
        <v>1030.77</v>
      </c>
      <c r="I971">
        <v>0</v>
      </c>
      <c r="J971">
        <v>0.28376699999999999</v>
      </c>
      <c r="K971">
        <v>0.71649499999999999</v>
      </c>
      <c r="L971">
        <v>0</v>
      </c>
      <c r="M971" t="s">
        <v>43</v>
      </c>
    </row>
    <row r="972" spans="1:13" x14ac:dyDescent="0.25">
      <c r="A972" t="s">
        <v>47</v>
      </c>
      <c r="B972">
        <v>53647.7</v>
      </c>
      <c r="C972">
        <v>53644.7</v>
      </c>
      <c r="D972">
        <v>53644.1</v>
      </c>
      <c r="E972">
        <v>53595.4</v>
      </c>
      <c r="F972">
        <v>2871.27</v>
      </c>
      <c r="G972">
        <v>0</v>
      </c>
      <c r="H972">
        <v>1018.33</v>
      </c>
      <c r="I972">
        <v>0</v>
      </c>
      <c r="J972">
        <v>0.283333</v>
      </c>
      <c r="K972">
        <v>0.70652499999999996</v>
      </c>
      <c r="L972">
        <v>0</v>
      </c>
      <c r="M972" t="s">
        <v>43</v>
      </c>
    </row>
    <row r="973" spans="1:13" x14ac:dyDescent="0.25">
      <c r="A973" t="s">
        <v>47</v>
      </c>
      <c r="B973">
        <v>53498.3</v>
      </c>
      <c r="C973">
        <v>53495.199999999997</v>
      </c>
      <c r="D973">
        <v>53494.6</v>
      </c>
      <c r="E973">
        <v>53445.7</v>
      </c>
      <c r="F973">
        <v>2900.34</v>
      </c>
      <c r="G973">
        <v>0</v>
      </c>
      <c r="H973">
        <v>1015.06</v>
      </c>
      <c r="I973">
        <v>0</v>
      </c>
      <c r="J973">
        <v>0.283167</v>
      </c>
      <c r="K973">
        <v>0.70653100000000002</v>
      </c>
      <c r="L973">
        <v>0</v>
      </c>
      <c r="M973" t="s">
        <v>43</v>
      </c>
    </row>
    <row r="974" spans="1:13" x14ac:dyDescent="0.25">
      <c r="A974" t="s">
        <v>47</v>
      </c>
      <c r="B974">
        <v>53391.199999999997</v>
      </c>
      <c r="C974">
        <v>53388.2</v>
      </c>
      <c r="D974">
        <v>53387.6</v>
      </c>
      <c r="E974">
        <v>53338.400000000001</v>
      </c>
      <c r="F974">
        <v>2896.9</v>
      </c>
      <c r="G974">
        <v>0</v>
      </c>
      <c r="H974">
        <v>1010.97</v>
      </c>
      <c r="I974">
        <v>0</v>
      </c>
      <c r="J974">
        <v>0.283084</v>
      </c>
      <c r="K974">
        <v>0.70652700000000002</v>
      </c>
      <c r="L974">
        <v>0</v>
      </c>
      <c r="M974" t="s">
        <v>43</v>
      </c>
    </row>
    <row r="975" spans="1:13" x14ac:dyDescent="0.25">
      <c r="A975" t="s">
        <v>47</v>
      </c>
      <c r="B975">
        <v>53229.8</v>
      </c>
      <c r="C975">
        <v>53227.3</v>
      </c>
      <c r="D975">
        <v>53226.7</v>
      </c>
      <c r="E975">
        <v>53178.6</v>
      </c>
      <c r="F975">
        <v>2829.77</v>
      </c>
      <c r="G975">
        <v>0</v>
      </c>
      <c r="H975">
        <v>1010.14</v>
      </c>
      <c r="I975">
        <v>0</v>
      </c>
      <c r="J975">
        <v>0.283078</v>
      </c>
      <c r="K975">
        <v>0.712449</v>
      </c>
      <c r="L975">
        <v>0</v>
      </c>
      <c r="M975" t="s">
        <v>43</v>
      </c>
    </row>
    <row r="976" spans="1:13" x14ac:dyDescent="0.25">
      <c r="A976" t="s">
        <v>47</v>
      </c>
      <c r="B976">
        <v>53354.6</v>
      </c>
      <c r="C976">
        <v>53352.1</v>
      </c>
      <c r="D976">
        <v>53349.1</v>
      </c>
      <c r="E976">
        <v>53301.1</v>
      </c>
      <c r="F976">
        <v>2825.73</v>
      </c>
      <c r="G976">
        <v>0</v>
      </c>
      <c r="H976">
        <v>1013.1</v>
      </c>
      <c r="I976">
        <v>0</v>
      </c>
      <c r="J976">
        <v>0.28309499999999999</v>
      </c>
      <c r="K976">
        <v>0.70649099999999998</v>
      </c>
      <c r="L976">
        <v>0</v>
      </c>
      <c r="M976" t="s">
        <v>43</v>
      </c>
    </row>
    <row r="977" spans="1:13" x14ac:dyDescent="0.25">
      <c r="A977" t="s">
        <v>47</v>
      </c>
      <c r="B977">
        <v>53837.5</v>
      </c>
      <c r="C977">
        <v>53835.1</v>
      </c>
      <c r="D977">
        <v>53783</v>
      </c>
      <c r="E977">
        <v>53733.599999999999</v>
      </c>
      <c r="F977">
        <v>2918.43</v>
      </c>
      <c r="G977">
        <v>0</v>
      </c>
      <c r="H977">
        <v>1020.35</v>
      </c>
      <c r="I977">
        <v>0</v>
      </c>
      <c r="J977">
        <v>0.267735</v>
      </c>
      <c r="K977">
        <v>0.72777700000000001</v>
      </c>
      <c r="L977">
        <v>0</v>
      </c>
      <c r="M977" t="s">
        <v>43</v>
      </c>
    </row>
    <row r="978" spans="1:13" x14ac:dyDescent="0.25">
      <c r="A978" t="s">
        <v>47</v>
      </c>
      <c r="B978">
        <v>53855.1</v>
      </c>
      <c r="C978">
        <v>53852.7</v>
      </c>
      <c r="D978">
        <v>53852.1</v>
      </c>
      <c r="E978">
        <v>53802.6</v>
      </c>
      <c r="F978">
        <v>2921.7</v>
      </c>
      <c r="G978">
        <v>0</v>
      </c>
      <c r="H978">
        <v>1021.72</v>
      </c>
      <c r="I978">
        <v>0</v>
      </c>
      <c r="J978">
        <v>0.28344599999999998</v>
      </c>
      <c r="K978">
        <v>0.72151600000000005</v>
      </c>
      <c r="L978">
        <v>0</v>
      </c>
      <c r="M978" t="s">
        <v>43</v>
      </c>
    </row>
    <row r="979" spans="1:13" x14ac:dyDescent="0.25">
      <c r="A979" t="s">
        <v>47</v>
      </c>
      <c r="B979">
        <v>54031.6</v>
      </c>
      <c r="C979">
        <v>54029</v>
      </c>
      <c r="D979">
        <v>54028.3</v>
      </c>
      <c r="E979">
        <v>53978.9</v>
      </c>
      <c r="F979">
        <v>2914.25</v>
      </c>
      <c r="G979">
        <v>0</v>
      </c>
      <c r="H979">
        <v>1023.84</v>
      </c>
      <c r="I979">
        <v>0</v>
      </c>
      <c r="J979">
        <v>0.28310400000000002</v>
      </c>
      <c r="K979">
        <v>0.70652199999999998</v>
      </c>
      <c r="L979">
        <v>0</v>
      </c>
      <c r="M979" t="s">
        <v>43</v>
      </c>
    </row>
    <row r="980" spans="1:13" x14ac:dyDescent="0.25">
      <c r="A980" t="s">
        <v>47</v>
      </c>
      <c r="B980">
        <v>53614.400000000001</v>
      </c>
      <c r="C980">
        <v>53611.5</v>
      </c>
      <c r="D980">
        <v>53610.8</v>
      </c>
      <c r="E980">
        <v>53562.400000000001</v>
      </c>
      <c r="F980">
        <v>2843.03</v>
      </c>
      <c r="G980">
        <v>0</v>
      </c>
      <c r="H980">
        <v>1017.16</v>
      </c>
      <c r="I980">
        <v>0</v>
      </c>
      <c r="J980">
        <v>0.28310200000000002</v>
      </c>
      <c r="K980">
        <v>0.72659200000000002</v>
      </c>
      <c r="L980">
        <v>0</v>
      </c>
      <c r="M980" t="s">
        <v>43</v>
      </c>
    </row>
    <row r="981" spans="1:13" x14ac:dyDescent="0.25">
      <c r="A981" t="s">
        <v>47</v>
      </c>
      <c r="B981">
        <v>53940.9</v>
      </c>
      <c r="C981">
        <v>53938.400000000001</v>
      </c>
      <c r="D981">
        <v>53937.7</v>
      </c>
      <c r="E981">
        <v>53888.7</v>
      </c>
      <c r="F981">
        <v>2888.71</v>
      </c>
      <c r="G981">
        <v>0</v>
      </c>
      <c r="H981">
        <v>1021.19</v>
      </c>
      <c r="I981">
        <v>0</v>
      </c>
      <c r="J981">
        <v>0.283219</v>
      </c>
      <c r="K981">
        <v>0.72159899999999999</v>
      </c>
      <c r="L981">
        <v>0</v>
      </c>
      <c r="M981" t="s">
        <v>43</v>
      </c>
    </row>
    <row r="982" spans="1:13" x14ac:dyDescent="0.25">
      <c r="A982" t="s">
        <v>47</v>
      </c>
      <c r="B982">
        <v>54425.9</v>
      </c>
      <c r="C982">
        <v>54423.1</v>
      </c>
      <c r="D982">
        <v>54422.5</v>
      </c>
      <c r="E982">
        <v>54372.800000000003</v>
      </c>
      <c r="F982">
        <v>2921.61</v>
      </c>
      <c r="G982">
        <v>0</v>
      </c>
      <c r="H982">
        <v>1032.5999999999999</v>
      </c>
      <c r="I982">
        <v>0</v>
      </c>
      <c r="J982">
        <v>0.28317100000000001</v>
      </c>
      <c r="K982">
        <v>0.72098499999999999</v>
      </c>
      <c r="L982">
        <v>0</v>
      </c>
      <c r="M982" t="s">
        <v>43</v>
      </c>
    </row>
    <row r="983" spans="1:13" x14ac:dyDescent="0.25">
      <c r="A983" t="s">
        <v>47</v>
      </c>
      <c r="B983">
        <v>53662.3</v>
      </c>
      <c r="C983">
        <v>53659.8</v>
      </c>
      <c r="D983">
        <v>53659.199999999997</v>
      </c>
      <c r="E983">
        <v>53610.400000000001</v>
      </c>
      <c r="F983">
        <v>2894.92</v>
      </c>
      <c r="G983">
        <v>0</v>
      </c>
      <c r="H983">
        <v>1018.07</v>
      </c>
      <c r="I983">
        <v>0</v>
      </c>
      <c r="J983">
        <v>0.28332099999999999</v>
      </c>
      <c r="K983">
        <v>0.72785900000000003</v>
      </c>
      <c r="L983">
        <v>0</v>
      </c>
      <c r="M983" t="s">
        <v>43</v>
      </c>
    </row>
    <row r="984" spans="1:13" x14ac:dyDescent="0.25">
      <c r="A984" t="s">
        <v>47</v>
      </c>
      <c r="B984">
        <v>53987.5</v>
      </c>
      <c r="C984">
        <v>53924.6</v>
      </c>
      <c r="D984">
        <v>53923.9</v>
      </c>
      <c r="E984">
        <v>53874.7</v>
      </c>
      <c r="F984">
        <v>2929.13</v>
      </c>
      <c r="G984">
        <v>0</v>
      </c>
      <c r="H984">
        <v>1021.5</v>
      </c>
      <c r="I984">
        <v>0</v>
      </c>
      <c r="J984">
        <v>0.28339999999999999</v>
      </c>
      <c r="K984">
        <v>0.71321599999999996</v>
      </c>
      <c r="L984">
        <v>0</v>
      </c>
      <c r="M984" t="s">
        <v>43</v>
      </c>
    </row>
    <row r="985" spans="1:13" x14ac:dyDescent="0.25">
      <c r="A985" t="s">
        <v>47</v>
      </c>
      <c r="B985">
        <v>53482.3</v>
      </c>
      <c r="C985">
        <v>53478.400000000001</v>
      </c>
      <c r="D985">
        <v>53477.8</v>
      </c>
      <c r="E985">
        <v>53429.1</v>
      </c>
      <c r="F985">
        <v>2864.18</v>
      </c>
      <c r="G985">
        <v>0</v>
      </c>
      <c r="H985">
        <v>1013.3</v>
      </c>
      <c r="I985">
        <v>0</v>
      </c>
      <c r="J985">
        <v>0.28309400000000001</v>
      </c>
      <c r="K985">
        <v>0.72769099999999998</v>
      </c>
      <c r="L985">
        <v>0</v>
      </c>
      <c r="M985" t="s">
        <v>43</v>
      </c>
    </row>
    <row r="986" spans="1:13" x14ac:dyDescent="0.25">
      <c r="A986" t="s">
        <v>47</v>
      </c>
      <c r="B986">
        <v>53149</v>
      </c>
      <c r="C986">
        <v>53146.5</v>
      </c>
      <c r="D986">
        <v>53145.9</v>
      </c>
      <c r="E986">
        <v>53097.599999999999</v>
      </c>
      <c r="F986">
        <v>2851.94</v>
      </c>
      <c r="G986">
        <v>0</v>
      </c>
      <c r="H986">
        <v>1008.69</v>
      </c>
      <c r="I986">
        <v>0</v>
      </c>
      <c r="J986">
        <v>0.28342699999999998</v>
      </c>
      <c r="K986">
        <v>0.71336200000000005</v>
      </c>
      <c r="L986">
        <v>0</v>
      </c>
      <c r="M986" t="s">
        <v>43</v>
      </c>
    </row>
    <row r="987" spans="1:13" x14ac:dyDescent="0.25">
      <c r="A987" t="s">
        <v>47</v>
      </c>
      <c r="B987">
        <v>54129.3</v>
      </c>
      <c r="C987">
        <v>54126.400000000001</v>
      </c>
      <c r="D987">
        <v>54125.7</v>
      </c>
      <c r="E987">
        <v>54076.7</v>
      </c>
      <c r="F987">
        <v>2931.13</v>
      </c>
      <c r="G987">
        <v>0</v>
      </c>
      <c r="H987">
        <v>1026.02</v>
      </c>
      <c r="I987">
        <v>0</v>
      </c>
      <c r="J987">
        <v>0.28317999999999999</v>
      </c>
      <c r="K987">
        <v>0.70653100000000002</v>
      </c>
      <c r="L987">
        <v>0</v>
      </c>
      <c r="M987" t="s">
        <v>43</v>
      </c>
    </row>
    <row r="988" spans="1:13" x14ac:dyDescent="0.25">
      <c r="A988" t="s">
        <v>47</v>
      </c>
      <c r="B988">
        <v>53170.7</v>
      </c>
      <c r="C988">
        <v>53167.1</v>
      </c>
      <c r="D988">
        <v>53166.5</v>
      </c>
      <c r="E988">
        <v>53118.1</v>
      </c>
      <c r="F988">
        <v>2854.2</v>
      </c>
      <c r="G988">
        <v>0</v>
      </c>
      <c r="H988">
        <v>1008.2</v>
      </c>
      <c r="I988">
        <v>0</v>
      </c>
      <c r="J988">
        <v>0.28362199999999999</v>
      </c>
      <c r="K988">
        <v>0.72697000000000001</v>
      </c>
      <c r="L988">
        <v>0</v>
      </c>
      <c r="M988" t="s">
        <v>43</v>
      </c>
    </row>
    <row r="989" spans="1:13" x14ac:dyDescent="0.25">
      <c r="A989" t="s">
        <v>47</v>
      </c>
      <c r="B989">
        <v>53719.9</v>
      </c>
      <c r="C989">
        <v>53717</v>
      </c>
      <c r="D989">
        <v>53716.4</v>
      </c>
      <c r="E989">
        <v>53667.9</v>
      </c>
      <c r="F989">
        <v>2857.08</v>
      </c>
      <c r="G989">
        <v>0</v>
      </c>
      <c r="H989">
        <v>1019.52</v>
      </c>
      <c r="I989">
        <v>0</v>
      </c>
      <c r="J989">
        <v>0.28313199999999999</v>
      </c>
      <c r="K989">
        <v>0.70653200000000005</v>
      </c>
      <c r="L989">
        <v>0</v>
      </c>
      <c r="M989" t="s">
        <v>43</v>
      </c>
    </row>
    <row r="990" spans="1:13" x14ac:dyDescent="0.25">
      <c r="A990" t="s">
        <v>47</v>
      </c>
      <c r="B990">
        <v>53832.3</v>
      </c>
      <c r="C990">
        <v>53829.8</v>
      </c>
      <c r="D990">
        <v>53829.1</v>
      </c>
      <c r="E990">
        <v>53780.6</v>
      </c>
      <c r="F990">
        <v>2870.51</v>
      </c>
      <c r="G990">
        <v>0</v>
      </c>
      <c r="H990">
        <v>1021</v>
      </c>
      <c r="I990">
        <v>0</v>
      </c>
      <c r="J990">
        <v>0.28386600000000001</v>
      </c>
      <c r="K990">
        <v>0.70653200000000005</v>
      </c>
      <c r="L990">
        <v>0</v>
      </c>
      <c r="M990" t="s">
        <v>43</v>
      </c>
    </row>
    <row r="991" spans="1:13" x14ac:dyDescent="0.25">
      <c r="A991" t="s">
        <v>47</v>
      </c>
      <c r="B991">
        <v>53716.5</v>
      </c>
      <c r="C991">
        <v>53714</v>
      </c>
      <c r="D991">
        <v>53713.4</v>
      </c>
      <c r="E991">
        <v>53664.4</v>
      </c>
      <c r="F991">
        <v>2871.36</v>
      </c>
      <c r="G991">
        <v>0</v>
      </c>
      <c r="H991">
        <v>1018.9</v>
      </c>
      <c r="I991">
        <v>0</v>
      </c>
      <c r="J991">
        <v>0.283248</v>
      </c>
      <c r="K991">
        <v>0.70652400000000004</v>
      </c>
      <c r="L991">
        <v>0</v>
      </c>
      <c r="M991" t="s">
        <v>43</v>
      </c>
    </row>
    <row r="992" spans="1:13" x14ac:dyDescent="0.25">
      <c r="A992" t="s">
        <v>47</v>
      </c>
      <c r="B992">
        <v>53820</v>
      </c>
      <c r="C992">
        <v>53817.2</v>
      </c>
      <c r="D992">
        <v>53816.5</v>
      </c>
      <c r="E992">
        <v>53767.8</v>
      </c>
      <c r="F992">
        <v>2902.16</v>
      </c>
      <c r="G992">
        <v>0</v>
      </c>
      <c r="H992">
        <v>1019.87</v>
      </c>
      <c r="I992">
        <v>0</v>
      </c>
      <c r="J992">
        <v>0.28598099999999999</v>
      </c>
      <c r="K992">
        <v>0.727329</v>
      </c>
      <c r="L992">
        <v>0</v>
      </c>
      <c r="M992" t="s">
        <v>43</v>
      </c>
    </row>
    <row r="993" spans="1:25" x14ac:dyDescent="0.25">
      <c r="A993" t="s">
        <v>47</v>
      </c>
      <c r="B993">
        <v>54615.6</v>
      </c>
      <c r="C993">
        <v>54613.1</v>
      </c>
      <c r="D993">
        <v>54612.5</v>
      </c>
      <c r="E993">
        <v>54562.8</v>
      </c>
      <c r="F993">
        <v>2926.11</v>
      </c>
      <c r="G993">
        <v>0</v>
      </c>
      <c r="H993">
        <v>1035.69</v>
      </c>
      <c r="I993">
        <v>0</v>
      </c>
      <c r="J993">
        <v>0.28372999999999998</v>
      </c>
      <c r="K993">
        <v>0.70652199999999998</v>
      </c>
      <c r="L993">
        <v>0</v>
      </c>
      <c r="M993" t="s">
        <v>43</v>
      </c>
    </row>
    <row r="994" spans="1:25" x14ac:dyDescent="0.25">
      <c r="A994" t="s">
        <v>47</v>
      </c>
      <c r="B994">
        <v>54137.599999999999</v>
      </c>
      <c r="C994">
        <v>54135.1</v>
      </c>
      <c r="D994">
        <v>54134.400000000001</v>
      </c>
      <c r="E994">
        <v>54085.2</v>
      </c>
      <c r="F994">
        <v>2903.1</v>
      </c>
      <c r="G994">
        <v>0</v>
      </c>
      <c r="H994">
        <v>1026.01</v>
      </c>
      <c r="I994">
        <v>0</v>
      </c>
      <c r="J994">
        <v>0.28315099999999999</v>
      </c>
      <c r="K994">
        <v>0.722302</v>
      </c>
      <c r="L994">
        <v>0</v>
      </c>
      <c r="M994" t="s">
        <v>43</v>
      </c>
    </row>
    <row r="995" spans="1:25" x14ac:dyDescent="0.25">
      <c r="A995" t="s">
        <v>47</v>
      </c>
      <c r="B995">
        <v>53928.3</v>
      </c>
      <c r="C995">
        <v>53925.8</v>
      </c>
      <c r="D995">
        <v>53925.1</v>
      </c>
      <c r="E995">
        <v>53876.3</v>
      </c>
      <c r="F995">
        <v>2874.27</v>
      </c>
      <c r="G995">
        <v>0</v>
      </c>
      <c r="H995">
        <v>1022.09</v>
      </c>
      <c r="I995">
        <v>0</v>
      </c>
      <c r="J995">
        <v>0.28336600000000001</v>
      </c>
      <c r="K995">
        <v>0.71885299999999996</v>
      </c>
      <c r="L995">
        <v>0</v>
      </c>
      <c r="M995" t="s">
        <v>43</v>
      </c>
    </row>
    <row r="996" spans="1:25" x14ac:dyDescent="0.25">
      <c r="A996" t="s">
        <v>47</v>
      </c>
      <c r="B996">
        <v>53612.3</v>
      </c>
      <c r="C996">
        <v>53609.8</v>
      </c>
      <c r="D996">
        <v>53609.2</v>
      </c>
      <c r="E996">
        <v>53560.5</v>
      </c>
      <c r="F996">
        <v>2879.31</v>
      </c>
      <c r="G996">
        <v>0</v>
      </c>
      <c r="H996">
        <v>1016.35</v>
      </c>
      <c r="I996">
        <v>0</v>
      </c>
      <c r="J996">
        <v>0.28309800000000002</v>
      </c>
      <c r="K996">
        <v>0.70653200000000005</v>
      </c>
      <c r="L996">
        <v>0</v>
      </c>
      <c r="M996" t="s">
        <v>43</v>
      </c>
    </row>
    <row r="997" spans="1:25" x14ac:dyDescent="0.25">
      <c r="A997" t="s">
        <v>47</v>
      </c>
      <c r="B997">
        <v>52907.5</v>
      </c>
      <c r="C997">
        <v>52904.9</v>
      </c>
      <c r="D997">
        <v>52904.3</v>
      </c>
      <c r="E997">
        <v>52856.2</v>
      </c>
      <c r="F997">
        <v>2829.22</v>
      </c>
      <c r="G997">
        <v>0</v>
      </c>
      <c r="H997">
        <v>1003.07</v>
      </c>
      <c r="I997">
        <v>0</v>
      </c>
      <c r="J997">
        <v>0.283078</v>
      </c>
      <c r="K997">
        <v>0.70653200000000005</v>
      </c>
      <c r="L997">
        <v>0</v>
      </c>
      <c r="M997" t="s">
        <v>43</v>
      </c>
    </row>
    <row r="998" spans="1:25" x14ac:dyDescent="0.25">
      <c r="A998" t="s">
        <v>47</v>
      </c>
      <c r="B998">
        <v>54154.3</v>
      </c>
      <c r="C998">
        <v>54151.8</v>
      </c>
      <c r="D998">
        <v>54151.199999999997</v>
      </c>
      <c r="E998">
        <v>54101.3</v>
      </c>
      <c r="F998">
        <v>2960.66</v>
      </c>
      <c r="G998">
        <v>0</v>
      </c>
      <c r="H998">
        <v>1025.57</v>
      </c>
      <c r="I998">
        <v>0</v>
      </c>
      <c r="J998">
        <v>0.28694599999999998</v>
      </c>
      <c r="K998">
        <v>0.73418499999999998</v>
      </c>
      <c r="L998">
        <v>0</v>
      </c>
      <c r="M998" t="s">
        <v>43</v>
      </c>
    </row>
    <row r="999" spans="1:25" x14ac:dyDescent="0.25">
      <c r="A999" t="s">
        <v>47</v>
      </c>
      <c r="B999">
        <v>53637.8</v>
      </c>
      <c r="C999">
        <v>53635.3</v>
      </c>
      <c r="D999">
        <v>53634.7</v>
      </c>
      <c r="E999">
        <v>53585.2</v>
      </c>
      <c r="F999">
        <v>2893.74</v>
      </c>
      <c r="G999">
        <v>0</v>
      </c>
      <c r="H999">
        <v>1017.96</v>
      </c>
      <c r="I999">
        <v>0</v>
      </c>
      <c r="J999">
        <v>0.28313899999999997</v>
      </c>
      <c r="K999">
        <v>0.71055299999999999</v>
      </c>
      <c r="L999">
        <v>0</v>
      </c>
      <c r="M999" t="s">
        <v>43</v>
      </c>
    </row>
    <row r="1000" spans="1:25" x14ac:dyDescent="0.25">
      <c r="A1000" t="s">
        <v>47</v>
      </c>
      <c r="B1000">
        <v>53987.7</v>
      </c>
      <c r="C1000">
        <v>53985.2</v>
      </c>
      <c r="D1000">
        <v>53984.5</v>
      </c>
      <c r="E1000">
        <v>53935.5</v>
      </c>
      <c r="F1000">
        <v>2912</v>
      </c>
      <c r="G1000">
        <v>0</v>
      </c>
      <c r="H1000">
        <v>1022.99</v>
      </c>
      <c r="I1000">
        <v>0</v>
      </c>
      <c r="J1000">
        <v>0.285217</v>
      </c>
      <c r="K1000">
        <v>0.71524500000000002</v>
      </c>
      <c r="L1000">
        <v>0</v>
      </c>
      <c r="M1000" t="s">
        <v>43</v>
      </c>
    </row>
    <row r="1001" spans="1:25" x14ac:dyDescent="0.25">
      <c r="A1001" t="s">
        <v>47</v>
      </c>
      <c r="B1001">
        <v>53925.1</v>
      </c>
      <c r="C1001">
        <v>53922.5</v>
      </c>
      <c r="D1001">
        <v>53921.9</v>
      </c>
      <c r="E1001">
        <v>53872.7</v>
      </c>
      <c r="F1001">
        <v>2905.84</v>
      </c>
      <c r="G1001">
        <v>0</v>
      </c>
      <c r="H1001">
        <v>1020.42</v>
      </c>
      <c r="I1001">
        <v>0</v>
      </c>
      <c r="J1001">
        <v>0.28723900000000002</v>
      </c>
      <c r="K1001">
        <v>0.72788900000000001</v>
      </c>
      <c r="L1001">
        <v>0</v>
      </c>
      <c r="M1001" t="s">
        <v>43</v>
      </c>
    </row>
    <row r="1002" spans="1:25" x14ac:dyDescent="0.25">
      <c r="A1002" t="s">
        <v>47</v>
      </c>
      <c r="B1002">
        <v>53654.7</v>
      </c>
      <c r="C1002">
        <v>53652.3</v>
      </c>
      <c r="D1002">
        <v>53651.6</v>
      </c>
      <c r="E1002">
        <v>53602.9</v>
      </c>
      <c r="F1002">
        <v>2868.93</v>
      </c>
      <c r="G1002">
        <v>0</v>
      </c>
      <c r="H1002">
        <v>1018.81</v>
      </c>
      <c r="I1002">
        <v>0</v>
      </c>
      <c r="J1002">
        <v>0.28343800000000002</v>
      </c>
      <c r="K1002">
        <v>0.70653200000000005</v>
      </c>
      <c r="L1002">
        <v>0</v>
      </c>
      <c r="M1002" t="s">
        <v>43</v>
      </c>
    </row>
    <row r="1003" spans="1:25" x14ac:dyDescent="0.25">
      <c r="A1003" t="s">
        <v>47</v>
      </c>
      <c r="B1003">
        <v>53730.2</v>
      </c>
      <c r="C1003">
        <v>53727.7</v>
      </c>
      <c r="D1003">
        <v>53727.1</v>
      </c>
      <c r="E1003">
        <v>53678.400000000001</v>
      </c>
      <c r="F1003">
        <v>2871.15</v>
      </c>
      <c r="G1003">
        <v>0</v>
      </c>
      <c r="H1003">
        <v>1019.51</v>
      </c>
      <c r="I1003">
        <v>0</v>
      </c>
      <c r="J1003">
        <v>0.28314</v>
      </c>
      <c r="K1003">
        <v>0.72675999999999996</v>
      </c>
      <c r="L1003">
        <v>0</v>
      </c>
      <c r="M1003" t="s">
        <v>43</v>
      </c>
    </row>
    <row r="1004" spans="1:25" x14ac:dyDescent="0.25">
      <c r="A1004" t="s">
        <v>47</v>
      </c>
      <c r="B1004">
        <v>53586.400000000001</v>
      </c>
      <c r="C1004">
        <v>53583.9</v>
      </c>
      <c r="D1004">
        <v>53583.3</v>
      </c>
      <c r="E1004">
        <v>53534.6</v>
      </c>
      <c r="F1004">
        <v>2874.32</v>
      </c>
      <c r="G1004">
        <v>0</v>
      </c>
      <c r="H1004">
        <v>1015.65</v>
      </c>
      <c r="I1004">
        <v>0</v>
      </c>
      <c r="J1004">
        <v>0.28665400000000002</v>
      </c>
      <c r="K1004">
        <v>0.72379499999999997</v>
      </c>
      <c r="L1004">
        <v>0</v>
      </c>
      <c r="M1004" t="s">
        <v>43</v>
      </c>
    </row>
    <row r="1005" spans="1:25" x14ac:dyDescent="0.25">
      <c r="A1005" t="s">
        <v>47</v>
      </c>
      <c r="B1005">
        <v>53752.6</v>
      </c>
      <c r="C1005">
        <v>53677.4</v>
      </c>
      <c r="D1005">
        <v>53676.7</v>
      </c>
      <c r="E1005">
        <v>53628.1</v>
      </c>
      <c r="F1005">
        <v>2898.52</v>
      </c>
      <c r="G1005">
        <v>0</v>
      </c>
      <c r="H1005">
        <v>1017.61</v>
      </c>
      <c r="I1005">
        <v>0</v>
      </c>
      <c r="J1005">
        <v>0.28345399999999998</v>
      </c>
      <c r="K1005">
        <v>0.70653200000000005</v>
      </c>
      <c r="L1005">
        <v>0</v>
      </c>
      <c r="M1005" t="s">
        <v>43</v>
      </c>
    </row>
    <row r="1006" spans="1:25" x14ac:dyDescent="0.25">
      <c r="A1006" t="s">
        <v>47</v>
      </c>
      <c r="B1006">
        <v>54224.6</v>
      </c>
      <c r="C1006">
        <v>54222.1</v>
      </c>
      <c r="D1006">
        <v>54221.5</v>
      </c>
      <c r="E1006">
        <v>54172.4</v>
      </c>
      <c r="F1006">
        <v>2888.19</v>
      </c>
      <c r="G1006">
        <v>0</v>
      </c>
      <c r="H1006">
        <v>1022.94</v>
      </c>
      <c r="I1006">
        <v>0</v>
      </c>
      <c r="J1006">
        <v>0.28310000000000002</v>
      </c>
      <c r="K1006">
        <v>0.72788600000000003</v>
      </c>
      <c r="L1006">
        <v>0</v>
      </c>
      <c r="M1006" t="s">
        <v>43</v>
      </c>
    </row>
    <row r="1007" spans="1:25" x14ac:dyDescent="0.25">
      <c r="A1007" t="s">
        <v>47</v>
      </c>
      <c r="B1007">
        <v>53914.2</v>
      </c>
      <c r="C1007">
        <v>53911.7</v>
      </c>
      <c r="D1007">
        <v>53911.1</v>
      </c>
      <c r="E1007">
        <v>53862.1</v>
      </c>
      <c r="F1007">
        <v>2889.48</v>
      </c>
      <c r="G1007">
        <v>0</v>
      </c>
      <c r="H1007">
        <v>1022.65</v>
      </c>
      <c r="I1007">
        <v>0</v>
      </c>
      <c r="J1007">
        <v>0.28376099999999999</v>
      </c>
      <c r="K1007">
        <v>0.70651900000000001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53863.8</v>
      </c>
      <c r="C1008">
        <v>53860.9</v>
      </c>
      <c r="D1008">
        <v>53860.3</v>
      </c>
      <c r="E1008">
        <v>53810.7</v>
      </c>
      <c r="F1008">
        <v>2934.89</v>
      </c>
      <c r="G1008">
        <v>0</v>
      </c>
      <c r="H1008">
        <v>1019.66</v>
      </c>
      <c r="I1008">
        <v>0</v>
      </c>
      <c r="J1008">
        <v>0.28431600000000001</v>
      </c>
      <c r="K1008">
        <v>0.70652400000000004</v>
      </c>
      <c r="L1008">
        <v>0</v>
      </c>
      <c r="M1008" t="s">
        <v>43</v>
      </c>
      <c r="R1008">
        <f>AVERAGE(B959:B1008)</f>
        <v>53873.628000000004</v>
      </c>
      <c r="S1008">
        <f>AVERAGE(C959:C1008)</f>
        <v>53865.652000000002</v>
      </c>
      <c r="U1008">
        <f>_xlfn.VAR.P(B959:B1008)</f>
        <v>211139.71601599999</v>
      </c>
      <c r="V1008">
        <f>_xlfn.VAR.P(C959:C1008)</f>
        <v>208374.49449599918</v>
      </c>
      <c r="X1008">
        <f>1.96*SQRT(U1008)/50</f>
        <v>18.012377222866117</v>
      </c>
      <c r="Y1008">
        <f>1.96*SQRT(V1008)/50</f>
        <v>17.894037644487401</v>
      </c>
    </row>
    <row r="1009" spans="1:12" x14ac:dyDescent="0.25">
      <c r="A1009" t="s">
        <v>47</v>
      </c>
      <c r="B1009">
        <v>2693685.1913490002</v>
      </c>
      <c r="C1009" t="s">
        <v>37</v>
      </c>
    </row>
    <row r="1010" spans="1:12" x14ac:dyDescent="0.25">
      <c r="A1010" t="s">
        <v>48</v>
      </c>
      <c r="B1010">
        <v>112235</v>
      </c>
      <c r="C1010">
        <v>109076</v>
      </c>
      <c r="D1010">
        <v>109043</v>
      </c>
      <c r="E1010">
        <v>108952</v>
      </c>
      <c r="F1010">
        <v>5994.31</v>
      </c>
      <c r="G1010">
        <v>11000.5</v>
      </c>
      <c r="H1010">
        <v>3888.77</v>
      </c>
      <c r="I1010">
        <v>0.283113</v>
      </c>
      <c r="J1010">
        <v>0.72605200000000003</v>
      </c>
      <c r="K1010">
        <v>0</v>
      </c>
      <c r="L1010" t="s">
        <v>43</v>
      </c>
    </row>
    <row r="1011" spans="1:12" x14ac:dyDescent="0.25">
      <c r="A1011" t="s">
        <v>48</v>
      </c>
      <c r="B1011">
        <v>113152</v>
      </c>
      <c r="C1011">
        <v>110192</v>
      </c>
      <c r="D1011">
        <v>110150</v>
      </c>
      <c r="E1011">
        <v>110058</v>
      </c>
      <c r="F1011">
        <v>6136.4</v>
      </c>
      <c r="G1011">
        <v>10978.5</v>
      </c>
      <c r="H1011">
        <v>3904.55</v>
      </c>
      <c r="I1011">
        <v>0.28311900000000001</v>
      </c>
      <c r="J1011">
        <v>0.72319</v>
      </c>
      <c r="K1011">
        <v>0</v>
      </c>
      <c r="L1011" t="s">
        <v>43</v>
      </c>
    </row>
    <row r="1012" spans="1:12" x14ac:dyDescent="0.25">
      <c r="A1012" t="s">
        <v>48</v>
      </c>
      <c r="B1012">
        <v>113604</v>
      </c>
      <c r="C1012">
        <v>110541</v>
      </c>
      <c r="D1012">
        <v>110495</v>
      </c>
      <c r="E1012">
        <v>110404</v>
      </c>
      <c r="F1012">
        <v>6027.15</v>
      </c>
      <c r="G1012">
        <v>11159</v>
      </c>
      <c r="H1012">
        <v>3909.23</v>
      </c>
      <c r="I1012">
        <v>0.27451399999999998</v>
      </c>
      <c r="J1012">
        <v>0.72695799999999999</v>
      </c>
      <c r="K1012">
        <v>0</v>
      </c>
      <c r="L1012" t="s">
        <v>43</v>
      </c>
    </row>
    <row r="1013" spans="1:12" x14ac:dyDescent="0.25">
      <c r="A1013" t="s">
        <v>48</v>
      </c>
      <c r="B1013">
        <v>114034</v>
      </c>
      <c r="C1013">
        <v>110809</v>
      </c>
      <c r="D1013">
        <v>110762</v>
      </c>
      <c r="E1013">
        <v>110669</v>
      </c>
      <c r="F1013">
        <v>6099.24</v>
      </c>
      <c r="G1013">
        <v>11286.5</v>
      </c>
      <c r="H1013">
        <v>3908.1</v>
      </c>
      <c r="I1013">
        <v>0.28319</v>
      </c>
      <c r="J1013">
        <v>0.72431900000000005</v>
      </c>
      <c r="K1013">
        <v>0</v>
      </c>
      <c r="L1013" t="s">
        <v>43</v>
      </c>
    </row>
    <row r="1014" spans="1:12" x14ac:dyDescent="0.25">
      <c r="A1014" t="s">
        <v>48</v>
      </c>
      <c r="B1014">
        <v>115572</v>
      </c>
      <c r="C1014">
        <v>112215</v>
      </c>
      <c r="D1014">
        <v>112167</v>
      </c>
      <c r="E1014">
        <v>112074</v>
      </c>
      <c r="F1014">
        <v>6141.39</v>
      </c>
      <c r="G1014">
        <v>11263.7</v>
      </c>
      <c r="H1014">
        <v>3957.66</v>
      </c>
      <c r="I1014">
        <v>0.28312100000000001</v>
      </c>
      <c r="J1014">
        <v>0.73356399999999999</v>
      </c>
      <c r="K1014">
        <v>0</v>
      </c>
      <c r="L1014" t="s">
        <v>43</v>
      </c>
    </row>
    <row r="1015" spans="1:12" x14ac:dyDescent="0.25">
      <c r="A1015" t="s">
        <v>48</v>
      </c>
      <c r="B1015">
        <v>115514</v>
      </c>
      <c r="C1015">
        <v>112248</v>
      </c>
      <c r="D1015">
        <v>112190</v>
      </c>
      <c r="E1015">
        <v>112096</v>
      </c>
      <c r="F1015">
        <v>6202.85</v>
      </c>
      <c r="G1015">
        <v>11438.2</v>
      </c>
      <c r="H1015">
        <v>3969.81</v>
      </c>
      <c r="I1015">
        <v>0.28311399999999998</v>
      </c>
      <c r="J1015">
        <v>0.707534</v>
      </c>
      <c r="K1015">
        <v>0</v>
      </c>
      <c r="L1015" t="s">
        <v>43</v>
      </c>
    </row>
    <row r="1016" spans="1:12" x14ac:dyDescent="0.25">
      <c r="A1016" t="s">
        <v>48</v>
      </c>
      <c r="B1016">
        <v>114448</v>
      </c>
      <c r="C1016">
        <v>111219</v>
      </c>
      <c r="D1016">
        <v>111178</v>
      </c>
      <c r="E1016">
        <v>111086</v>
      </c>
      <c r="F1016">
        <v>6082.76</v>
      </c>
      <c r="G1016">
        <v>11086.5</v>
      </c>
      <c r="H1016">
        <v>3941.13</v>
      </c>
      <c r="I1016">
        <v>0.28325400000000001</v>
      </c>
      <c r="J1016">
        <v>0.70649799999999996</v>
      </c>
      <c r="K1016">
        <v>0</v>
      </c>
      <c r="L1016" t="s">
        <v>43</v>
      </c>
    </row>
    <row r="1017" spans="1:12" x14ac:dyDescent="0.25">
      <c r="A1017" t="s">
        <v>48</v>
      </c>
      <c r="B1017">
        <v>114511</v>
      </c>
      <c r="C1017">
        <v>111477</v>
      </c>
      <c r="D1017">
        <v>111428</v>
      </c>
      <c r="E1017">
        <v>111334</v>
      </c>
      <c r="F1017">
        <v>6123.68</v>
      </c>
      <c r="G1017">
        <v>11152.4</v>
      </c>
      <c r="H1017">
        <v>3944.07</v>
      </c>
      <c r="I1017">
        <v>0.28314299999999998</v>
      </c>
      <c r="J1017">
        <v>0.72353500000000004</v>
      </c>
      <c r="K1017">
        <v>0</v>
      </c>
      <c r="L1017" t="s">
        <v>43</v>
      </c>
    </row>
    <row r="1018" spans="1:12" x14ac:dyDescent="0.25">
      <c r="A1018" t="s">
        <v>48</v>
      </c>
      <c r="B1018">
        <v>116742</v>
      </c>
      <c r="C1018">
        <v>113130</v>
      </c>
      <c r="D1018">
        <v>113078</v>
      </c>
      <c r="E1018">
        <v>112986</v>
      </c>
      <c r="F1018">
        <v>6171.29</v>
      </c>
      <c r="G1018">
        <v>11377.8</v>
      </c>
      <c r="H1018">
        <v>4001.09</v>
      </c>
      <c r="I1018">
        <v>0.283161</v>
      </c>
      <c r="J1018">
        <v>0.72486099999999998</v>
      </c>
      <c r="K1018">
        <v>0</v>
      </c>
      <c r="L1018" t="s">
        <v>43</v>
      </c>
    </row>
    <row r="1019" spans="1:12" x14ac:dyDescent="0.25">
      <c r="A1019" t="s">
        <v>48</v>
      </c>
      <c r="B1019">
        <v>114690</v>
      </c>
      <c r="C1019">
        <v>111579</v>
      </c>
      <c r="D1019">
        <v>111533</v>
      </c>
      <c r="E1019">
        <v>111439</v>
      </c>
      <c r="F1019">
        <v>6151.9</v>
      </c>
      <c r="G1019">
        <v>11379.4</v>
      </c>
      <c r="H1019">
        <v>3936.74</v>
      </c>
      <c r="I1019">
        <v>0.283105</v>
      </c>
      <c r="J1019">
        <v>0.72743800000000003</v>
      </c>
      <c r="K1019">
        <v>0</v>
      </c>
      <c r="L1019" t="s">
        <v>43</v>
      </c>
    </row>
    <row r="1020" spans="1:12" x14ac:dyDescent="0.25">
      <c r="A1020" t="s">
        <v>48</v>
      </c>
      <c r="B1020">
        <v>115229</v>
      </c>
      <c r="C1020">
        <v>112128</v>
      </c>
      <c r="D1020">
        <v>112085</v>
      </c>
      <c r="E1020">
        <v>111992</v>
      </c>
      <c r="F1020">
        <v>6112.1</v>
      </c>
      <c r="G1020">
        <v>11257.5</v>
      </c>
      <c r="H1020">
        <v>3978.86</v>
      </c>
      <c r="I1020">
        <v>0.28326800000000002</v>
      </c>
      <c r="J1020">
        <v>0.70652999999999999</v>
      </c>
      <c r="K1020">
        <v>0</v>
      </c>
      <c r="L1020" t="s">
        <v>43</v>
      </c>
    </row>
    <row r="1021" spans="1:12" x14ac:dyDescent="0.25">
      <c r="A1021" t="s">
        <v>48</v>
      </c>
      <c r="B1021">
        <v>114542</v>
      </c>
      <c r="C1021">
        <v>111326</v>
      </c>
      <c r="D1021">
        <v>111271</v>
      </c>
      <c r="E1021">
        <v>111179</v>
      </c>
      <c r="F1021">
        <v>6124.39</v>
      </c>
      <c r="G1021">
        <v>11375.5</v>
      </c>
      <c r="H1021">
        <v>3929.26</v>
      </c>
      <c r="I1021">
        <v>0.28308</v>
      </c>
      <c r="J1021">
        <v>0.71495699999999995</v>
      </c>
      <c r="K1021">
        <v>0</v>
      </c>
      <c r="L1021" t="s">
        <v>43</v>
      </c>
    </row>
    <row r="1022" spans="1:12" x14ac:dyDescent="0.25">
      <c r="A1022" t="s">
        <v>48</v>
      </c>
      <c r="B1022">
        <v>116329</v>
      </c>
      <c r="C1022">
        <v>112897</v>
      </c>
      <c r="D1022">
        <v>112846</v>
      </c>
      <c r="E1022">
        <v>112753</v>
      </c>
      <c r="F1022">
        <v>6076.1</v>
      </c>
      <c r="G1022">
        <v>11795.9</v>
      </c>
      <c r="H1022">
        <v>3968.35</v>
      </c>
      <c r="I1022">
        <v>0.26371699999999998</v>
      </c>
      <c r="J1022">
        <v>0.72720200000000002</v>
      </c>
      <c r="K1022">
        <v>0</v>
      </c>
      <c r="L1022" t="s">
        <v>43</v>
      </c>
    </row>
    <row r="1023" spans="1:12" x14ac:dyDescent="0.25">
      <c r="A1023" t="s">
        <v>48</v>
      </c>
      <c r="B1023">
        <v>114116</v>
      </c>
      <c r="C1023">
        <v>111221</v>
      </c>
      <c r="D1023">
        <v>111170</v>
      </c>
      <c r="E1023">
        <v>111077</v>
      </c>
      <c r="F1023">
        <v>6095.06</v>
      </c>
      <c r="G1023">
        <v>11139.4</v>
      </c>
      <c r="H1023">
        <v>3932.36</v>
      </c>
      <c r="I1023">
        <v>0.28309400000000001</v>
      </c>
      <c r="J1023">
        <v>0.72723499999999996</v>
      </c>
      <c r="K1023">
        <v>0</v>
      </c>
      <c r="L1023" t="s">
        <v>43</v>
      </c>
    </row>
    <row r="1024" spans="1:12" x14ac:dyDescent="0.25">
      <c r="A1024" t="s">
        <v>48</v>
      </c>
      <c r="B1024">
        <v>114414</v>
      </c>
      <c r="C1024">
        <v>111149</v>
      </c>
      <c r="D1024">
        <v>111106</v>
      </c>
      <c r="E1024">
        <v>111015</v>
      </c>
      <c r="F1024">
        <v>6030.34</v>
      </c>
      <c r="G1024">
        <v>11187.9</v>
      </c>
      <c r="H1024">
        <v>3933.48</v>
      </c>
      <c r="I1024">
        <v>0.28347299999999997</v>
      </c>
      <c r="J1024">
        <v>0.72789800000000004</v>
      </c>
      <c r="K1024">
        <v>0</v>
      </c>
      <c r="L1024" t="s">
        <v>43</v>
      </c>
    </row>
    <row r="1025" spans="1:12" x14ac:dyDescent="0.25">
      <c r="A1025" t="s">
        <v>48</v>
      </c>
      <c r="B1025">
        <v>114700</v>
      </c>
      <c r="C1025">
        <v>111436</v>
      </c>
      <c r="D1025">
        <v>111388</v>
      </c>
      <c r="E1025">
        <v>111296</v>
      </c>
      <c r="F1025">
        <v>6073.08</v>
      </c>
      <c r="G1025">
        <v>11309.8</v>
      </c>
      <c r="H1025">
        <v>3937.97</v>
      </c>
      <c r="I1025">
        <v>0.283271</v>
      </c>
      <c r="J1025">
        <v>0.72639699999999996</v>
      </c>
      <c r="K1025">
        <v>0</v>
      </c>
      <c r="L1025" t="s">
        <v>43</v>
      </c>
    </row>
    <row r="1026" spans="1:12" x14ac:dyDescent="0.25">
      <c r="A1026" t="s">
        <v>48</v>
      </c>
      <c r="B1026">
        <v>114922</v>
      </c>
      <c r="C1026">
        <v>111800</v>
      </c>
      <c r="D1026">
        <v>111752</v>
      </c>
      <c r="E1026">
        <v>111658</v>
      </c>
      <c r="F1026">
        <v>6168.9</v>
      </c>
      <c r="G1026">
        <v>11212.9</v>
      </c>
      <c r="H1026">
        <v>3955.73</v>
      </c>
      <c r="I1026">
        <v>0.28323399999999999</v>
      </c>
      <c r="J1026">
        <v>0.72341200000000005</v>
      </c>
      <c r="K1026">
        <v>0</v>
      </c>
      <c r="L1026" t="s">
        <v>43</v>
      </c>
    </row>
    <row r="1027" spans="1:12" x14ac:dyDescent="0.25">
      <c r="A1027" t="s">
        <v>48</v>
      </c>
      <c r="B1027">
        <v>115311</v>
      </c>
      <c r="C1027">
        <v>112056</v>
      </c>
      <c r="D1027">
        <v>112015</v>
      </c>
      <c r="E1027">
        <v>111922</v>
      </c>
      <c r="F1027">
        <v>6091.38</v>
      </c>
      <c r="G1027">
        <v>11198.1</v>
      </c>
      <c r="H1027">
        <v>3967.06</v>
      </c>
      <c r="I1027">
        <v>0.28315099999999999</v>
      </c>
      <c r="J1027">
        <v>0.72715300000000005</v>
      </c>
      <c r="K1027">
        <v>0</v>
      </c>
      <c r="L1027" t="s">
        <v>43</v>
      </c>
    </row>
    <row r="1028" spans="1:12" x14ac:dyDescent="0.25">
      <c r="A1028" t="s">
        <v>48</v>
      </c>
      <c r="B1028">
        <v>115026</v>
      </c>
      <c r="C1028">
        <v>111961</v>
      </c>
      <c r="D1028">
        <v>111910</v>
      </c>
      <c r="E1028">
        <v>111818</v>
      </c>
      <c r="F1028">
        <v>6108.75</v>
      </c>
      <c r="G1028">
        <v>11598.6</v>
      </c>
      <c r="H1028">
        <v>3937.26</v>
      </c>
      <c r="I1028">
        <v>0.28308800000000001</v>
      </c>
      <c r="J1028">
        <v>0.70751900000000001</v>
      </c>
      <c r="K1028">
        <v>0</v>
      </c>
      <c r="L1028" t="s">
        <v>43</v>
      </c>
    </row>
    <row r="1029" spans="1:12" x14ac:dyDescent="0.25">
      <c r="A1029" t="s">
        <v>48</v>
      </c>
      <c r="B1029">
        <v>113022</v>
      </c>
      <c r="C1029">
        <v>109757</v>
      </c>
      <c r="D1029">
        <v>109711</v>
      </c>
      <c r="E1029">
        <v>109622</v>
      </c>
      <c r="F1029">
        <v>5933.09</v>
      </c>
      <c r="G1029">
        <v>11035.9</v>
      </c>
      <c r="H1029">
        <v>3877.72</v>
      </c>
      <c r="I1029">
        <v>0.28310600000000002</v>
      </c>
      <c r="J1029">
        <v>0.72292599999999996</v>
      </c>
      <c r="K1029">
        <v>0</v>
      </c>
      <c r="L1029" t="s">
        <v>43</v>
      </c>
    </row>
    <row r="1030" spans="1:12" x14ac:dyDescent="0.25">
      <c r="A1030" t="s">
        <v>48</v>
      </c>
      <c r="B1030">
        <v>113818</v>
      </c>
      <c r="C1030">
        <v>110893</v>
      </c>
      <c r="D1030">
        <v>110850</v>
      </c>
      <c r="E1030">
        <v>110759</v>
      </c>
      <c r="F1030">
        <v>6056.08</v>
      </c>
      <c r="G1030">
        <v>11291.4</v>
      </c>
      <c r="H1030">
        <v>3916.96</v>
      </c>
      <c r="I1030">
        <v>0.28311599999999998</v>
      </c>
      <c r="J1030">
        <v>0.72442200000000001</v>
      </c>
      <c r="K1030">
        <v>0</v>
      </c>
      <c r="L1030" t="s">
        <v>43</v>
      </c>
    </row>
    <row r="1031" spans="1:12" x14ac:dyDescent="0.25">
      <c r="A1031" t="s">
        <v>48</v>
      </c>
      <c r="B1031">
        <v>114939</v>
      </c>
      <c r="C1031">
        <v>111505</v>
      </c>
      <c r="D1031">
        <v>111458</v>
      </c>
      <c r="E1031">
        <v>111366</v>
      </c>
      <c r="F1031">
        <v>6062.14</v>
      </c>
      <c r="G1031">
        <v>11384.7</v>
      </c>
      <c r="H1031">
        <v>3939.79</v>
      </c>
      <c r="I1031">
        <v>0.26350699999999999</v>
      </c>
      <c r="J1031">
        <v>0.70653200000000005</v>
      </c>
      <c r="K1031">
        <v>0</v>
      </c>
      <c r="L1031" t="s">
        <v>43</v>
      </c>
    </row>
    <row r="1032" spans="1:12" x14ac:dyDescent="0.25">
      <c r="A1032" t="s">
        <v>48</v>
      </c>
      <c r="B1032">
        <v>113670</v>
      </c>
      <c r="C1032">
        <v>110670</v>
      </c>
      <c r="D1032">
        <v>110623</v>
      </c>
      <c r="E1032">
        <v>110532</v>
      </c>
      <c r="F1032">
        <v>5981.76</v>
      </c>
      <c r="G1032">
        <v>11464.2</v>
      </c>
      <c r="H1032">
        <v>3888.76</v>
      </c>
      <c r="I1032">
        <v>0.283078</v>
      </c>
      <c r="J1032">
        <v>0.71277100000000004</v>
      </c>
      <c r="K1032">
        <v>0</v>
      </c>
      <c r="L1032" t="s">
        <v>43</v>
      </c>
    </row>
    <row r="1033" spans="1:12" x14ac:dyDescent="0.25">
      <c r="A1033" t="s">
        <v>48</v>
      </c>
      <c r="B1033">
        <v>116414</v>
      </c>
      <c r="C1033">
        <v>113164</v>
      </c>
      <c r="D1033">
        <v>113114</v>
      </c>
      <c r="E1033">
        <v>113020</v>
      </c>
      <c r="F1033">
        <v>6188.06</v>
      </c>
      <c r="G1033">
        <v>11716.6</v>
      </c>
      <c r="H1033">
        <v>3984.58</v>
      </c>
      <c r="I1033">
        <v>0.28314699999999998</v>
      </c>
      <c r="J1033">
        <v>0.72723300000000002</v>
      </c>
      <c r="K1033">
        <v>0</v>
      </c>
      <c r="L1033" t="s">
        <v>43</v>
      </c>
    </row>
    <row r="1034" spans="1:12" x14ac:dyDescent="0.25">
      <c r="A1034" t="s">
        <v>48</v>
      </c>
      <c r="B1034">
        <v>113597</v>
      </c>
      <c r="C1034">
        <v>110683</v>
      </c>
      <c r="D1034">
        <v>110641</v>
      </c>
      <c r="E1034">
        <v>110548</v>
      </c>
      <c r="F1034">
        <v>6100.67</v>
      </c>
      <c r="G1034">
        <v>11026.4</v>
      </c>
      <c r="H1034">
        <v>3915.38</v>
      </c>
      <c r="I1034">
        <v>0.28309099999999998</v>
      </c>
      <c r="J1034">
        <v>0.72753999999999996</v>
      </c>
      <c r="K1034">
        <v>0</v>
      </c>
      <c r="L1034" t="s">
        <v>43</v>
      </c>
    </row>
    <row r="1035" spans="1:12" x14ac:dyDescent="0.25">
      <c r="A1035" t="s">
        <v>48</v>
      </c>
      <c r="B1035">
        <v>114710</v>
      </c>
      <c r="C1035">
        <v>111620</v>
      </c>
      <c r="D1035">
        <v>111572</v>
      </c>
      <c r="E1035">
        <v>111480</v>
      </c>
      <c r="F1035">
        <v>6057.42</v>
      </c>
      <c r="G1035">
        <v>11451.5</v>
      </c>
      <c r="H1035">
        <v>3933.47</v>
      </c>
      <c r="I1035">
        <v>0.28312399999999999</v>
      </c>
      <c r="J1035">
        <v>0.72542399999999996</v>
      </c>
      <c r="K1035">
        <v>0</v>
      </c>
      <c r="L1035" t="s">
        <v>43</v>
      </c>
    </row>
    <row r="1036" spans="1:12" x14ac:dyDescent="0.25">
      <c r="A1036" t="s">
        <v>48</v>
      </c>
      <c r="B1036">
        <v>114289</v>
      </c>
      <c r="C1036">
        <v>111199</v>
      </c>
      <c r="D1036">
        <v>111158</v>
      </c>
      <c r="E1036">
        <v>111067</v>
      </c>
      <c r="F1036">
        <v>6080.59</v>
      </c>
      <c r="G1036">
        <v>11383.9</v>
      </c>
      <c r="H1036">
        <v>3930.73</v>
      </c>
      <c r="I1036">
        <v>0.28323399999999999</v>
      </c>
      <c r="J1036">
        <v>0.72287299999999999</v>
      </c>
      <c r="K1036">
        <v>0</v>
      </c>
      <c r="L1036" t="s">
        <v>43</v>
      </c>
    </row>
    <row r="1037" spans="1:12" x14ac:dyDescent="0.25">
      <c r="A1037" t="s">
        <v>48</v>
      </c>
      <c r="B1037">
        <v>113118</v>
      </c>
      <c r="C1037">
        <v>110108</v>
      </c>
      <c r="D1037">
        <v>110065</v>
      </c>
      <c r="E1037">
        <v>109972</v>
      </c>
      <c r="F1037">
        <v>5961.2</v>
      </c>
      <c r="G1037">
        <v>11360.5</v>
      </c>
      <c r="H1037">
        <v>3890.75</v>
      </c>
      <c r="I1037">
        <v>0.28975600000000001</v>
      </c>
      <c r="J1037">
        <v>0.72330899999999998</v>
      </c>
      <c r="K1037">
        <v>0</v>
      </c>
      <c r="L1037" t="s">
        <v>43</v>
      </c>
    </row>
    <row r="1038" spans="1:12" x14ac:dyDescent="0.25">
      <c r="A1038" t="s">
        <v>48</v>
      </c>
      <c r="B1038">
        <v>115360</v>
      </c>
      <c r="C1038">
        <v>112018</v>
      </c>
      <c r="D1038">
        <v>111977</v>
      </c>
      <c r="E1038">
        <v>111884</v>
      </c>
      <c r="F1038">
        <v>6260.1</v>
      </c>
      <c r="G1038">
        <v>11369.5</v>
      </c>
      <c r="H1038">
        <v>3949.45</v>
      </c>
      <c r="I1038">
        <v>0.28317300000000001</v>
      </c>
      <c r="J1038">
        <v>0.72774899999999998</v>
      </c>
      <c r="K1038">
        <v>0</v>
      </c>
      <c r="L1038" t="s">
        <v>43</v>
      </c>
    </row>
    <row r="1039" spans="1:12" x14ac:dyDescent="0.25">
      <c r="A1039" t="s">
        <v>48</v>
      </c>
      <c r="B1039">
        <v>114539</v>
      </c>
      <c r="C1039">
        <v>111422</v>
      </c>
      <c r="D1039">
        <v>111372</v>
      </c>
      <c r="E1039">
        <v>111280</v>
      </c>
      <c r="F1039">
        <v>6125.2</v>
      </c>
      <c r="G1039">
        <v>11182.7</v>
      </c>
      <c r="H1039">
        <v>3933.94</v>
      </c>
      <c r="I1039">
        <v>0.28312500000000002</v>
      </c>
      <c r="J1039">
        <v>0.71448100000000003</v>
      </c>
      <c r="K1039">
        <v>0</v>
      </c>
      <c r="L1039" t="s">
        <v>43</v>
      </c>
    </row>
    <row r="1040" spans="1:12" x14ac:dyDescent="0.25">
      <c r="A1040" t="s">
        <v>48</v>
      </c>
      <c r="B1040">
        <v>114497</v>
      </c>
      <c r="C1040">
        <v>111015</v>
      </c>
      <c r="D1040">
        <v>110961</v>
      </c>
      <c r="E1040">
        <v>110870</v>
      </c>
      <c r="F1040">
        <v>6070.98</v>
      </c>
      <c r="G1040">
        <v>11546.5</v>
      </c>
      <c r="H1040">
        <v>3906.05</v>
      </c>
      <c r="I1040">
        <v>0.26915800000000001</v>
      </c>
      <c r="J1040">
        <v>0.72512200000000004</v>
      </c>
      <c r="K1040">
        <v>0</v>
      </c>
      <c r="L1040" t="s">
        <v>43</v>
      </c>
    </row>
    <row r="1041" spans="1:12" x14ac:dyDescent="0.25">
      <c r="A1041" t="s">
        <v>48</v>
      </c>
      <c r="B1041">
        <v>113447</v>
      </c>
      <c r="C1041">
        <v>110493</v>
      </c>
      <c r="D1041">
        <v>110441</v>
      </c>
      <c r="E1041">
        <v>110349</v>
      </c>
      <c r="F1041">
        <v>6056.1</v>
      </c>
      <c r="G1041">
        <v>11225.8</v>
      </c>
      <c r="H1041">
        <v>3895.58</v>
      </c>
      <c r="I1041">
        <v>0.283111</v>
      </c>
      <c r="J1041">
        <v>0.714951</v>
      </c>
      <c r="K1041">
        <v>0</v>
      </c>
      <c r="L1041" t="s">
        <v>43</v>
      </c>
    </row>
    <row r="1042" spans="1:12" x14ac:dyDescent="0.25">
      <c r="A1042" t="s">
        <v>48</v>
      </c>
      <c r="B1042">
        <v>114549</v>
      </c>
      <c r="C1042">
        <v>111057</v>
      </c>
      <c r="D1042">
        <v>111015</v>
      </c>
      <c r="E1042">
        <v>110920</v>
      </c>
      <c r="F1042">
        <v>6046.04</v>
      </c>
      <c r="G1042">
        <v>11217.1</v>
      </c>
      <c r="H1042">
        <v>3921.84</v>
      </c>
      <c r="I1042">
        <v>0.28311199999999997</v>
      </c>
      <c r="J1042">
        <v>0.72773299999999996</v>
      </c>
      <c r="K1042">
        <v>0</v>
      </c>
      <c r="L1042" t="s">
        <v>43</v>
      </c>
    </row>
    <row r="1043" spans="1:12" x14ac:dyDescent="0.25">
      <c r="A1043" t="s">
        <v>48</v>
      </c>
      <c r="B1043">
        <v>115144</v>
      </c>
      <c r="C1043">
        <v>111694</v>
      </c>
      <c r="D1043">
        <v>111649</v>
      </c>
      <c r="E1043">
        <v>111556</v>
      </c>
      <c r="F1043">
        <v>6101.53</v>
      </c>
      <c r="G1043">
        <v>11358.5</v>
      </c>
      <c r="H1043">
        <v>3942.83</v>
      </c>
      <c r="I1043">
        <v>0.28308499999999998</v>
      </c>
      <c r="J1043">
        <v>0.70652599999999999</v>
      </c>
      <c r="K1043">
        <v>0</v>
      </c>
      <c r="L1043" t="s">
        <v>43</v>
      </c>
    </row>
    <row r="1044" spans="1:12" x14ac:dyDescent="0.25">
      <c r="A1044" t="s">
        <v>48</v>
      </c>
      <c r="B1044">
        <v>113095</v>
      </c>
      <c r="C1044">
        <v>110115</v>
      </c>
      <c r="D1044">
        <v>110074</v>
      </c>
      <c r="E1044">
        <v>109983</v>
      </c>
      <c r="F1044">
        <v>6049.79</v>
      </c>
      <c r="G1044">
        <v>11022</v>
      </c>
      <c r="H1044">
        <v>3904.45</v>
      </c>
      <c r="I1044">
        <v>0.28309899999999999</v>
      </c>
      <c r="J1044">
        <v>0.72334600000000004</v>
      </c>
      <c r="K1044">
        <v>0</v>
      </c>
      <c r="L1044" t="s">
        <v>43</v>
      </c>
    </row>
    <row r="1045" spans="1:12" x14ac:dyDescent="0.25">
      <c r="A1045" t="s">
        <v>48</v>
      </c>
      <c r="B1045">
        <v>113564</v>
      </c>
      <c r="C1045">
        <v>110488</v>
      </c>
      <c r="D1045">
        <v>110441</v>
      </c>
      <c r="E1045">
        <v>110351</v>
      </c>
      <c r="F1045">
        <v>5983.12</v>
      </c>
      <c r="G1045">
        <v>11326.6</v>
      </c>
      <c r="H1045">
        <v>3914.27</v>
      </c>
      <c r="I1045">
        <v>0.28442299999999998</v>
      </c>
      <c r="J1045">
        <v>0.72657700000000003</v>
      </c>
      <c r="K1045">
        <v>0</v>
      </c>
      <c r="L1045" t="s">
        <v>43</v>
      </c>
    </row>
    <row r="1046" spans="1:12" x14ac:dyDescent="0.25">
      <c r="A1046" t="s">
        <v>48</v>
      </c>
      <c r="B1046">
        <v>113095</v>
      </c>
      <c r="C1046">
        <v>110109</v>
      </c>
      <c r="D1046">
        <v>109943</v>
      </c>
      <c r="E1046">
        <v>109852</v>
      </c>
      <c r="F1046">
        <v>6017.66</v>
      </c>
      <c r="G1046">
        <v>11112.6</v>
      </c>
      <c r="H1046">
        <v>3888.35</v>
      </c>
      <c r="I1046">
        <v>0.283827</v>
      </c>
      <c r="J1046">
        <v>0.70653100000000002</v>
      </c>
      <c r="K1046">
        <v>0</v>
      </c>
      <c r="L1046" t="s">
        <v>43</v>
      </c>
    </row>
    <row r="1047" spans="1:12" x14ac:dyDescent="0.25">
      <c r="A1047" t="s">
        <v>48</v>
      </c>
      <c r="B1047">
        <v>114102</v>
      </c>
      <c r="C1047">
        <v>111109</v>
      </c>
      <c r="D1047">
        <v>111062</v>
      </c>
      <c r="E1047">
        <v>110970</v>
      </c>
      <c r="F1047">
        <v>6031.32</v>
      </c>
      <c r="G1047">
        <v>11333.7</v>
      </c>
      <c r="H1047">
        <v>3910.68</v>
      </c>
      <c r="I1047">
        <v>0.26196900000000001</v>
      </c>
      <c r="J1047">
        <v>0.72450599999999998</v>
      </c>
      <c r="K1047">
        <v>0</v>
      </c>
      <c r="L1047" t="s">
        <v>43</v>
      </c>
    </row>
    <row r="1048" spans="1:12" x14ac:dyDescent="0.25">
      <c r="A1048" t="s">
        <v>48</v>
      </c>
      <c r="B1048">
        <v>115662</v>
      </c>
      <c r="C1048">
        <v>112258</v>
      </c>
      <c r="D1048">
        <v>112207</v>
      </c>
      <c r="E1048">
        <v>112113</v>
      </c>
      <c r="F1048">
        <v>6133.05</v>
      </c>
      <c r="G1048">
        <v>11393.6</v>
      </c>
      <c r="H1048">
        <v>3958.91</v>
      </c>
      <c r="I1048">
        <v>0.27672400000000003</v>
      </c>
      <c r="J1048">
        <v>0.72709599999999996</v>
      </c>
      <c r="K1048">
        <v>0</v>
      </c>
      <c r="L1048" t="s">
        <v>43</v>
      </c>
    </row>
    <row r="1049" spans="1:12" x14ac:dyDescent="0.25">
      <c r="A1049" t="s">
        <v>48</v>
      </c>
      <c r="B1049">
        <v>114791</v>
      </c>
      <c r="C1049">
        <v>111602</v>
      </c>
      <c r="D1049">
        <v>111558</v>
      </c>
      <c r="E1049">
        <v>111465</v>
      </c>
      <c r="F1049">
        <v>6140.24</v>
      </c>
      <c r="G1049">
        <v>11300.6</v>
      </c>
      <c r="H1049">
        <v>3946.93</v>
      </c>
      <c r="I1049">
        <v>0.28318900000000002</v>
      </c>
      <c r="J1049">
        <v>0.72681499999999999</v>
      </c>
      <c r="K1049">
        <v>0</v>
      </c>
      <c r="L1049" t="s">
        <v>43</v>
      </c>
    </row>
    <row r="1050" spans="1:12" x14ac:dyDescent="0.25">
      <c r="A1050" t="s">
        <v>48</v>
      </c>
      <c r="B1050">
        <v>114618</v>
      </c>
      <c r="C1050">
        <v>111161</v>
      </c>
      <c r="D1050">
        <v>111119</v>
      </c>
      <c r="E1050">
        <v>111026</v>
      </c>
      <c r="F1050">
        <v>6078.97</v>
      </c>
      <c r="G1050">
        <v>11308</v>
      </c>
      <c r="H1050">
        <v>3923.54</v>
      </c>
      <c r="I1050">
        <v>0.28309099999999998</v>
      </c>
      <c r="J1050">
        <v>0.72772099999999995</v>
      </c>
      <c r="K1050">
        <v>0</v>
      </c>
      <c r="L1050" t="s">
        <v>43</v>
      </c>
    </row>
    <row r="1051" spans="1:12" x14ac:dyDescent="0.25">
      <c r="A1051" t="s">
        <v>48</v>
      </c>
      <c r="B1051">
        <v>113904</v>
      </c>
      <c r="C1051">
        <v>111000</v>
      </c>
      <c r="D1051">
        <v>110949</v>
      </c>
      <c r="E1051">
        <v>110854</v>
      </c>
      <c r="F1051">
        <v>6120.91</v>
      </c>
      <c r="G1051">
        <v>11160.7</v>
      </c>
      <c r="H1051">
        <v>3922.4</v>
      </c>
      <c r="I1051">
        <v>0.28308800000000001</v>
      </c>
      <c r="J1051">
        <v>0.72771200000000003</v>
      </c>
      <c r="K1051">
        <v>0</v>
      </c>
      <c r="L1051" t="s">
        <v>43</v>
      </c>
    </row>
    <row r="1052" spans="1:12" x14ac:dyDescent="0.25">
      <c r="A1052" t="s">
        <v>48</v>
      </c>
      <c r="B1052">
        <v>114091</v>
      </c>
      <c r="C1052">
        <v>110848</v>
      </c>
      <c r="D1052">
        <v>110806</v>
      </c>
      <c r="E1052">
        <v>110714</v>
      </c>
      <c r="F1052">
        <v>6033.75</v>
      </c>
      <c r="G1052">
        <v>11415.2</v>
      </c>
      <c r="H1052">
        <v>3913.55</v>
      </c>
      <c r="I1052">
        <v>0.260523</v>
      </c>
      <c r="J1052">
        <v>0.72117200000000004</v>
      </c>
      <c r="K1052">
        <v>0</v>
      </c>
      <c r="L1052" t="s">
        <v>43</v>
      </c>
    </row>
    <row r="1053" spans="1:12" x14ac:dyDescent="0.25">
      <c r="A1053" t="s">
        <v>48</v>
      </c>
      <c r="B1053">
        <v>114383</v>
      </c>
      <c r="C1053">
        <v>111403</v>
      </c>
      <c r="D1053">
        <v>111360</v>
      </c>
      <c r="E1053">
        <v>111269</v>
      </c>
      <c r="F1053">
        <v>6066.03</v>
      </c>
      <c r="G1053">
        <v>11445.7</v>
      </c>
      <c r="H1053">
        <v>3926.85</v>
      </c>
      <c r="I1053">
        <v>0.283082</v>
      </c>
      <c r="J1053">
        <v>0.72751399999999999</v>
      </c>
      <c r="K1053">
        <v>0</v>
      </c>
      <c r="L1053" t="s">
        <v>43</v>
      </c>
    </row>
    <row r="1054" spans="1:12" x14ac:dyDescent="0.25">
      <c r="A1054" t="s">
        <v>48</v>
      </c>
      <c r="B1054">
        <v>115314</v>
      </c>
      <c r="C1054">
        <v>112128</v>
      </c>
      <c r="D1054">
        <v>112084</v>
      </c>
      <c r="E1054">
        <v>111991</v>
      </c>
      <c r="F1054">
        <v>6091.72</v>
      </c>
      <c r="G1054">
        <v>11708.3</v>
      </c>
      <c r="H1054">
        <v>3961.87</v>
      </c>
      <c r="I1054">
        <v>0.28315000000000001</v>
      </c>
      <c r="J1054">
        <v>0.72706400000000004</v>
      </c>
      <c r="K1054">
        <v>0</v>
      </c>
      <c r="L1054" t="s">
        <v>43</v>
      </c>
    </row>
    <row r="1055" spans="1:12" x14ac:dyDescent="0.25">
      <c r="A1055" t="s">
        <v>48</v>
      </c>
      <c r="B1055">
        <v>115638</v>
      </c>
      <c r="C1055">
        <v>112792</v>
      </c>
      <c r="D1055">
        <v>112747</v>
      </c>
      <c r="E1055">
        <v>112654</v>
      </c>
      <c r="F1055">
        <v>6122.64</v>
      </c>
      <c r="G1055">
        <v>11605</v>
      </c>
      <c r="H1055">
        <v>3982.54</v>
      </c>
      <c r="I1055">
        <v>0.28308</v>
      </c>
      <c r="J1055">
        <v>0.72775800000000002</v>
      </c>
      <c r="K1055">
        <v>0</v>
      </c>
      <c r="L1055" t="s">
        <v>43</v>
      </c>
    </row>
    <row r="1056" spans="1:12" x14ac:dyDescent="0.25">
      <c r="A1056" t="s">
        <v>48</v>
      </c>
      <c r="B1056">
        <v>115632</v>
      </c>
      <c r="C1056">
        <v>112240</v>
      </c>
      <c r="D1056">
        <v>112187</v>
      </c>
      <c r="E1056">
        <v>112093</v>
      </c>
      <c r="F1056">
        <v>6173.75</v>
      </c>
      <c r="G1056">
        <v>11579</v>
      </c>
      <c r="H1056">
        <v>3955.81</v>
      </c>
      <c r="I1056">
        <v>0.283078</v>
      </c>
      <c r="J1056">
        <v>0.72713300000000003</v>
      </c>
      <c r="K1056">
        <v>0</v>
      </c>
      <c r="L1056" t="s">
        <v>43</v>
      </c>
    </row>
    <row r="1057" spans="1:25" x14ac:dyDescent="0.25">
      <c r="A1057" t="s">
        <v>48</v>
      </c>
      <c r="B1057">
        <v>114209</v>
      </c>
      <c r="C1057">
        <v>111297</v>
      </c>
      <c r="D1057">
        <v>111249</v>
      </c>
      <c r="E1057">
        <v>111154</v>
      </c>
      <c r="F1057">
        <v>6123.45</v>
      </c>
      <c r="G1057">
        <v>11355.2</v>
      </c>
      <c r="H1057">
        <v>3933.16</v>
      </c>
      <c r="I1057">
        <v>0.28312900000000002</v>
      </c>
      <c r="J1057">
        <v>0.70653100000000002</v>
      </c>
      <c r="K1057">
        <v>0</v>
      </c>
      <c r="L1057" t="s">
        <v>43</v>
      </c>
    </row>
    <row r="1058" spans="1:25" x14ac:dyDescent="0.25">
      <c r="A1058" t="s">
        <v>48</v>
      </c>
      <c r="B1058">
        <v>113910</v>
      </c>
      <c r="C1058">
        <v>110189</v>
      </c>
      <c r="D1058">
        <v>110146</v>
      </c>
      <c r="E1058">
        <v>110055</v>
      </c>
      <c r="F1058">
        <v>6011.65</v>
      </c>
      <c r="G1058">
        <v>11567</v>
      </c>
      <c r="H1058">
        <v>3877.54</v>
      </c>
      <c r="I1058">
        <v>0.28312799999999999</v>
      </c>
      <c r="J1058">
        <v>0.70653200000000005</v>
      </c>
      <c r="K1058">
        <v>0</v>
      </c>
      <c r="L1058" t="s">
        <v>43</v>
      </c>
    </row>
    <row r="1059" spans="1:25" x14ac:dyDescent="0.25">
      <c r="A1059" t="s">
        <v>48</v>
      </c>
      <c r="B1059">
        <v>114070</v>
      </c>
      <c r="C1059">
        <v>111059</v>
      </c>
      <c r="D1059">
        <v>111011</v>
      </c>
      <c r="E1059">
        <v>110916</v>
      </c>
      <c r="F1059">
        <v>6059.75</v>
      </c>
      <c r="G1059">
        <v>11417.5</v>
      </c>
      <c r="H1059">
        <v>3918.28</v>
      </c>
      <c r="I1059">
        <v>0.26885500000000001</v>
      </c>
      <c r="J1059">
        <v>0.70653100000000002</v>
      </c>
      <c r="K1059">
        <v>0</v>
      </c>
      <c r="L1059" t="s">
        <v>43</v>
      </c>
    </row>
    <row r="1060" spans="1:25" x14ac:dyDescent="0.25">
      <c r="A1060" t="s">
        <v>48</v>
      </c>
      <c r="B1060">
        <v>114922</v>
      </c>
      <c r="C1060">
        <v>111427</v>
      </c>
      <c r="D1060">
        <v>111385</v>
      </c>
      <c r="E1060">
        <v>111292</v>
      </c>
      <c r="F1060">
        <v>6048.94</v>
      </c>
      <c r="G1060">
        <v>11313.6</v>
      </c>
      <c r="H1060">
        <v>3948.11</v>
      </c>
      <c r="I1060">
        <v>0.28308</v>
      </c>
      <c r="J1060">
        <v>0.72552799999999995</v>
      </c>
      <c r="K1060">
        <v>0</v>
      </c>
      <c r="L1060" t="s">
        <v>43</v>
      </c>
    </row>
    <row r="1061" spans="1:25" x14ac:dyDescent="0.25">
      <c r="A1061" t="s">
        <v>48</v>
      </c>
      <c r="B1061">
        <v>116625</v>
      </c>
      <c r="C1061">
        <v>113286</v>
      </c>
      <c r="D1061">
        <v>113242</v>
      </c>
      <c r="E1061">
        <v>113149</v>
      </c>
      <c r="F1061">
        <v>6105.14</v>
      </c>
      <c r="G1061">
        <v>11775</v>
      </c>
      <c r="H1061">
        <v>3979.62</v>
      </c>
      <c r="I1061">
        <v>0.28308299999999997</v>
      </c>
      <c r="J1061">
        <v>0.70653200000000005</v>
      </c>
      <c r="K1061">
        <v>0</v>
      </c>
      <c r="L1061" t="s">
        <v>43</v>
      </c>
    </row>
    <row r="1062" spans="1:25" x14ac:dyDescent="0.25">
      <c r="A1062" t="s">
        <v>48</v>
      </c>
      <c r="B1062">
        <v>115131</v>
      </c>
      <c r="C1062">
        <v>111975</v>
      </c>
      <c r="D1062">
        <v>111929</v>
      </c>
      <c r="E1062">
        <v>111836</v>
      </c>
      <c r="F1062">
        <v>6102.09</v>
      </c>
      <c r="G1062">
        <v>11275</v>
      </c>
      <c r="H1062">
        <v>3943.57</v>
      </c>
      <c r="I1062">
        <v>0.283078</v>
      </c>
      <c r="J1062">
        <v>0.726719</v>
      </c>
      <c r="K1062">
        <v>0</v>
      </c>
      <c r="L1062" t="s">
        <v>43</v>
      </c>
    </row>
    <row r="1063" spans="1:25" x14ac:dyDescent="0.25">
      <c r="A1063" t="s">
        <v>48</v>
      </c>
      <c r="B1063">
        <v>113523</v>
      </c>
      <c r="C1063">
        <v>110620</v>
      </c>
      <c r="D1063">
        <v>110571</v>
      </c>
      <c r="E1063">
        <v>110480</v>
      </c>
      <c r="F1063">
        <v>6046.88</v>
      </c>
      <c r="G1063">
        <v>11190.5</v>
      </c>
      <c r="H1063">
        <v>3907.59</v>
      </c>
      <c r="I1063">
        <v>0.283078</v>
      </c>
      <c r="J1063">
        <v>0.72625799999999996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115909</v>
      </c>
      <c r="C1064">
        <v>112354</v>
      </c>
      <c r="D1064">
        <v>112307</v>
      </c>
      <c r="E1064">
        <v>112216</v>
      </c>
      <c r="F1064">
        <v>6145.42</v>
      </c>
      <c r="G1064">
        <v>11448.6</v>
      </c>
      <c r="H1064">
        <v>3963.98</v>
      </c>
      <c r="I1064">
        <v>0.26684600000000003</v>
      </c>
      <c r="J1064">
        <v>0.70653200000000005</v>
      </c>
      <c r="K1064">
        <v>0</v>
      </c>
      <c r="L1064" t="s">
        <v>43</v>
      </c>
      <c r="R1064">
        <f>AVERAGE(B1015:B1064)</f>
        <v>114635.9</v>
      </c>
      <c r="S1064">
        <f>AVERAGE(C1015:C1064)</f>
        <v>111447.7</v>
      </c>
      <c r="U1064">
        <f>_xlfn.VAR.P(B1015:B1064)</f>
        <v>829753.77000000014</v>
      </c>
      <c r="V1064">
        <f>_xlfn.VAR.P(C1015:C1064)</f>
        <v>671902.65000000014</v>
      </c>
      <c r="X1064">
        <f>1.96*SQRT(U1064)/50</f>
        <v>35.707601895574001</v>
      </c>
      <c r="Y1064">
        <f>1.96*SQRT(V1064)/50</f>
        <v>32.132109922879323</v>
      </c>
    </row>
    <row r="1065" spans="1:25" x14ac:dyDescent="0.25">
      <c r="A1065" t="s">
        <v>49</v>
      </c>
      <c r="B1065">
        <v>5731808.9878460001</v>
      </c>
      <c r="C1065" t="s">
        <v>37</v>
      </c>
    </row>
    <row r="1066" spans="1:25" x14ac:dyDescent="0.25">
      <c r="A1066" t="s">
        <v>50</v>
      </c>
      <c r="B1066">
        <v>100715</v>
      </c>
      <c r="C1066">
        <v>100708</v>
      </c>
      <c r="D1066">
        <v>100693</v>
      </c>
      <c r="E1066">
        <v>100615</v>
      </c>
      <c r="F1066">
        <v>5038.6000000000004</v>
      </c>
      <c r="G1066">
        <v>0</v>
      </c>
      <c r="H1066">
        <v>3919.94</v>
      </c>
      <c r="I1066">
        <v>0.283078</v>
      </c>
      <c r="J1066">
        <v>0.72431100000000004</v>
      </c>
      <c r="K1066">
        <v>0</v>
      </c>
      <c r="L1066" t="s">
        <v>43</v>
      </c>
    </row>
    <row r="1067" spans="1:25" x14ac:dyDescent="0.25">
      <c r="A1067" t="s">
        <v>50</v>
      </c>
      <c r="B1067">
        <v>100754</v>
      </c>
      <c r="C1067">
        <v>100750</v>
      </c>
      <c r="D1067">
        <v>100735</v>
      </c>
      <c r="E1067">
        <v>100657</v>
      </c>
      <c r="F1067">
        <v>5001.9799999999996</v>
      </c>
      <c r="G1067">
        <v>0</v>
      </c>
      <c r="H1067">
        <v>3922.96</v>
      </c>
      <c r="I1067">
        <v>0.283223</v>
      </c>
      <c r="J1067">
        <v>0.72750099999999995</v>
      </c>
      <c r="K1067">
        <v>0</v>
      </c>
      <c r="L1067" t="s">
        <v>43</v>
      </c>
    </row>
    <row r="1068" spans="1:25" x14ac:dyDescent="0.25">
      <c r="A1068" t="s">
        <v>50</v>
      </c>
      <c r="B1068">
        <v>100621</v>
      </c>
      <c r="C1068">
        <v>100618</v>
      </c>
      <c r="D1068">
        <v>100603</v>
      </c>
      <c r="E1068">
        <v>100525</v>
      </c>
      <c r="F1068">
        <v>4991.71</v>
      </c>
      <c r="G1068">
        <v>0</v>
      </c>
      <c r="H1068">
        <v>3918.17</v>
      </c>
      <c r="I1068">
        <v>0.28310299999999999</v>
      </c>
      <c r="J1068">
        <v>0.72154499999999999</v>
      </c>
      <c r="K1068">
        <v>0</v>
      </c>
      <c r="L1068" t="s">
        <v>43</v>
      </c>
    </row>
    <row r="1069" spans="1:25" x14ac:dyDescent="0.25">
      <c r="A1069" t="s">
        <v>50</v>
      </c>
      <c r="B1069">
        <v>100153</v>
      </c>
      <c r="C1069">
        <v>100149</v>
      </c>
      <c r="D1069">
        <v>100134</v>
      </c>
      <c r="E1069">
        <v>100056</v>
      </c>
      <c r="F1069">
        <v>5005.46</v>
      </c>
      <c r="G1069">
        <v>0</v>
      </c>
      <c r="H1069">
        <v>3897.88</v>
      </c>
      <c r="I1069">
        <v>0.28309800000000002</v>
      </c>
      <c r="J1069">
        <v>0.72726500000000005</v>
      </c>
      <c r="K1069">
        <v>0</v>
      </c>
      <c r="L1069" t="s">
        <v>43</v>
      </c>
    </row>
    <row r="1070" spans="1:25" x14ac:dyDescent="0.25">
      <c r="A1070" t="s">
        <v>50</v>
      </c>
      <c r="B1070">
        <v>100343</v>
      </c>
      <c r="C1070">
        <v>100339</v>
      </c>
      <c r="D1070">
        <v>100324</v>
      </c>
      <c r="E1070">
        <v>100247</v>
      </c>
      <c r="F1070">
        <v>5017.05</v>
      </c>
      <c r="G1070">
        <v>0</v>
      </c>
      <c r="H1070">
        <v>3905.59</v>
      </c>
      <c r="I1070">
        <v>0.28369699999999998</v>
      </c>
      <c r="J1070">
        <v>0.72220799999999996</v>
      </c>
      <c r="K1070">
        <v>0</v>
      </c>
      <c r="L1070" t="s">
        <v>43</v>
      </c>
    </row>
    <row r="1071" spans="1:25" x14ac:dyDescent="0.25">
      <c r="A1071" t="s">
        <v>50</v>
      </c>
      <c r="B1071">
        <v>100867</v>
      </c>
      <c r="C1071">
        <v>100864</v>
      </c>
      <c r="D1071">
        <v>100803</v>
      </c>
      <c r="E1071">
        <v>100726</v>
      </c>
      <c r="F1071">
        <v>5008.4399999999996</v>
      </c>
      <c r="G1071">
        <v>0</v>
      </c>
      <c r="H1071">
        <v>3925.11</v>
      </c>
      <c r="I1071">
        <v>0.283078</v>
      </c>
      <c r="J1071">
        <v>0.71817799999999998</v>
      </c>
      <c r="K1071">
        <v>0</v>
      </c>
      <c r="L1071" t="s">
        <v>43</v>
      </c>
    </row>
    <row r="1072" spans="1:25" x14ac:dyDescent="0.25">
      <c r="A1072" t="s">
        <v>50</v>
      </c>
      <c r="B1072">
        <v>100569</v>
      </c>
      <c r="C1072">
        <v>100566</v>
      </c>
      <c r="D1072">
        <v>100545</v>
      </c>
      <c r="E1072">
        <v>100467</v>
      </c>
      <c r="F1072">
        <v>5027.29</v>
      </c>
      <c r="G1072">
        <v>0</v>
      </c>
      <c r="H1072">
        <v>3913.42</v>
      </c>
      <c r="I1072">
        <v>0.28309099999999998</v>
      </c>
      <c r="J1072">
        <v>0.71652499999999997</v>
      </c>
      <c r="K1072">
        <v>0</v>
      </c>
      <c r="L1072" t="s">
        <v>43</v>
      </c>
    </row>
    <row r="1073" spans="1:12" x14ac:dyDescent="0.25">
      <c r="A1073" t="s">
        <v>50</v>
      </c>
      <c r="B1073">
        <v>101124</v>
      </c>
      <c r="C1073">
        <v>101120</v>
      </c>
      <c r="D1073">
        <v>101105</v>
      </c>
      <c r="E1073">
        <v>101028</v>
      </c>
      <c r="F1073">
        <v>5047.22</v>
      </c>
      <c r="G1073">
        <v>0</v>
      </c>
      <c r="H1073">
        <v>3935.79</v>
      </c>
      <c r="I1073">
        <v>0.28392299999999998</v>
      </c>
      <c r="J1073">
        <v>0.72789899999999996</v>
      </c>
      <c r="K1073">
        <v>0</v>
      </c>
      <c r="L1073" t="s">
        <v>43</v>
      </c>
    </row>
    <row r="1074" spans="1:12" x14ac:dyDescent="0.25">
      <c r="A1074" t="s">
        <v>50</v>
      </c>
      <c r="B1074">
        <v>101898</v>
      </c>
      <c r="C1074">
        <v>101895</v>
      </c>
      <c r="D1074">
        <v>101879</v>
      </c>
      <c r="E1074">
        <v>101799</v>
      </c>
      <c r="F1074">
        <v>5117.43</v>
      </c>
      <c r="G1074">
        <v>0</v>
      </c>
      <c r="H1074">
        <v>3965.26</v>
      </c>
      <c r="I1074">
        <v>0.284694</v>
      </c>
      <c r="J1074">
        <v>0.72275199999999995</v>
      </c>
      <c r="K1074">
        <v>0</v>
      </c>
      <c r="L1074" t="s">
        <v>43</v>
      </c>
    </row>
    <row r="1075" spans="1:12" x14ac:dyDescent="0.25">
      <c r="A1075" t="s">
        <v>50</v>
      </c>
      <c r="B1075">
        <v>99871.4</v>
      </c>
      <c r="C1075">
        <v>99867.7</v>
      </c>
      <c r="D1075">
        <v>99852.800000000003</v>
      </c>
      <c r="E1075">
        <v>99775.1</v>
      </c>
      <c r="F1075">
        <v>5010.17</v>
      </c>
      <c r="G1075">
        <v>0</v>
      </c>
      <c r="H1075">
        <v>3885.74</v>
      </c>
      <c r="I1075">
        <v>0.28339599999999998</v>
      </c>
      <c r="J1075">
        <v>0.72716499999999995</v>
      </c>
      <c r="K1075">
        <v>0</v>
      </c>
      <c r="L1075" t="s">
        <v>43</v>
      </c>
    </row>
    <row r="1076" spans="1:12" x14ac:dyDescent="0.25">
      <c r="A1076" t="s">
        <v>50</v>
      </c>
      <c r="B1076">
        <v>100123</v>
      </c>
      <c r="C1076">
        <v>100120</v>
      </c>
      <c r="D1076">
        <v>100105</v>
      </c>
      <c r="E1076">
        <v>100027</v>
      </c>
      <c r="F1076">
        <v>4965.71</v>
      </c>
      <c r="G1076">
        <v>0</v>
      </c>
      <c r="H1076">
        <v>3899.38</v>
      </c>
      <c r="I1076">
        <v>0.283078</v>
      </c>
      <c r="J1076">
        <v>0.71769799999999995</v>
      </c>
      <c r="K1076">
        <v>0</v>
      </c>
      <c r="L1076" t="s">
        <v>43</v>
      </c>
    </row>
    <row r="1077" spans="1:12" x14ac:dyDescent="0.25">
      <c r="A1077" t="s">
        <v>50</v>
      </c>
      <c r="B1077">
        <v>100680</v>
      </c>
      <c r="C1077">
        <v>100677</v>
      </c>
      <c r="D1077">
        <v>100661</v>
      </c>
      <c r="E1077">
        <v>100582</v>
      </c>
      <c r="F1077">
        <v>5071.43</v>
      </c>
      <c r="G1077">
        <v>0</v>
      </c>
      <c r="H1077">
        <v>3917.05</v>
      </c>
      <c r="I1077">
        <v>0.28313500000000003</v>
      </c>
      <c r="J1077">
        <v>0.72741</v>
      </c>
      <c r="K1077">
        <v>0</v>
      </c>
      <c r="L1077" t="s">
        <v>43</v>
      </c>
    </row>
    <row r="1078" spans="1:12" x14ac:dyDescent="0.25">
      <c r="A1078" t="s">
        <v>50</v>
      </c>
      <c r="B1078">
        <v>99982.2</v>
      </c>
      <c r="C1078">
        <v>99978.6</v>
      </c>
      <c r="D1078">
        <v>99964.1</v>
      </c>
      <c r="E1078">
        <v>99887.4</v>
      </c>
      <c r="F1078">
        <v>4961.66</v>
      </c>
      <c r="G1078">
        <v>0</v>
      </c>
      <c r="H1078">
        <v>3892.99</v>
      </c>
      <c r="I1078">
        <v>0.283078</v>
      </c>
      <c r="J1078">
        <v>0.70652999999999999</v>
      </c>
      <c r="K1078">
        <v>0</v>
      </c>
      <c r="L1078" t="s">
        <v>43</v>
      </c>
    </row>
    <row r="1079" spans="1:12" x14ac:dyDescent="0.25">
      <c r="A1079" t="s">
        <v>50</v>
      </c>
      <c r="B1079">
        <v>99705.2</v>
      </c>
      <c r="C1079">
        <v>99701.6</v>
      </c>
      <c r="D1079">
        <v>99686.9</v>
      </c>
      <c r="E1079">
        <v>99609.9</v>
      </c>
      <c r="F1079">
        <v>4977.63</v>
      </c>
      <c r="G1079">
        <v>0</v>
      </c>
      <c r="H1079">
        <v>3881.24</v>
      </c>
      <c r="I1079">
        <v>0.28314499999999998</v>
      </c>
      <c r="J1079">
        <v>0.72519</v>
      </c>
      <c r="K1079">
        <v>0</v>
      </c>
      <c r="L1079" t="s">
        <v>43</v>
      </c>
    </row>
    <row r="1080" spans="1:12" x14ac:dyDescent="0.25">
      <c r="A1080" t="s">
        <v>50</v>
      </c>
      <c r="B1080">
        <v>99599.7</v>
      </c>
      <c r="C1080">
        <v>99595.7</v>
      </c>
      <c r="D1080">
        <v>99581.1</v>
      </c>
      <c r="E1080">
        <v>99504.9</v>
      </c>
      <c r="F1080">
        <v>4937.6400000000003</v>
      </c>
      <c r="G1080">
        <v>0</v>
      </c>
      <c r="H1080">
        <v>3878.29</v>
      </c>
      <c r="I1080">
        <v>0.283078</v>
      </c>
      <c r="J1080">
        <v>0.70652899999999996</v>
      </c>
      <c r="K1080">
        <v>0</v>
      </c>
      <c r="L1080" t="s">
        <v>43</v>
      </c>
    </row>
    <row r="1081" spans="1:12" x14ac:dyDescent="0.25">
      <c r="A1081" t="s">
        <v>50</v>
      </c>
      <c r="B1081">
        <v>99970.9</v>
      </c>
      <c r="C1081">
        <v>99967.2</v>
      </c>
      <c r="D1081">
        <v>99952.4</v>
      </c>
      <c r="E1081">
        <v>99875.7</v>
      </c>
      <c r="F1081">
        <v>4978.3999999999996</v>
      </c>
      <c r="G1081">
        <v>0</v>
      </c>
      <c r="H1081">
        <v>3891.81</v>
      </c>
      <c r="I1081">
        <v>0.260799</v>
      </c>
      <c r="J1081">
        <v>0.71921199999999996</v>
      </c>
      <c r="K1081">
        <v>0</v>
      </c>
      <c r="L1081" t="s">
        <v>43</v>
      </c>
    </row>
    <row r="1082" spans="1:12" x14ac:dyDescent="0.25">
      <c r="A1082" t="s">
        <v>50</v>
      </c>
      <c r="B1082">
        <v>99744.4</v>
      </c>
      <c r="C1082">
        <v>99740.9</v>
      </c>
      <c r="D1082">
        <v>99725.9</v>
      </c>
      <c r="E1082">
        <v>99649.1</v>
      </c>
      <c r="F1082">
        <v>4953.17</v>
      </c>
      <c r="G1082">
        <v>0</v>
      </c>
      <c r="H1082">
        <v>3883.07</v>
      </c>
      <c r="I1082">
        <v>0.28397</v>
      </c>
      <c r="J1082">
        <v>0.70652899999999996</v>
      </c>
      <c r="K1082">
        <v>0</v>
      </c>
      <c r="L1082" t="s">
        <v>43</v>
      </c>
    </row>
    <row r="1083" spans="1:12" x14ac:dyDescent="0.25">
      <c r="A1083" t="s">
        <v>50</v>
      </c>
      <c r="B1083">
        <v>99535.8</v>
      </c>
      <c r="C1083">
        <v>99532</v>
      </c>
      <c r="D1083">
        <v>99517.3</v>
      </c>
      <c r="E1083">
        <v>99440.6</v>
      </c>
      <c r="F1083">
        <v>4978.95</v>
      </c>
      <c r="G1083">
        <v>0</v>
      </c>
      <c r="H1083">
        <v>3874.7</v>
      </c>
      <c r="I1083">
        <v>0.27821499999999999</v>
      </c>
      <c r="J1083">
        <v>0.72745599999999999</v>
      </c>
      <c r="K1083">
        <v>0</v>
      </c>
      <c r="L1083" t="s">
        <v>43</v>
      </c>
    </row>
    <row r="1084" spans="1:12" x14ac:dyDescent="0.25">
      <c r="A1084" t="s">
        <v>50</v>
      </c>
      <c r="B1084">
        <v>100954</v>
      </c>
      <c r="C1084">
        <v>100950</v>
      </c>
      <c r="D1084">
        <v>100935</v>
      </c>
      <c r="E1084">
        <v>100857</v>
      </c>
      <c r="F1084">
        <v>5064.79</v>
      </c>
      <c r="G1084">
        <v>0</v>
      </c>
      <c r="H1084">
        <v>3927.78</v>
      </c>
      <c r="I1084">
        <v>0.28311900000000001</v>
      </c>
      <c r="J1084">
        <v>0.727159</v>
      </c>
      <c r="K1084">
        <v>0</v>
      </c>
      <c r="L1084" t="s">
        <v>43</v>
      </c>
    </row>
    <row r="1085" spans="1:12" x14ac:dyDescent="0.25">
      <c r="A1085" t="s">
        <v>50</v>
      </c>
      <c r="B1085">
        <v>100651</v>
      </c>
      <c r="C1085">
        <v>100647</v>
      </c>
      <c r="D1085">
        <v>100632</v>
      </c>
      <c r="E1085">
        <v>100554</v>
      </c>
      <c r="F1085">
        <v>5000.71</v>
      </c>
      <c r="G1085">
        <v>0</v>
      </c>
      <c r="H1085">
        <v>3919.37</v>
      </c>
      <c r="I1085">
        <v>0.28315299999999999</v>
      </c>
      <c r="J1085">
        <v>0.70652899999999996</v>
      </c>
      <c r="K1085">
        <v>0</v>
      </c>
      <c r="L1085" t="s">
        <v>43</v>
      </c>
    </row>
    <row r="1086" spans="1:12" x14ac:dyDescent="0.25">
      <c r="A1086" t="s">
        <v>50</v>
      </c>
      <c r="B1086">
        <v>100515</v>
      </c>
      <c r="C1086">
        <v>100511</v>
      </c>
      <c r="D1086">
        <v>100496</v>
      </c>
      <c r="E1086">
        <v>100419</v>
      </c>
      <c r="F1086">
        <v>5017.54</v>
      </c>
      <c r="G1086">
        <v>0</v>
      </c>
      <c r="H1086">
        <v>3911.92</v>
      </c>
      <c r="I1086">
        <v>0.28348200000000001</v>
      </c>
      <c r="J1086">
        <v>0.70653200000000005</v>
      </c>
      <c r="K1086">
        <v>0</v>
      </c>
      <c r="L1086" t="s">
        <v>43</v>
      </c>
    </row>
    <row r="1087" spans="1:12" x14ac:dyDescent="0.25">
      <c r="A1087" t="s">
        <v>50</v>
      </c>
      <c r="B1087">
        <v>100541</v>
      </c>
      <c r="C1087">
        <v>100533</v>
      </c>
      <c r="D1087">
        <v>100518</v>
      </c>
      <c r="E1087">
        <v>100439</v>
      </c>
      <c r="F1087">
        <v>5038.5200000000004</v>
      </c>
      <c r="G1087">
        <v>0</v>
      </c>
      <c r="H1087">
        <v>3912.55</v>
      </c>
      <c r="I1087">
        <v>0.283078</v>
      </c>
      <c r="J1087">
        <v>0.72534399999999999</v>
      </c>
      <c r="K1087">
        <v>0</v>
      </c>
      <c r="L1087" t="s">
        <v>43</v>
      </c>
    </row>
    <row r="1088" spans="1:12" x14ac:dyDescent="0.25">
      <c r="A1088" t="s">
        <v>50</v>
      </c>
      <c r="B1088">
        <v>100706</v>
      </c>
      <c r="C1088">
        <v>100702</v>
      </c>
      <c r="D1088">
        <v>100680</v>
      </c>
      <c r="E1088">
        <v>100602</v>
      </c>
      <c r="F1088">
        <v>5032.3500000000004</v>
      </c>
      <c r="G1088">
        <v>0</v>
      </c>
      <c r="H1088">
        <v>3918.13</v>
      </c>
      <c r="I1088">
        <v>0.28308</v>
      </c>
      <c r="J1088">
        <v>0.72665900000000005</v>
      </c>
      <c r="K1088">
        <v>0</v>
      </c>
      <c r="L1088" t="s">
        <v>43</v>
      </c>
    </row>
    <row r="1089" spans="1:12" x14ac:dyDescent="0.25">
      <c r="A1089" t="s">
        <v>50</v>
      </c>
      <c r="B1089">
        <v>100470</v>
      </c>
      <c r="C1089">
        <v>100466</v>
      </c>
      <c r="D1089">
        <v>100451</v>
      </c>
      <c r="E1089">
        <v>100372</v>
      </c>
      <c r="F1089">
        <v>5048.43</v>
      </c>
      <c r="G1089">
        <v>0</v>
      </c>
      <c r="H1089">
        <v>3908.92</v>
      </c>
      <c r="I1089">
        <v>0.28310299999999999</v>
      </c>
      <c r="J1089">
        <v>0.72184899999999996</v>
      </c>
      <c r="K1089">
        <v>0</v>
      </c>
      <c r="L1089" t="s">
        <v>43</v>
      </c>
    </row>
    <row r="1090" spans="1:12" x14ac:dyDescent="0.25">
      <c r="A1090" t="s">
        <v>50</v>
      </c>
      <c r="B1090">
        <v>101469</v>
      </c>
      <c r="C1090">
        <v>101465</v>
      </c>
      <c r="D1090">
        <v>101450</v>
      </c>
      <c r="E1090">
        <v>101371</v>
      </c>
      <c r="F1090">
        <v>5043.1899999999996</v>
      </c>
      <c r="G1090">
        <v>0</v>
      </c>
      <c r="H1090">
        <v>3950.12</v>
      </c>
      <c r="I1090">
        <v>0.28308899999999998</v>
      </c>
      <c r="J1090">
        <v>0.72538100000000005</v>
      </c>
      <c r="K1090">
        <v>0</v>
      </c>
      <c r="L1090" t="s">
        <v>43</v>
      </c>
    </row>
    <row r="1091" spans="1:12" x14ac:dyDescent="0.25">
      <c r="A1091" t="s">
        <v>50</v>
      </c>
      <c r="B1091">
        <v>100118</v>
      </c>
      <c r="C1091">
        <v>100115</v>
      </c>
      <c r="D1091">
        <v>100100</v>
      </c>
      <c r="E1091">
        <v>100023</v>
      </c>
      <c r="F1091">
        <v>4989.3999999999996</v>
      </c>
      <c r="G1091">
        <v>0</v>
      </c>
      <c r="H1091">
        <v>3897.17</v>
      </c>
      <c r="I1091">
        <v>0.28020200000000001</v>
      </c>
      <c r="J1091">
        <v>0.72788699999999995</v>
      </c>
      <c r="K1091">
        <v>0</v>
      </c>
      <c r="L1091" t="s">
        <v>43</v>
      </c>
    </row>
    <row r="1092" spans="1:12" x14ac:dyDescent="0.25">
      <c r="A1092" t="s">
        <v>50</v>
      </c>
      <c r="B1092">
        <v>101377</v>
      </c>
      <c r="C1092">
        <v>101374</v>
      </c>
      <c r="D1092">
        <v>101358</v>
      </c>
      <c r="E1092">
        <v>101279</v>
      </c>
      <c r="F1092">
        <v>5078.62</v>
      </c>
      <c r="G1092">
        <v>0</v>
      </c>
      <c r="H1092">
        <v>3943.88</v>
      </c>
      <c r="I1092">
        <v>0.274978</v>
      </c>
      <c r="J1092">
        <v>0.72336800000000001</v>
      </c>
      <c r="K1092">
        <v>0</v>
      </c>
      <c r="L1092" t="s">
        <v>43</v>
      </c>
    </row>
    <row r="1093" spans="1:12" x14ac:dyDescent="0.25">
      <c r="A1093" t="s">
        <v>50</v>
      </c>
      <c r="B1093">
        <v>100947</v>
      </c>
      <c r="C1093">
        <v>100943</v>
      </c>
      <c r="D1093">
        <v>100840</v>
      </c>
      <c r="E1093">
        <v>100763</v>
      </c>
      <c r="F1093">
        <v>5009.71</v>
      </c>
      <c r="G1093">
        <v>0</v>
      </c>
      <c r="H1093">
        <v>3927.78</v>
      </c>
      <c r="I1093">
        <v>0.28308899999999998</v>
      </c>
      <c r="J1093">
        <v>0.72078200000000003</v>
      </c>
      <c r="K1093">
        <v>0</v>
      </c>
      <c r="L1093" t="s">
        <v>43</v>
      </c>
    </row>
    <row r="1094" spans="1:12" x14ac:dyDescent="0.25">
      <c r="A1094" t="s">
        <v>50</v>
      </c>
      <c r="B1094">
        <v>100598</v>
      </c>
      <c r="C1094">
        <v>100594</v>
      </c>
      <c r="D1094">
        <v>100579</v>
      </c>
      <c r="E1094">
        <v>100502</v>
      </c>
      <c r="F1094">
        <v>4995.32</v>
      </c>
      <c r="G1094">
        <v>0</v>
      </c>
      <c r="H1094">
        <v>3916.82</v>
      </c>
      <c r="I1094">
        <v>0.28338200000000002</v>
      </c>
      <c r="J1094">
        <v>0.70652899999999996</v>
      </c>
      <c r="K1094">
        <v>0</v>
      </c>
      <c r="L1094" t="s">
        <v>43</v>
      </c>
    </row>
    <row r="1095" spans="1:12" x14ac:dyDescent="0.25">
      <c r="A1095" t="s">
        <v>50</v>
      </c>
      <c r="B1095">
        <v>101304</v>
      </c>
      <c r="C1095">
        <v>101301</v>
      </c>
      <c r="D1095">
        <v>101286</v>
      </c>
      <c r="E1095">
        <v>101207</v>
      </c>
      <c r="F1095">
        <v>5078</v>
      </c>
      <c r="G1095">
        <v>0</v>
      </c>
      <c r="H1095">
        <v>3941.12</v>
      </c>
      <c r="I1095">
        <v>0.28309000000000001</v>
      </c>
      <c r="J1095">
        <v>0.72650700000000001</v>
      </c>
      <c r="K1095">
        <v>0</v>
      </c>
      <c r="L1095" t="s">
        <v>43</v>
      </c>
    </row>
    <row r="1096" spans="1:12" x14ac:dyDescent="0.25">
      <c r="A1096" t="s">
        <v>50</v>
      </c>
      <c r="B1096">
        <v>101513</v>
      </c>
      <c r="C1096">
        <v>101509</v>
      </c>
      <c r="D1096">
        <v>101494</v>
      </c>
      <c r="E1096">
        <v>101416</v>
      </c>
      <c r="F1096">
        <v>5037.4399999999996</v>
      </c>
      <c r="G1096">
        <v>0</v>
      </c>
      <c r="H1096">
        <v>3952.29</v>
      </c>
      <c r="I1096">
        <v>0.28309200000000001</v>
      </c>
      <c r="J1096">
        <v>0.70653200000000005</v>
      </c>
      <c r="K1096">
        <v>0</v>
      </c>
      <c r="L1096" t="s">
        <v>43</v>
      </c>
    </row>
    <row r="1097" spans="1:12" x14ac:dyDescent="0.25">
      <c r="A1097" t="s">
        <v>50</v>
      </c>
      <c r="B1097">
        <v>100792</v>
      </c>
      <c r="C1097">
        <v>100783</v>
      </c>
      <c r="D1097">
        <v>100768</v>
      </c>
      <c r="E1097">
        <v>100689</v>
      </c>
      <c r="F1097">
        <v>5014.28</v>
      </c>
      <c r="G1097">
        <v>0</v>
      </c>
      <c r="H1097">
        <v>3923.77</v>
      </c>
      <c r="I1097">
        <v>0.28350399999999998</v>
      </c>
      <c r="J1097">
        <v>0.71240700000000001</v>
      </c>
      <c r="K1097">
        <v>0</v>
      </c>
      <c r="L1097" t="s">
        <v>43</v>
      </c>
    </row>
    <row r="1098" spans="1:12" x14ac:dyDescent="0.25">
      <c r="A1098" t="s">
        <v>50</v>
      </c>
      <c r="B1098">
        <v>101122</v>
      </c>
      <c r="C1098">
        <v>101112</v>
      </c>
      <c r="D1098">
        <v>101097</v>
      </c>
      <c r="E1098">
        <v>101018</v>
      </c>
      <c r="F1098">
        <v>5087.09</v>
      </c>
      <c r="G1098">
        <v>0</v>
      </c>
      <c r="H1098">
        <v>3928.94</v>
      </c>
      <c r="I1098">
        <v>0.28309000000000001</v>
      </c>
      <c r="J1098">
        <v>0.72553599999999996</v>
      </c>
      <c r="K1098">
        <v>0</v>
      </c>
      <c r="L1098" t="s">
        <v>43</v>
      </c>
    </row>
    <row r="1099" spans="1:12" x14ac:dyDescent="0.25">
      <c r="A1099" t="s">
        <v>50</v>
      </c>
      <c r="B1099">
        <v>99969.600000000006</v>
      </c>
      <c r="C1099">
        <v>99965.8</v>
      </c>
      <c r="D1099">
        <v>99951.1</v>
      </c>
      <c r="E1099">
        <v>99873.8</v>
      </c>
      <c r="F1099">
        <v>5016.1400000000003</v>
      </c>
      <c r="G1099">
        <v>0</v>
      </c>
      <c r="H1099">
        <v>3890.3</v>
      </c>
      <c r="I1099">
        <v>0.283308</v>
      </c>
      <c r="J1099">
        <v>0.72773399999999999</v>
      </c>
      <c r="K1099">
        <v>0</v>
      </c>
      <c r="L1099" t="s">
        <v>43</v>
      </c>
    </row>
    <row r="1100" spans="1:12" x14ac:dyDescent="0.25">
      <c r="A1100" t="s">
        <v>50</v>
      </c>
      <c r="B1100">
        <v>101175</v>
      </c>
      <c r="C1100">
        <v>101170</v>
      </c>
      <c r="D1100">
        <v>101155</v>
      </c>
      <c r="E1100">
        <v>101076</v>
      </c>
      <c r="F1100">
        <v>5038.7</v>
      </c>
      <c r="G1100">
        <v>0</v>
      </c>
      <c r="H1100">
        <v>3936.61</v>
      </c>
      <c r="I1100">
        <v>0.28309299999999998</v>
      </c>
      <c r="J1100">
        <v>0.727854</v>
      </c>
      <c r="K1100">
        <v>0</v>
      </c>
      <c r="L1100" t="s">
        <v>43</v>
      </c>
    </row>
    <row r="1101" spans="1:12" x14ac:dyDescent="0.25">
      <c r="A1101" t="s">
        <v>50</v>
      </c>
      <c r="B1101">
        <v>102022</v>
      </c>
      <c r="C1101">
        <v>102018</v>
      </c>
      <c r="D1101">
        <v>102003</v>
      </c>
      <c r="E1101">
        <v>101924</v>
      </c>
      <c r="F1101">
        <v>5088.54</v>
      </c>
      <c r="G1101">
        <v>0</v>
      </c>
      <c r="H1101">
        <v>3968.76</v>
      </c>
      <c r="I1101">
        <v>0.28342200000000001</v>
      </c>
      <c r="J1101">
        <v>0.72778799999999999</v>
      </c>
      <c r="K1101">
        <v>0</v>
      </c>
      <c r="L1101" t="s">
        <v>43</v>
      </c>
    </row>
    <row r="1102" spans="1:12" x14ac:dyDescent="0.25">
      <c r="A1102" t="s">
        <v>50</v>
      </c>
      <c r="B1102">
        <v>99559.4</v>
      </c>
      <c r="C1102">
        <v>99555.7</v>
      </c>
      <c r="D1102">
        <v>99541.5</v>
      </c>
      <c r="E1102">
        <v>99465.1</v>
      </c>
      <c r="F1102">
        <v>4960.82</v>
      </c>
      <c r="G1102">
        <v>0</v>
      </c>
      <c r="H1102">
        <v>3871.81</v>
      </c>
      <c r="I1102">
        <v>0.27878799999999998</v>
      </c>
      <c r="J1102">
        <v>0.727495</v>
      </c>
      <c r="K1102">
        <v>0</v>
      </c>
      <c r="L1102" t="s">
        <v>43</v>
      </c>
    </row>
    <row r="1103" spans="1:12" x14ac:dyDescent="0.25">
      <c r="A1103" t="s">
        <v>50</v>
      </c>
      <c r="B1103">
        <v>102657</v>
      </c>
      <c r="C1103">
        <v>102654</v>
      </c>
      <c r="D1103">
        <v>102638</v>
      </c>
      <c r="E1103">
        <v>102559</v>
      </c>
      <c r="F1103">
        <v>5165.5600000000004</v>
      </c>
      <c r="G1103">
        <v>0</v>
      </c>
      <c r="H1103">
        <v>3991.69</v>
      </c>
      <c r="I1103">
        <v>0.28420400000000001</v>
      </c>
      <c r="J1103">
        <v>0.71856600000000004</v>
      </c>
      <c r="K1103">
        <v>0</v>
      </c>
      <c r="L1103" t="s">
        <v>43</v>
      </c>
    </row>
    <row r="1104" spans="1:12" x14ac:dyDescent="0.25">
      <c r="A1104" t="s">
        <v>50</v>
      </c>
      <c r="B1104">
        <v>100835</v>
      </c>
      <c r="C1104">
        <v>100832</v>
      </c>
      <c r="D1104">
        <v>100817</v>
      </c>
      <c r="E1104">
        <v>100739</v>
      </c>
      <c r="F1104">
        <v>5031.53</v>
      </c>
      <c r="G1104">
        <v>0</v>
      </c>
      <c r="H1104">
        <v>3922.93</v>
      </c>
      <c r="I1104">
        <v>0.28309299999999998</v>
      </c>
      <c r="J1104">
        <v>0.72665900000000005</v>
      </c>
      <c r="K1104">
        <v>0</v>
      </c>
      <c r="L1104" t="s">
        <v>43</v>
      </c>
    </row>
    <row r="1105" spans="1:25" x14ac:dyDescent="0.25">
      <c r="A1105" t="s">
        <v>50</v>
      </c>
      <c r="B1105">
        <v>99162.6</v>
      </c>
      <c r="C1105">
        <v>99159.1</v>
      </c>
      <c r="D1105">
        <v>99145.1</v>
      </c>
      <c r="E1105">
        <v>99068.9</v>
      </c>
      <c r="F1105">
        <v>4945.72</v>
      </c>
      <c r="G1105">
        <v>0</v>
      </c>
      <c r="H1105">
        <v>3856.81</v>
      </c>
      <c r="I1105">
        <v>0.283078</v>
      </c>
      <c r="J1105">
        <v>0.7228</v>
      </c>
      <c r="K1105">
        <v>0</v>
      </c>
      <c r="L1105" t="s">
        <v>43</v>
      </c>
    </row>
    <row r="1106" spans="1:25" x14ac:dyDescent="0.25">
      <c r="A1106" t="s">
        <v>50</v>
      </c>
      <c r="B1106">
        <v>100407</v>
      </c>
      <c r="C1106">
        <v>100404</v>
      </c>
      <c r="D1106">
        <v>100388</v>
      </c>
      <c r="E1106">
        <v>100311</v>
      </c>
      <c r="F1106">
        <v>5012.24</v>
      </c>
      <c r="G1106">
        <v>0</v>
      </c>
      <c r="H1106">
        <v>3906.69</v>
      </c>
      <c r="I1106">
        <v>0.27633400000000002</v>
      </c>
      <c r="J1106">
        <v>0.72604900000000006</v>
      </c>
      <c r="K1106">
        <v>0</v>
      </c>
      <c r="L1106" t="s">
        <v>43</v>
      </c>
    </row>
    <row r="1107" spans="1:25" x14ac:dyDescent="0.25">
      <c r="A1107" t="s">
        <v>50</v>
      </c>
      <c r="B1107">
        <v>99203</v>
      </c>
      <c r="C1107">
        <v>99199.5</v>
      </c>
      <c r="D1107">
        <v>99185.600000000006</v>
      </c>
      <c r="E1107">
        <v>99109.1</v>
      </c>
      <c r="F1107">
        <v>4963.1499999999996</v>
      </c>
      <c r="G1107">
        <v>0</v>
      </c>
      <c r="H1107">
        <v>3860.43</v>
      </c>
      <c r="I1107">
        <v>0.28317100000000001</v>
      </c>
      <c r="J1107">
        <v>0.70837700000000003</v>
      </c>
      <c r="K1107">
        <v>0</v>
      </c>
      <c r="L1107" t="s">
        <v>43</v>
      </c>
    </row>
    <row r="1108" spans="1:25" x14ac:dyDescent="0.25">
      <c r="A1108" t="s">
        <v>50</v>
      </c>
      <c r="B1108">
        <v>99469.1</v>
      </c>
      <c r="C1108">
        <v>99465.4</v>
      </c>
      <c r="D1108">
        <v>99451.6</v>
      </c>
      <c r="E1108">
        <v>99374.9</v>
      </c>
      <c r="F1108">
        <v>4955.3900000000003</v>
      </c>
      <c r="G1108">
        <v>0</v>
      </c>
      <c r="H1108">
        <v>3871.16</v>
      </c>
      <c r="I1108">
        <v>0.28321000000000002</v>
      </c>
      <c r="J1108">
        <v>0.70653200000000005</v>
      </c>
      <c r="K1108">
        <v>0</v>
      </c>
      <c r="L1108" t="s">
        <v>43</v>
      </c>
    </row>
    <row r="1109" spans="1:25" x14ac:dyDescent="0.25">
      <c r="A1109" t="s">
        <v>50</v>
      </c>
      <c r="B1109">
        <v>100282</v>
      </c>
      <c r="C1109">
        <v>100278</v>
      </c>
      <c r="D1109">
        <v>100264</v>
      </c>
      <c r="E1109">
        <v>100187</v>
      </c>
      <c r="F1109">
        <v>4979.03</v>
      </c>
      <c r="G1109">
        <v>0</v>
      </c>
      <c r="H1109">
        <v>3903.64</v>
      </c>
      <c r="I1109">
        <v>0.283084</v>
      </c>
      <c r="J1109">
        <v>0.72580699999999998</v>
      </c>
      <c r="K1109">
        <v>0</v>
      </c>
      <c r="L1109" t="s">
        <v>43</v>
      </c>
    </row>
    <row r="1110" spans="1:25" x14ac:dyDescent="0.25">
      <c r="A1110" t="s">
        <v>50</v>
      </c>
      <c r="B1110">
        <v>100160</v>
      </c>
      <c r="C1110">
        <v>100156</v>
      </c>
      <c r="D1110">
        <v>100142</v>
      </c>
      <c r="E1110">
        <v>100065</v>
      </c>
      <c r="F1110">
        <v>4989.8900000000003</v>
      </c>
      <c r="G1110">
        <v>0</v>
      </c>
      <c r="H1110">
        <v>3898.56</v>
      </c>
      <c r="I1110">
        <v>0.28315200000000001</v>
      </c>
      <c r="J1110">
        <v>0.72261200000000003</v>
      </c>
      <c r="K1110">
        <v>0</v>
      </c>
      <c r="L1110" t="s">
        <v>43</v>
      </c>
    </row>
    <row r="1111" spans="1:25" x14ac:dyDescent="0.25">
      <c r="A1111" t="s">
        <v>50</v>
      </c>
      <c r="B1111">
        <v>100390</v>
      </c>
      <c r="C1111">
        <v>100386</v>
      </c>
      <c r="D1111">
        <v>100372</v>
      </c>
      <c r="E1111">
        <v>100295</v>
      </c>
      <c r="F1111">
        <v>5028.62</v>
      </c>
      <c r="G1111">
        <v>0</v>
      </c>
      <c r="H1111">
        <v>3903.5</v>
      </c>
      <c r="I1111">
        <v>0.28307900000000003</v>
      </c>
      <c r="J1111">
        <v>0.71714</v>
      </c>
      <c r="K1111">
        <v>0</v>
      </c>
      <c r="L1111" t="s">
        <v>43</v>
      </c>
    </row>
    <row r="1112" spans="1:25" x14ac:dyDescent="0.25">
      <c r="A1112" t="s">
        <v>50</v>
      </c>
      <c r="B1112">
        <v>99740.3</v>
      </c>
      <c r="C1112">
        <v>99736.8</v>
      </c>
      <c r="D1112">
        <v>99722.8</v>
      </c>
      <c r="E1112">
        <v>99645.8</v>
      </c>
      <c r="F1112">
        <v>4973.8599999999997</v>
      </c>
      <c r="G1112">
        <v>0</v>
      </c>
      <c r="H1112">
        <v>3878.64</v>
      </c>
      <c r="I1112">
        <v>0.28307900000000003</v>
      </c>
      <c r="J1112">
        <v>0.72102900000000003</v>
      </c>
      <c r="K1112">
        <v>0</v>
      </c>
      <c r="L1112" t="s">
        <v>43</v>
      </c>
    </row>
    <row r="1113" spans="1:25" x14ac:dyDescent="0.25">
      <c r="A1113" t="s">
        <v>50</v>
      </c>
      <c r="B1113">
        <v>107307</v>
      </c>
      <c r="C1113">
        <v>107304</v>
      </c>
      <c r="D1113">
        <v>107286</v>
      </c>
      <c r="E1113">
        <v>107202</v>
      </c>
      <c r="F1113">
        <v>5378.59</v>
      </c>
      <c r="G1113">
        <v>0</v>
      </c>
      <c r="H1113">
        <v>4172.05</v>
      </c>
      <c r="I1113">
        <v>0.28312100000000001</v>
      </c>
      <c r="J1113">
        <v>0.708175</v>
      </c>
      <c r="K1113">
        <v>0</v>
      </c>
      <c r="L1113" t="s">
        <v>43</v>
      </c>
    </row>
    <row r="1114" spans="1:25" x14ac:dyDescent="0.25">
      <c r="A1114" t="s">
        <v>50</v>
      </c>
      <c r="B1114">
        <v>103866</v>
      </c>
      <c r="C1114">
        <v>103862</v>
      </c>
      <c r="D1114">
        <v>103847</v>
      </c>
      <c r="E1114">
        <v>103767</v>
      </c>
      <c r="F1114">
        <v>5170.1899999999996</v>
      </c>
      <c r="G1114">
        <v>0</v>
      </c>
      <c r="H1114">
        <v>4039.26</v>
      </c>
      <c r="I1114">
        <v>0.28307900000000003</v>
      </c>
      <c r="J1114">
        <v>0.70653200000000005</v>
      </c>
      <c r="K1114">
        <v>0</v>
      </c>
      <c r="L1114" t="s">
        <v>43</v>
      </c>
    </row>
    <row r="1115" spans="1:25" x14ac:dyDescent="0.25">
      <c r="A1115" t="s">
        <v>50</v>
      </c>
      <c r="B1115">
        <v>101103</v>
      </c>
      <c r="C1115">
        <v>101100</v>
      </c>
      <c r="D1115">
        <v>101085</v>
      </c>
      <c r="E1115">
        <v>101006</v>
      </c>
      <c r="F1115">
        <v>5050.59</v>
      </c>
      <c r="G1115">
        <v>0</v>
      </c>
      <c r="H1115">
        <v>3930.54</v>
      </c>
      <c r="I1115">
        <v>0.28315499999999999</v>
      </c>
      <c r="J1115">
        <v>0.72520700000000005</v>
      </c>
      <c r="K1115">
        <v>0</v>
      </c>
      <c r="L1115" t="s">
        <v>43</v>
      </c>
    </row>
    <row r="1116" spans="1:25" x14ac:dyDescent="0.25">
      <c r="A1116" t="s">
        <v>50</v>
      </c>
      <c r="B1116">
        <v>100258</v>
      </c>
      <c r="C1116">
        <v>100254</v>
      </c>
      <c r="D1116">
        <v>100240</v>
      </c>
      <c r="E1116">
        <v>100164</v>
      </c>
      <c r="F1116">
        <v>5015.6099999999997</v>
      </c>
      <c r="G1116">
        <v>0</v>
      </c>
      <c r="H1116">
        <v>3898.01</v>
      </c>
      <c r="I1116">
        <v>0.28329599999999999</v>
      </c>
      <c r="J1116">
        <v>0.72783399999999998</v>
      </c>
      <c r="K1116">
        <v>0</v>
      </c>
      <c r="L1116" t="s">
        <v>43</v>
      </c>
    </row>
    <row r="1117" spans="1:25" x14ac:dyDescent="0.25">
      <c r="A1117" t="s">
        <v>50</v>
      </c>
      <c r="B1117">
        <v>106474</v>
      </c>
      <c r="C1117">
        <v>106470</v>
      </c>
      <c r="D1117">
        <v>106454</v>
      </c>
      <c r="E1117">
        <v>106372</v>
      </c>
      <c r="F1117">
        <v>5267.14</v>
      </c>
      <c r="G1117">
        <v>0</v>
      </c>
      <c r="H1117">
        <v>4143.1499999999996</v>
      </c>
      <c r="I1117">
        <v>0.283078</v>
      </c>
      <c r="J1117">
        <v>0.72726999999999997</v>
      </c>
      <c r="K1117">
        <v>0</v>
      </c>
      <c r="L1117" t="s">
        <v>43</v>
      </c>
    </row>
    <row r="1118" spans="1:25" x14ac:dyDescent="0.25">
      <c r="A1118" t="s">
        <v>50</v>
      </c>
      <c r="B1118">
        <v>103308</v>
      </c>
      <c r="C1118">
        <v>103305</v>
      </c>
      <c r="D1118">
        <v>103290</v>
      </c>
      <c r="E1118">
        <v>103210</v>
      </c>
      <c r="F1118">
        <v>5121.17</v>
      </c>
      <c r="G1118">
        <v>0</v>
      </c>
      <c r="H1118">
        <v>4019.11</v>
      </c>
      <c r="I1118">
        <v>0.28310200000000002</v>
      </c>
      <c r="J1118">
        <v>0.72513499999999997</v>
      </c>
      <c r="K1118">
        <v>0</v>
      </c>
      <c r="L1118" t="s">
        <v>43</v>
      </c>
    </row>
    <row r="1119" spans="1:25" x14ac:dyDescent="0.25">
      <c r="A1119" t="s">
        <v>50</v>
      </c>
      <c r="B1119">
        <v>101638</v>
      </c>
      <c r="C1119">
        <v>101634</v>
      </c>
      <c r="D1119">
        <v>101619</v>
      </c>
      <c r="E1119">
        <v>101540</v>
      </c>
      <c r="F1119">
        <v>5082.51</v>
      </c>
      <c r="G1119">
        <v>0</v>
      </c>
      <c r="H1119">
        <v>3953.08</v>
      </c>
      <c r="I1119">
        <v>0.28311700000000001</v>
      </c>
      <c r="J1119">
        <v>0.72200500000000001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99321.5</v>
      </c>
      <c r="C1120">
        <v>99317.6</v>
      </c>
      <c r="D1120">
        <v>99303.9</v>
      </c>
      <c r="E1120">
        <v>99228.1</v>
      </c>
      <c r="F1120">
        <v>4957.5</v>
      </c>
      <c r="G1120">
        <v>0</v>
      </c>
      <c r="H1120">
        <v>3865.94</v>
      </c>
      <c r="I1120">
        <v>0.28309699999999999</v>
      </c>
      <c r="J1120">
        <v>0.72419599999999995</v>
      </c>
      <c r="K1120">
        <v>0</v>
      </c>
      <c r="L1120" t="s">
        <v>43</v>
      </c>
      <c r="R1120">
        <f>AVERAGE(B1071:B1120)</f>
        <v>100901.102</v>
      </c>
      <c r="S1120">
        <f>AVERAGE(C1071:C1120)</f>
        <v>100897.15199999999</v>
      </c>
      <c r="U1120">
        <f>_xlfn.VAR.P(B1071:B1120)</f>
        <v>2426489.5689960001</v>
      </c>
      <c r="V1120">
        <f>_xlfn.VAR.P(C1071:C1120)</f>
        <v>2426673.9948959998</v>
      </c>
      <c r="X1120">
        <f>1.96*SQRT(U1120)/50</f>
        <v>61.062598465034334</v>
      </c>
      <c r="Y1120">
        <f>1.96*SQRT(V1120)/50</f>
        <v>61.064918959390987</v>
      </c>
    </row>
    <row r="1121" spans="1:12" x14ac:dyDescent="0.25">
      <c r="A1121" t="s">
        <v>51</v>
      </c>
      <c r="B1121">
        <v>5045128.1545900004</v>
      </c>
      <c r="C1121" t="s">
        <v>37</v>
      </c>
    </row>
    <row r="1122" spans="1:12" x14ac:dyDescent="0.25">
      <c r="A1122" t="s">
        <v>52</v>
      </c>
      <c r="B1122">
        <v>56258.5</v>
      </c>
      <c r="C1122">
        <v>56138</v>
      </c>
      <c r="D1122">
        <v>56137.4</v>
      </c>
      <c r="E1122">
        <v>56087.6</v>
      </c>
      <c r="F1122">
        <v>2857.27</v>
      </c>
      <c r="G1122">
        <v>3249.52</v>
      </c>
      <c r="H1122">
        <v>1016.92</v>
      </c>
      <c r="I1122">
        <v>0.27114899999999997</v>
      </c>
      <c r="J1122">
        <v>0.72493099999999999</v>
      </c>
      <c r="K1122">
        <v>0</v>
      </c>
      <c r="L1122" t="s">
        <v>43</v>
      </c>
    </row>
    <row r="1123" spans="1:12" x14ac:dyDescent="0.25">
      <c r="A1123" t="s">
        <v>52</v>
      </c>
      <c r="B1123">
        <v>55621.599999999999</v>
      </c>
      <c r="C1123">
        <v>55508.6</v>
      </c>
      <c r="D1123">
        <v>55508</v>
      </c>
      <c r="E1123">
        <v>55459.4</v>
      </c>
      <c r="F1123">
        <v>2860.32</v>
      </c>
      <c r="G1123">
        <v>3219.37</v>
      </c>
      <c r="H1123">
        <v>1003.81</v>
      </c>
      <c r="I1123">
        <v>0.28309299999999998</v>
      </c>
      <c r="J1123">
        <v>0.72317799999999999</v>
      </c>
      <c r="K1123">
        <v>0</v>
      </c>
      <c r="L1123" t="s">
        <v>43</v>
      </c>
    </row>
    <row r="1124" spans="1:12" x14ac:dyDescent="0.25">
      <c r="A1124" t="s">
        <v>52</v>
      </c>
      <c r="B1124">
        <v>55708.4</v>
      </c>
      <c r="C1124">
        <v>55594.8</v>
      </c>
      <c r="D1124">
        <v>55594.2</v>
      </c>
      <c r="E1124">
        <v>55545.599999999999</v>
      </c>
      <c r="F1124">
        <v>2840.36</v>
      </c>
      <c r="G1124">
        <v>3279.74</v>
      </c>
      <c r="H1124">
        <v>1004.54</v>
      </c>
      <c r="I1124">
        <v>0.28423300000000001</v>
      </c>
      <c r="J1124">
        <v>0.72738400000000003</v>
      </c>
      <c r="K1124">
        <v>0</v>
      </c>
      <c r="L1124" t="s">
        <v>43</v>
      </c>
    </row>
    <row r="1125" spans="1:12" x14ac:dyDescent="0.25">
      <c r="A1125" t="s">
        <v>52</v>
      </c>
      <c r="B1125">
        <v>56730.1</v>
      </c>
      <c r="C1125">
        <v>56615.7</v>
      </c>
      <c r="D1125">
        <v>56615.1</v>
      </c>
      <c r="E1125">
        <v>56565</v>
      </c>
      <c r="F1125">
        <v>2960.27</v>
      </c>
      <c r="G1125">
        <v>3278.24</v>
      </c>
      <c r="H1125">
        <v>1023.17</v>
      </c>
      <c r="I1125">
        <v>0.28308499999999998</v>
      </c>
      <c r="J1125">
        <v>0.70652999999999999</v>
      </c>
      <c r="K1125">
        <v>0</v>
      </c>
      <c r="L1125" t="s">
        <v>43</v>
      </c>
    </row>
    <row r="1126" spans="1:12" x14ac:dyDescent="0.25">
      <c r="A1126" t="s">
        <v>52</v>
      </c>
      <c r="B1126">
        <v>56175.1</v>
      </c>
      <c r="C1126">
        <v>56054.7</v>
      </c>
      <c r="D1126">
        <v>56054.1</v>
      </c>
      <c r="E1126">
        <v>56005.1</v>
      </c>
      <c r="F1126">
        <v>2887.86</v>
      </c>
      <c r="G1126">
        <v>3330.11</v>
      </c>
      <c r="H1126">
        <v>1012.18</v>
      </c>
      <c r="I1126">
        <v>0.28312300000000001</v>
      </c>
      <c r="J1126">
        <v>0.72782199999999997</v>
      </c>
      <c r="K1126">
        <v>8</v>
      </c>
      <c r="L1126" t="s">
        <v>43</v>
      </c>
    </row>
    <row r="1127" spans="1:12" x14ac:dyDescent="0.25">
      <c r="A1127" t="s">
        <v>52</v>
      </c>
      <c r="B1127">
        <v>55492.3</v>
      </c>
      <c r="C1127">
        <v>55356.2</v>
      </c>
      <c r="D1127">
        <v>55355.6</v>
      </c>
      <c r="E1127">
        <v>55307.1</v>
      </c>
      <c r="F1127">
        <v>2855.21</v>
      </c>
      <c r="G1127">
        <v>3238.68</v>
      </c>
      <c r="H1127">
        <v>1001.24</v>
      </c>
      <c r="I1127">
        <v>0.28310800000000003</v>
      </c>
      <c r="J1127">
        <v>0.72713399999999995</v>
      </c>
      <c r="K1127">
        <v>0</v>
      </c>
      <c r="L1127" t="s">
        <v>43</v>
      </c>
    </row>
    <row r="1128" spans="1:12" x14ac:dyDescent="0.25">
      <c r="A1128" t="s">
        <v>52</v>
      </c>
      <c r="B1128">
        <v>56091.199999999997</v>
      </c>
      <c r="C1128">
        <v>55972.9</v>
      </c>
      <c r="D1128">
        <v>55972.3</v>
      </c>
      <c r="E1128">
        <v>55923.1</v>
      </c>
      <c r="F1128">
        <v>2906.2</v>
      </c>
      <c r="G1128">
        <v>3235.62</v>
      </c>
      <c r="H1128">
        <v>1012.53</v>
      </c>
      <c r="I1128">
        <v>0.28419100000000003</v>
      </c>
      <c r="J1128">
        <v>0.72636599999999996</v>
      </c>
      <c r="K1128">
        <v>0</v>
      </c>
      <c r="L1128" t="s">
        <v>43</v>
      </c>
    </row>
    <row r="1129" spans="1:12" x14ac:dyDescent="0.25">
      <c r="A1129" t="s">
        <v>52</v>
      </c>
      <c r="B1129">
        <v>58217.2</v>
      </c>
      <c r="C1129">
        <v>58102.3</v>
      </c>
      <c r="D1129">
        <v>58101.7</v>
      </c>
      <c r="E1129">
        <v>58050.6</v>
      </c>
      <c r="F1129">
        <v>3102.38</v>
      </c>
      <c r="G1129">
        <v>3378.52</v>
      </c>
      <c r="H1129">
        <v>1050.3699999999999</v>
      </c>
      <c r="I1129">
        <v>0.28309899999999999</v>
      </c>
      <c r="J1129">
        <v>0.70653200000000005</v>
      </c>
      <c r="K1129">
        <v>0</v>
      </c>
      <c r="L1129" t="s">
        <v>43</v>
      </c>
    </row>
    <row r="1130" spans="1:12" x14ac:dyDescent="0.25">
      <c r="A1130" t="s">
        <v>52</v>
      </c>
      <c r="B1130">
        <v>55738.1</v>
      </c>
      <c r="C1130">
        <v>55615.7</v>
      </c>
      <c r="D1130">
        <v>55615.199999999997</v>
      </c>
      <c r="E1130">
        <v>55566.5</v>
      </c>
      <c r="F1130">
        <v>2864.37</v>
      </c>
      <c r="G1130">
        <v>3282.44</v>
      </c>
      <c r="H1130">
        <v>1005.01</v>
      </c>
      <c r="I1130">
        <v>0.28362500000000002</v>
      </c>
      <c r="J1130">
        <v>0.716032</v>
      </c>
      <c r="K1130">
        <v>0</v>
      </c>
      <c r="L1130" t="s">
        <v>43</v>
      </c>
    </row>
    <row r="1131" spans="1:12" x14ac:dyDescent="0.25">
      <c r="A1131" t="s">
        <v>52</v>
      </c>
      <c r="B1131">
        <v>56084.800000000003</v>
      </c>
      <c r="C1131">
        <v>55966.2</v>
      </c>
      <c r="D1131">
        <v>55965.599999999999</v>
      </c>
      <c r="E1131">
        <v>55916.7</v>
      </c>
      <c r="F1131">
        <v>2903.22</v>
      </c>
      <c r="G1131">
        <v>3246.47</v>
      </c>
      <c r="H1131">
        <v>1012.11</v>
      </c>
      <c r="I1131">
        <v>0.283078</v>
      </c>
      <c r="J1131">
        <v>0.71619900000000003</v>
      </c>
      <c r="K1131">
        <v>0</v>
      </c>
      <c r="L1131" t="s">
        <v>43</v>
      </c>
    </row>
    <row r="1132" spans="1:12" x14ac:dyDescent="0.25">
      <c r="A1132" t="s">
        <v>52</v>
      </c>
      <c r="B1132">
        <v>55977.7</v>
      </c>
      <c r="C1132">
        <v>55863.8</v>
      </c>
      <c r="D1132">
        <v>55863.199999999997</v>
      </c>
      <c r="E1132">
        <v>55814.3</v>
      </c>
      <c r="F1132">
        <v>2864.08</v>
      </c>
      <c r="G1132">
        <v>3317.61</v>
      </c>
      <c r="H1132">
        <v>1009.25</v>
      </c>
      <c r="I1132">
        <v>0.283163</v>
      </c>
      <c r="J1132">
        <v>0.70651600000000003</v>
      </c>
      <c r="K1132">
        <v>0</v>
      </c>
      <c r="L1132" t="s">
        <v>43</v>
      </c>
    </row>
    <row r="1133" spans="1:12" x14ac:dyDescent="0.25">
      <c r="A1133" t="s">
        <v>52</v>
      </c>
      <c r="B1133">
        <v>56646</v>
      </c>
      <c r="C1133">
        <v>56531.6</v>
      </c>
      <c r="D1133">
        <v>56531</v>
      </c>
      <c r="E1133">
        <v>56481.4</v>
      </c>
      <c r="F1133">
        <v>3044.54</v>
      </c>
      <c r="G1133">
        <v>3389.16</v>
      </c>
      <c r="H1133">
        <v>1017.27</v>
      </c>
      <c r="I1133">
        <v>0.283078</v>
      </c>
      <c r="J1133">
        <v>0.71928099999999995</v>
      </c>
      <c r="K1133">
        <v>0</v>
      </c>
      <c r="L1133" t="s">
        <v>43</v>
      </c>
    </row>
    <row r="1134" spans="1:12" x14ac:dyDescent="0.25">
      <c r="A1134" t="s">
        <v>52</v>
      </c>
      <c r="B1134">
        <v>55393.2</v>
      </c>
      <c r="C1134">
        <v>55275.1</v>
      </c>
      <c r="D1134">
        <v>55274.5</v>
      </c>
      <c r="E1134">
        <v>55226.1</v>
      </c>
      <c r="F1134">
        <v>2894.6</v>
      </c>
      <c r="G1134">
        <v>3333.96</v>
      </c>
      <c r="H1134">
        <v>995.18499999999995</v>
      </c>
      <c r="I1134">
        <v>0.28308100000000003</v>
      </c>
      <c r="J1134">
        <v>0.72602299999999997</v>
      </c>
      <c r="K1134">
        <v>0</v>
      </c>
      <c r="L1134" t="s">
        <v>43</v>
      </c>
    </row>
    <row r="1135" spans="1:12" x14ac:dyDescent="0.25">
      <c r="A1135" t="s">
        <v>52</v>
      </c>
      <c r="B1135">
        <v>54980.7</v>
      </c>
      <c r="C1135">
        <v>54862.7</v>
      </c>
      <c r="D1135">
        <v>54862</v>
      </c>
      <c r="E1135">
        <v>54813.8</v>
      </c>
      <c r="F1135">
        <v>2774.98</v>
      </c>
      <c r="G1135">
        <v>3219.51</v>
      </c>
      <c r="H1135">
        <v>995.995</v>
      </c>
      <c r="I1135">
        <v>0.28311199999999997</v>
      </c>
      <c r="J1135">
        <v>0.72706700000000002</v>
      </c>
      <c r="K1135">
        <v>0</v>
      </c>
      <c r="L1135" t="s">
        <v>43</v>
      </c>
    </row>
    <row r="1136" spans="1:12" x14ac:dyDescent="0.25">
      <c r="A1136" t="s">
        <v>52</v>
      </c>
      <c r="B1136">
        <v>55297.8</v>
      </c>
      <c r="C1136">
        <v>55180.5</v>
      </c>
      <c r="D1136">
        <v>55179.9</v>
      </c>
      <c r="E1136">
        <v>55131.7</v>
      </c>
      <c r="F1136">
        <v>2898.4</v>
      </c>
      <c r="G1136">
        <v>3285.03</v>
      </c>
      <c r="H1136">
        <v>996.63300000000004</v>
      </c>
      <c r="I1136">
        <v>0.28354099999999999</v>
      </c>
      <c r="J1136">
        <v>0.72726100000000005</v>
      </c>
      <c r="K1136">
        <v>8</v>
      </c>
      <c r="L1136" t="s">
        <v>43</v>
      </c>
    </row>
    <row r="1137" spans="1:12" x14ac:dyDescent="0.25">
      <c r="A1137" t="s">
        <v>52</v>
      </c>
      <c r="B1137">
        <v>55499.8</v>
      </c>
      <c r="C1137">
        <v>55377.5</v>
      </c>
      <c r="D1137">
        <v>55376.9</v>
      </c>
      <c r="E1137">
        <v>55328.1</v>
      </c>
      <c r="F1137">
        <v>2783.46</v>
      </c>
      <c r="G1137">
        <v>3339.57</v>
      </c>
      <c r="H1137">
        <v>1003.01</v>
      </c>
      <c r="I1137">
        <v>0.28346300000000002</v>
      </c>
      <c r="J1137">
        <v>0.72373100000000001</v>
      </c>
      <c r="K1137">
        <v>0</v>
      </c>
      <c r="L1137" t="s">
        <v>43</v>
      </c>
    </row>
    <row r="1138" spans="1:12" x14ac:dyDescent="0.25">
      <c r="A1138" t="s">
        <v>52</v>
      </c>
      <c r="B1138">
        <v>55977.7</v>
      </c>
      <c r="C1138">
        <v>55859.6</v>
      </c>
      <c r="D1138">
        <v>55859</v>
      </c>
      <c r="E1138">
        <v>55810.2</v>
      </c>
      <c r="F1138">
        <v>2922.11</v>
      </c>
      <c r="G1138">
        <v>3263.12</v>
      </c>
      <c r="H1138">
        <v>1011.16</v>
      </c>
      <c r="I1138">
        <v>0.28311500000000001</v>
      </c>
      <c r="J1138">
        <v>0.70652199999999998</v>
      </c>
      <c r="K1138">
        <v>0</v>
      </c>
      <c r="L1138" t="s">
        <v>43</v>
      </c>
    </row>
    <row r="1139" spans="1:12" x14ac:dyDescent="0.25">
      <c r="A1139" t="s">
        <v>52</v>
      </c>
      <c r="B1139">
        <v>55678</v>
      </c>
      <c r="C1139">
        <v>55557.9</v>
      </c>
      <c r="D1139">
        <v>55557.3</v>
      </c>
      <c r="E1139">
        <v>55508.800000000003</v>
      </c>
      <c r="F1139">
        <v>2880.8</v>
      </c>
      <c r="G1139">
        <v>3230.86</v>
      </c>
      <c r="H1139">
        <v>1006.61</v>
      </c>
      <c r="I1139">
        <v>0.28411700000000001</v>
      </c>
      <c r="J1139">
        <v>0.71922299999999995</v>
      </c>
      <c r="K1139">
        <v>0</v>
      </c>
      <c r="L1139" t="s">
        <v>43</v>
      </c>
    </row>
    <row r="1140" spans="1:12" x14ac:dyDescent="0.25">
      <c r="A1140" t="s">
        <v>52</v>
      </c>
      <c r="B1140">
        <v>56001.599999999999</v>
      </c>
      <c r="C1140">
        <v>55882.400000000001</v>
      </c>
      <c r="D1140">
        <v>55881.8</v>
      </c>
      <c r="E1140">
        <v>55832.800000000003</v>
      </c>
      <c r="F1140">
        <v>2918.18</v>
      </c>
      <c r="G1140">
        <v>3197.43</v>
      </c>
      <c r="H1140">
        <v>1013.5</v>
      </c>
      <c r="I1140">
        <v>0.27779900000000002</v>
      </c>
      <c r="J1140">
        <v>0.72748299999999999</v>
      </c>
      <c r="K1140">
        <v>0</v>
      </c>
      <c r="L1140" t="s">
        <v>43</v>
      </c>
    </row>
    <row r="1141" spans="1:12" x14ac:dyDescent="0.25">
      <c r="A1141" t="s">
        <v>52</v>
      </c>
      <c r="B1141">
        <v>56466.6</v>
      </c>
      <c r="C1141">
        <v>56349.7</v>
      </c>
      <c r="D1141">
        <v>56349.1</v>
      </c>
      <c r="E1141">
        <v>56299.4</v>
      </c>
      <c r="F1141">
        <v>2946.6</v>
      </c>
      <c r="G1141">
        <v>3274.81</v>
      </c>
      <c r="H1141">
        <v>1020.98</v>
      </c>
      <c r="I1141">
        <v>0.26136599999999999</v>
      </c>
      <c r="J1141">
        <v>0.72466699999999995</v>
      </c>
      <c r="K1141">
        <v>31</v>
      </c>
      <c r="L1141" t="s">
        <v>43</v>
      </c>
    </row>
    <row r="1142" spans="1:12" x14ac:dyDescent="0.25">
      <c r="A1142" t="s">
        <v>52</v>
      </c>
      <c r="B1142">
        <v>55464.5</v>
      </c>
      <c r="C1142">
        <v>55342.1</v>
      </c>
      <c r="D1142">
        <v>55341.5</v>
      </c>
      <c r="E1142">
        <v>55293</v>
      </c>
      <c r="F1142">
        <v>2893.98</v>
      </c>
      <c r="G1142">
        <v>3225.97</v>
      </c>
      <c r="H1142">
        <v>1002.29</v>
      </c>
      <c r="I1142">
        <v>0.28344000000000003</v>
      </c>
      <c r="J1142">
        <v>0.70653200000000005</v>
      </c>
      <c r="K1142">
        <v>0</v>
      </c>
      <c r="L1142" t="s">
        <v>43</v>
      </c>
    </row>
    <row r="1143" spans="1:12" x14ac:dyDescent="0.25">
      <c r="A1143" t="s">
        <v>52</v>
      </c>
      <c r="B1143">
        <v>59629.8</v>
      </c>
      <c r="C1143">
        <v>59508</v>
      </c>
      <c r="D1143">
        <v>59507.3</v>
      </c>
      <c r="E1143">
        <v>59455</v>
      </c>
      <c r="F1143">
        <v>3218.82</v>
      </c>
      <c r="G1143">
        <v>3704.42</v>
      </c>
      <c r="H1143">
        <v>1066.03</v>
      </c>
      <c r="I1143">
        <v>0.283109</v>
      </c>
      <c r="J1143">
        <v>0.70652899999999996</v>
      </c>
      <c r="K1143">
        <v>0</v>
      </c>
      <c r="L1143" t="s">
        <v>43</v>
      </c>
    </row>
    <row r="1144" spans="1:12" x14ac:dyDescent="0.25">
      <c r="A1144" t="s">
        <v>52</v>
      </c>
      <c r="B1144">
        <v>60500.2</v>
      </c>
      <c r="C1144">
        <v>60376.5</v>
      </c>
      <c r="D1144">
        <v>60375.8</v>
      </c>
      <c r="E1144">
        <v>60322.5</v>
      </c>
      <c r="F1144">
        <v>3290.74</v>
      </c>
      <c r="G1144">
        <v>4006.82</v>
      </c>
      <c r="H1144">
        <v>1077.8499999999999</v>
      </c>
      <c r="I1144">
        <v>0.28375899999999998</v>
      </c>
      <c r="J1144">
        <v>0.725827</v>
      </c>
      <c r="K1144">
        <v>0</v>
      </c>
      <c r="L1144" t="s">
        <v>43</v>
      </c>
    </row>
    <row r="1145" spans="1:12" x14ac:dyDescent="0.25">
      <c r="A1145" t="s">
        <v>52</v>
      </c>
      <c r="B1145">
        <v>59903.9</v>
      </c>
      <c r="C1145">
        <v>59785.599999999999</v>
      </c>
      <c r="D1145">
        <v>59784.9</v>
      </c>
      <c r="E1145">
        <v>59732.1</v>
      </c>
      <c r="F1145">
        <v>3668.92</v>
      </c>
      <c r="G1145">
        <v>3569.35</v>
      </c>
      <c r="H1145">
        <v>1068</v>
      </c>
      <c r="I1145">
        <v>0.28311799999999998</v>
      </c>
      <c r="J1145">
        <v>0.70652999999999999</v>
      </c>
      <c r="K1145">
        <v>0</v>
      </c>
      <c r="L1145" t="s">
        <v>43</v>
      </c>
    </row>
    <row r="1146" spans="1:12" x14ac:dyDescent="0.25">
      <c r="A1146" t="s">
        <v>52</v>
      </c>
      <c r="B1146">
        <v>56016</v>
      </c>
      <c r="C1146">
        <v>55898.8</v>
      </c>
      <c r="D1146">
        <v>55898.2</v>
      </c>
      <c r="E1146">
        <v>55849.5</v>
      </c>
      <c r="F1146">
        <v>2911.34</v>
      </c>
      <c r="G1146">
        <v>3349.62</v>
      </c>
      <c r="H1146">
        <v>1007.79</v>
      </c>
      <c r="I1146">
        <v>0.283111</v>
      </c>
      <c r="J1146">
        <v>0.72759499999999999</v>
      </c>
      <c r="K1146">
        <v>0</v>
      </c>
      <c r="L1146" t="s">
        <v>43</v>
      </c>
    </row>
    <row r="1147" spans="1:12" x14ac:dyDescent="0.25">
      <c r="A1147" t="s">
        <v>52</v>
      </c>
      <c r="B1147">
        <v>55781.4</v>
      </c>
      <c r="C1147">
        <v>55653.8</v>
      </c>
      <c r="D1147">
        <v>55653.2</v>
      </c>
      <c r="E1147">
        <v>55604.6</v>
      </c>
      <c r="F1147">
        <v>2873.59</v>
      </c>
      <c r="G1147">
        <v>3315.06</v>
      </c>
      <c r="H1147">
        <v>1007.26</v>
      </c>
      <c r="I1147">
        <v>0.28309200000000001</v>
      </c>
      <c r="J1147">
        <v>0.72538100000000005</v>
      </c>
      <c r="K1147">
        <v>0</v>
      </c>
      <c r="L1147" t="s">
        <v>43</v>
      </c>
    </row>
    <row r="1148" spans="1:12" x14ac:dyDescent="0.25">
      <c r="A1148" t="s">
        <v>52</v>
      </c>
      <c r="B1148">
        <v>55301.3</v>
      </c>
      <c r="C1148">
        <v>55186.8</v>
      </c>
      <c r="D1148">
        <v>55186.2</v>
      </c>
      <c r="E1148">
        <v>55137.8</v>
      </c>
      <c r="F1148">
        <v>2830.93</v>
      </c>
      <c r="G1148">
        <v>3241.09</v>
      </c>
      <c r="H1148">
        <v>997.245</v>
      </c>
      <c r="I1148">
        <v>0.27190599999999998</v>
      </c>
      <c r="J1148">
        <v>0.72443500000000005</v>
      </c>
      <c r="K1148">
        <v>0</v>
      </c>
      <c r="L1148" t="s">
        <v>43</v>
      </c>
    </row>
    <row r="1149" spans="1:12" x14ac:dyDescent="0.25">
      <c r="A1149" t="s">
        <v>52</v>
      </c>
      <c r="B1149">
        <v>57825.1</v>
      </c>
      <c r="C1149">
        <v>57708.7</v>
      </c>
      <c r="D1149">
        <v>57708.1</v>
      </c>
      <c r="E1149">
        <v>57657.599999999999</v>
      </c>
      <c r="F1149">
        <v>3038.23</v>
      </c>
      <c r="G1149">
        <v>3554.38</v>
      </c>
      <c r="H1149">
        <v>1037.69</v>
      </c>
      <c r="I1149">
        <v>0.28423799999999999</v>
      </c>
      <c r="J1149">
        <v>0.72200600000000004</v>
      </c>
      <c r="K1149">
        <v>0</v>
      </c>
      <c r="L1149" t="s">
        <v>43</v>
      </c>
    </row>
    <row r="1150" spans="1:12" x14ac:dyDescent="0.25">
      <c r="A1150" t="s">
        <v>52</v>
      </c>
      <c r="B1150">
        <v>59461.9</v>
      </c>
      <c r="C1150">
        <v>59340.5</v>
      </c>
      <c r="D1150">
        <v>59339.8</v>
      </c>
      <c r="E1150">
        <v>59288.4</v>
      </c>
      <c r="F1150">
        <v>3075.38</v>
      </c>
      <c r="G1150">
        <v>3681.25</v>
      </c>
      <c r="H1150">
        <v>1066.45</v>
      </c>
      <c r="I1150">
        <v>0.28309099999999998</v>
      </c>
      <c r="J1150">
        <v>0.72609599999999996</v>
      </c>
      <c r="K1150">
        <v>0</v>
      </c>
      <c r="L1150" t="s">
        <v>43</v>
      </c>
    </row>
    <row r="1151" spans="1:12" x14ac:dyDescent="0.25">
      <c r="A1151" t="s">
        <v>52</v>
      </c>
      <c r="B1151">
        <v>57035.199999999997</v>
      </c>
      <c r="C1151">
        <v>56915.6</v>
      </c>
      <c r="D1151">
        <v>56915</v>
      </c>
      <c r="E1151">
        <v>56865.2</v>
      </c>
      <c r="F1151">
        <v>2958.73</v>
      </c>
      <c r="G1151">
        <v>3388.47</v>
      </c>
      <c r="H1151">
        <v>1027.1400000000001</v>
      </c>
      <c r="I1151">
        <v>0.26209500000000002</v>
      </c>
      <c r="J1151">
        <v>0.72759300000000005</v>
      </c>
      <c r="K1151">
        <v>0</v>
      </c>
      <c r="L1151" t="s">
        <v>43</v>
      </c>
    </row>
    <row r="1152" spans="1:12" x14ac:dyDescent="0.25">
      <c r="A1152" t="s">
        <v>52</v>
      </c>
      <c r="B1152">
        <v>59644.6</v>
      </c>
      <c r="C1152">
        <v>59524.3</v>
      </c>
      <c r="D1152">
        <v>59523.5</v>
      </c>
      <c r="E1152">
        <v>59471.8</v>
      </c>
      <c r="F1152">
        <v>3154.54</v>
      </c>
      <c r="G1152">
        <v>3821.99</v>
      </c>
      <c r="H1152">
        <v>1065.74</v>
      </c>
      <c r="I1152">
        <v>0.28317599999999998</v>
      </c>
      <c r="J1152">
        <v>0.72403300000000004</v>
      </c>
      <c r="K1152">
        <v>0</v>
      </c>
      <c r="L1152" t="s">
        <v>43</v>
      </c>
    </row>
    <row r="1153" spans="1:12" x14ac:dyDescent="0.25">
      <c r="A1153" t="s">
        <v>52</v>
      </c>
      <c r="B1153">
        <v>59008.2</v>
      </c>
      <c r="C1153">
        <v>58890.3</v>
      </c>
      <c r="D1153">
        <v>58889.599999999999</v>
      </c>
      <c r="E1153">
        <v>58838.7</v>
      </c>
      <c r="F1153">
        <v>3084.07</v>
      </c>
      <c r="G1153">
        <v>3695.96</v>
      </c>
      <c r="H1153">
        <v>1058.03</v>
      </c>
      <c r="I1153">
        <v>0.283524</v>
      </c>
      <c r="J1153">
        <v>0.72159200000000001</v>
      </c>
      <c r="K1153">
        <v>23</v>
      </c>
      <c r="L1153" t="s">
        <v>43</v>
      </c>
    </row>
    <row r="1154" spans="1:12" x14ac:dyDescent="0.25">
      <c r="A1154" t="s">
        <v>52</v>
      </c>
      <c r="B1154">
        <v>59899.4</v>
      </c>
      <c r="C1154">
        <v>59773.3</v>
      </c>
      <c r="D1154">
        <v>59772.6</v>
      </c>
      <c r="E1154">
        <v>59719.7</v>
      </c>
      <c r="F1154">
        <v>3111.11</v>
      </c>
      <c r="G1154">
        <v>3690.55</v>
      </c>
      <c r="H1154">
        <v>1075.22</v>
      </c>
      <c r="I1154">
        <v>0.263185</v>
      </c>
      <c r="J1154">
        <v>0.72302900000000003</v>
      </c>
      <c r="K1154">
        <v>0</v>
      </c>
      <c r="L1154" t="s">
        <v>43</v>
      </c>
    </row>
    <row r="1155" spans="1:12" x14ac:dyDescent="0.25">
      <c r="A1155" t="s">
        <v>52</v>
      </c>
      <c r="B1155">
        <v>60274.2</v>
      </c>
      <c r="C1155">
        <v>60081.599999999999</v>
      </c>
      <c r="D1155">
        <v>60080.9</v>
      </c>
      <c r="E1155">
        <v>60027.9</v>
      </c>
      <c r="F1155">
        <v>3104.91</v>
      </c>
      <c r="G1155">
        <v>3792.74</v>
      </c>
      <c r="H1155">
        <v>1080.5</v>
      </c>
      <c r="I1155">
        <v>0.26067499999999999</v>
      </c>
      <c r="J1155">
        <v>0.70653200000000005</v>
      </c>
      <c r="K1155">
        <v>0</v>
      </c>
      <c r="L1155" t="s">
        <v>43</v>
      </c>
    </row>
    <row r="1156" spans="1:12" x14ac:dyDescent="0.25">
      <c r="A1156" t="s">
        <v>52</v>
      </c>
      <c r="B1156">
        <v>61741.1</v>
      </c>
      <c r="C1156">
        <v>61614.5</v>
      </c>
      <c r="D1156">
        <v>61613.7</v>
      </c>
      <c r="E1156">
        <v>61559.9</v>
      </c>
      <c r="F1156">
        <v>3235.15</v>
      </c>
      <c r="G1156">
        <v>4021.67</v>
      </c>
      <c r="H1156">
        <v>1101.22</v>
      </c>
      <c r="I1156">
        <v>0.28311700000000001</v>
      </c>
      <c r="J1156">
        <v>0.72626100000000005</v>
      </c>
      <c r="K1156">
        <v>0</v>
      </c>
      <c r="L1156" t="s">
        <v>43</v>
      </c>
    </row>
    <row r="1157" spans="1:12" x14ac:dyDescent="0.25">
      <c r="A1157" t="s">
        <v>52</v>
      </c>
      <c r="B1157">
        <v>60320.800000000003</v>
      </c>
      <c r="C1157">
        <v>60184.1</v>
      </c>
      <c r="D1157">
        <v>60183.3</v>
      </c>
      <c r="E1157">
        <v>60130.7</v>
      </c>
      <c r="F1157">
        <v>3258.68</v>
      </c>
      <c r="G1157">
        <v>3808.99</v>
      </c>
      <c r="H1157">
        <v>1077.58</v>
      </c>
      <c r="I1157">
        <v>0.28311900000000001</v>
      </c>
      <c r="J1157">
        <v>0.72749799999999998</v>
      </c>
      <c r="K1157">
        <v>0</v>
      </c>
      <c r="L1157" t="s">
        <v>43</v>
      </c>
    </row>
    <row r="1158" spans="1:12" x14ac:dyDescent="0.25">
      <c r="A1158" t="s">
        <v>52</v>
      </c>
      <c r="B1158">
        <v>60702.6</v>
      </c>
      <c r="C1158">
        <v>60551.3</v>
      </c>
      <c r="D1158">
        <v>60550.6</v>
      </c>
      <c r="E1158">
        <v>60498</v>
      </c>
      <c r="F1158">
        <v>3175.23</v>
      </c>
      <c r="G1158">
        <v>3791.53</v>
      </c>
      <c r="H1158">
        <v>1087.3800000000001</v>
      </c>
      <c r="I1158">
        <v>0.28309299999999998</v>
      </c>
      <c r="J1158">
        <v>0.71690600000000004</v>
      </c>
      <c r="K1158">
        <v>0</v>
      </c>
      <c r="L1158" t="s">
        <v>43</v>
      </c>
    </row>
    <row r="1159" spans="1:12" x14ac:dyDescent="0.25">
      <c r="A1159" t="s">
        <v>52</v>
      </c>
      <c r="B1159">
        <v>62478.8</v>
      </c>
      <c r="C1159">
        <v>62352.5</v>
      </c>
      <c r="D1159">
        <v>62351.6</v>
      </c>
      <c r="E1159">
        <v>62297.1</v>
      </c>
      <c r="F1159">
        <v>3398.74</v>
      </c>
      <c r="G1159">
        <v>3998.35</v>
      </c>
      <c r="H1159">
        <v>1115.74</v>
      </c>
      <c r="I1159">
        <v>0.28328199999999998</v>
      </c>
      <c r="J1159">
        <v>0.72728599999999999</v>
      </c>
      <c r="K1159">
        <v>0</v>
      </c>
      <c r="L1159" t="s">
        <v>43</v>
      </c>
    </row>
    <row r="1160" spans="1:12" x14ac:dyDescent="0.25">
      <c r="A1160" t="s">
        <v>52</v>
      </c>
      <c r="B1160">
        <v>61433.1</v>
      </c>
      <c r="C1160">
        <v>61308.3</v>
      </c>
      <c r="D1160">
        <v>61307.6</v>
      </c>
      <c r="E1160">
        <v>61254</v>
      </c>
      <c r="F1160">
        <v>3178.95</v>
      </c>
      <c r="G1160">
        <v>3761.03</v>
      </c>
      <c r="H1160">
        <v>1103.9100000000001</v>
      </c>
      <c r="I1160">
        <v>0.28435199999999999</v>
      </c>
      <c r="J1160">
        <v>0.72787100000000005</v>
      </c>
      <c r="K1160">
        <v>0</v>
      </c>
      <c r="L1160" t="s">
        <v>43</v>
      </c>
    </row>
    <row r="1161" spans="1:12" x14ac:dyDescent="0.25">
      <c r="A1161" t="s">
        <v>52</v>
      </c>
      <c r="B1161">
        <v>59330.8</v>
      </c>
      <c r="C1161">
        <v>59205.8</v>
      </c>
      <c r="D1161">
        <v>59205.1</v>
      </c>
      <c r="E1161">
        <v>59153.599999999999</v>
      </c>
      <c r="F1161">
        <v>3183.96</v>
      </c>
      <c r="G1161">
        <v>3545.27</v>
      </c>
      <c r="H1161">
        <v>1068.06</v>
      </c>
      <c r="I1161">
        <v>0.28307900000000003</v>
      </c>
      <c r="J1161">
        <v>0.72562800000000005</v>
      </c>
      <c r="K1161">
        <v>0</v>
      </c>
      <c r="L1161" t="s">
        <v>43</v>
      </c>
    </row>
    <row r="1162" spans="1:12" x14ac:dyDescent="0.25">
      <c r="A1162" t="s">
        <v>52</v>
      </c>
      <c r="B1162">
        <v>59917.5</v>
      </c>
      <c r="C1162">
        <v>59748.7</v>
      </c>
      <c r="D1162">
        <v>59748</v>
      </c>
      <c r="E1162">
        <v>59695.6</v>
      </c>
      <c r="F1162">
        <v>3171.77</v>
      </c>
      <c r="G1162">
        <v>3699.1</v>
      </c>
      <c r="H1162">
        <v>1075.47</v>
      </c>
      <c r="I1162">
        <v>0.28316799999999998</v>
      </c>
      <c r="J1162">
        <v>0.70653200000000005</v>
      </c>
      <c r="K1162">
        <v>0</v>
      </c>
      <c r="L1162" t="s">
        <v>43</v>
      </c>
    </row>
    <row r="1163" spans="1:12" x14ac:dyDescent="0.25">
      <c r="A1163" t="s">
        <v>52</v>
      </c>
      <c r="B1163">
        <v>61280.2</v>
      </c>
      <c r="C1163">
        <v>61156.5</v>
      </c>
      <c r="D1163">
        <v>61155.6</v>
      </c>
      <c r="E1163">
        <v>61102.1</v>
      </c>
      <c r="F1163">
        <v>3307.38</v>
      </c>
      <c r="G1163">
        <v>3782.03</v>
      </c>
      <c r="H1163">
        <v>1096.2</v>
      </c>
      <c r="I1163">
        <v>0.28472599999999998</v>
      </c>
      <c r="J1163">
        <v>0.72789000000000004</v>
      </c>
      <c r="K1163">
        <v>0</v>
      </c>
      <c r="L1163" t="s">
        <v>43</v>
      </c>
    </row>
    <row r="1164" spans="1:12" x14ac:dyDescent="0.25">
      <c r="A1164" t="s">
        <v>52</v>
      </c>
      <c r="B1164">
        <v>61047.9</v>
      </c>
      <c r="C1164">
        <v>60923.1</v>
      </c>
      <c r="D1164">
        <v>60922.3</v>
      </c>
      <c r="E1164">
        <v>60869.7</v>
      </c>
      <c r="F1164">
        <v>3247.3</v>
      </c>
      <c r="G1164">
        <v>3812.98</v>
      </c>
      <c r="H1164">
        <v>1092.6199999999999</v>
      </c>
      <c r="I1164">
        <v>0.28308499999999998</v>
      </c>
      <c r="J1164">
        <v>0.72358299999999998</v>
      </c>
      <c r="K1164">
        <v>0</v>
      </c>
      <c r="L1164" t="s">
        <v>43</v>
      </c>
    </row>
    <row r="1165" spans="1:12" x14ac:dyDescent="0.25">
      <c r="A1165" t="s">
        <v>52</v>
      </c>
      <c r="B1165">
        <v>60541.599999999999</v>
      </c>
      <c r="C1165">
        <v>60365.8</v>
      </c>
      <c r="D1165">
        <v>60365.2</v>
      </c>
      <c r="E1165">
        <v>60312.3</v>
      </c>
      <c r="F1165">
        <v>3194.97</v>
      </c>
      <c r="G1165">
        <v>3700.67</v>
      </c>
      <c r="H1165">
        <v>1085.9000000000001</v>
      </c>
      <c r="I1165">
        <v>0.283086</v>
      </c>
      <c r="J1165">
        <v>0.70653100000000002</v>
      </c>
      <c r="K1165">
        <v>0</v>
      </c>
      <c r="L1165" t="s">
        <v>43</v>
      </c>
    </row>
    <row r="1166" spans="1:12" x14ac:dyDescent="0.25">
      <c r="A1166" t="s">
        <v>52</v>
      </c>
      <c r="B1166">
        <v>58831.1</v>
      </c>
      <c r="C1166">
        <v>58699.7</v>
      </c>
      <c r="D1166">
        <v>58699.1</v>
      </c>
      <c r="E1166">
        <v>58647.7</v>
      </c>
      <c r="F1166">
        <v>2987.93</v>
      </c>
      <c r="G1166">
        <v>3528.95</v>
      </c>
      <c r="H1166">
        <v>1061.0999999999999</v>
      </c>
      <c r="I1166">
        <v>0.28308800000000001</v>
      </c>
      <c r="J1166">
        <v>0.72444399999999998</v>
      </c>
      <c r="K1166">
        <v>0</v>
      </c>
      <c r="L1166" t="s">
        <v>43</v>
      </c>
    </row>
    <row r="1167" spans="1:12" x14ac:dyDescent="0.25">
      <c r="A1167" t="s">
        <v>52</v>
      </c>
      <c r="B1167">
        <v>61105</v>
      </c>
      <c r="C1167">
        <v>60984.800000000003</v>
      </c>
      <c r="D1167">
        <v>60984</v>
      </c>
      <c r="E1167">
        <v>60930.2</v>
      </c>
      <c r="F1167">
        <v>3358.82</v>
      </c>
      <c r="G1167">
        <v>3737.03</v>
      </c>
      <c r="H1167">
        <v>1094.25</v>
      </c>
      <c r="I1167">
        <v>0.28308499999999998</v>
      </c>
      <c r="J1167">
        <v>0.72105799999999998</v>
      </c>
      <c r="K1167">
        <v>0</v>
      </c>
      <c r="L1167" t="s">
        <v>43</v>
      </c>
    </row>
    <row r="1168" spans="1:12" x14ac:dyDescent="0.25">
      <c r="A1168" t="s">
        <v>52</v>
      </c>
      <c r="B1168">
        <v>59734.3</v>
      </c>
      <c r="C1168">
        <v>59611.3</v>
      </c>
      <c r="D1168">
        <v>59610.6</v>
      </c>
      <c r="E1168">
        <v>59558.5</v>
      </c>
      <c r="F1168">
        <v>3219.81</v>
      </c>
      <c r="G1168">
        <v>3566.47</v>
      </c>
      <c r="H1168">
        <v>1073.5899999999999</v>
      </c>
      <c r="I1168">
        <v>0.28309299999999998</v>
      </c>
      <c r="J1168">
        <v>0.70653200000000005</v>
      </c>
      <c r="K1168">
        <v>0</v>
      </c>
      <c r="L1168" t="s">
        <v>43</v>
      </c>
    </row>
    <row r="1169" spans="1:25" x14ac:dyDescent="0.25">
      <c r="A1169" t="s">
        <v>52</v>
      </c>
      <c r="B1169">
        <v>60895.4</v>
      </c>
      <c r="C1169">
        <v>60761.3</v>
      </c>
      <c r="D1169">
        <v>60760.6</v>
      </c>
      <c r="E1169">
        <v>60707.199999999997</v>
      </c>
      <c r="F1169">
        <v>3157.92</v>
      </c>
      <c r="G1169">
        <v>3781.55</v>
      </c>
      <c r="H1169">
        <v>1092.3699999999999</v>
      </c>
      <c r="I1169">
        <v>0.28308899999999998</v>
      </c>
      <c r="J1169">
        <v>0.72753100000000004</v>
      </c>
      <c r="K1169">
        <v>0</v>
      </c>
      <c r="L1169" t="s">
        <v>43</v>
      </c>
    </row>
    <row r="1170" spans="1:25" x14ac:dyDescent="0.25">
      <c r="A1170" t="s">
        <v>52</v>
      </c>
      <c r="B1170">
        <v>60986.3</v>
      </c>
      <c r="C1170">
        <v>60803.7</v>
      </c>
      <c r="D1170">
        <v>60803.1</v>
      </c>
      <c r="E1170">
        <v>60750.1</v>
      </c>
      <c r="F1170">
        <v>3280.44</v>
      </c>
      <c r="G1170">
        <v>3865.61</v>
      </c>
      <c r="H1170">
        <v>1090.1400000000001</v>
      </c>
      <c r="I1170">
        <v>0.27473799999999998</v>
      </c>
      <c r="J1170">
        <v>0.70653200000000005</v>
      </c>
      <c r="K1170">
        <v>0</v>
      </c>
      <c r="L1170" t="s">
        <v>43</v>
      </c>
    </row>
    <row r="1171" spans="1:25" x14ac:dyDescent="0.25">
      <c r="A1171" t="s">
        <v>52</v>
      </c>
      <c r="B1171">
        <v>58859</v>
      </c>
      <c r="C1171">
        <v>58736.1</v>
      </c>
      <c r="D1171">
        <v>58735.5</v>
      </c>
      <c r="E1171">
        <v>58684.1</v>
      </c>
      <c r="F1171">
        <v>3121.55</v>
      </c>
      <c r="G1171">
        <v>3566.11</v>
      </c>
      <c r="H1171">
        <v>1056.93</v>
      </c>
      <c r="I1171">
        <v>0.28311199999999997</v>
      </c>
      <c r="J1171">
        <v>0.70652999999999999</v>
      </c>
      <c r="K1171">
        <v>0</v>
      </c>
      <c r="L1171" t="s">
        <v>43</v>
      </c>
    </row>
    <row r="1172" spans="1:25" x14ac:dyDescent="0.25">
      <c r="A1172" t="s">
        <v>52</v>
      </c>
      <c r="B1172">
        <v>62460.7</v>
      </c>
      <c r="C1172">
        <v>62336.2</v>
      </c>
      <c r="D1172">
        <v>62335.5</v>
      </c>
      <c r="E1172">
        <v>62281.9</v>
      </c>
      <c r="F1172">
        <v>3194.65</v>
      </c>
      <c r="G1172">
        <v>4270.2299999999996</v>
      </c>
      <c r="H1172">
        <v>1113.52</v>
      </c>
      <c r="I1172">
        <v>0.28310099999999999</v>
      </c>
      <c r="J1172">
        <v>0.72613899999999998</v>
      </c>
      <c r="K1172">
        <v>0</v>
      </c>
      <c r="L1172" t="s">
        <v>43</v>
      </c>
    </row>
    <row r="1173" spans="1:25" x14ac:dyDescent="0.25">
      <c r="A1173" t="s">
        <v>52</v>
      </c>
      <c r="B1173">
        <v>58569.7</v>
      </c>
      <c r="C1173">
        <v>58441.3</v>
      </c>
      <c r="D1173">
        <v>58440.7</v>
      </c>
      <c r="E1173">
        <v>58389.5</v>
      </c>
      <c r="F1173">
        <v>3083.36</v>
      </c>
      <c r="G1173">
        <v>3535.65</v>
      </c>
      <c r="H1173">
        <v>1051.94</v>
      </c>
      <c r="I1173">
        <v>0.26249</v>
      </c>
      <c r="J1173">
        <v>0.72764300000000004</v>
      </c>
      <c r="K1173">
        <v>0</v>
      </c>
      <c r="L1173" t="s">
        <v>43</v>
      </c>
    </row>
    <row r="1174" spans="1:25" x14ac:dyDescent="0.25">
      <c r="A1174" t="s">
        <v>52</v>
      </c>
      <c r="B1174">
        <v>61075.4</v>
      </c>
      <c r="C1174">
        <v>60914.9</v>
      </c>
      <c r="D1174">
        <v>60914.1</v>
      </c>
      <c r="E1174">
        <v>60860.800000000003</v>
      </c>
      <c r="F1174">
        <v>3198.3</v>
      </c>
      <c r="G1174">
        <v>3781.76</v>
      </c>
      <c r="H1174">
        <v>1096.6400000000001</v>
      </c>
      <c r="I1174">
        <v>0.28450700000000001</v>
      </c>
      <c r="J1174">
        <v>0.72311199999999998</v>
      </c>
      <c r="K1174">
        <v>0</v>
      </c>
      <c r="L1174" t="s">
        <v>43</v>
      </c>
    </row>
    <row r="1175" spans="1:25" x14ac:dyDescent="0.25">
      <c r="A1175" t="s">
        <v>52</v>
      </c>
      <c r="B1175">
        <v>61360.3</v>
      </c>
      <c r="C1175">
        <v>61237.5</v>
      </c>
      <c r="D1175">
        <v>61046.9</v>
      </c>
      <c r="E1175">
        <v>60992.5</v>
      </c>
      <c r="F1175">
        <v>3295.23</v>
      </c>
      <c r="G1175">
        <v>4001.68</v>
      </c>
      <c r="H1175">
        <v>1090.8499999999999</v>
      </c>
      <c r="I1175">
        <v>0.283078</v>
      </c>
      <c r="J1175">
        <v>0.72612900000000002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58313.8</v>
      </c>
      <c r="C1176">
        <v>58191.6</v>
      </c>
      <c r="D1176">
        <v>58190.9</v>
      </c>
      <c r="E1176">
        <v>58140.7</v>
      </c>
      <c r="F1176">
        <v>3055.51</v>
      </c>
      <c r="G1176">
        <v>3720.2</v>
      </c>
      <c r="H1176">
        <v>1043.82</v>
      </c>
      <c r="I1176">
        <v>0.28293299999999999</v>
      </c>
      <c r="J1176">
        <v>0.726441</v>
      </c>
      <c r="K1176">
        <v>0</v>
      </c>
      <c r="L1176" t="s">
        <v>43</v>
      </c>
      <c r="R1176">
        <f>AVERAGE(B1127:B1176)</f>
        <v>58525.475999999995</v>
      </c>
      <c r="S1176">
        <f>AVERAGE(C1127:C1176)</f>
        <v>58397.380000000012</v>
      </c>
      <c r="U1176">
        <f>_xlfn.VAR.P(B1127:B1176)</f>
        <v>5396216.176624001</v>
      </c>
      <c r="V1176">
        <f>_xlfn.VAR.P(C1127:C1176)</f>
        <v>5362931.3123999992</v>
      </c>
      <c r="X1176">
        <f>1.96*SQRT(U1176)/50</f>
        <v>91.060648062966834</v>
      </c>
      <c r="Y1176">
        <f>1.96*SQRT(V1176)/50</f>
        <v>90.779374154520013</v>
      </c>
    </row>
    <row r="1177" spans="1:25" x14ac:dyDescent="0.25">
      <c r="A1177" t="s">
        <v>52</v>
      </c>
      <c r="B1177">
        <v>2926278.1883330001</v>
      </c>
      <c r="C1177" t="s">
        <v>37</v>
      </c>
    </row>
    <row r="1178" spans="1:25" x14ac:dyDescent="0.25">
      <c r="A1178" t="s">
        <v>76</v>
      </c>
      <c r="B1178">
        <v>57667.1</v>
      </c>
      <c r="C1178">
        <v>57664.5</v>
      </c>
      <c r="D1178">
        <v>57663.9</v>
      </c>
      <c r="E1178">
        <v>57610.7</v>
      </c>
      <c r="F1178">
        <v>3129.23</v>
      </c>
      <c r="G1178">
        <v>0</v>
      </c>
      <c r="H1178">
        <v>1094.45</v>
      </c>
      <c r="I1178">
        <v>0.28360200000000002</v>
      </c>
      <c r="J1178">
        <v>0.72782999999999998</v>
      </c>
      <c r="K1178">
        <v>0</v>
      </c>
      <c r="L1178" t="s">
        <v>43</v>
      </c>
    </row>
    <row r="1179" spans="1:25" x14ac:dyDescent="0.25">
      <c r="A1179" t="s">
        <v>76</v>
      </c>
      <c r="B1179">
        <v>57886.7</v>
      </c>
      <c r="C1179">
        <v>57883.8</v>
      </c>
      <c r="D1179">
        <v>57883.199999999997</v>
      </c>
      <c r="E1179">
        <v>57830.3</v>
      </c>
      <c r="F1179">
        <v>3112.01</v>
      </c>
      <c r="G1179">
        <v>0</v>
      </c>
      <c r="H1179">
        <v>1099.22</v>
      </c>
      <c r="I1179">
        <v>0.283078</v>
      </c>
      <c r="J1179">
        <v>0.72789599999999999</v>
      </c>
      <c r="K1179">
        <v>0</v>
      </c>
      <c r="L1179" t="s">
        <v>43</v>
      </c>
    </row>
    <row r="1180" spans="1:25" x14ac:dyDescent="0.25">
      <c r="A1180" t="s">
        <v>76</v>
      </c>
      <c r="B1180">
        <v>56927.7</v>
      </c>
      <c r="C1180">
        <v>56925.1</v>
      </c>
      <c r="D1180">
        <v>56924.4</v>
      </c>
      <c r="E1180">
        <v>56871.9</v>
      </c>
      <c r="F1180">
        <v>3099.05</v>
      </c>
      <c r="G1180">
        <v>0</v>
      </c>
      <c r="H1180">
        <v>1080.23</v>
      </c>
      <c r="I1180">
        <v>0.28308499999999998</v>
      </c>
      <c r="J1180">
        <v>0.71277100000000004</v>
      </c>
      <c r="K1180">
        <v>0</v>
      </c>
      <c r="L1180" t="s">
        <v>43</v>
      </c>
    </row>
    <row r="1181" spans="1:25" x14ac:dyDescent="0.25">
      <c r="A1181" t="s">
        <v>76</v>
      </c>
      <c r="B1181">
        <v>56968.7</v>
      </c>
      <c r="C1181">
        <v>56966.2</v>
      </c>
      <c r="D1181">
        <v>56965.5</v>
      </c>
      <c r="E1181">
        <v>56913.4</v>
      </c>
      <c r="F1181">
        <v>3062.16</v>
      </c>
      <c r="G1181">
        <v>0</v>
      </c>
      <c r="H1181">
        <v>1083.03</v>
      </c>
      <c r="I1181">
        <v>0.28309899999999999</v>
      </c>
      <c r="J1181">
        <v>0.72674099999999997</v>
      </c>
      <c r="K1181">
        <v>0</v>
      </c>
      <c r="L1181" t="s">
        <v>43</v>
      </c>
    </row>
    <row r="1182" spans="1:25" x14ac:dyDescent="0.25">
      <c r="A1182" t="s">
        <v>76</v>
      </c>
      <c r="B1182">
        <v>54329.9</v>
      </c>
      <c r="C1182">
        <v>54327.1</v>
      </c>
      <c r="D1182">
        <v>54326.400000000001</v>
      </c>
      <c r="E1182">
        <v>54276.4</v>
      </c>
      <c r="F1182">
        <v>2883.24</v>
      </c>
      <c r="G1182">
        <v>0</v>
      </c>
      <c r="H1182">
        <v>1032.3699999999999</v>
      </c>
      <c r="I1182">
        <v>0.283082</v>
      </c>
      <c r="J1182">
        <v>0.72788200000000003</v>
      </c>
      <c r="K1182">
        <v>0</v>
      </c>
      <c r="L1182" t="s">
        <v>43</v>
      </c>
    </row>
    <row r="1183" spans="1:25" x14ac:dyDescent="0.25">
      <c r="A1183" t="s">
        <v>76</v>
      </c>
      <c r="B1183">
        <v>53339.3</v>
      </c>
      <c r="C1183">
        <v>53336.6</v>
      </c>
      <c r="D1183">
        <v>53336</v>
      </c>
      <c r="E1183">
        <v>53287</v>
      </c>
      <c r="F1183">
        <v>2806.83</v>
      </c>
      <c r="G1183">
        <v>0</v>
      </c>
      <c r="H1183">
        <v>1014.43</v>
      </c>
      <c r="I1183">
        <v>0.283086</v>
      </c>
      <c r="J1183">
        <v>0.71680500000000003</v>
      </c>
      <c r="K1183">
        <v>0</v>
      </c>
      <c r="L1183" t="s">
        <v>43</v>
      </c>
    </row>
    <row r="1184" spans="1:25" x14ac:dyDescent="0.25">
      <c r="A1184" t="s">
        <v>76</v>
      </c>
      <c r="B1184">
        <v>53311</v>
      </c>
      <c r="C1184">
        <v>53308.6</v>
      </c>
      <c r="D1184">
        <v>53308</v>
      </c>
      <c r="E1184">
        <v>53258.5</v>
      </c>
      <c r="F1184">
        <v>2819.7</v>
      </c>
      <c r="G1184">
        <v>0</v>
      </c>
      <c r="H1184">
        <v>1013.39</v>
      </c>
      <c r="I1184">
        <v>0.28309099999999998</v>
      </c>
      <c r="J1184">
        <v>0.718275</v>
      </c>
      <c r="K1184">
        <v>0</v>
      </c>
      <c r="L1184" t="s">
        <v>43</v>
      </c>
    </row>
    <row r="1185" spans="1:12" x14ac:dyDescent="0.25">
      <c r="A1185" t="s">
        <v>76</v>
      </c>
      <c r="B1185">
        <v>56462.2</v>
      </c>
      <c r="C1185">
        <v>56459.8</v>
      </c>
      <c r="D1185">
        <v>56459.1</v>
      </c>
      <c r="E1185">
        <v>56406.7</v>
      </c>
      <c r="F1185">
        <v>3063.78</v>
      </c>
      <c r="G1185">
        <v>0</v>
      </c>
      <c r="H1185">
        <v>1071.77</v>
      </c>
      <c r="I1185">
        <v>0.27105699999999999</v>
      </c>
      <c r="J1185">
        <v>0.72696499999999997</v>
      </c>
      <c r="K1185">
        <v>0</v>
      </c>
      <c r="L1185" t="s">
        <v>43</v>
      </c>
    </row>
    <row r="1186" spans="1:12" x14ac:dyDescent="0.25">
      <c r="A1186" t="s">
        <v>76</v>
      </c>
      <c r="B1186">
        <v>53623.7</v>
      </c>
      <c r="C1186">
        <v>53621.2</v>
      </c>
      <c r="D1186">
        <v>53620.6</v>
      </c>
      <c r="E1186">
        <v>53571.1</v>
      </c>
      <c r="F1186">
        <v>2822.46</v>
      </c>
      <c r="G1186">
        <v>0</v>
      </c>
      <c r="H1186">
        <v>1020.6</v>
      </c>
      <c r="I1186">
        <v>0.28311399999999998</v>
      </c>
      <c r="J1186">
        <v>0.71636900000000003</v>
      </c>
      <c r="K1186">
        <v>0</v>
      </c>
      <c r="L1186" t="s">
        <v>43</v>
      </c>
    </row>
    <row r="1187" spans="1:12" x14ac:dyDescent="0.25">
      <c r="A1187" t="s">
        <v>76</v>
      </c>
      <c r="B1187">
        <v>54148.5</v>
      </c>
      <c r="C1187">
        <v>54145.9</v>
      </c>
      <c r="D1187">
        <v>54145.3</v>
      </c>
      <c r="E1187">
        <v>54095.7</v>
      </c>
      <c r="F1187">
        <v>2844.61</v>
      </c>
      <c r="G1187">
        <v>0</v>
      </c>
      <c r="H1187">
        <v>1030.3</v>
      </c>
      <c r="I1187">
        <v>0.28310600000000002</v>
      </c>
      <c r="J1187">
        <v>0.72058999999999995</v>
      </c>
      <c r="K1187">
        <v>0</v>
      </c>
      <c r="L1187" t="s">
        <v>43</v>
      </c>
    </row>
    <row r="1188" spans="1:12" x14ac:dyDescent="0.25">
      <c r="A1188" t="s">
        <v>76</v>
      </c>
      <c r="B1188">
        <v>53910.5</v>
      </c>
      <c r="C1188">
        <v>53907.8</v>
      </c>
      <c r="D1188">
        <v>53907.199999999997</v>
      </c>
      <c r="E1188">
        <v>53857.599999999999</v>
      </c>
      <c r="F1188">
        <v>2834.1</v>
      </c>
      <c r="G1188">
        <v>0</v>
      </c>
      <c r="H1188">
        <v>1024.8900000000001</v>
      </c>
      <c r="I1188">
        <v>0.283777</v>
      </c>
      <c r="J1188">
        <v>0.71876499999999999</v>
      </c>
      <c r="K1188">
        <v>0</v>
      </c>
      <c r="L1188" t="s">
        <v>43</v>
      </c>
    </row>
    <row r="1189" spans="1:12" x14ac:dyDescent="0.25">
      <c r="A1189" t="s">
        <v>76</v>
      </c>
      <c r="B1189">
        <v>54715.7</v>
      </c>
      <c r="C1189">
        <v>54712.2</v>
      </c>
      <c r="D1189">
        <v>54711.5</v>
      </c>
      <c r="E1189">
        <v>54661.3</v>
      </c>
      <c r="F1189">
        <v>2891.97</v>
      </c>
      <c r="G1189">
        <v>0</v>
      </c>
      <c r="H1189">
        <v>1039.54</v>
      </c>
      <c r="I1189">
        <v>0.283165</v>
      </c>
      <c r="J1189">
        <v>0.71720899999999999</v>
      </c>
      <c r="K1189">
        <v>0</v>
      </c>
      <c r="L1189" t="s">
        <v>43</v>
      </c>
    </row>
    <row r="1190" spans="1:12" x14ac:dyDescent="0.25">
      <c r="A1190" t="s">
        <v>76</v>
      </c>
      <c r="B1190">
        <v>53557.4</v>
      </c>
      <c r="C1190">
        <v>53551.9</v>
      </c>
      <c r="D1190">
        <v>53551.3</v>
      </c>
      <c r="E1190">
        <v>53501.9</v>
      </c>
      <c r="F1190">
        <v>2824.45</v>
      </c>
      <c r="G1190">
        <v>0</v>
      </c>
      <c r="H1190">
        <v>1019.66</v>
      </c>
      <c r="I1190">
        <v>0.283107</v>
      </c>
      <c r="J1190">
        <v>0.72757300000000003</v>
      </c>
      <c r="K1190">
        <v>0</v>
      </c>
      <c r="L1190" t="s">
        <v>43</v>
      </c>
    </row>
    <row r="1191" spans="1:12" x14ac:dyDescent="0.25">
      <c r="A1191" t="s">
        <v>76</v>
      </c>
      <c r="B1191">
        <v>53659.7</v>
      </c>
      <c r="C1191">
        <v>53657.2</v>
      </c>
      <c r="D1191">
        <v>53656.5</v>
      </c>
      <c r="E1191">
        <v>53607.1</v>
      </c>
      <c r="F1191">
        <v>2831.2</v>
      </c>
      <c r="G1191">
        <v>0</v>
      </c>
      <c r="H1191">
        <v>1021.68</v>
      </c>
      <c r="I1191">
        <v>0.28308499999999998</v>
      </c>
      <c r="J1191">
        <v>0.72397800000000001</v>
      </c>
      <c r="K1191">
        <v>0</v>
      </c>
      <c r="L1191" t="s">
        <v>43</v>
      </c>
    </row>
    <row r="1192" spans="1:12" x14ac:dyDescent="0.25">
      <c r="A1192" t="s">
        <v>76</v>
      </c>
      <c r="B1192">
        <v>52785.599999999999</v>
      </c>
      <c r="C1192">
        <v>52783.1</v>
      </c>
      <c r="D1192">
        <v>52782.5</v>
      </c>
      <c r="E1192">
        <v>52733.9</v>
      </c>
      <c r="F1192">
        <v>2785.03</v>
      </c>
      <c r="G1192">
        <v>0</v>
      </c>
      <c r="H1192">
        <v>1005.54</v>
      </c>
      <c r="I1192">
        <v>0.283217</v>
      </c>
      <c r="J1192">
        <v>0.71034299999999995</v>
      </c>
      <c r="K1192">
        <v>0</v>
      </c>
      <c r="L1192" t="s">
        <v>43</v>
      </c>
    </row>
    <row r="1193" spans="1:12" x14ac:dyDescent="0.25">
      <c r="A1193" t="s">
        <v>76</v>
      </c>
      <c r="B1193">
        <v>52204</v>
      </c>
      <c r="C1193">
        <v>52201.599999999999</v>
      </c>
      <c r="D1193">
        <v>52201</v>
      </c>
      <c r="E1193">
        <v>52152.9</v>
      </c>
      <c r="F1193">
        <v>2738.81</v>
      </c>
      <c r="G1193">
        <v>0</v>
      </c>
      <c r="H1193">
        <v>994.87900000000002</v>
      </c>
      <c r="I1193">
        <v>0.28355999999999998</v>
      </c>
      <c r="J1193">
        <v>0.70653200000000005</v>
      </c>
      <c r="K1193">
        <v>0</v>
      </c>
      <c r="L1193" t="s">
        <v>43</v>
      </c>
    </row>
    <row r="1194" spans="1:12" x14ac:dyDescent="0.25">
      <c r="A1194" t="s">
        <v>76</v>
      </c>
      <c r="B1194">
        <v>53920.1</v>
      </c>
      <c r="C1194">
        <v>53917.599999999999</v>
      </c>
      <c r="D1194">
        <v>53917</v>
      </c>
      <c r="E1194">
        <v>53867.3</v>
      </c>
      <c r="F1194">
        <v>2874.71</v>
      </c>
      <c r="G1194">
        <v>0</v>
      </c>
      <c r="H1194">
        <v>1026.17</v>
      </c>
      <c r="I1194">
        <v>0.283082</v>
      </c>
      <c r="J1194">
        <v>0.70653200000000005</v>
      </c>
      <c r="K1194">
        <v>0</v>
      </c>
      <c r="L1194" t="s">
        <v>43</v>
      </c>
    </row>
    <row r="1195" spans="1:12" x14ac:dyDescent="0.25">
      <c r="A1195" t="s">
        <v>76</v>
      </c>
      <c r="B1195">
        <v>56058</v>
      </c>
      <c r="C1195">
        <v>56055.5</v>
      </c>
      <c r="D1195">
        <v>56054.9</v>
      </c>
      <c r="E1195">
        <v>56003.3</v>
      </c>
      <c r="F1195">
        <v>2993</v>
      </c>
      <c r="G1195">
        <v>0</v>
      </c>
      <c r="H1195">
        <v>1065.6099999999999</v>
      </c>
      <c r="I1195">
        <v>0.283078</v>
      </c>
      <c r="J1195">
        <v>0.72779099999999997</v>
      </c>
      <c r="K1195">
        <v>0</v>
      </c>
      <c r="L1195" t="s">
        <v>43</v>
      </c>
    </row>
    <row r="1196" spans="1:12" x14ac:dyDescent="0.25">
      <c r="A1196" t="s">
        <v>76</v>
      </c>
      <c r="B1196">
        <v>56707.4</v>
      </c>
      <c r="C1196">
        <v>56704.9</v>
      </c>
      <c r="D1196">
        <v>56704.2</v>
      </c>
      <c r="E1196">
        <v>56651.7</v>
      </c>
      <c r="F1196">
        <v>3083.47</v>
      </c>
      <c r="G1196">
        <v>0</v>
      </c>
      <c r="H1196">
        <v>1076.2</v>
      </c>
      <c r="I1196">
        <v>0.28309200000000001</v>
      </c>
      <c r="J1196">
        <v>0.72688399999999997</v>
      </c>
      <c r="K1196">
        <v>0</v>
      </c>
      <c r="L1196" t="s">
        <v>43</v>
      </c>
    </row>
    <row r="1197" spans="1:12" x14ac:dyDescent="0.25">
      <c r="A1197" t="s">
        <v>76</v>
      </c>
      <c r="B1197">
        <v>56647</v>
      </c>
      <c r="C1197">
        <v>56644.4</v>
      </c>
      <c r="D1197">
        <v>56643.8</v>
      </c>
      <c r="E1197">
        <v>56591.7</v>
      </c>
      <c r="F1197">
        <v>3074.41</v>
      </c>
      <c r="G1197">
        <v>0</v>
      </c>
      <c r="H1197">
        <v>1074.94</v>
      </c>
      <c r="I1197">
        <v>0.283308</v>
      </c>
      <c r="J1197">
        <v>0.72021599999999997</v>
      </c>
      <c r="K1197">
        <v>0</v>
      </c>
      <c r="L1197" t="s">
        <v>43</v>
      </c>
    </row>
    <row r="1198" spans="1:12" x14ac:dyDescent="0.25">
      <c r="A1198" t="s">
        <v>76</v>
      </c>
      <c r="B1198">
        <v>53189.9</v>
      </c>
      <c r="C1198">
        <v>53187.4</v>
      </c>
      <c r="D1198">
        <v>53186.7</v>
      </c>
      <c r="E1198">
        <v>53137.8</v>
      </c>
      <c r="F1198">
        <v>2820.72</v>
      </c>
      <c r="G1198">
        <v>0</v>
      </c>
      <c r="H1198">
        <v>1011.42</v>
      </c>
      <c r="I1198">
        <v>0.283078</v>
      </c>
      <c r="J1198">
        <v>0.70653200000000005</v>
      </c>
      <c r="K1198">
        <v>0</v>
      </c>
      <c r="L1198" t="s">
        <v>43</v>
      </c>
    </row>
    <row r="1199" spans="1:12" x14ac:dyDescent="0.25">
      <c r="A1199" t="s">
        <v>76</v>
      </c>
      <c r="B1199">
        <v>52528.4</v>
      </c>
      <c r="C1199">
        <v>52525.9</v>
      </c>
      <c r="D1199">
        <v>52525.3</v>
      </c>
      <c r="E1199">
        <v>52476.9</v>
      </c>
      <c r="F1199">
        <v>2765.68</v>
      </c>
      <c r="G1199">
        <v>0</v>
      </c>
      <c r="H1199">
        <v>1001.61</v>
      </c>
      <c r="I1199">
        <v>0.28399099999999999</v>
      </c>
      <c r="J1199">
        <v>0.70653100000000002</v>
      </c>
      <c r="K1199">
        <v>0</v>
      </c>
      <c r="L1199" t="s">
        <v>43</v>
      </c>
    </row>
    <row r="1200" spans="1:12" x14ac:dyDescent="0.25">
      <c r="A1200" t="s">
        <v>76</v>
      </c>
      <c r="B1200">
        <v>52391.6</v>
      </c>
      <c r="C1200">
        <v>52389.2</v>
      </c>
      <c r="D1200">
        <v>52388.6</v>
      </c>
      <c r="E1200">
        <v>52340.3</v>
      </c>
      <c r="F1200">
        <v>2765.35</v>
      </c>
      <c r="G1200">
        <v>0</v>
      </c>
      <c r="H1200">
        <v>998.88199999999995</v>
      </c>
      <c r="I1200">
        <v>0.28315899999999999</v>
      </c>
      <c r="J1200">
        <v>0.72789899999999996</v>
      </c>
      <c r="K1200">
        <v>0</v>
      </c>
      <c r="L1200" t="s">
        <v>43</v>
      </c>
    </row>
    <row r="1201" spans="1:12" x14ac:dyDescent="0.25">
      <c r="A1201" t="s">
        <v>76</v>
      </c>
      <c r="B1201">
        <v>52892.2</v>
      </c>
      <c r="C1201">
        <v>52889.8</v>
      </c>
      <c r="D1201">
        <v>52889.2</v>
      </c>
      <c r="E1201">
        <v>52840.5</v>
      </c>
      <c r="F1201">
        <v>2786.53</v>
      </c>
      <c r="G1201">
        <v>0</v>
      </c>
      <c r="H1201">
        <v>1007.18</v>
      </c>
      <c r="I1201">
        <v>0.28308699999999998</v>
      </c>
      <c r="J1201">
        <v>0.72169899999999998</v>
      </c>
      <c r="K1201">
        <v>0</v>
      </c>
      <c r="L1201" t="s">
        <v>43</v>
      </c>
    </row>
    <row r="1202" spans="1:12" x14ac:dyDescent="0.25">
      <c r="A1202" t="s">
        <v>76</v>
      </c>
      <c r="B1202">
        <v>52466.7</v>
      </c>
      <c r="C1202">
        <v>52464.3</v>
      </c>
      <c r="D1202">
        <v>52463.7</v>
      </c>
      <c r="E1202">
        <v>52415.4</v>
      </c>
      <c r="F1202">
        <v>2764.99</v>
      </c>
      <c r="G1202">
        <v>0</v>
      </c>
      <c r="H1202">
        <v>998.32</v>
      </c>
      <c r="I1202">
        <v>0.27798200000000001</v>
      </c>
      <c r="J1202">
        <v>0.727271</v>
      </c>
      <c r="K1202">
        <v>0</v>
      </c>
      <c r="L1202" t="s">
        <v>43</v>
      </c>
    </row>
    <row r="1203" spans="1:12" x14ac:dyDescent="0.25">
      <c r="A1203" t="s">
        <v>76</v>
      </c>
      <c r="B1203">
        <v>53058.5</v>
      </c>
      <c r="C1203">
        <v>53055.9</v>
      </c>
      <c r="D1203">
        <v>53055.3</v>
      </c>
      <c r="E1203">
        <v>53006.3</v>
      </c>
      <c r="F1203">
        <v>2784.17</v>
      </c>
      <c r="G1203">
        <v>0</v>
      </c>
      <c r="H1203">
        <v>1010.73</v>
      </c>
      <c r="I1203">
        <v>0.26747199999999999</v>
      </c>
      <c r="J1203">
        <v>0.72789899999999996</v>
      </c>
      <c r="K1203">
        <v>0</v>
      </c>
      <c r="L1203" t="s">
        <v>43</v>
      </c>
    </row>
    <row r="1204" spans="1:12" x14ac:dyDescent="0.25">
      <c r="A1204" t="s">
        <v>76</v>
      </c>
      <c r="B1204">
        <v>52914.2</v>
      </c>
      <c r="C1204">
        <v>52911.6</v>
      </c>
      <c r="D1204">
        <v>52911</v>
      </c>
      <c r="E1204">
        <v>52862.3</v>
      </c>
      <c r="F1204">
        <v>2786.49</v>
      </c>
      <c r="G1204">
        <v>0</v>
      </c>
      <c r="H1204">
        <v>1006.57</v>
      </c>
      <c r="I1204">
        <v>0.28327799999999997</v>
      </c>
      <c r="J1204">
        <v>0.74901499999999999</v>
      </c>
      <c r="K1204">
        <v>0</v>
      </c>
      <c r="L1204" t="s">
        <v>43</v>
      </c>
    </row>
    <row r="1205" spans="1:12" x14ac:dyDescent="0.25">
      <c r="A1205" t="s">
        <v>76</v>
      </c>
      <c r="B1205">
        <v>54723</v>
      </c>
      <c r="C1205">
        <v>54720.6</v>
      </c>
      <c r="D1205">
        <v>54719.9</v>
      </c>
      <c r="E1205">
        <v>54669.3</v>
      </c>
      <c r="F1205">
        <v>2919.01</v>
      </c>
      <c r="G1205">
        <v>0</v>
      </c>
      <c r="H1205">
        <v>1039.23</v>
      </c>
      <c r="I1205">
        <v>0.28322199999999997</v>
      </c>
      <c r="J1205">
        <v>0.72659099999999999</v>
      </c>
      <c r="K1205">
        <v>0</v>
      </c>
      <c r="L1205" t="s">
        <v>43</v>
      </c>
    </row>
    <row r="1206" spans="1:12" x14ac:dyDescent="0.25">
      <c r="A1206" t="s">
        <v>76</v>
      </c>
      <c r="B1206">
        <v>53844.6</v>
      </c>
      <c r="C1206">
        <v>53842.1</v>
      </c>
      <c r="D1206">
        <v>53841.5</v>
      </c>
      <c r="E1206">
        <v>53792.2</v>
      </c>
      <c r="F1206">
        <v>2846.12</v>
      </c>
      <c r="G1206">
        <v>0</v>
      </c>
      <c r="H1206">
        <v>1023.75</v>
      </c>
      <c r="I1206">
        <v>0.28308100000000003</v>
      </c>
      <c r="J1206">
        <v>0.72772000000000003</v>
      </c>
      <c r="K1206">
        <v>0</v>
      </c>
      <c r="L1206" t="s">
        <v>43</v>
      </c>
    </row>
    <row r="1207" spans="1:12" x14ac:dyDescent="0.25">
      <c r="A1207" t="s">
        <v>76</v>
      </c>
      <c r="B1207">
        <v>53599</v>
      </c>
      <c r="C1207">
        <v>53596.5</v>
      </c>
      <c r="D1207">
        <v>53595.9</v>
      </c>
      <c r="E1207">
        <v>53546.6</v>
      </c>
      <c r="F1207">
        <v>2845.64</v>
      </c>
      <c r="G1207">
        <v>0</v>
      </c>
      <c r="H1207">
        <v>1018.68</v>
      </c>
      <c r="I1207">
        <v>0.267646</v>
      </c>
      <c r="J1207">
        <v>0.74740399999999996</v>
      </c>
      <c r="K1207">
        <v>0</v>
      </c>
      <c r="L1207" t="s">
        <v>43</v>
      </c>
    </row>
    <row r="1208" spans="1:12" x14ac:dyDescent="0.25">
      <c r="A1208" t="s">
        <v>76</v>
      </c>
      <c r="B1208">
        <v>53360.5</v>
      </c>
      <c r="C1208">
        <v>53357.7</v>
      </c>
      <c r="D1208">
        <v>53212.7</v>
      </c>
      <c r="E1208">
        <v>53163.7</v>
      </c>
      <c r="F1208">
        <v>2828.95</v>
      </c>
      <c r="G1208">
        <v>0</v>
      </c>
      <c r="H1208">
        <v>1011.5</v>
      </c>
      <c r="I1208">
        <v>0.28315099999999999</v>
      </c>
      <c r="J1208">
        <v>0.72499199999999997</v>
      </c>
      <c r="K1208">
        <v>0</v>
      </c>
      <c r="L1208" t="s">
        <v>43</v>
      </c>
    </row>
    <row r="1209" spans="1:12" x14ac:dyDescent="0.25">
      <c r="A1209" t="s">
        <v>76</v>
      </c>
      <c r="B1209">
        <v>52861.8</v>
      </c>
      <c r="C1209">
        <v>52859</v>
      </c>
      <c r="D1209">
        <v>52858.400000000001</v>
      </c>
      <c r="E1209">
        <v>52809.7</v>
      </c>
      <c r="F1209">
        <v>2776.59</v>
      </c>
      <c r="G1209">
        <v>0</v>
      </c>
      <c r="H1209">
        <v>1004.95</v>
      </c>
      <c r="I1209">
        <v>0.28309800000000002</v>
      </c>
      <c r="J1209">
        <v>0.72635899999999998</v>
      </c>
      <c r="K1209">
        <v>0</v>
      </c>
      <c r="L1209" t="s">
        <v>43</v>
      </c>
    </row>
    <row r="1210" spans="1:12" x14ac:dyDescent="0.25">
      <c r="A1210" t="s">
        <v>76</v>
      </c>
      <c r="B1210">
        <v>53705.5</v>
      </c>
      <c r="C1210">
        <v>53703</v>
      </c>
      <c r="D1210">
        <v>53702.400000000001</v>
      </c>
      <c r="E1210">
        <v>53653</v>
      </c>
      <c r="F1210">
        <v>2824.61</v>
      </c>
      <c r="G1210">
        <v>0</v>
      </c>
      <c r="H1210">
        <v>1021.84</v>
      </c>
      <c r="I1210">
        <v>0.261851</v>
      </c>
      <c r="J1210">
        <v>0.74934500000000004</v>
      </c>
      <c r="K1210">
        <v>0</v>
      </c>
      <c r="L1210" t="s">
        <v>43</v>
      </c>
    </row>
    <row r="1211" spans="1:12" x14ac:dyDescent="0.25">
      <c r="A1211" t="s">
        <v>76</v>
      </c>
      <c r="B1211">
        <v>56144.3</v>
      </c>
      <c r="C1211">
        <v>56141.8</v>
      </c>
      <c r="D1211">
        <v>56141.1</v>
      </c>
      <c r="E1211">
        <v>56089.4</v>
      </c>
      <c r="F1211">
        <v>3005.16</v>
      </c>
      <c r="G1211">
        <v>0</v>
      </c>
      <c r="H1211">
        <v>1066.19</v>
      </c>
      <c r="I1211">
        <v>0.28346199999999999</v>
      </c>
      <c r="J1211">
        <v>0.72336100000000003</v>
      </c>
      <c r="K1211">
        <v>0</v>
      </c>
      <c r="L1211" t="s">
        <v>43</v>
      </c>
    </row>
    <row r="1212" spans="1:12" x14ac:dyDescent="0.25">
      <c r="A1212" t="s">
        <v>76</v>
      </c>
      <c r="B1212">
        <v>53288.9</v>
      </c>
      <c r="C1212">
        <v>53286.400000000001</v>
      </c>
      <c r="D1212">
        <v>53285.8</v>
      </c>
      <c r="E1212">
        <v>53236.800000000003</v>
      </c>
      <c r="F1212">
        <v>2795.69</v>
      </c>
      <c r="G1212">
        <v>0</v>
      </c>
      <c r="H1212">
        <v>1014.03</v>
      </c>
      <c r="I1212">
        <v>0.28347699999999998</v>
      </c>
      <c r="J1212">
        <v>0.70653100000000002</v>
      </c>
      <c r="K1212">
        <v>0</v>
      </c>
      <c r="L1212" t="s">
        <v>43</v>
      </c>
    </row>
    <row r="1213" spans="1:12" x14ac:dyDescent="0.25">
      <c r="A1213" t="s">
        <v>76</v>
      </c>
      <c r="B1213">
        <v>54781.1</v>
      </c>
      <c r="C1213">
        <v>54778.6</v>
      </c>
      <c r="D1213">
        <v>54777.9</v>
      </c>
      <c r="E1213">
        <v>54727.5</v>
      </c>
      <c r="F1213">
        <v>2913.86</v>
      </c>
      <c r="G1213">
        <v>0</v>
      </c>
      <c r="H1213">
        <v>1040.06</v>
      </c>
      <c r="I1213">
        <v>0.283138</v>
      </c>
      <c r="J1213">
        <v>0.70652800000000004</v>
      </c>
      <c r="K1213">
        <v>0</v>
      </c>
      <c r="L1213" t="s">
        <v>43</v>
      </c>
    </row>
    <row r="1214" spans="1:12" x14ac:dyDescent="0.25">
      <c r="A1214" t="s">
        <v>76</v>
      </c>
      <c r="B1214">
        <v>53527.7</v>
      </c>
      <c r="C1214">
        <v>53525</v>
      </c>
      <c r="D1214">
        <v>53524.4</v>
      </c>
      <c r="E1214">
        <v>53475.1</v>
      </c>
      <c r="F1214">
        <v>2812.72</v>
      </c>
      <c r="G1214">
        <v>0</v>
      </c>
      <c r="H1214">
        <v>1018.68</v>
      </c>
      <c r="I1214">
        <v>0.28308</v>
      </c>
      <c r="J1214">
        <v>0.71748400000000001</v>
      </c>
      <c r="K1214">
        <v>0</v>
      </c>
      <c r="L1214" t="s">
        <v>43</v>
      </c>
    </row>
    <row r="1215" spans="1:12" x14ac:dyDescent="0.25">
      <c r="A1215" t="s">
        <v>76</v>
      </c>
      <c r="B1215">
        <v>54003.5</v>
      </c>
      <c r="C1215">
        <v>54001</v>
      </c>
      <c r="D1215">
        <v>54000.4</v>
      </c>
      <c r="E1215">
        <v>53950.7</v>
      </c>
      <c r="F1215">
        <v>2845.99</v>
      </c>
      <c r="G1215">
        <v>0</v>
      </c>
      <c r="H1215">
        <v>1028.1300000000001</v>
      </c>
      <c r="I1215">
        <v>0.28308800000000001</v>
      </c>
      <c r="J1215">
        <v>0.72789700000000002</v>
      </c>
      <c r="K1215">
        <v>0</v>
      </c>
      <c r="L1215" t="s">
        <v>43</v>
      </c>
    </row>
    <row r="1216" spans="1:12" x14ac:dyDescent="0.25">
      <c r="A1216" t="s">
        <v>76</v>
      </c>
      <c r="B1216">
        <v>56393.3</v>
      </c>
      <c r="C1216">
        <v>56390.8</v>
      </c>
      <c r="D1216">
        <v>56390.2</v>
      </c>
      <c r="E1216">
        <v>56338</v>
      </c>
      <c r="F1216">
        <v>3018.06</v>
      </c>
      <c r="G1216">
        <v>0</v>
      </c>
      <c r="H1216">
        <v>1070.17</v>
      </c>
      <c r="I1216">
        <v>0.28308100000000003</v>
      </c>
      <c r="J1216">
        <v>0.70652199999999998</v>
      </c>
      <c r="K1216">
        <v>0</v>
      </c>
      <c r="L1216" t="s">
        <v>43</v>
      </c>
    </row>
    <row r="1217" spans="1:25" x14ac:dyDescent="0.25">
      <c r="A1217" t="s">
        <v>76</v>
      </c>
      <c r="B1217">
        <v>53385.3</v>
      </c>
      <c r="C1217">
        <v>53382.9</v>
      </c>
      <c r="D1217">
        <v>53382.2</v>
      </c>
      <c r="E1217">
        <v>53333.1</v>
      </c>
      <c r="F1217">
        <v>2805.68</v>
      </c>
      <c r="G1217">
        <v>0</v>
      </c>
      <c r="H1217">
        <v>1013.38</v>
      </c>
      <c r="I1217">
        <v>0.26285500000000001</v>
      </c>
      <c r="J1217">
        <v>0.72789499999999996</v>
      </c>
      <c r="K1217">
        <v>0</v>
      </c>
      <c r="L1217" t="s">
        <v>43</v>
      </c>
    </row>
    <row r="1218" spans="1:25" x14ac:dyDescent="0.25">
      <c r="A1218" t="s">
        <v>76</v>
      </c>
      <c r="B1218">
        <v>53298.400000000001</v>
      </c>
      <c r="C1218">
        <v>53295.9</v>
      </c>
      <c r="D1218">
        <v>53295.3</v>
      </c>
      <c r="E1218">
        <v>53246.3</v>
      </c>
      <c r="F1218">
        <v>2839.22</v>
      </c>
      <c r="G1218">
        <v>0</v>
      </c>
      <c r="H1218">
        <v>1014.04</v>
      </c>
      <c r="I1218">
        <v>0.28312300000000001</v>
      </c>
      <c r="J1218">
        <v>0.72787100000000005</v>
      </c>
      <c r="K1218">
        <v>0</v>
      </c>
      <c r="L1218" t="s">
        <v>43</v>
      </c>
    </row>
    <row r="1219" spans="1:25" x14ac:dyDescent="0.25">
      <c r="A1219" t="s">
        <v>76</v>
      </c>
      <c r="B1219">
        <v>56461.3</v>
      </c>
      <c r="C1219">
        <v>56458.6</v>
      </c>
      <c r="D1219">
        <v>56457.9</v>
      </c>
      <c r="E1219">
        <v>56406.3</v>
      </c>
      <c r="F1219">
        <v>3039.51</v>
      </c>
      <c r="G1219">
        <v>0</v>
      </c>
      <c r="H1219">
        <v>1071.99</v>
      </c>
      <c r="I1219">
        <v>0.26088699999999998</v>
      </c>
      <c r="J1219">
        <v>0.72696899999999998</v>
      </c>
      <c r="K1219">
        <v>0</v>
      </c>
      <c r="L1219" t="s">
        <v>43</v>
      </c>
    </row>
    <row r="1220" spans="1:25" x14ac:dyDescent="0.25">
      <c r="A1220" t="s">
        <v>76</v>
      </c>
      <c r="B1220">
        <v>57910.8</v>
      </c>
      <c r="C1220">
        <v>57908</v>
      </c>
      <c r="D1220">
        <v>57907.3</v>
      </c>
      <c r="E1220">
        <v>57853.5</v>
      </c>
      <c r="F1220">
        <v>3165.65</v>
      </c>
      <c r="G1220">
        <v>0</v>
      </c>
      <c r="H1220">
        <v>1098.8800000000001</v>
      </c>
      <c r="I1220">
        <v>0.28309200000000001</v>
      </c>
      <c r="J1220">
        <v>0.72642399999999996</v>
      </c>
      <c r="K1220">
        <v>0</v>
      </c>
      <c r="L1220" t="s">
        <v>43</v>
      </c>
    </row>
    <row r="1221" spans="1:25" x14ac:dyDescent="0.25">
      <c r="A1221" t="s">
        <v>76</v>
      </c>
      <c r="B1221">
        <v>56079.8</v>
      </c>
      <c r="C1221">
        <v>56077.2</v>
      </c>
      <c r="D1221">
        <v>56076.5</v>
      </c>
      <c r="E1221">
        <v>56024.1</v>
      </c>
      <c r="F1221">
        <v>2999.64</v>
      </c>
      <c r="G1221">
        <v>0</v>
      </c>
      <c r="H1221">
        <v>1063.73</v>
      </c>
      <c r="I1221">
        <v>0.28313100000000002</v>
      </c>
      <c r="J1221">
        <v>0.72773500000000002</v>
      </c>
      <c r="K1221">
        <v>0</v>
      </c>
      <c r="L1221" t="s">
        <v>43</v>
      </c>
    </row>
    <row r="1222" spans="1:25" x14ac:dyDescent="0.25">
      <c r="A1222" t="s">
        <v>76</v>
      </c>
      <c r="B1222">
        <v>55527.8</v>
      </c>
      <c r="C1222">
        <v>55525.3</v>
      </c>
      <c r="D1222">
        <v>55524.6</v>
      </c>
      <c r="E1222">
        <v>55473.3</v>
      </c>
      <c r="F1222">
        <v>2972.35</v>
      </c>
      <c r="G1222">
        <v>0</v>
      </c>
      <c r="H1222">
        <v>1054.3699999999999</v>
      </c>
      <c r="I1222">
        <v>0.28399799999999997</v>
      </c>
      <c r="J1222">
        <v>0.72757400000000005</v>
      </c>
      <c r="K1222">
        <v>0</v>
      </c>
      <c r="L1222" t="s">
        <v>43</v>
      </c>
    </row>
    <row r="1223" spans="1:25" x14ac:dyDescent="0.25">
      <c r="A1223" t="s">
        <v>76</v>
      </c>
      <c r="B1223">
        <v>53689.4</v>
      </c>
      <c r="C1223">
        <v>53686.8</v>
      </c>
      <c r="D1223">
        <v>53686.2</v>
      </c>
      <c r="E1223">
        <v>53636.6</v>
      </c>
      <c r="F1223">
        <v>2862.69</v>
      </c>
      <c r="G1223">
        <v>0</v>
      </c>
      <c r="H1223">
        <v>1018.41</v>
      </c>
      <c r="I1223">
        <v>0.28308</v>
      </c>
      <c r="J1223">
        <v>0.72527900000000001</v>
      </c>
      <c r="K1223">
        <v>0</v>
      </c>
      <c r="L1223" t="s">
        <v>43</v>
      </c>
    </row>
    <row r="1224" spans="1:25" x14ac:dyDescent="0.25">
      <c r="A1224" t="s">
        <v>76</v>
      </c>
      <c r="B1224">
        <v>55674</v>
      </c>
      <c r="C1224">
        <v>55671.4</v>
      </c>
      <c r="D1224">
        <v>55670.8</v>
      </c>
      <c r="E1224">
        <v>55619.1</v>
      </c>
      <c r="F1224">
        <v>2992.65</v>
      </c>
      <c r="G1224">
        <v>0</v>
      </c>
      <c r="H1224">
        <v>1057.44</v>
      </c>
      <c r="I1224">
        <v>0.283113</v>
      </c>
      <c r="J1224">
        <v>0.70652999999999999</v>
      </c>
      <c r="K1224">
        <v>0</v>
      </c>
      <c r="L1224" t="s">
        <v>43</v>
      </c>
    </row>
    <row r="1225" spans="1:25" x14ac:dyDescent="0.25">
      <c r="A1225" t="s">
        <v>76</v>
      </c>
      <c r="B1225">
        <v>55666.9</v>
      </c>
      <c r="C1225">
        <v>55664.1</v>
      </c>
      <c r="D1225">
        <v>55663.4</v>
      </c>
      <c r="E1225">
        <v>55612.3</v>
      </c>
      <c r="F1225">
        <v>2972.2</v>
      </c>
      <c r="G1225">
        <v>0</v>
      </c>
      <c r="H1225">
        <v>1058.27</v>
      </c>
      <c r="I1225">
        <v>0.283082</v>
      </c>
      <c r="J1225">
        <v>0.72671699999999995</v>
      </c>
      <c r="K1225">
        <v>0</v>
      </c>
      <c r="L1225" t="s">
        <v>43</v>
      </c>
    </row>
    <row r="1226" spans="1:25" x14ac:dyDescent="0.25">
      <c r="A1226" t="s">
        <v>76</v>
      </c>
      <c r="B1226">
        <v>57139.8</v>
      </c>
      <c r="C1226">
        <v>57137</v>
      </c>
      <c r="D1226">
        <v>57136.3</v>
      </c>
      <c r="E1226">
        <v>57084.1</v>
      </c>
      <c r="F1226">
        <v>3065.27</v>
      </c>
      <c r="G1226">
        <v>0</v>
      </c>
      <c r="H1226">
        <v>1085.8399999999999</v>
      </c>
      <c r="I1226">
        <v>0.27392100000000003</v>
      </c>
      <c r="J1226">
        <v>0.70696000000000003</v>
      </c>
      <c r="K1226">
        <v>0</v>
      </c>
      <c r="L1226" t="s">
        <v>43</v>
      </c>
    </row>
    <row r="1227" spans="1:25" x14ac:dyDescent="0.25">
      <c r="A1227" t="s">
        <v>76</v>
      </c>
      <c r="B1227">
        <v>57692.1</v>
      </c>
      <c r="C1227">
        <v>57689.3</v>
      </c>
      <c r="D1227">
        <v>57688.6</v>
      </c>
      <c r="E1227">
        <v>57635.3</v>
      </c>
      <c r="F1227">
        <v>3132.48</v>
      </c>
      <c r="G1227">
        <v>0</v>
      </c>
      <c r="H1227">
        <v>1094.31</v>
      </c>
      <c r="I1227">
        <v>0.26945599999999997</v>
      </c>
      <c r="J1227">
        <v>0.72274099999999997</v>
      </c>
      <c r="K1227">
        <v>0</v>
      </c>
      <c r="L1227" t="s">
        <v>43</v>
      </c>
    </row>
    <row r="1228" spans="1:25" x14ac:dyDescent="0.25">
      <c r="A1228" t="s">
        <v>76</v>
      </c>
      <c r="B1228">
        <v>57380.5</v>
      </c>
      <c r="C1228">
        <v>57377.7</v>
      </c>
      <c r="D1228">
        <v>57377.1</v>
      </c>
      <c r="E1228">
        <v>57323.9</v>
      </c>
      <c r="F1228">
        <v>3091.23</v>
      </c>
      <c r="G1228">
        <v>0</v>
      </c>
      <c r="H1228">
        <v>1089.48</v>
      </c>
      <c r="I1228">
        <v>0.28309400000000001</v>
      </c>
      <c r="J1228">
        <v>0.725074</v>
      </c>
      <c r="K1228">
        <v>0</v>
      </c>
      <c r="L1228" t="s">
        <v>43</v>
      </c>
    </row>
    <row r="1229" spans="1:25" x14ac:dyDescent="0.25">
      <c r="A1229" t="s">
        <v>76</v>
      </c>
      <c r="B1229">
        <v>56868.7</v>
      </c>
      <c r="C1229">
        <v>56866.1</v>
      </c>
      <c r="D1229">
        <v>56865.5</v>
      </c>
      <c r="E1229">
        <v>56812.6</v>
      </c>
      <c r="F1229">
        <v>3081.53</v>
      </c>
      <c r="G1229">
        <v>0</v>
      </c>
      <c r="H1229">
        <v>1078.8</v>
      </c>
      <c r="I1229">
        <v>0.28308</v>
      </c>
      <c r="J1229">
        <v>0.72698799999999997</v>
      </c>
      <c r="K1229">
        <v>0</v>
      </c>
      <c r="L1229" t="s">
        <v>43</v>
      </c>
    </row>
    <row r="1230" spans="1:25" x14ac:dyDescent="0.25">
      <c r="A1230" t="s">
        <v>76</v>
      </c>
      <c r="B1230">
        <v>57916.1</v>
      </c>
      <c r="C1230">
        <v>57913.3</v>
      </c>
      <c r="D1230">
        <v>57912.6</v>
      </c>
      <c r="E1230">
        <v>57859.3</v>
      </c>
      <c r="F1230">
        <v>3133.73</v>
      </c>
      <c r="G1230">
        <v>0</v>
      </c>
      <c r="H1230">
        <v>1098.5999999999999</v>
      </c>
      <c r="I1230">
        <v>0.283086</v>
      </c>
      <c r="J1230">
        <v>0.72759300000000005</v>
      </c>
      <c r="K1230">
        <v>0</v>
      </c>
      <c r="L1230" t="s">
        <v>43</v>
      </c>
    </row>
    <row r="1231" spans="1:25" x14ac:dyDescent="0.25">
      <c r="A1231" t="s">
        <v>76</v>
      </c>
      <c r="B1231">
        <v>57568.7</v>
      </c>
      <c r="C1231">
        <v>57566</v>
      </c>
      <c r="D1231">
        <v>57565.3</v>
      </c>
      <c r="E1231">
        <v>57512.5</v>
      </c>
      <c r="F1231">
        <v>3081.71</v>
      </c>
      <c r="G1231">
        <v>0</v>
      </c>
      <c r="H1231">
        <v>1093.3499999999999</v>
      </c>
      <c r="I1231">
        <v>0.275397</v>
      </c>
      <c r="J1231">
        <v>0.71812200000000004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55865.9</v>
      </c>
      <c r="C1232">
        <v>55863.5</v>
      </c>
      <c r="D1232">
        <v>55845.4</v>
      </c>
      <c r="E1232">
        <v>55793.599999999999</v>
      </c>
      <c r="F1232">
        <v>3002</v>
      </c>
      <c r="G1232">
        <v>0</v>
      </c>
      <c r="H1232">
        <v>1060.74</v>
      </c>
      <c r="I1232">
        <v>0.28309099999999998</v>
      </c>
      <c r="J1232">
        <v>0.72604299999999999</v>
      </c>
      <c r="K1232">
        <v>0</v>
      </c>
      <c r="L1232" t="s">
        <v>43</v>
      </c>
      <c r="R1232">
        <f>AVERAGE(B1183:B1232)</f>
        <v>54657.006000000008</v>
      </c>
      <c r="S1232">
        <f>AVERAGE(C1183:C1232)</f>
        <v>54654.36</v>
      </c>
      <c r="U1232">
        <f>_xlfn.VAR.P(B1183:B1232)</f>
        <v>2882818.9941640003</v>
      </c>
      <c r="V1232">
        <f>_xlfn.VAR.P(C1183:C1232)</f>
        <v>2882744.4095999999</v>
      </c>
      <c r="X1232">
        <f>1.96*SQRT(U1232)/50</f>
        <v>66.557155732439242</v>
      </c>
      <c r="Y1232">
        <f>1.96*SQRT(V1232)/50</f>
        <v>66.556294740375563</v>
      </c>
    </row>
    <row r="1233" spans="1:15" x14ac:dyDescent="0.25">
      <c r="A1233" t="s">
        <v>76</v>
      </c>
      <c r="B1233">
        <v>2732854.2572690002</v>
      </c>
      <c r="C1233" t="s">
        <v>37</v>
      </c>
    </row>
    <row r="1234" spans="1:15" x14ac:dyDescent="0.25">
      <c r="A1234" t="s">
        <v>148</v>
      </c>
      <c r="B1234">
        <v>57215.8</v>
      </c>
      <c r="C1234">
        <v>57021.8</v>
      </c>
      <c r="D1234">
        <v>57021.2</v>
      </c>
      <c r="E1234">
        <v>56968.4</v>
      </c>
      <c r="F1234">
        <v>2285.0500000000002</v>
      </c>
      <c r="G1234">
        <v>3936.66</v>
      </c>
      <c r="H1234">
        <v>1019.94</v>
      </c>
      <c r="I1234">
        <v>1078.75</v>
      </c>
      <c r="J1234">
        <v>1297.32</v>
      </c>
      <c r="K1234">
        <v>50381</v>
      </c>
      <c r="L1234">
        <v>0.283746</v>
      </c>
      <c r="M1234">
        <v>0.72697699999999998</v>
      </c>
      <c r="N1234">
        <v>0</v>
      </c>
      <c r="O1234" t="s">
        <v>43</v>
      </c>
    </row>
    <row r="1235" spans="1:15" x14ac:dyDescent="0.25">
      <c r="A1235" t="s">
        <v>148</v>
      </c>
      <c r="B1235">
        <v>56724.800000000003</v>
      </c>
      <c r="C1235">
        <v>56604.3</v>
      </c>
      <c r="D1235">
        <v>56603.7</v>
      </c>
      <c r="E1235">
        <v>56551.4</v>
      </c>
      <c r="F1235">
        <v>2271.75</v>
      </c>
      <c r="G1235">
        <v>3898.99</v>
      </c>
      <c r="H1235">
        <v>1012.45</v>
      </c>
      <c r="I1235">
        <v>1069.1099999999999</v>
      </c>
      <c r="J1235">
        <v>1281.47</v>
      </c>
      <c r="K1235">
        <v>50022.8</v>
      </c>
      <c r="L1235">
        <v>0.28318900000000002</v>
      </c>
      <c r="M1235">
        <v>0.70653200000000005</v>
      </c>
      <c r="N1235">
        <v>0</v>
      </c>
      <c r="O1235" t="s">
        <v>43</v>
      </c>
    </row>
    <row r="1236" spans="1:15" x14ac:dyDescent="0.25">
      <c r="A1236" t="s">
        <v>148</v>
      </c>
      <c r="B1236">
        <v>56531.7</v>
      </c>
      <c r="C1236">
        <v>56412.6</v>
      </c>
      <c r="D1236">
        <v>56412</v>
      </c>
      <c r="E1236">
        <v>56360.5</v>
      </c>
      <c r="F1236">
        <v>2249.33</v>
      </c>
      <c r="G1236">
        <v>3819.5</v>
      </c>
      <c r="H1236">
        <v>1011.32</v>
      </c>
      <c r="I1236">
        <v>1066.97</v>
      </c>
      <c r="J1236">
        <v>1206.8399999999999</v>
      </c>
      <c r="K1236">
        <v>49918</v>
      </c>
      <c r="L1236">
        <v>0.28308299999999997</v>
      </c>
      <c r="M1236">
        <v>0.726433</v>
      </c>
      <c r="N1236">
        <v>0</v>
      </c>
      <c r="O1236" t="s">
        <v>43</v>
      </c>
    </row>
    <row r="1237" spans="1:15" x14ac:dyDescent="0.25">
      <c r="A1237" t="s">
        <v>148</v>
      </c>
      <c r="B1237">
        <v>57253.599999999999</v>
      </c>
      <c r="C1237">
        <v>57131.199999999997</v>
      </c>
      <c r="D1237">
        <v>57130.6</v>
      </c>
      <c r="E1237">
        <v>57078.3</v>
      </c>
      <c r="F1237">
        <v>2285.96</v>
      </c>
      <c r="G1237">
        <v>3842.05</v>
      </c>
      <c r="H1237">
        <v>1024.01</v>
      </c>
      <c r="I1237">
        <v>1080.31</v>
      </c>
      <c r="J1237">
        <v>1193.1099999999999</v>
      </c>
      <c r="K1237">
        <v>50602.1</v>
      </c>
      <c r="L1237">
        <v>0.26368599999999998</v>
      </c>
      <c r="M1237">
        <v>0.71100300000000005</v>
      </c>
      <c r="N1237">
        <v>0</v>
      </c>
      <c r="O1237" t="s">
        <v>43</v>
      </c>
    </row>
    <row r="1238" spans="1:15" x14ac:dyDescent="0.25">
      <c r="A1238" t="s">
        <v>148</v>
      </c>
      <c r="B1238">
        <v>56758.2</v>
      </c>
      <c r="C1238">
        <v>56630.400000000001</v>
      </c>
      <c r="D1238">
        <v>56629.9</v>
      </c>
      <c r="E1238">
        <v>56578</v>
      </c>
      <c r="F1238">
        <v>2260.9299999999998</v>
      </c>
      <c r="G1238">
        <v>3864.02</v>
      </c>
      <c r="H1238">
        <v>1016.88</v>
      </c>
      <c r="I1238">
        <v>1071.8499999999999</v>
      </c>
      <c r="J1238">
        <v>1231.6199999999999</v>
      </c>
      <c r="K1238">
        <v>50109.1</v>
      </c>
      <c r="L1238">
        <v>0.283078</v>
      </c>
      <c r="M1238">
        <v>0.72739200000000004</v>
      </c>
      <c r="N1238">
        <v>0</v>
      </c>
      <c r="O1238" t="s">
        <v>43</v>
      </c>
    </row>
    <row r="1239" spans="1:15" x14ac:dyDescent="0.25">
      <c r="A1239" t="s">
        <v>148</v>
      </c>
      <c r="B1239">
        <v>58547.5</v>
      </c>
      <c r="C1239">
        <v>58427</v>
      </c>
      <c r="D1239">
        <v>58426.400000000001</v>
      </c>
      <c r="E1239">
        <v>58371.5</v>
      </c>
      <c r="F1239">
        <v>2363.58</v>
      </c>
      <c r="G1239">
        <v>3999.94</v>
      </c>
      <c r="H1239">
        <v>1045.75</v>
      </c>
      <c r="I1239">
        <v>1104.5</v>
      </c>
      <c r="J1239">
        <v>1294.24</v>
      </c>
      <c r="K1239">
        <v>51609.1</v>
      </c>
      <c r="L1239">
        <v>0.28313500000000003</v>
      </c>
      <c r="M1239">
        <v>0.72739100000000001</v>
      </c>
      <c r="N1239">
        <v>0</v>
      </c>
      <c r="O1239" t="s">
        <v>43</v>
      </c>
    </row>
    <row r="1240" spans="1:15" x14ac:dyDescent="0.25">
      <c r="A1240" t="s">
        <v>148</v>
      </c>
      <c r="B1240">
        <v>61718.6</v>
      </c>
      <c r="C1240">
        <v>61593.9</v>
      </c>
      <c r="D1240">
        <v>61593.2</v>
      </c>
      <c r="E1240">
        <v>61536.2</v>
      </c>
      <c r="F1240">
        <v>2485.2800000000002</v>
      </c>
      <c r="G1240">
        <v>4471.57</v>
      </c>
      <c r="H1240">
        <v>1096.6300000000001</v>
      </c>
      <c r="I1240">
        <v>1162.51</v>
      </c>
      <c r="J1240">
        <v>1629.63</v>
      </c>
      <c r="K1240">
        <v>54169</v>
      </c>
      <c r="L1240">
        <v>0.26640599999999998</v>
      </c>
      <c r="M1240">
        <v>0.70652300000000001</v>
      </c>
      <c r="N1240">
        <v>0</v>
      </c>
      <c r="O1240" t="s">
        <v>43</v>
      </c>
    </row>
    <row r="1241" spans="1:15" x14ac:dyDescent="0.25">
      <c r="A1241" t="s">
        <v>148</v>
      </c>
      <c r="B1241">
        <v>61044.7</v>
      </c>
      <c r="C1241">
        <v>60920.2</v>
      </c>
      <c r="D1241">
        <v>60919.5</v>
      </c>
      <c r="E1241">
        <v>60863.7</v>
      </c>
      <c r="F1241">
        <v>2428.5500000000002</v>
      </c>
      <c r="G1241">
        <v>4185.93</v>
      </c>
      <c r="H1241">
        <v>1089.98</v>
      </c>
      <c r="I1241">
        <v>1153.06</v>
      </c>
      <c r="J1241">
        <v>1363.69</v>
      </c>
      <c r="K1241">
        <v>53836</v>
      </c>
      <c r="L1241">
        <v>0.28328500000000001</v>
      </c>
      <c r="M1241">
        <v>0.71082900000000004</v>
      </c>
      <c r="N1241">
        <v>0</v>
      </c>
      <c r="O1241" t="s">
        <v>43</v>
      </c>
    </row>
    <row r="1242" spans="1:15" x14ac:dyDescent="0.25">
      <c r="A1242" t="s">
        <v>148</v>
      </c>
      <c r="B1242">
        <v>62964.4</v>
      </c>
      <c r="C1242">
        <v>62841.2</v>
      </c>
      <c r="D1242">
        <v>62840.6</v>
      </c>
      <c r="E1242">
        <v>62782.9</v>
      </c>
      <c r="F1242">
        <v>2496.0300000000002</v>
      </c>
      <c r="G1242">
        <v>4338.66</v>
      </c>
      <c r="H1242">
        <v>1124.08</v>
      </c>
      <c r="I1242">
        <v>1189.28</v>
      </c>
      <c r="J1242">
        <v>1427.07</v>
      </c>
      <c r="K1242">
        <v>55543.8</v>
      </c>
      <c r="L1242">
        <v>0.26069399999999998</v>
      </c>
      <c r="M1242">
        <v>0.70945800000000003</v>
      </c>
      <c r="N1242">
        <v>0</v>
      </c>
      <c r="O1242" t="s">
        <v>43</v>
      </c>
    </row>
    <row r="1243" spans="1:15" x14ac:dyDescent="0.25">
      <c r="A1243" t="s">
        <v>148</v>
      </c>
      <c r="B1243">
        <v>61529.2</v>
      </c>
      <c r="C1243">
        <v>61408.5</v>
      </c>
      <c r="D1243">
        <v>61407.8</v>
      </c>
      <c r="E1243">
        <v>61351.199999999997</v>
      </c>
      <c r="F1243">
        <v>2442.42</v>
      </c>
      <c r="G1243">
        <v>4570</v>
      </c>
      <c r="H1243">
        <v>1092.21</v>
      </c>
      <c r="I1243">
        <v>1157.05</v>
      </c>
      <c r="J1243">
        <v>1738.09</v>
      </c>
      <c r="K1243">
        <v>53929</v>
      </c>
      <c r="L1243">
        <v>0.283219</v>
      </c>
      <c r="M1243">
        <v>0.72099500000000005</v>
      </c>
      <c r="N1243">
        <v>0</v>
      </c>
      <c r="O1243" t="s">
        <v>43</v>
      </c>
    </row>
    <row r="1244" spans="1:15" x14ac:dyDescent="0.25">
      <c r="A1244" t="s">
        <v>148</v>
      </c>
      <c r="B1244">
        <v>61093.5</v>
      </c>
      <c r="C1244">
        <v>60972</v>
      </c>
      <c r="D1244">
        <v>60971.3</v>
      </c>
      <c r="E1244">
        <v>60914.2</v>
      </c>
      <c r="F1244">
        <v>2454.19</v>
      </c>
      <c r="G1244">
        <v>4424.8500000000004</v>
      </c>
      <c r="H1244">
        <v>1085.0899999999999</v>
      </c>
      <c r="I1244">
        <v>1151.99</v>
      </c>
      <c r="J1244">
        <v>1610.61</v>
      </c>
      <c r="K1244">
        <v>53635.199999999997</v>
      </c>
      <c r="L1244">
        <v>0.283084</v>
      </c>
      <c r="M1244">
        <v>0.71104299999999998</v>
      </c>
      <c r="N1244">
        <v>0</v>
      </c>
      <c r="O1244" t="s">
        <v>43</v>
      </c>
    </row>
    <row r="1245" spans="1:15" x14ac:dyDescent="0.25">
      <c r="A1245" t="s">
        <v>148</v>
      </c>
      <c r="B1245">
        <v>61039.5</v>
      </c>
      <c r="C1245">
        <v>60918.7</v>
      </c>
      <c r="D1245">
        <v>60918</v>
      </c>
      <c r="E1245">
        <v>60860.9</v>
      </c>
      <c r="F1245">
        <v>2482.04</v>
      </c>
      <c r="G1245">
        <v>4325.55</v>
      </c>
      <c r="H1245">
        <v>1086</v>
      </c>
      <c r="I1245">
        <v>1152.1199999999999</v>
      </c>
      <c r="J1245">
        <v>1509.7</v>
      </c>
      <c r="K1245">
        <v>53673.4</v>
      </c>
      <c r="L1245">
        <v>0.26409700000000003</v>
      </c>
      <c r="M1245">
        <v>0.72743999999999998</v>
      </c>
      <c r="N1245">
        <v>0</v>
      </c>
      <c r="O1245" t="s">
        <v>43</v>
      </c>
    </row>
    <row r="1246" spans="1:15" x14ac:dyDescent="0.25">
      <c r="A1246" t="s">
        <v>148</v>
      </c>
      <c r="B1246">
        <v>61393.4</v>
      </c>
      <c r="C1246">
        <v>61262.1</v>
      </c>
      <c r="D1246">
        <v>61261.4</v>
      </c>
      <c r="E1246">
        <v>61205.3</v>
      </c>
      <c r="F1246">
        <v>2467.8200000000002</v>
      </c>
      <c r="G1246">
        <v>4274.6000000000004</v>
      </c>
      <c r="H1246">
        <v>1094.8800000000001</v>
      </c>
      <c r="I1246">
        <v>1158.23</v>
      </c>
      <c r="J1246">
        <v>1438.59</v>
      </c>
      <c r="K1246">
        <v>54065.1</v>
      </c>
      <c r="L1246">
        <v>0.28309400000000001</v>
      </c>
      <c r="M1246">
        <v>0.72311999999999999</v>
      </c>
      <c r="N1246">
        <v>0</v>
      </c>
      <c r="O1246" t="s">
        <v>43</v>
      </c>
    </row>
    <row r="1247" spans="1:15" x14ac:dyDescent="0.25">
      <c r="A1247" t="s">
        <v>148</v>
      </c>
      <c r="B1247">
        <v>59620.1</v>
      </c>
      <c r="C1247">
        <v>59452.7</v>
      </c>
      <c r="D1247">
        <v>59452.1</v>
      </c>
      <c r="E1247">
        <v>59397.599999999999</v>
      </c>
      <c r="F1247">
        <v>2402.9</v>
      </c>
      <c r="G1247">
        <v>4102.1899999999996</v>
      </c>
      <c r="H1247">
        <v>1063.4000000000001</v>
      </c>
      <c r="I1247">
        <v>1128.23</v>
      </c>
      <c r="J1247">
        <v>1342.69</v>
      </c>
      <c r="K1247">
        <v>52482.2</v>
      </c>
      <c r="L1247">
        <v>0.28322000000000003</v>
      </c>
      <c r="M1247">
        <v>0.72759099999999999</v>
      </c>
      <c r="N1247">
        <v>0</v>
      </c>
      <c r="O1247" t="s">
        <v>43</v>
      </c>
    </row>
    <row r="1248" spans="1:15" x14ac:dyDescent="0.25">
      <c r="A1248" t="s">
        <v>148</v>
      </c>
      <c r="B1248">
        <v>59671.9</v>
      </c>
      <c r="C1248">
        <v>59546.2</v>
      </c>
      <c r="D1248">
        <v>59545.5</v>
      </c>
      <c r="E1248">
        <v>59490.1</v>
      </c>
      <c r="F1248">
        <v>2427.17</v>
      </c>
      <c r="G1248">
        <v>4232.3999999999996</v>
      </c>
      <c r="H1248">
        <v>1064.3900000000001</v>
      </c>
      <c r="I1248">
        <v>1128.01</v>
      </c>
      <c r="J1248">
        <v>1476.33</v>
      </c>
      <c r="K1248">
        <v>52425.7</v>
      </c>
      <c r="L1248">
        <v>0.28313100000000002</v>
      </c>
      <c r="M1248">
        <v>0.72277499999999995</v>
      </c>
      <c r="N1248">
        <v>0</v>
      </c>
      <c r="O1248" t="s">
        <v>43</v>
      </c>
    </row>
    <row r="1249" spans="1:15" x14ac:dyDescent="0.25">
      <c r="A1249" t="s">
        <v>148</v>
      </c>
      <c r="B1249">
        <v>59888.5</v>
      </c>
      <c r="C1249">
        <v>59768.1</v>
      </c>
      <c r="D1249">
        <v>59767.5</v>
      </c>
      <c r="E1249">
        <v>59712.6</v>
      </c>
      <c r="F1249">
        <v>2430</v>
      </c>
      <c r="G1249">
        <v>4064.45</v>
      </c>
      <c r="H1249">
        <v>1070.55</v>
      </c>
      <c r="I1249">
        <v>1130.93</v>
      </c>
      <c r="J1249">
        <v>1290.8800000000001</v>
      </c>
      <c r="K1249">
        <v>52800.4</v>
      </c>
      <c r="L1249">
        <v>0.28320499999999998</v>
      </c>
      <c r="M1249">
        <v>0.71764700000000003</v>
      </c>
      <c r="N1249">
        <v>0</v>
      </c>
      <c r="O1249" t="s">
        <v>43</v>
      </c>
    </row>
    <row r="1250" spans="1:15" x14ac:dyDescent="0.25">
      <c r="A1250" t="s">
        <v>148</v>
      </c>
      <c r="B1250">
        <v>58953.7</v>
      </c>
      <c r="C1250">
        <v>58828.2</v>
      </c>
      <c r="D1250">
        <v>58827.6</v>
      </c>
      <c r="E1250">
        <v>58773.2</v>
      </c>
      <c r="F1250">
        <v>2397.15</v>
      </c>
      <c r="G1250">
        <v>4110.6099999999997</v>
      </c>
      <c r="H1250">
        <v>1049.71</v>
      </c>
      <c r="I1250">
        <v>1110.32</v>
      </c>
      <c r="J1250">
        <v>1392.31</v>
      </c>
      <c r="K1250">
        <v>51861.9</v>
      </c>
      <c r="L1250">
        <v>0.28078900000000001</v>
      </c>
      <c r="M1250">
        <v>0.73439200000000004</v>
      </c>
      <c r="N1250">
        <v>0</v>
      </c>
      <c r="O1250" t="s">
        <v>43</v>
      </c>
    </row>
    <row r="1251" spans="1:15" x14ac:dyDescent="0.25">
      <c r="A1251" t="s">
        <v>148</v>
      </c>
      <c r="B1251">
        <v>59963.4</v>
      </c>
      <c r="C1251">
        <v>59845.599999999999</v>
      </c>
      <c r="D1251">
        <v>59844.800000000003</v>
      </c>
      <c r="E1251">
        <v>59789.2</v>
      </c>
      <c r="F1251">
        <v>2416.61</v>
      </c>
      <c r="G1251">
        <v>4366.8100000000004</v>
      </c>
      <c r="H1251">
        <v>1063.82</v>
      </c>
      <c r="I1251">
        <v>1128.6300000000001</v>
      </c>
      <c r="J1251">
        <v>1609.22</v>
      </c>
      <c r="K1251">
        <v>52625.1</v>
      </c>
      <c r="L1251">
        <v>0.28332600000000002</v>
      </c>
      <c r="M1251">
        <v>0.71435300000000002</v>
      </c>
      <c r="N1251">
        <v>0</v>
      </c>
      <c r="O1251" t="s">
        <v>43</v>
      </c>
    </row>
    <row r="1252" spans="1:15" x14ac:dyDescent="0.25">
      <c r="A1252" t="s">
        <v>148</v>
      </c>
      <c r="B1252">
        <v>60105</v>
      </c>
      <c r="C1252">
        <v>59980.5</v>
      </c>
      <c r="D1252">
        <v>59979.8</v>
      </c>
      <c r="E1252">
        <v>59924.4</v>
      </c>
      <c r="F1252">
        <v>2392.6799999999998</v>
      </c>
      <c r="G1252">
        <v>4196.75</v>
      </c>
      <c r="H1252">
        <v>1073.8</v>
      </c>
      <c r="I1252">
        <v>1136.7</v>
      </c>
      <c r="J1252">
        <v>1414.75</v>
      </c>
      <c r="K1252">
        <v>52949.7</v>
      </c>
      <c r="L1252">
        <v>0.283086</v>
      </c>
      <c r="M1252">
        <v>0.70710700000000004</v>
      </c>
      <c r="N1252">
        <v>0</v>
      </c>
      <c r="O1252" t="s">
        <v>43</v>
      </c>
    </row>
    <row r="1253" spans="1:15" x14ac:dyDescent="0.25">
      <c r="A1253" t="s">
        <v>148</v>
      </c>
      <c r="B1253">
        <v>60636</v>
      </c>
      <c r="C1253">
        <v>60514</v>
      </c>
      <c r="D1253">
        <v>60513.3</v>
      </c>
      <c r="E1253">
        <v>60457.1</v>
      </c>
      <c r="F1253">
        <v>2405.31</v>
      </c>
      <c r="G1253">
        <v>4471.74</v>
      </c>
      <c r="H1253">
        <v>1075.9000000000001</v>
      </c>
      <c r="I1253">
        <v>1145.42</v>
      </c>
      <c r="J1253">
        <v>1678.87</v>
      </c>
      <c r="K1253">
        <v>53193.8</v>
      </c>
      <c r="L1253">
        <v>0.283084</v>
      </c>
      <c r="M1253">
        <v>0.72022600000000003</v>
      </c>
      <c r="N1253">
        <v>0</v>
      </c>
      <c r="O1253" t="s">
        <v>43</v>
      </c>
    </row>
    <row r="1254" spans="1:15" x14ac:dyDescent="0.25">
      <c r="A1254" t="s">
        <v>148</v>
      </c>
      <c r="B1254">
        <v>57933.4</v>
      </c>
      <c r="C1254">
        <v>57811.5</v>
      </c>
      <c r="D1254">
        <v>57810.9</v>
      </c>
      <c r="E1254">
        <v>57757.9</v>
      </c>
      <c r="F1254">
        <v>2304.34</v>
      </c>
      <c r="G1254">
        <v>3951.44</v>
      </c>
      <c r="H1254">
        <v>1036.43</v>
      </c>
      <c r="I1254">
        <v>1092.72</v>
      </c>
      <c r="J1254">
        <v>1272.45</v>
      </c>
      <c r="K1254">
        <v>51091.6</v>
      </c>
      <c r="L1254">
        <v>0.283107</v>
      </c>
      <c r="M1254">
        <v>0.71856399999999998</v>
      </c>
      <c r="N1254">
        <v>0</v>
      </c>
      <c r="O1254" t="s">
        <v>43</v>
      </c>
    </row>
    <row r="1255" spans="1:15" x14ac:dyDescent="0.25">
      <c r="A1255" t="s">
        <v>148</v>
      </c>
      <c r="B1255">
        <v>57942.8</v>
      </c>
      <c r="C1255">
        <v>57815.8</v>
      </c>
      <c r="D1255">
        <v>57815.1</v>
      </c>
      <c r="E1255">
        <v>57761.9</v>
      </c>
      <c r="F1255">
        <v>2311.9899999999998</v>
      </c>
      <c r="G1255">
        <v>3934.3</v>
      </c>
      <c r="H1255">
        <v>1036.19</v>
      </c>
      <c r="I1255">
        <v>1094.58</v>
      </c>
      <c r="J1255">
        <v>1251.6600000000001</v>
      </c>
      <c r="K1255">
        <v>51146.2</v>
      </c>
      <c r="L1255">
        <v>0.28356199999999998</v>
      </c>
      <c r="M1255">
        <v>0.70653200000000005</v>
      </c>
      <c r="N1255">
        <v>0</v>
      </c>
      <c r="O1255" t="s">
        <v>43</v>
      </c>
    </row>
    <row r="1256" spans="1:15" x14ac:dyDescent="0.25">
      <c r="A1256" t="s">
        <v>148</v>
      </c>
      <c r="B1256">
        <v>59585.7</v>
      </c>
      <c r="C1256">
        <v>59460.4</v>
      </c>
      <c r="D1256">
        <v>59459.7</v>
      </c>
      <c r="E1256">
        <v>59404.3</v>
      </c>
      <c r="F1256">
        <v>2381.92</v>
      </c>
      <c r="G1256">
        <v>4372.3500000000004</v>
      </c>
      <c r="H1256">
        <v>1055.9100000000001</v>
      </c>
      <c r="I1256">
        <v>1126.99</v>
      </c>
      <c r="J1256">
        <v>1631.05</v>
      </c>
      <c r="K1256">
        <v>52264.3</v>
      </c>
      <c r="L1256">
        <v>0.270955</v>
      </c>
      <c r="M1256">
        <v>0.72396099999999997</v>
      </c>
      <c r="N1256">
        <v>0</v>
      </c>
      <c r="O1256" t="s">
        <v>43</v>
      </c>
    </row>
    <row r="1257" spans="1:15" x14ac:dyDescent="0.25">
      <c r="A1257" t="s">
        <v>148</v>
      </c>
      <c r="B1257">
        <v>58965.599999999999</v>
      </c>
      <c r="C1257">
        <v>58836.6</v>
      </c>
      <c r="D1257">
        <v>58835.9</v>
      </c>
      <c r="E1257">
        <v>58781.599999999999</v>
      </c>
      <c r="F1257">
        <v>2348.1</v>
      </c>
      <c r="G1257">
        <v>4188.59</v>
      </c>
      <c r="H1257">
        <v>1049.69</v>
      </c>
      <c r="I1257">
        <v>1117.4100000000001</v>
      </c>
      <c r="J1257">
        <v>1461.98</v>
      </c>
      <c r="K1257">
        <v>51830.8</v>
      </c>
      <c r="L1257">
        <v>0.28307900000000003</v>
      </c>
      <c r="M1257">
        <v>0.70653200000000005</v>
      </c>
      <c r="N1257">
        <v>0</v>
      </c>
      <c r="O1257" t="s">
        <v>43</v>
      </c>
    </row>
    <row r="1258" spans="1:15" x14ac:dyDescent="0.25">
      <c r="A1258" t="s">
        <v>148</v>
      </c>
      <c r="B1258">
        <v>59231.9</v>
      </c>
      <c r="C1258">
        <v>59106.5</v>
      </c>
      <c r="D1258">
        <v>59105.9</v>
      </c>
      <c r="E1258">
        <v>59051.8</v>
      </c>
      <c r="F1258">
        <v>2346.4</v>
      </c>
      <c r="G1258">
        <v>4101.74</v>
      </c>
      <c r="H1258">
        <v>1060.95</v>
      </c>
      <c r="I1258">
        <v>1121.9000000000001</v>
      </c>
      <c r="J1258">
        <v>1354.23</v>
      </c>
      <c r="K1258">
        <v>52218.400000000001</v>
      </c>
      <c r="L1258">
        <v>0.283078</v>
      </c>
      <c r="M1258">
        <v>0.72689999999999999</v>
      </c>
      <c r="N1258">
        <v>0</v>
      </c>
      <c r="O1258" t="s">
        <v>43</v>
      </c>
    </row>
    <row r="1259" spans="1:15" x14ac:dyDescent="0.25">
      <c r="A1259" t="s">
        <v>148</v>
      </c>
      <c r="B1259">
        <v>58681</v>
      </c>
      <c r="C1259">
        <v>58557.2</v>
      </c>
      <c r="D1259">
        <v>58556.5</v>
      </c>
      <c r="E1259">
        <v>58502.400000000001</v>
      </c>
      <c r="F1259">
        <v>2353.5500000000002</v>
      </c>
      <c r="G1259">
        <v>4048.09</v>
      </c>
      <c r="H1259">
        <v>1051.76</v>
      </c>
      <c r="I1259">
        <v>1107.81</v>
      </c>
      <c r="J1259">
        <v>1328.65</v>
      </c>
      <c r="K1259">
        <v>51709.7</v>
      </c>
      <c r="L1259">
        <v>0.27794600000000003</v>
      </c>
      <c r="M1259">
        <v>0.70651900000000001</v>
      </c>
      <c r="N1259">
        <v>0</v>
      </c>
      <c r="O1259" t="s">
        <v>43</v>
      </c>
    </row>
    <row r="1260" spans="1:15" x14ac:dyDescent="0.25">
      <c r="A1260" t="s">
        <v>148</v>
      </c>
      <c r="B1260">
        <v>59663.4</v>
      </c>
      <c r="C1260">
        <v>59541.5</v>
      </c>
      <c r="D1260">
        <v>59540.800000000003</v>
      </c>
      <c r="E1260">
        <v>59484.9</v>
      </c>
      <c r="F1260">
        <v>2426.9899999999998</v>
      </c>
      <c r="G1260">
        <v>4196.8999999999996</v>
      </c>
      <c r="H1260">
        <v>1062.53</v>
      </c>
      <c r="I1260">
        <v>1125.9100000000001</v>
      </c>
      <c r="J1260">
        <v>1442.4</v>
      </c>
      <c r="K1260">
        <v>52466.8</v>
      </c>
      <c r="L1260">
        <v>0.28326200000000001</v>
      </c>
      <c r="M1260">
        <v>0.70652599999999999</v>
      </c>
      <c r="N1260">
        <v>0</v>
      </c>
      <c r="O1260" t="s">
        <v>43</v>
      </c>
    </row>
    <row r="1261" spans="1:15" x14ac:dyDescent="0.25">
      <c r="A1261" t="s">
        <v>148</v>
      </c>
      <c r="B1261">
        <v>60607</v>
      </c>
      <c r="C1261">
        <v>60487.7</v>
      </c>
      <c r="D1261">
        <v>60486.9</v>
      </c>
      <c r="E1261">
        <v>60431.199999999997</v>
      </c>
      <c r="F1261">
        <v>2400.89</v>
      </c>
      <c r="G1261">
        <v>4636.41</v>
      </c>
      <c r="H1261">
        <v>1071.74</v>
      </c>
      <c r="I1261">
        <v>1137.4100000000001</v>
      </c>
      <c r="J1261">
        <v>1855.4</v>
      </c>
      <c r="K1261">
        <v>52989.7</v>
      </c>
      <c r="L1261">
        <v>0.28344000000000003</v>
      </c>
      <c r="M1261">
        <v>0.71000399999999997</v>
      </c>
      <c r="N1261">
        <v>0</v>
      </c>
      <c r="O1261" t="s">
        <v>43</v>
      </c>
    </row>
    <row r="1262" spans="1:15" x14ac:dyDescent="0.25">
      <c r="A1262" t="s">
        <v>148</v>
      </c>
      <c r="B1262">
        <v>59685.3</v>
      </c>
      <c r="C1262">
        <v>59561</v>
      </c>
      <c r="D1262">
        <v>59560.3</v>
      </c>
      <c r="E1262">
        <v>59504.5</v>
      </c>
      <c r="F1262">
        <v>2396.6799999999998</v>
      </c>
      <c r="G1262">
        <v>4229.9399999999996</v>
      </c>
      <c r="H1262">
        <v>1062.6400000000001</v>
      </c>
      <c r="I1262">
        <v>1126.43</v>
      </c>
      <c r="J1262">
        <v>1474.51</v>
      </c>
      <c r="K1262">
        <v>52473.3</v>
      </c>
      <c r="L1262">
        <v>0.28307900000000003</v>
      </c>
      <c r="M1262">
        <v>0.72400699999999996</v>
      </c>
      <c r="N1262">
        <v>0</v>
      </c>
      <c r="O1262" t="s">
        <v>43</v>
      </c>
    </row>
    <row r="1263" spans="1:15" x14ac:dyDescent="0.25">
      <c r="A1263" t="s">
        <v>148</v>
      </c>
      <c r="B1263">
        <v>60737.4</v>
      </c>
      <c r="C1263">
        <v>60612.2</v>
      </c>
      <c r="D1263">
        <v>60611.5</v>
      </c>
      <c r="E1263">
        <v>60556.3</v>
      </c>
      <c r="F1263">
        <v>2436.85</v>
      </c>
      <c r="G1263">
        <v>4249.93</v>
      </c>
      <c r="H1263">
        <v>1083.2</v>
      </c>
      <c r="I1263">
        <v>1147.82</v>
      </c>
      <c r="J1263">
        <v>1441.33</v>
      </c>
      <c r="K1263">
        <v>53461.5</v>
      </c>
      <c r="L1263">
        <v>0.283078</v>
      </c>
      <c r="M1263">
        <v>0.72215200000000002</v>
      </c>
      <c r="N1263">
        <v>0</v>
      </c>
      <c r="O1263" t="s">
        <v>43</v>
      </c>
    </row>
    <row r="1264" spans="1:15" x14ac:dyDescent="0.25">
      <c r="A1264" t="s">
        <v>148</v>
      </c>
      <c r="B1264">
        <v>59067.1</v>
      </c>
      <c r="C1264">
        <v>58941</v>
      </c>
      <c r="D1264">
        <v>58940.3</v>
      </c>
      <c r="E1264">
        <v>58885.7</v>
      </c>
      <c r="F1264">
        <v>2382.17</v>
      </c>
      <c r="G1264">
        <v>4028</v>
      </c>
      <c r="H1264">
        <v>1054.69</v>
      </c>
      <c r="I1264">
        <v>1115.44</v>
      </c>
      <c r="J1264">
        <v>1296.2</v>
      </c>
      <c r="K1264">
        <v>52077.1</v>
      </c>
      <c r="L1264">
        <v>0.27299800000000002</v>
      </c>
      <c r="M1264">
        <v>0.721279</v>
      </c>
      <c r="N1264">
        <v>0</v>
      </c>
      <c r="O1264" t="s">
        <v>43</v>
      </c>
    </row>
    <row r="1265" spans="1:15" x14ac:dyDescent="0.25">
      <c r="A1265" t="s">
        <v>148</v>
      </c>
      <c r="B1265">
        <v>59449.3</v>
      </c>
      <c r="C1265">
        <v>59326.7</v>
      </c>
      <c r="D1265">
        <v>59326.1</v>
      </c>
      <c r="E1265">
        <v>59271.1</v>
      </c>
      <c r="F1265">
        <v>2402.35</v>
      </c>
      <c r="G1265">
        <v>4172.5600000000004</v>
      </c>
      <c r="H1265">
        <v>1061.78</v>
      </c>
      <c r="I1265">
        <v>1120.51</v>
      </c>
      <c r="J1265">
        <v>1425.51</v>
      </c>
      <c r="K1265">
        <v>52293</v>
      </c>
      <c r="L1265">
        <v>0.28311500000000001</v>
      </c>
      <c r="M1265">
        <v>0.72772400000000004</v>
      </c>
      <c r="N1265">
        <v>0</v>
      </c>
      <c r="O1265" t="s">
        <v>43</v>
      </c>
    </row>
    <row r="1266" spans="1:15" x14ac:dyDescent="0.25">
      <c r="A1266" t="s">
        <v>148</v>
      </c>
      <c r="B1266">
        <v>59966.3</v>
      </c>
      <c r="C1266">
        <v>59839.5</v>
      </c>
      <c r="D1266">
        <v>59838.8</v>
      </c>
      <c r="E1266">
        <v>59783.4</v>
      </c>
      <c r="F1266">
        <v>2422.5</v>
      </c>
      <c r="G1266">
        <v>4212.32</v>
      </c>
      <c r="H1266">
        <v>1068.76</v>
      </c>
      <c r="I1266">
        <v>1133.47</v>
      </c>
      <c r="J1266">
        <v>1440.28</v>
      </c>
      <c r="K1266">
        <v>52741.1</v>
      </c>
      <c r="L1266">
        <v>0.28151900000000002</v>
      </c>
      <c r="M1266">
        <v>0.70652700000000002</v>
      </c>
      <c r="N1266">
        <v>0</v>
      </c>
      <c r="O1266" t="s">
        <v>43</v>
      </c>
    </row>
    <row r="1267" spans="1:15" x14ac:dyDescent="0.25">
      <c r="A1267" t="s">
        <v>148</v>
      </c>
      <c r="B1267">
        <v>59810.5</v>
      </c>
      <c r="C1267">
        <v>59684.7</v>
      </c>
      <c r="D1267">
        <v>59684</v>
      </c>
      <c r="E1267">
        <v>59629.7</v>
      </c>
      <c r="F1267">
        <v>2387.5500000000002</v>
      </c>
      <c r="G1267">
        <v>4129.5</v>
      </c>
      <c r="H1267">
        <v>1066.97</v>
      </c>
      <c r="I1267">
        <v>1131.69</v>
      </c>
      <c r="J1267">
        <v>1364.48</v>
      </c>
      <c r="K1267">
        <v>52716.4</v>
      </c>
      <c r="L1267">
        <v>0.278669</v>
      </c>
      <c r="M1267">
        <v>0.72755700000000001</v>
      </c>
      <c r="N1267">
        <v>0</v>
      </c>
      <c r="O1267" t="s">
        <v>43</v>
      </c>
    </row>
    <row r="1268" spans="1:15" x14ac:dyDescent="0.25">
      <c r="A1268" t="s">
        <v>148</v>
      </c>
      <c r="B1268">
        <v>59748.1</v>
      </c>
      <c r="C1268">
        <v>59628.6</v>
      </c>
      <c r="D1268">
        <v>59627.9</v>
      </c>
      <c r="E1268">
        <v>59573.4</v>
      </c>
      <c r="F1268">
        <v>2403.79</v>
      </c>
      <c r="G1268">
        <v>4055.57</v>
      </c>
      <c r="H1268">
        <v>1067.8499999999999</v>
      </c>
      <c r="I1268">
        <v>1128.06</v>
      </c>
      <c r="J1268">
        <v>1293.1500000000001</v>
      </c>
      <c r="K1268">
        <v>52736</v>
      </c>
      <c r="L1268">
        <v>0.27197100000000002</v>
      </c>
      <c r="M1268">
        <v>0.71772800000000003</v>
      </c>
      <c r="N1268">
        <v>0</v>
      </c>
      <c r="O1268" t="s">
        <v>43</v>
      </c>
    </row>
    <row r="1269" spans="1:15" x14ac:dyDescent="0.25">
      <c r="A1269" t="s">
        <v>148</v>
      </c>
      <c r="B1269">
        <v>60395.5</v>
      </c>
      <c r="C1269">
        <v>60271.3</v>
      </c>
      <c r="D1269">
        <v>60270.6</v>
      </c>
      <c r="E1269">
        <v>60216</v>
      </c>
      <c r="F1269">
        <v>2417.5300000000002</v>
      </c>
      <c r="G1269">
        <v>4095.31</v>
      </c>
      <c r="H1269">
        <v>1080.4000000000001</v>
      </c>
      <c r="I1269">
        <v>1141.1500000000001</v>
      </c>
      <c r="J1269">
        <v>1298.28</v>
      </c>
      <c r="K1269">
        <v>53299.1</v>
      </c>
      <c r="L1269">
        <v>0.28308</v>
      </c>
      <c r="M1269">
        <v>0.724468</v>
      </c>
      <c r="N1269">
        <v>0</v>
      </c>
      <c r="O1269" t="s">
        <v>43</v>
      </c>
    </row>
    <row r="1270" spans="1:15" x14ac:dyDescent="0.25">
      <c r="A1270" t="s">
        <v>148</v>
      </c>
      <c r="B1270">
        <v>58907.199999999997</v>
      </c>
      <c r="C1270">
        <v>58779</v>
      </c>
      <c r="D1270">
        <v>58778.400000000001</v>
      </c>
      <c r="E1270">
        <v>58724.3</v>
      </c>
      <c r="F1270">
        <v>2378.59</v>
      </c>
      <c r="G1270">
        <v>3955.1</v>
      </c>
      <c r="H1270">
        <v>1053.01</v>
      </c>
      <c r="I1270">
        <v>1112.4100000000001</v>
      </c>
      <c r="J1270">
        <v>1229.07</v>
      </c>
      <c r="K1270">
        <v>52008.9</v>
      </c>
      <c r="L1270">
        <v>0.26117699999999999</v>
      </c>
      <c r="M1270">
        <v>0.72356699999999996</v>
      </c>
      <c r="N1270">
        <v>0</v>
      </c>
      <c r="O1270" t="s">
        <v>43</v>
      </c>
    </row>
    <row r="1271" spans="1:15" x14ac:dyDescent="0.25">
      <c r="A1271" t="s">
        <v>148</v>
      </c>
      <c r="B1271">
        <v>59827.9</v>
      </c>
      <c r="C1271">
        <v>59686.1</v>
      </c>
      <c r="D1271">
        <v>59685.4</v>
      </c>
      <c r="E1271">
        <v>59630.9</v>
      </c>
      <c r="F1271">
        <v>2399.64</v>
      </c>
      <c r="G1271">
        <v>4099.49</v>
      </c>
      <c r="H1271">
        <v>1068.5899999999999</v>
      </c>
      <c r="I1271">
        <v>1131.1600000000001</v>
      </c>
      <c r="J1271">
        <v>1329.04</v>
      </c>
      <c r="K1271">
        <v>52737.1</v>
      </c>
      <c r="L1271">
        <v>0.26200000000000001</v>
      </c>
      <c r="M1271">
        <v>0.70653100000000002</v>
      </c>
      <c r="N1271">
        <v>0</v>
      </c>
      <c r="O1271" t="s">
        <v>43</v>
      </c>
    </row>
    <row r="1272" spans="1:15" x14ac:dyDescent="0.25">
      <c r="A1272" t="s">
        <v>148</v>
      </c>
      <c r="B1272">
        <v>59966.400000000001</v>
      </c>
      <c r="C1272">
        <v>59780.7</v>
      </c>
      <c r="D1272">
        <v>59780</v>
      </c>
      <c r="E1272">
        <v>59725</v>
      </c>
      <c r="F1272">
        <v>2416.4</v>
      </c>
      <c r="G1272">
        <v>4083.61</v>
      </c>
      <c r="H1272">
        <v>1070.02</v>
      </c>
      <c r="I1272">
        <v>1131.8699999999999</v>
      </c>
      <c r="J1272">
        <v>1309.6600000000001</v>
      </c>
      <c r="K1272">
        <v>52833.4</v>
      </c>
      <c r="L1272">
        <v>0.28309299999999998</v>
      </c>
      <c r="M1272">
        <v>0.72172800000000004</v>
      </c>
      <c r="N1272">
        <v>0</v>
      </c>
      <c r="O1272" t="s">
        <v>43</v>
      </c>
    </row>
    <row r="1273" spans="1:15" x14ac:dyDescent="0.25">
      <c r="A1273" t="s">
        <v>148</v>
      </c>
      <c r="B1273">
        <v>59635.5</v>
      </c>
      <c r="C1273">
        <v>59508.9</v>
      </c>
      <c r="D1273">
        <v>59508.2</v>
      </c>
      <c r="E1273">
        <v>59452.3</v>
      </c>
      <c r="F1273">
        <v>2392.0700000000002</v>
      </c>
      <c r="G1273">
        <v>4346.29</v>
      </c>
      <c r="H1273">
        <v>1060.44</v>
      </c>
      <c r="I1273">
        <v>1127.95</v>
      </c>
      <c r="J1273">
        <v>1594.37</v>
      </c>
      <c r="K1273">
        <v>52322.2</v>
      </c>
      <c r="L1273">
        <v>0.28309600000000001</v>
      </c>
      <c r="M1273">
        <v>0.70653100000000002</v>
      </c>
      <c r="N1273">
        <v>0</v>
      </c>
      <c r="O1273" t="s">
        <v>43</v>
      </c>
    </row>
    <row r="1274" spans="1:15" x14ac:dyDescent="0.25">
      <c r="A1274" t="s">
        <v>148</v>
      </c>
      <c r="B1274">
        <v>60253.5</v>
      </c>
      <c r="C1274">
        <v>60128.7</v>
      </c>
      <c r="D1274">
        <v>60127.9</v>
      </c>
      <c r="E1274">
        <v>60071.6</v>
      </c>
      <c r="F1274">
        <v>2403.9899999999998</v>
      </c>
      <c r="G1274">
        <v>4545.4799999999996</v>
      </c>
      <c r="H1274">
        <v>1065.58</v>
      </c>
      <c r="I1274">
        <v>1139.31</v>
      </c>
      <c r="J1274">
        <v>1774.37</v>
      </c>
      <c r="K1274">
        <v>52745.9</v>
      </c>
      <c r="L1274">
        <v>0.283078</v>
      </c>
      <c r="M1274">
        <v>0.71021299999999998</v>
      </c>
      <c r="N1274">
        <v>0</v>
      </c>
      <c r="O1274" t="s">
        <v>43</v>
      </c>
    </row>
    <row r="1275" spans="1:15" x14ac:dyDescent="0.25">
      <c r="A1275" t="s">
        <v>148</v>
      </c>
      <c r="B1275">
        <v>60657.2</v>
      </c>
      <c r="C1275">
        <v>60529.9</v>
      </c>
      <c r="D1275">
        <v>60529.2</v>
      </c>
      <c r="E1275">
        <v>60471.9</v>
      </c>
      <c r="F1275">
        <v>2466.15</v>
      </c>
      <c r="G1275">
        <v>4531.34</v>
      </c>
      <c r="H1275">
        <v>1076.06</v>
      </c>
      <c r="I1275">
        <v>1145.8399999999999</v>
      </c>
      <c r="J1275">
        <v>1737.34</v>
      </c>
      <c r="K1275">
        <v>53079.199999999997</v>
      </c>
      <c r="L1275">
        <v>0.28317199999999998</v>
      </c>
      <c r="M1275">
        <v>0.71983699999999995</v>
      </c>
      <c r="N1275">
        <v>0</v>
      </c>
      <c r="O1275" t="s">
        <v>43</v>
      </c>
    </row>
    <row r="1276" spans="1:15" x14ac:dyDescent="0.25">
      <c r="A1276" t="s">
        <v>148</v>
      </c>
      <c r="B1276">
        <v>58760.6</v>
      </c>
      <c r="C1276">
        <v>58636.7</v>
      </c>
      <c r="D1276">
        <v>58636</v>
      </c>
      <c r="E1276">
        <v>58582.1</v>
      </c>
      <c r="F1276">
        <v>2376.81</v>
      </c>
      <c r="G1276">
        <v>4012.05</v>
      </c>
      <c r="H1276">
        <v>1050.19</v>
      </c>
      <c r="I1276">
        <v>1107.72</v>
      </c>
      <c r="J1276">
        <v>1297.81</v>
      </c>
      <c r="K1276">
        <v>51800.7</v>
      </c>
      <c r="L1276">
        <v>0.283078</v>
      </c>
      <c r="M1276">
        <v>0.72277999999999998</v>
      </c>
      <c r="N1276">
        <v>0</v>
      </c>
      <c r="O1276" t="s">
        <v>43</v>
      </c>
    </row>
    <row r="1277" spans="1:15" x14ac:dyDescent="0.25">
      <c r="A1277" t="s">
        <v>148</v>
      </c>
      <c r="B1277">
        <v>59849.4</v>
      </c>
      <c r="C1277">
        <v>59703.1</v>
      </c>
      <c r="D1277">
        <v>59702.400000000001</v>
      </c>
      <c r="E1277">
        <v>59646.5</v>
      </c>
      <c r="F1277">
        <v>2436.17</v>
      </c>
      <c r="G1277">
        <v>4091.58</v>
      </c>
      <c r="H1277">
        <v>1066.8800000000001</v>
      </c>
      <c r="I1277">
        <v>1129.47</v>
      </c>
      <c r="J1277">
        <v>1329.61</v>
      </c>
      <c r="K1277">
        <v>52722.5</v>
      </c>
      <c r="L1277">
        <v>0.28320899999999999</v>
      </c>
      <c r="M1277">
        <v>0.72763100000000003</v>
      </c>
      <c r="N1277">
        <v>0</v>
      </c>
      <c r="O1277" t="s">
        <v>43</v>
      </c>
    </row>
    <row r="1278" spans="1:15" x14ac:dyDescent="0.25">
      <c r="A1278" t="s">
        <v>148</v>
      </c>
      <c r="B1278">
        <v>59999.4</v>
      </c>
      <c r="C1278">
        <v>59797.599999999999</v>
      </c>
      <c r="D1278">
        <v>59796.800000000003</v>
      </c>
      <c r="E1278">
        <v>59740.4</v>
      </c>
      <c r="F1278">
        <v>2431.52</v>
      </c>
      <c r="G1278">
        <v>4354.32</v>
      </c>
      <c r="H1278">
        <v>1062.22</v>
      </c>
      <c r="I1278">
        <v>1132.29</v>
      </c>
      <c r="J1278">
        <v>1597.6</v>
      </c>
      <c r="K1278">
        <v>52554.400000000001</v>
      </c>
      <c r="L1278">
        <v>0.28308</v>
      </c>
      <c r="M1278">
        <v>0.72353000000000001</v>
      </c>
      <c r="N1278">
        <v>0</v>
      </c>
      <c r="O1278" t="s">
        <v>43</v>
      </c>
    </row>
    <row r="1279" spans="1:15" x14ac:dyDescent="0.25">
      <c r="A1279" t="s">
        <v>148</v>
      </c>
      <c r="B1279">
        <v>59095.7</v>
      </c>
      <c r="C1279">
        <v>58974.400000000001</v>
      </c>
      <c r="D1279">
        <v>58973.7</v>
      </c>
      <c r="E1279">
        <v>58919.199999999997</v>
      </c>
      <c r="F1279">
        <v>2359.4699999999998</v>
      </c>
      <c r="G1279">
        <v>4173.03</v>
      </c>
      <c r="H1279">
        <v>1053.2</v>
      </c>
      <c r="I1279">
        <v>1115.29</v>
      </c>
      <c r="J1279">
        <v>1444.82</v>
      </c>
      <c r="K1279">
        <v>51987.6</v>
      </c>
      <c r="L1279">
        <v>0.283113</v>
      </c>
      <c r="M1279">
        <v>0.726993</v>
      </c>
      <c r="N1279">
        <v>0</v>
      </c>
      <c r="O1279" t="s">
        <v>43</v>
      </c>
    </row>
    <row r="1280" spans="1:15" x14ac:dyDescent="0.25">
      <c r="A1280" t="s">
        <v>148</v>
      </c>
      <c r="B1280">
        <v>58946.2</v>
      </c>
      <c r="C1280">
        <v>58824.2</v>
      </c>
      <c r="D1280">
        <v>58823.6</v>
      </c>
      <c r="E1280">
        <v>58769.7</v>
      </c>
      <c r="F1280">
        <v>2364.11</v>
      </c>
      <c r="G1280">
        <v>4066.01</v>
      </c>
      <c r="H1280">
        <v>1053.1199999999999</v>
      </c>
      <c r="I1280">
        <v>1114.44</v>
      </c>
      <c r="J1280">
        <v>1336.5</v>
      </c>
      <c r="K1280">
        <v>51931.199999999997</v>
      </c>
      <c r="L1280">
        <v>0.28354000000000001</v>
      </c>
      <c r="M1280">
        <v>0.72786700000000004</v>
      </c>
      <c r="N1280">
        <v>0</v>
      </c>
      <c r="O1280" t="s">
        <v>43</v>
      </c>
    </row>
    <row r="1281" spans="1:25" x14ac:dyDescent="0.25">
      <c r="A1281" t="s">
        <v>148</v>
      </c>
      <c r="B1281">
        <v>59740.5</v>
      </c>
      <c r="C1281">
        <v>59617</v>
      </c>
      <c r="D1281">
        <v>59616.3</v>
      </c>
      <c r="E1281">
        <v>59561.9</v>
      </c>
      <c r="F1281">
        <v>2369.9699999999998</v>
      </c>
      <c r="G1281">
        <v>4016.66</v>
      </c>
      <c r="H1281">
        <v>1070.1500000000001</v>
      </c>
      <c r="I1281">
        <v>1129.8699999999999</v>
      </c>
      <c r="J1281">
        <v>1245.8499999999999</v>
      </c>
      <c r="K1281">
        <v>52787.1</v>
      </c>
      <c r="L1281">
        <v>0.28307900000000003</v>
      </c>
      <c r="M1281">
        <v>0.74909800000000004</v>
      </c>
      <c r="N1281">
        <v>0</v>
      </c>
      <c r="O1281" t="s">
        <v>43</v>
      </c>
    </row>
    <row r="1282" spans="1:25" x14ac:dyDescent="0.25">
      <c r="A1282" t="s">
        <v>148</v>
      </c>
      <c r="B1282">
        <v>59473.2</v>
      </c>
      <c r="C1282">
        <v>59344.800000000003</v>
      </c>
      <c r="D1282">
        <v>59344.1</v>
      </c>
      <c r="E1282">
        <v>59289</v>
      </c>
      <c r="F1282">
        <v>2386.61</v>
      </c>
      <c r="G1282">
        <v>4161.3500000000004</v>
      </c>
      <c r="H1282">
        <v>1059.02</v>
      </c>
      <c r="I1282">
        <v>1124.8599999999999</v>
      </c>
      <c r="J1282">
        <v>1413.68</v>
      </c>
      <c r="K1282">
        <v>52351.1</v>
      </c>
      <c r="L1282">
        <v>0.283084</v>
      </c>
      <c r="M1282">
        <v>0.71887199999999996</v>
      </c>
      <c r="N1282">
        <v>0</v>
      </c>
      <c r="O1282" t="s">
        <v>43</v>
      </c>
    </row>
    <row r="1283" spans="1:25" x14ac:dyDescent="0.25">
      <c r="A1283" t="s">
        <v>148</v>
      </c>
      <c r="B1283">
        <v>61941.3</v>
      </c>
      <c r="C1283">
        <v>61819.7</v>
      </c>
      <c r="D1283">
        <v>61818.9</v>
      </c>
      <c r="E1283">
        <v>61761.599999999999</v>
      </c>
      <c r="F1283">
        <v>2453.7600000000002</v>
      </c>
      <c r="G1283">
        <v>4583.6499999999996</v>
      </c>
      <c r="H1283">
        <v>1101.08</v>
      </c>
      <c r="I1283">
        <v>1165.33</v>
      </c>
      <c r="J1283">
        <v>1731.28</v>
      </c>
      <c r="K1283">
        <v>54323</v>
      </c>
      <c r="L1283">
        <v>0.28307900000000003</v>
      </c>
      <c r="M1283">
        <v>0.72715600000000002</v>
      </c>
      <c r="N1283">
        <v>0</v>
      </c>
      <c r="O1283" t="s">
        <v>43</v>
      </c>
    </row>
    <row r="1284" spans="1:25" x14ac:dyDescent="0.25">
      <c r="A1284" t="s">
        <v>148</v>
      </c>
      <c r="B1284">
        <v>59031.3</v>
      </c>
      <c r="C1284">
        <v>58906.8</v>
      </c>
      <c r="D1284">
        <v>58906.1</v>
      </c>
      <c r="E1284">
        <v>58850.7</v>
      </c>
      <c r="F1284">
        <v>2359.19</v>
      </c>
      <c r="G1284">
        <v>4434.3100000000004</v>
      </c>
      <c r="H1284">
        <v>1044.99</v>
      </c>
      <c r="I1284">
        <v>1111.6099999999999</v>
      </c>
      <c r="J1284">
        <v>1722.16</v>
      </c>
      <c r="K1284">
        <v>51670.400000000001</v>
      </c>
      <c r="L1284">
        <v>0.283246</v>
      </c>
      <c r="M1284">
        <v>0.72746299999999997</v>
      </c>
      <c r="N1284">
        <v>0</v>
      </c>
      <c r="O1284" t="s">
        <v>43</v>
      </c>
    </row>
    <row r="1285" spans="1:25" x14ac:dyDescent="0.25">
      <c r="A1285" t="s">
        <v>148</v>
      </c>
      <c r="B1285">
        <v>60469.5</v>
      </c>
      <c r="C1285">
        <v>60340.3</v>
      </c>
      <c r="D1285">
        <v>60339.6</v>
      </c>
      <c r="E1285">
        <v>60283.8</v>
      </c>
      <c r="F1285">
        <v>2423.6</v>
      </c>
      <c r="G1285">
        <v>4295.7299999999996</v>
      </c>
      <c r="H1285">
        <v>1075.5</v>
      </c>
      <c r="I1285">
        <v>1144.73</v>
      </c>
      <c r="J1285">
        <v>1503.49</v>
      </c>
      <c r="K1285">
        <v>53169.1</v>
      </c>
      <c r="L1285">
        <v>0.28311999999999998</v>
      </c>
      <c r="M1285">
        <v>0.72787400000000002</v>
      </c>
      <c r="N1285">
        <v>0</v>
      </c>
      <c r="O1285" t="s">
        <v>43</v>
      </c>
    </row>
    <row r="1286" spans="1:25" x14ac:dyDescent="0.25">
      <c r="A1286" t="s">
        <v>148</v>
      </c>
      <c r="B1286">
        <v>59619.6</v>
      </c>
      <c r="C1286">
        <v>59469.8</v>
      </c>
      <c r="D1286">
        <v>59469.2</v>
      </c>
      <c r="E1286">
        <v>59414.1</v>
      </c>
      <c r="F1286">
        <v>2405.31</v>
      </c>
      <c r="G1286">
        <v>4114.1000000000004</v>
      </c>
      <c r="H1286">
        <v>1063.02</v>
      </c>
      <c r="I1286">
        <v>1126.0899999999999</v>
      </c>
      <c r="J1286">
        <v>1358.71</v>
      </c>
      <c r="K1286">
        <v>52510.7</v>
      </c>
      <c r="L1286">
        <v>0.283078</v>
      </c>
      <c r="M1286">
        <v>0.72773500000000002</v>
      </c>
      <c r="N1286">
        <v>0</v>
      </c>
      <c r="O1286" t="s">
        <v>43</v>
      </c>
    </row>
    <row r="1287" spans="1:25" x14ac:dyDescent="0.25">
      <c r="A1287" t="s">
        <v>148</v>
      </c>
      <c r="B1287">
        <v>60757</v>
      </c>
      <c r="C1287">
        <v>60630.6</v>
      </c>
      <c r="D1287">
        <v>60630</v>
      </c>
      <c r="E1287">
        <v>60574.8</v>
      </c>
      <c r="F1287">
        <v>2425.4699999999998</v>
      </c>
      <c r="G1287">
        <v>4157.04</v>
      </c>
      <c r="H1287">
        <v>1085.19</v>
      </c>
      <c r="I1287">
        <v>1151.69</v>
      </c>
      <c r="J1287">
        <v>1342.65</v>
      </c>
      <c r="K1287">
        <v>53603.199999999997</v>
      </c>
      <c r="L1287">
        <v>0.28315600000000002</v>
      </c>
      <c r="M1287">
        <v>0.71972599999999998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59919.5</v>
      </c>
      <c r="C1288">
        <v>59794.9</v>
      </c>
      <c r="D1288">
        <v>59794.2</v>
      </c>
      <c r="E1288">
        <v>59738.5</v>
      </c>
      <c r="F1288">
        <v>2412.87</v>
      </c>
      <c r="G1288">
        <v>4080.29</v>
      </c>
      <c r="H1288">
        <v>1069.76</v>
      </c>
      <c r="I1288">
        <v>1130.98</v>
      </c>
      <c r="J1288">
        <v>1309.22</v>
      </c>
      <c r="K1288">
        <v>52855.1</v>
      </c>
      <c r="L1288">
        <v>0.28308299999999997</v>
      </c>
      <c r="M1288">
        <v>0.71445499999999995</v>
      </c>
      <c r="N1288">
        <v>0</v>
      </c>
      <c r="O1288" t="s">
        <v>43</v>
      </c>
      <c r="R1288">
        <f>AVERAGE(B1239:B1288)</f>
        <v>59929.812000000013</v>
      </c>
      <c r="S1288">
        <f>AVERAGE(C1239:C1288)</f>
        <v>59800.685999999994</v>
      </c>
      <c r="U1288">
        <f>_xlfn.VAR.P(B1239:B1288)</f>
        <v>979906.31545600027</v>
      </c>
      <c r="V1288">
        <f>_xlfn.VAR.P(C1239:C1288)</f>
        <v>981264.06800399942</v>
      </c>
      <c r="X1288">
        <f>1.96*SQRT(U1288)/50</f>
        <v>38.804165247848175</v>
      </c>
      <c r="Y1288">
        <f>1.96*SQRT(V1288)/50</f>
        <v>38.831039355876968</v>
      </c>
    </row>
    <row r="1289" spans="1:25" x14ac:dyDescent="0.25">
      <c r="A1289" t="s">
        <v>149</v>
      </c>
      <c r="B1289">
        <v>2996495.1967770001</v>
      </c>
      <c r="C1289" t="s">
        <v>37</v>
      </c>
    </row>
    <row r="1290" spans="1:25" x14ac:dyDescent="0.25">
      <c r="A1290" t="s">
        <v>150</v>
      </c>
      <c r="B1290">
        <v>58895.4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0.28311399999999998</v>
      </c>
      <c r="L1290">
        <v>0.726163</v>
      </c>
      <c r="M1290">
        <v>0</v>
      </c>
      <c r="N1290" t="s">
        <v>43</v>
      </c>
    </row>
    <row r="1291" spans="1:25" x14ac:dyDescent="0.25">
      <c r="A1291" t="s">
        <v>150</v>
      </c>
      <c r="B1291">
        <v>56567.8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0.270177</v>
      </c>
      <c r="L1291">
        <v>0.70652899999999996</v>
      </c>
      <c r="M1291">
        <v>0</v>
      </c>
      <c r="N1291" t="s">
        <v>43</v>
      </c>
    </row>
    <row r="1292" spans="1:25" x14ac:dyDescent="0.25">
      <c r="A1292" t="s">
        <v>150</v>
      </c>
      <c r="B1292">
        <v>55902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0.28309400000000001</v>
      </c>
      <c r="L1292">
        <v>0.71393899999999999</v>
      </c>
      <c r="M1292">
        <v>0</v>
      </c>
      <c r="N1292" t="s">
        <v>43</v>
      </c>
    </row>
    <row r="1293" spans="1:25" x14ac:dyDescent="0.25">
      <c r="A1293" t="s">
        <v>150</v>
      </c>
      <c r="B1293">
        <v>59263.5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0.283082</v>
      </c>
      <c r="L1293">
        <v>0.72634299999999996</v>
      </c>
      <c r="M1293">
        <v>0</v>
      </c>
      <c r="N1293" t="s">
        <v>43</v>
      </c>
    </row>
    <row r="1294" spans="1:25" x14ac:dyDescent="0.25">
      <c r="A1294" t="s">
        <v>150</v>
      </c>
      <c r="B1294">
        <v>57472.9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0.28308800000000001</v>
      </c>
      <c r="L1294">
        <v>0.72784099999999996</v>
      </c>
      <c r="M1294">
        <v>0</v>
      </c>
      <c r="N1294" t="s">
        <v>43</v>
      </c>
    </row>
    <row r="1295" spans="1:25" x14ac:dyDescent="0.25">
      <c r="A1295" t="s">
        <v>150</v>
      </c>
      <c r="B1295">
        <v>57598.8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0.28312399999999999</v>
      </c>
      <c r="L1295">
        <v>0.72761200000000004</v>
      </c>
      <c r="M1295">
        <v>0</v>
      </c>
      <c r="N1295" t="s">
        <v>43</v>
      </c>
    </row>
    <row r="1296" spans="1:25" x14ac:dyDescent="0.25">
      <c r="A1296" t="s">
        <v>150</v>
      </c>
      <c r="B1296">
        <v>57985.9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0.28317500000000001</v>
      </c>
      <c r="L1296">
        <v>0.71188200000000001</v>
      </c>
      <c r="M1296">
        <v>0</v>
      </c>
      <c r="N1296" t="s">
        <v>43</v>
      </c>
    </row>
    <row r="1297" spans="1:14" x14ac:dyDescent="0.25">
      <c r="A1297" t="s">
        <v>150</v>
      </c>
      <c r="B1297">
        <v>58011.199999999997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0.283082</v>
      </c>
      <c r="L1297">
        <v>0.721661</v>
      </c>
      <c r="M1297">
        <v>0</v>
      </c>
      <c r="N1297" t="s">
        <v>43</v>
      </c>
    </row>
    <row r="1298" spans="1:14" x14ac:dyDescent="0.25">
      <c r="A1298" t="s">
        <v>150</v>
      </c>
      <c r="B1298">
        <v>58542.6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0.26064199999999998</v>
      </c>
      <c r="L1298">
        <v>0.721611</v>
      </c>
      <c r="M1298">
        <v>0</v>
      </c>
      <c r="N1298" t="s">
        <v>43</v>
      </c>
    </row>
    <row r="1299" spans="1:14" x14ac:dyDescent="0.25">
      <c r="A1299" t="s">
        <v>150</v>
      </c>
      <c r="B1299">
        <v>58367.5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0.28312300000000001</v>
      </c>
      <c r="L1299">
        <v>0.70871799999999996</v>
      </c>
      <c r="M1299">
        <v>0</v>
      </c>
      <c r="N1299" t="s">
        <v>43</v>
      </c>
    </row>
    <row r="1300" spans="1:14" x14ac:dyDescent="0.25">
      <c r="A1300" t="s">
        <v>150</v>
      </c>
      <c r="B1300">
        <v>56072.9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0.26394099999999998</v>
      </c>
      <c r="L1300">
        <v>0.71298799999999996</v>
      </c>
      <c r="M1300">
        <v>0</v>
      </c>
      <c r="N1300" t="s">
        <v>43</v>
      </c>
    </row>
    <row r="1301" spans="1:14" x14ac:dyDescent="0.25">
      <c r="A1301" t="s">
        <v>150</v>
      </c>
      <c r="B1301">
        <v>59334.7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0.28027999999999997</v>
      </c>
      <c r="L1301">
        <v>0.71983399999999997</v>
      </c>
      <c r="M1301">
        <v>0</v>
      </c>
      <c r="N1301" t="s">
        <v>43</v>
      </c>
    </row>
    <row r="1302" spans="1:14" x14ac:dyDescent="0.25">
      <c r="A1302" t="s">
        <v>150</v>
      </c>
      <c r="B1302">
        <v>57444.6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0.283078</v>
      </c>
      <c r="L1302">
        <v>0.70653200000000005</v>
      </c>
      <c r="M1302">
        <v>0</v>
      </c>
      <c r="N1302" t="s">
        <v>43</v>
      </c>
    </row>
    <row r="1303" spans="1:14" x14ac:dyDescent="0.25">
      <c r="A1303" t="s">
        <v>150</v>
      </c>
      <c r="B1303">
        <v>58812.9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0.260791</v>
      </c>
      <c r="L1303">
        <v>0.727854</v>
      </c>
      <c r="M1303">
        <v>0</v>
      </c>
      <c r="N1303" t="s">
        <v>43</v>
      </c>
    </row>
    <row r="1304" spans="1:14" x14ac:dyDescent="0.25">
      <c r="A1304" t="s">
        <v>150</v>
      </c>
      <c r="B1304">
        <v>58184.3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0.283078</v>
      </c>
      <c r="L1304">
        <v>0.72711400000000004</v>
      </c>
      <c r="M1304">
        <v>0</v>
      </c>
      <c r="N1304" t="s">
        <v>43</v>
      </c>
    </row>
    <row r="1305" spans="1:14" x14ac:dyDescent="0.25">
      <c r="A1305" t="s">
        <v>150</v>
      </c>
      <c r="B1305">
        <v>57156.1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0.28310000000000002</v>
      </c>
      <c r="L1305">
        <v>0.72591099999999997</v>
      </c>
      <c r="M1305">
        <v>0</v>
      </c>
      <c r="N1305" t="s">
        <v>43</v>
      </c>
    </row>
    <row r="1306" spans="1:14" x14ac:dyDescent="0.25">
      <c r="A1306" t="s">
        <v>150</v>
      </c>
      <c r="B1306">
        <v>59336.4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0.28309299999999998</v>
      </c>
      <c r="L1306">
        <v>0.72704999999999997</v>
      </c>
      <c r="M1306">
        <v>0</v>
      </c>
      <c r="N1306" t="s">
        <v>43</v>
      </c>
    </row>
    <row r="1307" spans="1:14" x14ac:dyDescent="0.25">
      <c r="A1307" t="s">
        <v>150</v>
      </c>
      <c r="B1307">
        <v>56900.800000000003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0.28723900000000002</v>
      </c>
      <c r="L1307">
        <v>0.72258699999999998</v>
      </c>
      <c r="M1307">
        <v>0</v>
      </c>
      <c r="N1307" t="s">
        <v>43</v>
      </c>
    </row>
    <row r="1308" spans="1:14" x14ac:dyDescent="0.25">
      <c r="A1308" t="s">
        <v>150</v>
      </c>
      <c r="B1308">
        <v>57293.8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0.28309800000000002</v>
      </c>
      <c r="L1308">
        <v>0.72431299999999998</v>
      </c>
      <c r="M1308">
        <v>0</v>
      </c>
      <c r="N1308" t="s">
        <v>43</v>
      </c>
    </row>
    <row r="1309" spans="1:14" x14ac:dyDescent="0.25">
      <c r="A1309" t="s">
        <v>150</v>
      </c>
      <c r="B1309">
        <v>57281.5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0.283078</v>
      </c>
      <c r="L1309">
        <v>0.70652999999999999</v>
      </c>
      <c r="M1309">
        <v>0</v>
      </c>
      <c r="N1309" t="s">
        <v>43</v>
      </c>
    </row>
    <row r="1310" spans="1:14" x14ac:dyDescent="0.25">
      <c r="A1310" t="s">
        <v>150</v>
      </c>
      <c r="B1310">
        <v>57348.800000000003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0.28309800000000002</v>
      </c>
      <c r="L1310">
        <v>0.727881</v>
      </c>
      <c r="M1310">
        <v>0</v>
      </c>
      <c r="N1310" t="s">
        <v>43</v>
      </c>
    </row>
    <row r="1311" spans="1:14" x14ac:dyDescent="0.25">
      <c r="A1311" t="s">
        <v>150</v>
      </c>
      <c r="B1311">
        <v>58052.2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0.28314600000000001</v>
      </c>
      <c r="L1311">
        <v>0.70653200000000005</v>
      </c>
      <c r="M1311">
        <v>0</v>
      </c>
      <c r="N1311" t="s">
        <v>43</v>
      </c>
    </row>
    <row r="1312" spans="1:14" x14ac:dyDescent="0.25">
      <c r="A1312" t="s">
        <v>150</v>
      </c>
      <c r="B1312">
        <v>57130.7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0.28318900000000002</v>
      </c>
      <c r="L1312">
        <v>0.70653200000000005</v>
      </c>
      <c r="M1312">
        <v>1</v>
      </c>
      <c r="N1312" t="s">
        <v>43</v>
      </c>
    </row>
    <row r="1313" spans="1:14" x14ac:dyDescent="0.25">
      <c r="A1313" t="s">
        <v>150</v>
      </c>
      <c r="B1313">
        <v>58237.1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0.28319100000000003</v>
      </c>
      <c r="L1313">
        <v>0.70877900000000005</v>
      </c>
      <c r="M1313">
        <v>0</v>
      </c>
      <c r="N1313" t="s">
        <v>43</v>
      </c>
    </row>
    <row r="1314" spans="1:14" x14ac:dyDescent="0.25">
      <c r="A1314" t="s">
        <v>150</v>
      </c>
      <c r="B1314">
        <v>57162.5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0.28317399999999998</v>
      </c>
      <c r="L1314">
        <v>0.71490399999999998</v>
      </c>
      <c r="M1314">
        <v>0</v>
      </c>
      <c r="N1314" t="s">
        <v>43</v>
      </c>
    </row>
    <row r="1315" spans="1:14" x14ac:dyDescent="0.25">
      <c r="A1315" t="s">
        <v>150</v>
      </c>
      <c r="B1315">
        <v>56987.199999999997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0.28360400000000002</v>
      </c>
      <c r="L1315">
        <v>0.70651900000000001</v>
      </c>
      <c r="M1315">
        <v>0</v>
      </c>
      <c r="N1315" t="s">
        <v>43</v>
      </c>
    </row>
    <row r="1316" spans="1:14" x14ac:dyDescent="0.25">
      <c r="A1316" t="s">
        <v>150</v>
      </c>
      <c r="B1316">
        <v>58299.7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0.28308</v>
      </c>
      <c r="L1316">
        <v>0.727746</v>
      </c>
      <c r="M1316">
        <v>0</v>
      </c>
      <c r="N1316" t="s">
        <v>43</v>
      </c>
    </row>
    <row r="1317" spans="1:14" x14ac:dyDescent="0.25">
      <c r="A1317" t="s">
        <v>150</v>
      </c>
      <c r="B1317">
        <v>57827.4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0.26052999999999998</v>
      </c>
      <c r="L1317">
        <v>0.727576</v>
      </c>
      <c r="M1317">
        <v>0</v>
      </c>
      <c r="N1317" t="s">
        <v>43</v>
      </c>
    </row>
    <row r="1318" spans="1:14" x14ac:dyDescent="0.25">
      <c r="A1318" t="s">
        <v>150</v>
      </c>
      <c r="B1318">
        <v>57529.9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0.28325600000000001</v>
      </c>
      <c r="L1318">
        <v>0.72702299999999997</v>
      </c>
      <c r="M1318">
        <v>0</v>
      </c>
      <c r="N1318" t="s">
        <v>43</v>
      </c>
    </row>
    <row r="1319" spans="1:14" x14ac:dyDescent="0.25">
      <c r="A1319" t="s">
        <v>150</v>
      </c>
      <c r="B1319">
        <v>57600.1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0.28034199999999998</v>
      </c>
      <c r="L1319">
        <v>0.72786099999999998</v>
      </c>
      <c r="M1319">
        <v>0</v>
      </c>
      <c r="N1319" t="s">
        <v>43</v>
      </c>
    </row>
    <row r="1320" spans="1:14" x14ac:dyDescent="0.25">
      <c r="A1320" t="s">
        <v>150</v>
      </c>
      <c r="B1320">
        <v>57522.5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0.28311199999999997</v>
      </c>
      <c r="L1320">
        <v>0.72698399999999996</v>
      </c>
      <c r="M1320">
        <v>0</v>
      </c>
      <c r="N1320" t="s">
        <v>43</v>
      </c>
    </row>
    <row r="1321" spans="1:14" x14ac:dyDescent="0.25">
      <c r="A1321" t="s">
        <v>150</v>
      </c>
      <c r="B1321">
        <v>57476.1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0.283084</v>
      </c>
      <c r="L1321">
        <v>0.725773</v>
      </c>
      <c r="M1321">
        <v>0</v>
      </c>
      <c r="N1321" t="s">
        <v>43</v>
      </c>
    </row>
    <row r="1322" spans="1:14" x14ac:dyDescent="0.25">
      <c r="A1322" t="s">
        <v>150</v>
      </c>
      <c r="B1322">
        <v>56947.7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0.28298800000000002</v>
      </c>
      <c r="L1322">
        <v>0.72620899999999999</v>
      </c>
      <c r="M1322">
        <v>0</v>
      </c>
      <c r="N1322" t="s">
        <v>43</v>
      </c>
    </row>
    <row r="1323" spans="1:14" x14ac:dyDescent="0.25">
      <c r="A1323" t="s">
        <v>150</v>
      </c>
      <c r="B1323">
        <v>57244.6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0.28337000000000001</v>
      </c>
      <c r="L1323">
        <v>0.72779499999999997</v>
      </c>
      <c r="M1323">
        <v>0</v>
      </c>
      <c r="N1323" t="s">
        <v>43</v>
      </c>
    </row>
    <row r="1324" spans="1:14" x14ac:dyDescent="0.25">
      <c r="A1324" t="s">
        <v>150</v>
      </c>
      <c r="B1324">
        <v>56589.599999999999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0.283084</v>
      </c>
      <c r="L1324">
        <v>0.71496199999999999</v>
      </c>
      <c r="M1324">
        <v>0</v>
      </c>
      <c r="N1324" t="s">
        <v>43</v>
      </c>
    </row>
    <row r="1325" spans="1:14" x14ac:dyDescent="0.25">
      <c r="A1325" t="s">
        <v>150</v>
      </c>
      <c r="B1325">
        <v>56878.7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0.28311700000000001</v>
      </c>
      <c r="L1325">
        <v>0.70653200000000005</v>
      </c>
      <c r="M1325">
        <v>0</v>
      </c>
      <c r="N1325" t="s">
        <v>43</v>
      </c>
    </row>
    <row r="1326" spans="1:14" x14ac:dyDescent="0.25">
      <c r="A1326" t="s">
        <v>150</v>
      </c>
      <c r="B1326">
        <v>56838.9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0.27535999999999999</v>
      </c>
      <c r="L1326">
        <v>0.72738800000000003</v>
      </c>
      <c r="M1326">
        <v>0</v>
      </c>
      <c r="N1326" t="s">
        <v>43</v>
      </c>
    </row>
    <row r="1327" spans="1:14" x14ac:dyDescent="0.25">
      <c r="A1327" t="s">
        <v>150</v>
      </c>
      <c r="B1327">
        <v>57082.8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0.283084</v>
      </c>
      <c r="L1327">
        <v>0.72743199999999997</v>
      </c>
      <c r="M1327">
        <v>0</v>
      </c>
      <c r="N1327" t="s">
        <v>43</v>
      </c>
    </row>
    <row r="1328" spans="1:14" x14ac:dyDescent="0.25">
      <c r="A1328" t="s">
        <v>150</v>
      </c>
      <c r="B1328">
        <v>60289.599999999999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0.28321200000000002</v>
      </c>
      <c r="L1328">
        <v>0.70652499999999996</v>
      </c>
      <c r="M1328">
        <v>0</v>
      </c>
      <c r="N1328" t="s">
        <v>43</v>
      </c>
    </row>
    <row r="1329" spans="1:25" x14ac:dyDescent="0.25">
      <c r="A1329" t="s">
        <v>150</v>
      </c>
      <c r="B1329">
        <v>58594.1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0.28307900000000003</v>
      </c>
      <c r="L1329">
        <v>0.72777400000000003</v>
      </c>
      <c r="M1329">
        <v>0</v>
      </c>
      <c r="N1329" t="s">
        <v>43</v>
      </c>
    </row>
    <row r="1330" spans="1:25" x14ac:dyDescent="0.25">
      <c r="A1330" t="s">
        <v>150</v>
      </c>
      <c r="B1330">
        <v>59547.6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0.28309600000000001</v>
      </c>
      <c r="L1330">
        <v>0.724414</v>
      </c>
      <c r="M1330">
        <v>0</v>
      </c>
      <c r="N1330" t="s">
        <v>43</v>
      </c>
    </row>
    <row r="1331" spans="1:25" x14ac:dyDescent="0.25">
      <c r="A1331" t="s">
        <v>150</v>
      </c>
      <c r="B1331">
        <v>59391.7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0.283082</v>
      </c>
      <c r="L1331">
        <v>0.72692800000000002</v>
      </c>
      <c r="M1331">
        <v>0</v>
      </c>
      <c r="N1331" t="s">
        <v>43</v>
      </c>
    </row>
    <row r="1332" spans="1:25" x14ac:dyDescent="0.25">
      <c r="A1332" t="s">
        <v>150</v>
      </c>
      <c r="B1332">
        <v>58833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0.28309400000000001</v>
      </c>
      <c r="L1332">
        <v>0.70652800000000004</v>
      </c>
      <c r="M1332">
        <v>0</v>
      </c>
      <c r="N1332" t="s">
        <v>43</v>
      </c>
    </row>
    <row r="1333" spans="1:25" x14ac:dyDescent="0.25">
      <c r="A1333" t="s">
        <v>150</v>
      </c>
      <c r="B1333">
        <v>58165.5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0.283078</v>
      </c>
      <c r="L1333">
        <v>0.71245400000000003</v>
      </c>
      <c r="M1333">
        <v>0</v>
      </c>
      <c r="N1333" t="s">
        <v>43</v>
      </c>
    </row>
    <row r="1334" spans="1:25" x14ac:dyDescent="0.25">
      <c r="A1334" t="s">
        <v>150</v>
      </c>
      <c r="B1334">
        <v>60216.5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0.28308100000000003</v>
      </c>
      <c r="L1334">
        <v>0.72419500000000003</v>
      </c>
      <c r="M1334">
        <v>0</v>
      </c>
      <c r="N1334" t="s">
        <v>43</v>
      </c>
    </row>
    <row r="1335" spans="1:25" x14ac:dyDescent="0.25">
      <c r="A1335" t="s">
        <v>150</v>
      </c>
      <c r="B1335">
        <v>57868.4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0.28483799999999998</v>
      </c>
      <c r="L1335">
        <v>0.71037899999999998</v>
      </c>
      <c r="M1335">
        <v>0</v>
      </c>
      <c r="N1335" t="s">
        <v>43</v>
      </c>
    </row>
    <row r="1336" spans="1:25" x14ac:dyDescent="0.25">
      <c r="A1336" t="s">
        <v>150</v>
      </c>
      <c r="B1336">
        <v>57857.5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0.28314499999999998</v>
      </c>
      <c r="L1336">
        <v>0.71371899999999999</v>
      </c>
      <c r="M1336">
        <v>0</v>
      </c>
      <c r="N1336" t="s">
        <v>43</v>
      </c>
    </row>
    <row r="1337" spans="1:25" x14ac:dyDescent="0.25">
      <c r="A1337" t="s">
        <v>150</v>
      </c>
      <c r="B1337">
        <v>58391.1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0.28341499999999997</v>
      </c>
      <c r="L1337">
        <v>0.72759300000000005</v>
      </c>
      <c r="M1337">
        <v>0</v>
      </c>
      <c r="N1337" t="s">
        <v>43</v>
      </c>
    </row>
    <row r="1338" spans="1:25" x14ac:dyDescent="0.25">
      <c r="A1338" t="s">
        <v>150</v>
      </c>
      <c r="B1338">
        <v>55083.5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0.28320099999999998</v>
      </c>
      <c r="L1338">
        <v>0.72729600000000005</v>
      </c>
      <c r="M1338">
        <v>0</v>
      </c>
      <c r="N1338" t="s">
        <v>43</v>
      </c>
    </row>
    <row r="1339" spans="1:25" x14ac:dyDescent="0.25">
      <c r="A1339" t="s">
        <v>150</v>
      </c>
      <c r="B1339">
        <v>56281.8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0.28314099999999998</v>
      </c>
      <c r="L1339">
        <v>0.70652899999999996</v>
      </c>
      <c r="M1339">
        <v>0</v>
      </c>
      <c r="N1339" t="s">
        <v>43</v>
      </c>
    </row>
    <row r="1340" spans="1:25" x14ac:dyDescent="0.25">
      <c r="A1340" t="s">
        <v>150</v>
      </c>
      <c r="B1340">
        <v>57225.5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0.28308100000000003</v>
      </c>
      <c r="L1340">
        <v>0.72754099999999999</v>
      </c>
      <c r="M1340">
        <v>0</v>
      </c>
      <c r="N1340" t="s">
        <v>43</v>
      </c>
    </row>
    <row r="1341" spans="1:25" x14ac:dyDescent="0.25">
      <c r="A1341" t="s">
        <v>150</v>
      </c>
      <c r="B1341">
        <v>55730.2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0.28309699999999999</v>
      </c>
      <c r="L1341">
        <v>0.71919299999999997</v>
      </c>
      <c r="M1341">
        <v>0</v>
      </c>
      <c r="N1341" t="s">
        <v>43</v>
      </c>
    </row>
    <row r="1342" spans="1:25" x14ac:dyDescent="0.25">
      <c r="A1342" t="s">
        <v>150</v>
      </c>
      <c r="B1342">
        <v>57943.199999999997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0.28308499999999998</v>
      </c>
      <c r="L1342">
        <v>0.71579899999999996</v>
      </c>
      <c r="M1342">
        <v>0</v>
      </c>
      <c r="N1342" t="s">
        <v>43</v>
      </c>
    </row>
    <row r="1343" spans="1:25" x14ac:dyDescent="0.25">
      <c r="A1343" t="s">
        <v>150</v>
      </c>
      <c r="B1343">
        <v>57556.3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0.28375099999999998</v>
      </c>
      <c r="L1343">
        <v>0.72600100000000001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56430.6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0.28309299999999998</v>
      </c>
      <c r="L1344">
        <v>0.71160400000000001</v>
      </c>
      <c r="M1344">
        <v>0</v>
      </c>
      <c r="N1344" t="s">
        <v>43</v>
      </c>
      <c r="R1344">
        <f>AVERAGE(B1295:B1344)</f>
        <v>57729.732000000011</v>
      </c>
      <c r="S1344">
        <f>AVERAGE(C1295:C1344)</f>
        <v>0</v>
      </c>
      <c r="U1344">
        <f>_xlfn.VAR.P(B1295:B1344)</f>
        <v>1097319.9065759992</v>
      </c>
      <c r="V1344">
        <f>_xlfn.VAR.P(C1295:C1344)</f>
        <v>0</v>
      </c>
      <c r="X1344">
        <f>1.96*SQRT(U1344)/50</f>
        <v>41.063191074744097</v>
      </c>
      <c r="Y1344">
        <f>1.96*SQRT(V1344)/50</f>
        <v>0</v>
      </c>
    </row>
    <row r="1345" spans="1:13" x14ac:dyDescent="0.25">
      <c r="A1345" t="s">
        <v>151</v>
      </c>
      <c r="B1345">
        <v>2886490.912647</v>
      </c>
      <c r="C1345" t="s">
        <v>37</v>
      </c>
    </row>
    <row r="1346" spans="1:13" x14ac:dyDescent="0.25">
      <c r="A1346" t="s">
        <v>152</v>
      </c>
      <c r="B1346">
        <v>53929.2</v>
      </c>
      <c r="C1346">
        <v>53926.3</v>
      </c>
      <c r="D1346">
        <v>53925.599999999999</v>
      </c>
      <c r="E1346">
        <v>53871.9</v>
      </c>
      <c r="F1346">
        <v>2321.3000000000002</v>
      </c>
      <c r="G1346">
        <v>0</v>
      </c>
      <c r="H1346">
        <v>1035.28</v>
      </c>
      <c r="I1346">
        <v>0</v>
      </c>
      <c r="J1346">
        <v>0.28307900000000003</v>
      </c>
      <c r="K1346">
        <v>0.72757000000000005</v>
      </c>
      <c r="L1346">
        <v>0</v>
      </c>
      <c r="M1346" t="s">
        <v>43</v>
      </c>
    </row>
    <row r="1347" spans="1:13" x14ac:dyDescent="0.25">
      <c r="A1347" t="s">
        <v>152</v>
      </c>
      <c r="B1347">
        <v>53441.7</v>
      </c>
      <c r="C1347">
        <v>53439.1</v>
      </c>
      <c r="D1347">
        <v>53438.5</v>
      </c>
      <c r="E1347">
        <v>53385.7</v>
      </c>
      <c r="F1347">
        <v>2273.09</v>
      </c>
      <c r="G1347">
        <v>0</v>
      </c>
      <c r="H1347">
        <v>1028.55</v>
      </c>
      <c r="I1347">
        <v>0</v>
      </c>
      <c r="J1347">
        <v>0.283082</v>
      </c>
      <c r="K1347">
        <v>0.70652599999999999</v>
      </c>
      <c r="L1347">
        <v>0</v>
      </c>
      <c r="M1347" t="s">
        <v>43</v>
      </c>
    </row>
    <row r="1348" spans="1:13" x14ac:dyDescent="0.25">
      <c r="A1348" t="s">
        <v>152</v>
      </c>
      <c r="B1348">
        <v>51689.7</v>
      </c>
      <c r="C1348">
        <v>51687.3</v>
      </c>
      <c r="D1348">
        <v>51686.6</v>
      </c>
      <c r="E1348">
        <v>51636.7</v>
      </c>
      <c r="F1348">
        <v>2209.84</v>
      </c>
      <c r="G1348">
        <v>0</v>
      </c>
      <c r="H1348">
        <v>996.12199999999996</v>
      </c>
      <c r="I1348">
        <v>0</v>
      </c>
      <c r="J1348">
        <v>0.28311799999999998</v>
      </c>
      <c r="K1348">
        <v>0.70894599999999997</v>
      </c>
      <c r="L1348">
        <v>0</v>
      </c>
      <c r="M1348" t="s">
        <v>43</v>
      </c>
    </row>
    <row r="1349" spans="1:13" x14ac:dyDescent="0.25">
      <c r="A1349" t="s">
        <v>152</v>
      </c>
      <c r="B1349">
        <v>52859.7</v>
      </c>
      <c r="C1349">
        <v>52857.2</v>
      </c>
      <c r="D1349">
        <v>52856.6</v>
      </c>
      <c r="E1349">
        <v>52805.5</v>
      </c>
      <c r="F1349">
        <v>2260.5</v>
      </c>
      <c r="G1349">
        <v>0</v>
      </c>
      <c r="H1349">
        <v>1016.43</v>
      </c>
      <c r="I1349">
        <v>0</v>
      </c>
      <c r="J1349">
        <v>0.28309200000000001</v>
      </c>
      <c r="K1349">
        <v>0.70653100000000002</v>
      </c>
      <c r="L1349">
        <v>0</v>
      </c>
      <c r="M1349" t="s">
        <v>43</v>
      </c>
    </row>
    <row r="1350" spans="1:13" x14ac:dyDescent="0.25">
      <c r="A1350" t="s">
        <v>152</v>
      </c>
      <c r="B1350">
        <v>54481.1</v>
      </c>
      <c r="C1350">
        <v>54478.2</v>
      </c>
      <c r="D1350">
        <v>54477.5</v>
      </c>
      <c r="E1350">
        <v>54423</v>
      </c>
      <c r="F1350">
        <v>2346.19</v>
      </c>
      <c r="G1350">
        <v>0</v>
      </c>
      <c r="H1350">
        <v>1044.7</v>
      </c>
      <c r="I1350">
        <v>0</v>
      </c>
      <c r="J1350">
        <v>0.26855400000000001</v>
      </c>
      <c r="K1350">
        <v>0.72112100000000001</v>
      </c>
      <c r="L1350">
        <v>0</v>
      </c>
      <c r="M1350" t="s">
        <v>43</v>
      </c>
    </row>
    <row r="1351" spans="1:13" x14ac:dyDescent="0.25">
      <c r="A1351" t="s">
        <v>152</v>
      </c>
      <c r="B1351">
        <v>53954.7</v>
      </c>
      <c r="C1351">
        <v>53951.9</v>
      </c>
      <c r="D1351">
        <v>53951.199999999997</v>
      </c>
      <c r="E1351">
        <v>53898.8</v>
      </c>
      <c r="F1351">
        <v>2307.44</v>
      </c>
      <c r="G1351">
        <v>0</v>
      </c>
      <c r="H1351">
        <v>1037.02</v>
      </c>
      <c r="I1351">
        <v>0</v>
      </c>
      <c r="J1351">
        <v>0.28554499999999999</v>
      </c>
      <c r="K1351">
        <v>0.71939799999999998</v>
      </c>
      <c r="L1351">
        <v>0</v>
      </c>
      <c r="M1351" t="s">
        <v>43</v>
      </c>
    </row>
    <row r="1352" spans="1:13" x14ac:dyDescent="0.25">
      <c r="A1352" t="s">
        <v>152</v>
      </c>
      <c r="B1352">
        <v>53254.2</v>
      </c>
      <c r="C1352">
        <v>53251.6</v>
      </c>
      <c r="D1352">
        <v>53251</v>
      </c>
      <c r="E1352">
        <v>53199.4</v>
      </c>
      <c r="F1352">
        <v>2273.31</v>
      </c>
      <c r="G1352">
        <v>0</v>
      </c>
      <c r="H1352">
        <v>1024.98</v>
      </c>
      <c r="I1352">
        <v>0</v>
      </c>
      <c r="J1352">
        <v>0.28314800000000001</v>
      </c>
      <c r="K1352">
        <v>0.72752399999999995</v>
      </c>
      <c r="L1352">
        <v>0</v>
      </c>
      <c r="M1352" t="s">
        <v>43</v>
      </c>
    </row>
    <row r="1353" spans="1:13" x14ac:dyDescent="0.25">
      <c r="A1353" t="s">
        <v>152</v>
      </c>
      <c r="B1353">
        <v>53979.9</v>
      </c>
      <c r="C1353">
        <v>53977.3</v>
      </c>
      <c r="D1353">
        <v>53976.6</v>
      </c>
      <c r="E1353">
        <v>53923.1</v>
      </c>
      <c r="F1353">
        <v>2324.61</v>
      </c>
      <c r="G1353">
        <v>0</v>
      </c>
      <c r="H1353">
        <v>1038.07</v>
      </c>
      <c r="I1353">
        <v>0</v>
      </c>
      <c r="J1353">
        <v>0.28330100000000003</v>
      </c>
      <c r="K1353">
        <v>0.70652700000000002</v>
      </c>
      <c r="L1353">
        <v>0</v>
      </c>
      <c r="M1353" t="s">
        <v>43</v>
      </c>
    </row>
    <row r="1354" spans="1:13" x14ac:dyDescent="0.25">
      <c r="A1354" t="s">
        <v>152</v>
      </c>
      <c r="B1354">
        <v>53733.9</v>
      </c>
      <c r="C1354">
        <v>53731.3</v>
      </c>
      <c r="D1354">
        <v>53730.6</v>
      </c>
      <c r="E1354">
        <v>53677.5</v>
      </c>
      <c r="F1354">
        <v>2294.09</v>
      </c>
      <c r="G1354">
        <v>0</v>
      </c>
      <c r="H1354">
        <v>1032.98</v>
      </c>
      <c r="I1354">
        <v>0</v>
      </c>
      <c r="J1354">
        <v>0.28317399999999998</v>
      </c>
      <c r="K1354">
        <v>0.70652899999999996</v>
      </c>
      <c r="L1354">
        <v>0</v>
      </c>
      <c r="M1354" t="s">
        <v>43</v>
      </c>
    </row>
    <row r="1355" spans="1:13" x14ac:dyDescent="0.25">
      <c r="A1355" t="s">
        <v>152</v>
      </c>
      <c r="B1355">
        <v>52556.2</v>
      </c>
      <c r="C1355">
        <v>52553.7</v>
      </c>
      <c r="D1355">
        <v>52553</v>
      </c>
      <c r="E1355">
        <v>52501.3</v>
      </c>
      <c r="F1355">
        <v>2249.86</v>
      </c>
      <c r="G1355">
        <v>0</v>
      </c>
      <c r="H1355">
        <v>1011.88</v>
      </c>
      <c r="I1355">
        <v>0</v>
      </c>
      <c r="J1355">
        <v>0.28319800000000001</v>
      </c>
      <c r="K1355">
        <v>0.70649300000000004</v>
      </c>
      <c r="L1355">
        <v>0</v>
      </c>
      <c r="M1355" t="s">
        <v>43</v>
      </c>
    </row>
    <row r="1356" spans="1:13" x14ac:dyDescent="0.25">
      <c r="A1356" t="s">
        <v>152</v>
      </c>
      <c r="B1356">
        <v>53196.7</v>
      </c>
      <c r="C1356">
        <v>53194.2</v>
      </c>
      <c r="D1356">
        <v>53193.599999999999</v>
      </c>
      <c r="E1356">
        <v>53141.5</v>
      </c>
      <c r="F1356">
        <v>2279.79</v>
      </c>
      <c r="G1356">
        <v>0</v>
      </c>
      <c r="H1356">
        <v>1023.55</v>
      </c>
      <c r="I1356">
        <v>0</v>
      </c>
      <c r="J1356">
        <v>0.28779500000000002</v>
      </c>
      <c r="K1356">
        <v>0.72759399999999996</v>
      </c>
      <c r="L1356">
        <v>0</v>
      </c>
      <c r="M1356" t="s">
        <v>43</v>
      </c>
    </row>
    <row r="1357" spans="1:13" x14ac:dyDescent="0.25">
      <c r="A1357" t="s">
        <v>152</v>
      </c>
      <c r="B1357">
        <v>53840.5</v>
      </c>
      <c r="C1357">
        <v>53837.9</v>
      </c>
      <c r="D1357">
        <v>53837.3</v>
      </c>
      <c r="E1357">
        <v>53784.5</v>
      </c>
      <c r="F1357">
        <v>2303.58</v>
      </c>
      <c r="G1357">
        <v>0</v>
      </c>
      <c r="H1357">
        <v>1037.0899999999999</v>
      </c>
      <c r="I1357">
        <v>0</v>
      </c>
      <c r="J1357">
        <v>0.284613</v>
      </c>
      <c r="K1357">
        <v>0.70653100000000002</v>
      </c>
      <c r="L1357">
        <v>0</v>
      </c>
      <c r="M1357" t="s">
        <v>43</v>
      </c>
    </row>
    <row r="1358" spans="1:13" x14ac:dyDescent="0.25">
      <c r="A1358" t="s">
        <v>152</v>
      </c>
      <c r="B1358">
        <v>54353.9</v>
      </c>
      <c r="C1358">
        <v>54351.3</v>
      </c>
      <c r="D1358">
        <v>54348.800000000003</v>
      </c>
      <c r="E1358">
        <v>54295.1</v>
      </c>
      <c r="F1358">
        <v>2330.8000000000002</v>
      </c>
      <c r="G1358">
        <v>0</v>
      </c>
      <c r="H1358">
        <v>1043.99</v>
      </c>
      <c r="I1358">
        <v>0</v>
      </c>
      <c r="J1358">
        <v>0.27216899999999999</v>
      </c>
      <c r="K1358">
        <v>0.72735099999999997</v>
      </c>
      <c r="L1358">
        <v>0</v>
      </c>
      <c r="M1358" t="s">
        <v>43</v>
      </c>
    </row>
    <row r="1359" spans="1:13" x14ac:dyDescent="0.25">
      <c r="A1359" t="s">
        <v>152</v>
      </c>
      <c r="B1359">
        <v>53575.199999999997</v>
      </c>
      <c r="C1359">
        <v>53572.6</v>
      </c>
      <c r="D1359">
        <v>53572</v>
      </c>
      <c r="E1359">
        <v>53519.3</v>
      </c>
      <c r="F1359">
        <v>2303.64</v>
      </c>
      <c r="G1359">
        <v>0</v>
      </c>
      <c r="H1359">
        <v>1029</v>
      </c>
      <c r="I1359">
        <v>0</v>
      </c>
      <c r="J1359">
        <v>0.28315699999999999</v>
      </c>
      <c r="K1359">
        <v>0.72740899999999997</v>
      </c>
      <c r="L1359">
        <v>0</v>
      </c>
      <c r="M1359" t="s">
        <v>43</v>
      </c>
    </row>
    <row r="1360" spans="1:13" x14ac:dyDescent="0.25">
      <c r="A1360" t="s">
        <v>152</v>
      </c>
      <c r="B1360">
        <v>54838.7</v>
      </c>
      <c r="C1360">
        <v>54835.8</v>
      </c>
      <c r="D1360">
        <v>54835.1</v>
      </c>
      <c r="E1360">
        <v>54781.8</v>
      </c>
      <c r="F1360">
        <v>2353.0300000000002</v>
      </c>
      <c r="G1360">
        <v>0</v>
      </c>
      <c r="H1360">
        <v>1053.3</v>
      </c>
      <c r="I1360">
        <v>0</v>
      </c>
      <c r="J1360">
        <v>0.28472599999999998</v>
      </c>
      <c r="K1360">
        <v>0.72722500000000001</v>
      </c>
      <c r="L1360">
        <v>0</v>
      </c>
      <c r="M1360" t="s">
        <v>43</v>
      </c>
    </row>
    <row r="1361" spans="1:13" x14ac:dyDescent="0.25">
      <c r="A1361" t="s">
        <v>152</v>
      </c>
      <c r="B1361">
        <v>57265.5</v>
      </c>
      <c r="C1361">
        <v>57262.6</v>
      </c>
      <c r="D1361">
        <v>57261.9</v>
      </c>
      <c r="E1361">
        <v>57206.1</v>
      </c>
      <c r="F1361">
        <v>2463.92</v>
      </c>
      <c r="G1361">
        <v>0</v>
      </c>
      <c r="H1361">
        <v>1099.83</v>
      </c>
      <c r="I1361">
        <v>0</v>
      </c>
      <c r="J1361">
        <v>0.287551</v>
      </c>
      <c r="K1361">
        <v>0.71613300000000002</v>
      </c>
      <c r="L1361">
        <v>0</v>
      </c>
      <c r="M1361" t="s">
        <v>43</v>
      </c>
    </row>
    <row r="1362" spans="1:13" x14ac:dyDescent="0.25">
      <c r="A1362" t="s">
        <v>152</v>
      </c>
      <c r="B1362">
        <v>56457.599999999999</v>
      </c>
      <c r="C1362">
        <v>56455.1</v>
      </c>
      <c r="D1362">
        <v>56454.400000000001</v>
      </c>
      <c r="E1362">
        <v>56399.1</v>
      </c>
      <c r="F1362">
        <v>2443.23</v>
      </c>
      <c r="G1362">
        <v>0</v>
      </c>
      <c r="H1362">
        <v>1084.55</v>
      </c>
      <c r="I1362">
        <v>0</v>
      </c>
      <c r="J1362">
        <v>0.28312300000000001</v>
      </c>
      <c r="K1362">
        <v>0.70652099999999995</v>
      </c>
      <c r="L1362">
        <v>0</v>
      </c>
      <c r="M1362" t="s">
        <v>43</v>
      </c>
    </row>
    <row r="1363" spans="1:13" x14ac:dyDescent="0.25">
      <c r="A1363" t="s">
        <v>152</v>
      </c>
      <c r="B1363">
        <v>54241.9</v>
      </c>
      <c r="C1363">
        <v>54239</v>
      </c>
      <c r="D1363">
        <v>54238.400000000001</v>
      </c>
      <c r="E1363">
        <v>54185.599999999999</v>
      </c>
      <c r="F1363">
        <v>2341.86</v>
      </c>
      <c r="G1363">
        <v>0</v>
      </c>
      <c r="H1363">
        <v>1042.08</v>
      </c>
      <c r="I1363">
        <v>0</v>
      </c>
      <c r="J1363">
        <v>0.26873799999999998</v>
      </c>
      <c r="K1363">
        <v>0.72630099999999997</v>
      </c>
      <c r="L1363">
        <v>0</v>
      </c>
      <c r="M1363" t="s">
        <v>43</v>
      </c>
    </row>
    <row r="1364" spans="1:13" x14ac:dyDescent="0.25">
      <c r="A1364" t="s">
        <v>152</v>
      </c>
      <c r="B1364">
        <v>53581.8</v>
      </c>
      <c r="C1364">
        <v>53578.8</v>
      </c>
      <c r="D1364">
        <v>53578.2</v>
      </c>
      <c r="E1364">
        <v>53525.9</v>
      </c>
      <c r="F1364">
        <v>2315.85</v>
      </c>
      <c r="G1364">
        <v>0</v>
      </c>
      <c r="H1364">
        <v>1029.1600000000001</v>
      </c>
      <c r="I1364">
        <v>0</v>
      </c>
      <c r="J1364">
        <v>0.28380699999999998</v>
      </c>
      <c r="K1364">
        <v>0.72412799999999999</v>
      </c>
      <c r="L1364">
        <v>0</v>
      </c>
      <c r="M1364" t="s">
        <v>43</v>
      </c>
    </row>
    <row r="1365" spans="1:13" x14ac:dyDescent="0.25">
      <c r="A1365" t="s">
        <v>152</v>
      </c>
      <c r="B1365">
        <v>53990.9</v>
      </c>
      <c r="C1365">
        <v>53988.5</v>
      </c>
      <c r="D1365">
        <v>53987.8</v>
      </c>
      <c r="E1365">
        <v>53935.5</v>
      </c>
      <c r="F1365">
        <v>2310.88</v>
      </c>
      <c r="G1365">
        <v>0</v>
      </c>
      <c r="H1365">
        <v>1036.6300000000001</v>
      </c>
      <c r="I1365">
        <v>0</v>
      </c>
      <c r="J1365">
        <v>0.26055499999999998</v>
      </c>
      <c r="K1365">
        <v>0.72733700000000001</v>
      </c>
      <c r="L1365">
        <v>0</v>
      </c>
      <c r="M1365" t="s">
        <v>43</v>
      </c>
    </row>
    <row r="1366" spans="1:13" x14ac:dyDescent="0.25">
      <c r="A1366" t="s">
        <v>152</v>
      </c>
      <c r="B1366">
        <v>54323</v>
      </c>
      <c r="C1366">
        <v>54320.4</v>
      </c>
      <c r="D1366">
        <v>54319.7</v>
      </c>
      <c r="E1366">
        <v>54266.5</v>
      </c>
      <c r="F1366">
        <v>2339.41</v>
      </c>
      <c r="G1366">
        <v>0</v>
      </c>
      <c r="H1366">
        <v>1043.3499999999999</v>
      </c>
      <c r="I1366">
        <v>0</v>
      </c>
      <c r="J1366">
        <v>0.283777</v>
      </c>
      <c r="K1366">
        <v>0.72633300000000001</v>
      </c>
      <c r="L1366">
        <v>0</v>
      </c>
      <c r="M1366" t="s">
        <v>43</v>
      </c>
    </row>
    <row r="1367" spans="1:13" x14ac:dyDescent="0.25">
      <c r="A1367" t="s">
        <v>152</v>
      </c>
      <c r="B1367">
        <v>53826.400000000001</v>
      </c>
      <c r="C1367">
        <v>53823.9</v>
      </c>
      <c r="D1367">
        <v>53823.199999999997</v>
      </c>
      <c r="E1367">
        <v>53770.8</v>
      </c>
      <c r="F1367">
        <v>2328.8200000000002</v>
      </c>
      <c r="G1367">
        <v>0</v>
      </c>
      <c r="H1367">
        <v>1033.3</v>
      </c>
      <c r="I1367">
        <v>0</v>
      </c>
      <c r="J1367">
        <v>0.28704200000000002</v>
      </c>
      <c r="K1367">
        <v>0.72778200000000004</v>
      </c>
      <c r="L1367">
        <v>0</v>
      </c>
      <c r="M1367" t="s">
        <v>43</v>
      </c>
    </row>
    <row r="1368" spans="1:13" x14ac:dyDescent="0.25">
      <c r="A1368" t="s">
        <v>152</v>
      </c>
      <c r="B1368">
        <v>53202.2</v>
      </c>
      <c r="C1368">
        <v>53199.6</v>
      </c>
      <c r="D1368">
        <v>53199</v>
      </c>
      <c r="E1368">
        <v>53147.5</v>
      </c>
      <c r="F1368">
        <v>2290.2800000000002</v>
      </c>
      <c r="G1368">
        <v>0</v>
      </c>
      <c r="H1368">
        <v>1025.43</v>
      </c>
      <c r="I1368">
        <v>0</v>
      </c>
      <c r="J1368">
        <v>0.28341100000000002</v>
      </c>
      <c r="K1368">
        <v>0.71728400000000003</v>
      </c>
      <c r="L1368">
        <v>0</v>
      </c>
      <c r="M1368" t="s">
        <v>43</v>
      </c>
    </row>
    <row r="1369" spans="1:13" x14ac:dyDescent="0.25">
      <c r="A1369" t="s">
        <v>152</v>
      </c>
      <c r="B1369">
        <v>54972.3</v>
      </c>
      <c r="C1369">
        <v>54969.7</v>
      </c>
      <c r="D1369">
        <v>54969.1</v>
      </c>
      <c r="E1369">
        <v>54915.3</v>
      </c>
      <c r="F1369">
        <v>2360.08</v>
      </c>
      <c r="G1369">
        <v>0</v>
      </c>
      <c r="H1369">
        <v>1057.83</v>
      </c>
      <c r="I1369">
        <v>0</v>
      </c>
      <c r="J1369">
        <v>0.28351799999999999</v>
      </c>
      <c r="K1369">
        <v>0.70647599999999999</v>
      </c>
      <c r="L1369">
        <v>0</v>
      </c>
      <c r="M1369" t="s">
        <v>43</v>
      </c>
    </row>
    <row r="1370" spans="1:13" x14ac:dyDescent="0.25">
      <c r="A1370" t="s">
        <v>152</v>
      </c>
      <c r="B1370">
        <v>54376.9</v>
      </c>
      <c r="C1370">
        <v>54374.3</v>
      </c>
      <c r="D1370">
        <v>54373.7</v>
      </c>
      <c r="E1370">
        <v>54321</v>
      </c>
      <c r="F1370">
        <v>2328.73</v>
      </c>
      <c r="G1370">
        <v>0</v>
      </c>
      <c r="H1370">
        <v>1044.82</v>
      </c>
      <c r="I1370">
        <v>0</v>
      </c>
      <c r="J1370">
        <v>0.28371499999999999</v>
      </c>
      <c r="K1370">
        <v>0.706515</v>
      </c>
      <c r="L1370">
        <v>0</v>
      </c>
      <c r="M1370" t="s">
        <v>43</v>
      </c>
    </row>
    <row r="1371" spans="1:13" x14ac:dyDescent="0.25">
      <c r="A1371" t="s">
        <v>152</v>
      </c>
      <c r="B1371">
        <v>52838.400000000001</v>
      </c>
      <c r="C1371">
        <v>52835.9</v>
      </c>
      <c r="D1371">
        <v>52835.199999999997</v>
      </c>
      <c r="E1371">
        <v>52783.8</v>
      </c>
      <c r="F1371">
        <v>2281.2399999999998</v>
      </c>
      <c r="G1371">
        <v>0</v>
      </c>
      <c r="H1371">
        <v>1015.84</v>
      </c>
      <c r="I1371">
        <v>0</v>
      </c>
      <c r="J1371">
        <v>0.28349800000000003</v>
      </c>
      <c r="K1371">
        <v>0.72675599999999996</v>
      </c>
      <c r="L1371">
        <v>0</v>
      </c>
      <c r="M1371" t="s">
        <v>43</v>
      </c>
    </row>
    <row r="1372" spans="1:13" x14ac:dyDescent="0.25">
      <c r="A1372" t="s">
        <v>152</v>
      </c>
      <c r="B1372">
        <v>52679.199999999997</v>
      </c>
      <c r="C1372">
        <v>52676.6</v>
      </c>
      <c r="D1372">
        <v>52676</v>
      </c>
      <c r="E1372">
        <v>52625</v>
      </c>
      <c r="F1372">
        <v>2265.8200000000002</v>
      </c>
      <c r="G1372">
        <v>0</v>
      </c>
      <c r="H1372">
        <v>1012.47</v>
      </c>
      <c r="I1372">
        <v>0</v>
      </c>
      <c r="J1372">
        <v>0.28345399999999998</v>
      </c>
      <c r="K1372">
        <v>0.73999199999999998</v>
      </c>
      <c r="L1372">
        <v>0</v>
      </c>
      <c r="M1372" t="s">
        <v>43</v>
      </c>
    </row>
    <row r="1373" spans="1:13" x14ac:dyDescent="0.25">
      <c r="A1373" t="s">
        <v>152</v>
      </c>
      <c r="B1373">
        <v>52719.7</v>
      </c>
      <c r="C1373">
        <v>52717.2</v>
      </c>
      <c r="D1373">
        <v>52716.6</v>
      </c>
      <c r="E1373">
        <v>52665.5</v>
      </c>
      <c r="F1373">
        <v>2269.4299999999998</v>
      </c>
      <c r="G1373">
        <v>0</v>
      </c>
      <c r="H1373">
        <v>1013.6</v>
      </c>
      <c r="I1373">
        <v>0</v>
      </c>
      <c r="J1373">
        <v>0.276841</v>
      </c>
      <c r="K1373">
        <v>0.71704800000000002</v>
      </c>
      <c r="L1373">
        <v>0</v>
      </c>
      <c r="M1373" t="s">
        <v>43</v>
      </c>
    </row>
    <row r="1374" spans="1:13" x14ac:dyDescent="0.25">
      <c r="A1374" t="s">
        <v>152</v>
      </c>
      <c r="B1374">
        <v>54571.4</v>
      </c>
      <c r="C1374">
        <v>54568.9</v>
      </c>
      <c r="D1374">
        <v>54568.3</v>
      </c>
      <c r="E1374">
        <v>54515.4</v>
      </c>
      <c r="F1374">
        <v>2332.41</v>
      </c>
      <c r="G1374">
        <v>0</v>
      </c>
      <c r="H1374">
        <v>1048.77</v>
      </c>
      <c r="I1374">
        <v>0</v>
      </c>
      <c r="J1374">
        <v>0.28337400000000001</v>
      </c>
      <c r="K1374">
        <v>0.70652800000000004</v>
      </c>
      <c r="L1374">
        <v>0</v>
      </c>
      <c r="M1374" t="s">
        <v>43</v>
      </c>
    </row>
    <row r="1375" spans="1:13" x14ac:dyDescent="0.25">
      <c r="A1375" t="s">
        <v>152</v>
      </c>
      <c r="B1375">
        <v>56077.599999999999</v>
      </c>
      <c r="C1375">
        <v>56075.1</v>
      </c>
      <c r="D1375">
        <v>56074.5</v>
      </c>
      <c r="E1375">
        <v>56019.1</v>
      </c>
      <c r="F1375">
        <v>2407.2199999999998</v>
      </c>
      <c r="G1375">
        <v>0</v>
      </c>
      <c r="H1375">
        <v>1076.27</v>
      </c>
      <c r="I1375">
        <v>0</v>
      </c>
      <c r="J1375">
        <v>0.28328799999999998</v>
      </c>
      <c r="K1375">
        <v>0.71985100000000002</v>
      </c>
      <c r="L1375">
        <v>0</v>
      </c>
      <c r="M1375" t="s">
        <v>43</v>
      </c>
    </row>
    <row r="1376" spans="1:13" x14ac:dyDescent="0.25">
      <c r="A1376" t="s">
        <v>152</v>
      </c>
      <c r="B1376">
        <v>55001</v>
      </c>
      <c r="C1376">
        <v>54998.400000000001</v>
      </c>
      <c r="D1376">
        <v>54997.8</v>
      </c>
      <c r="E1376">
        <v>54943.8</v>
      </c>
      <c r="F1376">
        <v>2364.83</v>
      </c>
      <c r="G1376">
        <v>0</v>
      </c>
      <c r="H1376">
        <v>1056.45</v>
      </c>
      <c r="I1376">
        <v>0</v>
      </c>
      <c r="J1376">
        <v>0.28513699999999997</v>
      </c>
      <c r="K1376">
        <v>0.70641799999999999</v>
      </c>
      <c r="L1376">
        <v>0</v>
      </c>
      <c r="M1376" t="s">
        <v>43</v>
      </c>
    </row>
    <row r="1377" spans="1:13" x14ac:dyDescent="0.25">
      <c r="A1377" t="s">
        <v>152</v>
      </c>
      <c r="B1377">
        <v>56501.7</v>
      </c>
      <c r="C1377">
        <v>56499.1</v>
      </c>
      <c r="D1377">
        <v>56498.400000000001</v>
      </c>
      <c r="E1377">
        <v>56442.1</v>
      </c>
      <c r="F1377">
        <v>2462.7399999999998</v>
      </c>
      <c r="G1377">
        <v>0</v>
      </c>
      <c r="H1377">
        <v>1084.51</v>
      </c>
      <c r="I1377">
        <v>0</v>
      </c>
      <c r="J1377">
        <v>0.283447</v>
      </c>
      <c r="K1377">
        <v>0.719939</v>
      </c>
      <c r="L1377">
        <v>0</v>
      </c>
      <c r="M1377" t="s">
        <v>43</v>
      </c>
    </row>
    <row r="1378" spans="1:13" x14ac:dyDescent="0.25">
      <c r="A1378" t="s">
        <v>152</v>
      </c>
      <c r="B1378">
        <v>56748.2</v>
      </c>
      <c r="C1378">
        <v>56745.3</v>
      </c>
      <c r="D1378">
        <v>56744.6</v>
      </c>
      <c r="E1378">
        <v>56688.7</v>
      </c>
      <c r="F1378">
        <v>2437.9299999999998</v>
      </c>
      <c r="G1378">
        <v>0</v>
      </c>
      <c r="H1378">
        <v>1090.06</v>
      </c>
      <c r="I1378">
        <v>0</v>
      </c>
      <c r="J1378">
        <v>0.28312300000000001</v>
      </c>
      <c r="K1378">
        <v>0.70643500000000004</v>
      </c>
      <c r="L1378">
        <v>0</v>
      </c>
      <c r="M1378" t="s">
        <v>43</v>
      </c>
    </row>
    <row r="1379" spans="1:13" x14ac:dyDescent="0.25">
      <c r="A1379" t="s">
        <v>152</v>
      </c>
      <c r="B1379">
        <v>57095.7</v>
      </c>
      <c r="C1379">
        <v>57093.3</v>
      </c>
      <c r="D1379">
        <v>57092.7</v>
      </c>
      <c r="E1379">
        <v>57036.800000000003</v>
      </c>
      <c r="F1379">
        <v>2484.56</v>
      </c>
      <c r="G1379">
        <v>0</v>
      </c>
      <c r="H1379">
        <v>1095.78</v>
      </c>
      <c r="I1379">
        <v>0</v>
      </c>
      <c r="J1379">
        <v>0.28586299999999998</v>
      </c>
      <c r="K1379">
        <v>0.716862</v>
      </c>
      <c r="L1379">
        <v>0</v>
      </c>
      <c r="M1379" t="s">
        <v>43</v>
      </c>
    </row>
    <row r="1380" spans="1:13" x14ac:dyDescent="0.25">
      <c r="A1380" t="s">
        <v>152</v>
      </c>
      <c r="B1380">
        <v>55804.7</v>
      </c>
      <c r="C1380">
        <v>55801.8</v>
      </c>
      <c r="D1380">
        <v>55801.1</v>
      </c>
      <c r="E1380">
        <v>55746.9</v>
      </c>
      <c r="F1380">
        <v>2394.1</v>
      </c>
      <c r="G1380">
        <v>0</v>
      </c>
      <c r="H1380">
        <v>1072.42</v>
      </c>
      <c r="I1380">
        <v>0</v>
      </c>
      <c r="J1380">
        <v>0.30227300000000001</v>
      </c>
      <c r="K1380">
        <v>0.70653200000000005</v>
      </c>
      <c r="L1380">
        <v>0</v>
      </c>
      <c r="M1380" t="s">
        <v>43</v>
      </c>
    </row>
    <row r="1381" spans="1:13" x14ac:dyDescent="0.25">
      <c r="A1381" t="s">
        <v>152</v>
      </c>
      <c r="B1381">
        <v>56282.1</v>
      </c>
      <c r="C1381">
        <v>56279.4</v>
      </c>
      <c r="D1381">
        <v>56278.7</v>
      </c>
      <c r="E1381">
        <v>56224.9</v>
      </c>
      <c r="F1381">
        <v>2384.54</v>
      </c>
      <c r="G1381">
        <v>0</v>
      </c>
      <c r="H1381">
        <v>1082.4100000000001</v>
      </c>
      <c r="I1381">
        <v>0</v>
      </c>
      <c r="J1381">
        <v>0.26133400000000001</v>
      </c>
      <c r="K1381">
        <v>0.71285699999999996</v>
      </c>
      <c r="L1381">
        <v>0</v>
      </c>
      <c r="M1381" t="s">
        <v>43</v>
      </c>
    </row>
    <row r="1382" spans="1:13" x14ac:dyDescent="0.25">
      <c r="A1382" t="s">
        <v>152</v>
      </c>
      <c r="B1382">
        <v>57967.1</v>
      </c>
      <c r="C1382">
        <v>57964.1</v>
      </c>
      <c r="D1382">
        <v>57963.4</v>
      </c>
      <c r="E1382">
        <v>57905.9</v>
      </c>
      <c r="F1382">
        <v>2519.27</v>
      </c>
      <c r="G1382">
        <v>0</v>
      </c>
      <c r="H1382">
        <v>1112.48</v>
      </c>
      <c r="I1382">
        <v>0</v>
      </c>
      <c r="J1382">
        <v>0.28439500000000001</v>
      </c>
      <c r="K1382">
        <v>0.70653100000000002</v>
      </c>
      <c r="L1382">
        <v>0</v>
      </c>
      <c r="M1382" t="s">
        <v>43</v>
      </c>
    </row>
    <row r="1383" spans="1:13" x14ac:dyDescent="0.25">
      <c r="A1383" t="s">
        <v>152</v>
      </c>
      <c r="B1383">
        <v>56348</v>
      </c>
      <c r="C1383">
        <v>56345.4</v>
      </c>
      <c r="D1383">
        <v>56344.800000000003</v>
      </c>
      <c r="E1383">
        <v>56289.9</v>
      </c>
      <c r="F1383">
        <v>2421.15</v>
      </c>
      <c r="G1383">
        <v>0</v>
      </c>
      <c r="H1383">
        <v>1082.46</v>
      </c>
      <c r="I1383">
        <v>0</v>
      </c>
      <c r="J1383">
        <v>0.28351199999999999</v>
      </c>
      <c r="K1383">
        <v>0.72344600000000003</v>
      </c>
      <c r="L1383">
        <v>0</v>
      </c>
      <c r="M1383" t="s">
        <v>43</v>
      </c>
    </row>
    <row r="1384" spans="1:13" x14ac:dyDescent="0.25">
      <c r="A1384" t="s">
        <v>152</v>
      </c>
      <c r="B1384">
        <v>56296.3</v>
      </c>
      <c r="C1384">
        <v>56293.4</v>
      </c>
      <c r="D1384">
        <v>56292.7</v>
      </c>
      <c r="E1384">
        <v>56237.5</v>
      </c>
      <c r="F1384">
        <v>2414.83</v>
      </c>
      <c r="G1384">
        <v>0</v>
      </c>
      <c r="H1384">
        <v>1082.07</v>
      </c>
      <c r="I1384">
        <v>0</v>
      </c>
      <c r="J1384">
        <v>0.28344999999999998</v>
      </c>
      <c r="K1384">
        <v>0.70652999999999999</v>
      </c>
      <c r="L1384">
        <v>0</v>
      </c>
      <c r="M1384" t="s">
        <v>43</v>
      </c>
    </row>
    <row r="1385" spans="1:13" x14ac:dyDescent="0.25">
      <c r="A1385" t="s">
        <v>152</v>
      </c>
      <c r="B1385">
        <v>57154.5</v>
      </c>
      <c r="C1385">
        <v>57151.9</v>
      </c>
      <c r="D1385">
        <v>57151.199999999997</v>
      </c>
      <c r="E1385">
        <v>57095.9</v>
      </c>
      <c r="F1385">
        <v>2429.4699999999998</v>
      </c>
      <c r="G1385">
        <v>0</v>
      </c>
      <c r="H1385">
        <v>1098.75</v>
      </c>
      <c r="I1385">
        <v>0</v>
      </c>
      <c r="J1385">
        <v>0.28363500000000003</v>
      </c>
      <c r="K1385">
        <v>0.70652999999999999</v>
      </c>
      <c r="L1385">
        <v>0</v>
      </c>
      <c r="M1385" t="s">
        <v>43</v>
      </c>
    </row>
    <row r="1386" spans="1:13" x14ac:dyDescent="0.25">
      <c r="A1386" t="s">
        <v>152</v>
      </c>
      <c r="B1386">
        <v>56080.4</v>
      </c>
      <c r="C1386">
        <v>56077.8</v>
      </c>
      <c r="D1386">
        <v>56077.2</v>
      </c>
      <c r="E1386">
        <v>56022.3</v>
      </c>
      <c r="F1386">
        <v>2393.59</v>
      </c>
      <c r="G1386">
        <v>0</v>
      </c>
      <c r="H1386">
        <v>1077.1500000000001</v>
      </c>
      <c r="I1386">
        <v>0</v>
      </c>
      <c r="J1386">
        <v>0.28320000000000001</v>
      </c>
      <c r="K1386">
        <v>0.70639799999999997</v>
      </c>
      <c r="L1386">
        <v>0</v>
      </c>
      <c r="M1386" t="s">
        <v>43</v>
      </c>
    </row>
    <row r="1387" spans="1:13" x14ac:dyDescent="0.25">
      <c r="A1387" t="s">
        <v>152</v>
      </c>
      <c r="B1387">
        <v>56034</v>
      </c>
      <c r="C1387">
        <v>56031.5</v>
      </c>
      <c r="D1387">
        <v>56030.8</v>
      </c>
      <c r="E1387">
        <v>55975.5</v>
      </c>
      <c r="F1387">
        <v>2415.9499999999998</v>
      </c>
      <c r="G1387">
        <v>0</v>
      </c>
      <c r="H1387">
        <v>1076.49</v>
      </c>
      <c r="I1387">
        <v>0</v>
      </c>
      <c r="J1387">
        <v>0.28337699999999999</v>
      </c>
      <c r="K1387">
        <v>0.72764600000000002</v>
      </c>
      <c r="L1387">
        <v>0</v>
      </c>
      <c r="M1387" t="s">
        <v>43</v>
      </c>
    </row>
    <row r="1388" spans="1:13" x14ac:dyDescent="0.25">
      <c r="A1388" t="s">
        <v>152</v>
      </c>
      <c r="B1388">
        <v>55906.6</v>
      </c>
      <c r="C1388">
        <v>55904</v>
      </c>
      <c r="D1388">
        <v>55903.4</v>
      </c>
      <c r="E1388">
        <v>55848.9</v>
      </c>
      <c r="F1388">
        <v>2395.79</v>
      </c>
      <c r="G1388">
        <v>0</v>
      </c>
      <c r="H1388">
        <v>1075.01</v>
      </c>
      <c r="I1388">
        <v>0</v>
      </c>
      <c r="J1388">
        <v>0.28308499999999998</v>
      </c>
      <c r="K1388">
        <v>0.70645899999999995</v>
      </c>
      <c r="L1388">
        <v>0</v>
      </c>
      <c r="M1388" t="s">
        <v>43</v>
      </c>
    </row>
    <row r="1389" spans="1:13" x14ac:dyDescent="0.25">
      <c r="A1389" t="s">
        <v>152</v>
      </c>
      <c r="B1389">
        <v>55957.2</v>
      </c>
      <c r="C1389">
        <v>55954.5</v>
      </c>
      <c r="D1389">
        <v>55953.8</v>
      </c>
      <c r="E1389">
        <v>55899.199999999997</v>
      </c>
      <c r="F1389">
        <v>2405.38</v>
      </c>
      <c r="G1389">
        <v>0</v>
      </c>
      <c r="H1389">
        <v>1075.8399999999999</v>
      </c>
      <c r="I1389">
        <v>0</v>
      </c>
      <c r="J1389">
        <v>0.283779</v>
      </c>
      <c r="K1389">
        <v>0.70652800000000004</v>
      </c>
      <c r="L1389">
        <v>0</v>
      </c>
      <c r="M1389" t="s">
        <v>43</v>
      </c>
    </row>
    <row r="1390" spans="1:13" x14ac:dyDescent="0.25">
      <c r="A1390" t="s">
        <v>152</v>
      </c>
      <c r="B1390">
        <v>56420</v>
      </c>
      <c r="C1390">
        <v>56417.5</v>
      </c>
      <c r="D1390">
        <v>56416.9</v>
      </c>
      <c r="E1390">
        <v>56361.7</v>
      </c>
      <c r="F1390">
        <v>2402.4699999999998</v>
      </c>
      <c r="G1390">
        <v>0</v>
      </c>
      <c r="H1390">
        <v>1083.3</v>
      </c>
      <c r="I1390">
        <v>0</v>
      </c>
      <c r="J1390">
        <v>0.28369899999999998</v>
      </c>
      <c r="K1390">
        <v>0.70653200000000005</v>
      </c>
      <c r="L1390">
        <v>0</v>
      </c>
      <c r="M1390" t="s">
        <v>43</v>
      </c>
    </row>
    <row r="1391" spans="1:13" x14ac:dyDescent="0.25">
      <c r="A1391" t="s">
        <v>152</v>
      </c>
      <c r="B1391">
        <v>55589.3</v>
      </c>
      <c r="C1391">
        <v>55586.6</v>
      </c>
      <c r="D1391">
        <v>55585.9</v>
      </c>
      <c r="E1391">
        <v>55531</v>
      </c>
      <c r="F1391">
        <v>2410.15</v>
      </c>
      <c r="G1391">
        <v>0</v>
      </c>
      <c r="H1391">
        <v>1068.23</v>
      </c>
      <c r="I1391">
        <v>0</v>
      </c>
      <c r="J1391">
        <v>0.283086</v>
      </c>
      <c r="K1391">
        <v>0.72560800000000003</v>
      </c>
      <c r="L1391">
        <v>0</v>
      </c>
      <c r="M1391" t="s">
        <v>43</v>
      </c>
    </row>
    <row r="1392" spans="1:13" x14ac:dyDescent="0.25">
      <c r="A1392" t="s">
        <v>152</v>
      </c>
      <c r="B1392">
        <v>55080.7</v>
      </c>
      <c r="C1392">
        <v>55077.8</v>
      </c>
      <c r="D1392">
        <v>55077.1</v>
      </c>
      <c r="E1392">
        <v>55023.199999999997</v>
      </c>
      <c r="F1392">
        <v>2360.62</v>
      </c>
      <c r="G1392">
        <v>0</v>
      </c>
      <c r="H1392">
        <v>1058.6099999999999</v>
      </c>
      <c r="I1392">
        <v>0</v>
      </c>
      <c r="J1392">
        <v>0.29123300000000002</v>
      </c>
      <c r="K1392">
        <v>0.72405699999999995</v>
      </c>
      <c r="L1392">
        <v>0</v>
      </c>
      <c r="M1392" t="s">
        <v>43</v>
      </c>
    </row>
    <row r="1393" spans="1:25" x14ac:dyDescent="0.25">
      <c r="A1393" t="s">
        <v>152</v>
      </c>
      <c r="B1393">
        <v>55525.7</v>
      </c>
      <c r="C1393">
        <v>55523.199999999997</v>
      </c>
      <c r="D1393">
        <v>55522.5</v>
      </c>
      <c r="E1393">
        <v>55468.800000000003</v>
      </c>
      <c r="F1393">
        <v>2363.8200000000002</v>
      </c>
      <c r="G1393">
        <v>0</v>
      </c>
      <c r="H1393">
        <v>1066.8399999999999</v>
      </c>
      <c r="I1393">
        <v>0</v>
      </c>
      <c r="J1393">
        <v>0.27433800000000003</v>
      </c>
      <c r="K1393">
        <v>0.72030099999999997</v>
      </c>
      <c r="L1393">
        <v>0</v>
      </c>
      <c r="M1393" t="s">
        <v>43</v>
      </c>
    </row>
    <row r="1394" spans="1:25" x14ac:dyDescent="0.25">
      <c r="A1394" t="s">
        <v>152</v>
      </c>
      <c r="B1394">
        <v>54562.1</v>
      </c>
      <c r="C1394">
        <v>54559.7</v>
      </c>
      <c r="D1394">
        <v>54559</v>
      </c>
      <c r="E1394">
        <v>54505</v>
      </c>
      <c r="F1394">
        <v>2354.08</v>
      </c>
      <c r="G1394">
        <v>0</v>
      </c>
      <c r="H1394">
        <v>1048.0999999999999</v>
      </c>
      <c r="I1394">
        <v>0</v>
      </c>
      <c r="J1394">
        <v>0.28318199999999999</v>
      </c>
      <c r="K1394">
        <v>0.70636900000000002</v>
      </c>
      <c r="L1394">
        <v>0</v>
      </c>
      <c r="M1394" t="s">
        <v>43</v>
      </c>
    </row>
    <row r="1395" spans="1:25" x14ac:dyDescent="0.25">
      <c r="A1395" t="s">
        <v>152</v>
      </c>
      <c r="B1395">
        <v>54871.9</v>
      </c>
      <c r="C1395">
        <v>54857.9</v>
      </c>
      <c r="D1395">
        <v>54857.3</v>
      </c>
      <c r="E1395">
        <v>54803.199999999997</v>
      </c>
      <c r="F1395">
        <v>2341.2800000000002</v>
      </c>
      <c r="G1395">
        <v>0</v>
      </c>
      <c r="H1395">
        <v>1054</v>
      </c>
      <c r="I1395">
        <v>0</v>
      </c>
      <c r="J1395">
        <v>0.28357300000000002</v>
      </c>
      <c r="K1395">
        <v>0.71959899999999999</v>
      </c>
      <c r="L1395">
        <v>0</v>
      </c>
      <c r="M1395" t="s">
        <v>43</v>
      </c>
    </row>
    <row r="1396" spans="1:25" x14ac:dyDescent="0.25">
      <c r="A1396" t="s">
        <v>152</v>
      </c>
      <c r="B1396">
        <v>55030.1</v>
      </c>
      <c r="C1396">
        <v>55027.5</v>
      </c>
      <c r="D1396">
        <v>55026.8</v>
      </c>
      <c r="E1396">
        <v>54972.9</v>
      </c>
      <c r="F1396">
        <v>2345.25</v>
      </c>
      <c r="G1396">
        <v>0</v>
      </c>
      <c r="H1396">
        <v>1057.33</v>
      </c>
      <c r="I1396">
        <v>0</v>
      </c>
      <c r="J1396">
        <v>0.28307900000000003</v>
      </c>
      <c r="K1396">
        <v>0.70653100000000002</v>
      </c>
      <c r="L1396">
        <v>0</v>
      </c>
      <c r="M1396" t="s">
        <v>43</v>
      </c>
    </row>
    <row r="1397" spans="1:25" x14ac:dyDescent="0.25">
      <c r="A1397" t="s">
        <v>152</v>
      </c>
      <c r="B1397">
        <v>54655.5</v>
      </c>
      <c r="C1397">
        <v>54653</v>
      </c>
      <c r="D1397">
        <v>54652.3</v>
      </c>
      <c r="E1397">
        <v>54598.8</v>
      </c>
      <c r="F1397">
        <v>2322.69</v>
      </c>
      <c r="G1397">
        <v>0</v>
      </c>
      <c r="H1397">
        <v>1051.24</v>
      </c>
      <c r="I1397">
        <v>0</v>
      </c>
      <c r="J1397">
        <v>0.283078</v>
      </c>
      <c r="K1397">
        <v>0.72767800000000005</v>
      </c>
      <c r="L1397">
        <v>0</v>
      </c>
      <c r="M1397" t="s">
        <v>43</v>
      </c>
    </row>
    <row r="1398" spans="1:25" x14ac:dyDescent="0.25">
      <c r="A1398" t="s">
        <v>152</v>
      </c>
      <c r="B1398">
        <v>54973</v>
      </c>
      <c r="C1398">
        <v>54970.400000000001</v>
      </c>
      <c r="D1398">
        <v>54969.8</v>
      </c>
      <c r="E1398">
        <v>54916.1</v>
      </c>
      <c r="F1398">
        <v>2335.58</v>
      </c>
      <c r="G1398">
        <v>0</v>
      </c>
      <c r="H1398">
        <v>1055.54</v>
      </c>
      <c r="I1398">
        <v>0</v>
      </c>
      <c r="J1398">
        <v>0.283225</v>
      </c>
      <c r="K1398">
        <v>0.70786700000000002</v>
      </c>
      <c r="L1398">
        <v>0</v>
      </c>
      <c r="M1398" t="s">
        <v>43</v>
      </c>
    </row>
    <row r="1399" spans="1:25" x14ac:dyDescent="0.25">
      <c r="A1399" t="s">
        <v>152</v>
      </c>
      <c r="B1399">
        <v>53553.4</v>
      </c>
      <c r="C1399">
        <v>53550.9</v>
      </c>
      <c r="D1399">
        <v>53550.2</v>
      </c>
      <c r="E1399">
        <v>53498.2</v>
      </c>
      <c r="F1399">
        <v>2274.4699999999998</v>
      </c>
      <c r="G1399">
        <v>0</v>
      </c>
      <c r="H1399">
        <v>1029.3699999999999</v>
      </c>
      <c r="I1399">
        <v>0</v>
      </c>
      <c r="J1399">
        <v>0.29172100000000001</v>
      </c>
      <c r="K1399">
        <v>0.72670800000000002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53998.6</v>
      </c>
      <c r="C1400">
        <v>53995.8</v>
      </c>
      <c r="D1400">
        <v>53943.5</v>
      </c>
      <c r="E1400">
        <v>53890.8</v>
      </c>
      <c r="F1400">
        <v>2303.7199999999998</v>
      </c>
      <c r="G1400">
        <v>0</v>
      </c>
      <c r="H1400">
        <v>1036.99</v>
      </c>
      <c r="I1400">
        <v>0</v>
      </c>
      <c r="J1400">
        <v>0.277868</v>
      </c>
      <c r="K1400">
        <v>0.70653200000000005</v>
      </c>
      <c r="L1400">
        <v>0</v>
      </c>
      <c r="M1400" t="s">
        <v>43</v>
      </c>
      <c r="R1400">
        <f>AVERAGE(B1351:B1400)</f>
        <v>54916.930000000008</v>
      </c>
      <c r="S1400">
        <f>AVERAGE(C1351:C1400)</f>
        <v>54914.067999999992</v>
      </c>
      <c r="U1400">
        <f>_xlfn.VAR.P(B1351:B1400)</f>
        <v>1827704.3981000003</v>
      </c>
      <c r="V1400">
        <f>_xlfn.VAR.P(C1351:C1400)</f>
        <v>1827617.7245760006</v>
      </c>
      <c r="X1400">
        <f>1.96*SQRT(U1400)/50</f>
        <v>52.995506283989634</v>
      </c>
      <c r="Y1400">
        <f>1.96*SQRT(V1400)/50</f>
        <v>52.994249690815188</v>
      </c>
    </row>
    <row r="1401" spans="1:25" x14ac:dyDescent="0.25">
      <c r="A1401" t="s">
        <v>153</v>
      </c>
      <c r="B1401">
        <v>2745850.4418179998</v>
      </c>
      <c r="C1401" t="s">
        <v>37</v>
      </c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81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68</v>
      </c>
      <c r="U2575" t="s">
        <v>67</v>
      </c>
      <c r="X2575" t="s">
        <v>65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3.9101540000000021</v>
      </c>
      <c r="E3">
        <f ca="1">OFFSET('1344p trace'!$S$56,(A3-1)*56,0)-OFFSET('1344p stat'!$H$1,A3*20,0)</f>
        <v>23.365108999999997</v>
      </c>
      <c r="F3">
        <f ca="1">OFFSET('1344p stat'!$H$1,A3*20,0)-OFFSET('1344p stat'!$K$1,A3*20,0)</f>
        <v>1.2204539999999997</v>
      </c>
      <c r="G3">
        <f ca="1">OFFSET('1344p stat'!$K$1,A3*20,0)-OFFSET('1344p stat'!$N$1,A3*20,0)</f>
        <v>1.2084060000000001</v>
      </c>
      <c r="H3">
        <f ca="1">OFFSET('1344p stat'!$N$1,A3*20,0)</f>
        <v>1.210477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12.988169420799986</v>
      </c>
      <c r="E4" s="5">
        <f ca="1">OFFSET('1344p trace'!$V$56,(A4-1)*56,0)</f>
        <v>7.3086716204840005</v>
      </c>
      <c r="F4" s="5">
        <f ca="1">OFFSET('1344p stat'!$H$1,A4*20,1)</f>
        <v>2.707E-2</v>
      </c>
      <c r="G4" s="5">
        <f ca="1">OFFSET('1344p stat'!$K$1,A4*20,1)</f>
        <v>1.2078E-2</v>
      </c>
      <c r="H4" s="5">
        <f ca="1">OFFSET('1344p stat'!$N$1,A4*20,1)</f>
        <v>3.1909999999999998E-3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18.675656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1.445509326399998E-2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27.040000000000873</v>
      </c>
      <c r="E7">
        <f ca="1">OFFSET('1344p trace'!$S$56,(A7-1)*56,0)-OFFSET('1344p stat'!$H$1,A7*20,0)</f>
        <v>43.726000000002387</v>
      </c>
      <c r="F7">
        <f ca="1">OFFSET('1344p stat'!$H$1,A7*20,0)-OFFSET('1344p stat'!$K$1,A7*20,0)</f>
        <v>4.1186719999968773</v>
      </c>
      <c r="G7">
        <f ca="1">OFFSET('1344p stat'!$K$1,A7*20,0)-OFFSET('1344p stat'!$N$1,A7*20,0)</f>
        <v>45058.006173000002</v>
      </c>
      <c r="H7">
        <f ca="1">OFFSET('1344p stat'!$N$1,A7*20,0)</f>
        <v>1.465155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1396064.6356639999</v>
      </c>
      <c r="E8" s="5">
        <f ca="1">OFFSET('1344p trace'!$V$56,(A8-1)*56,0)</f>
        <v>1400574.6009439998</v>
      </c>
      <c r="F8" s="5">
        <f ca="1">OFFSET('1344p stat'!$H$1,A8*20,1)</f>
        <v>1366682.5433819999</v>
      </c>
      <c r="G8" s="5">
        <f ca="1">OFFSET('1344p stat'!$K$1,A8*20,1)</f>
        <v>1359670.880684</v>
      </c>
      <c r="H8" s="5">
        <f ca="1">OFFSET('1344p stat'!$N$1,A8*20,1)</f>
        <v>1.6410000000000001E-2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52.366199999999708</v>
      </c>
      <c r="E9">
        <f ca="1">OFFSET('1344p trace'!$S$56,(A9-1)*56,0)-OFFSET('1344p stat'!$H$1,A9*20,0)</f>
        <v>22.735763000000361</v>
      </c>
      <c r="F9">
        <f ca="1">OFFSET('1344p stat'!$H$1,A9*20,0)-OFFSET('1344p stat'!$K$1,A9*20,0)</f>
        <v>4.652599999999893</v>
      </c>
      <c r="G9">
        <f ca="1">OFFSET('1344p stat'!$K$1,A9*20,0)-OFFSET('1344p stat'!$N$1,A9*20,0)</f>
        <v>1352.2902790000001</v>
      </c>
      <c r="H9">
        <f ca="1">OFFSET('1344p stat'!$N$1,A9*20,0)</f>
        <v>93.107358000000005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36408.501757159807</v>
      </c>
      <c r="E10" s="5">
        <f ca="1">OFFSET('1344p trace'!$V$56,(A10-1)*56,0)</f>
        <v>5.0331000000000605</v>
      </c>
      <c r="F10" s="5">
        <f ca="1">OFFSET('1344p stat'!$H$1,A10*20,1)</f>
        <v>1.471929</v>
      </c>
      <c r="G10" s="5">
        <f ca="1">OFFSET('1344p stat'!$K$1,A10*20,1)</f>
        <v>1.3870990000000001</v>
      </c>
      <c r="H10" s="5">
        <f ca="1">OFFSET('1344p stat'!$N$1,A10*20,1)</f>
        <v>4.3869999999999999E-2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16.3240000000078</v>
      </c>
      <c r="E11">
        <f ca="1">OFFSET('1344p trace'!$S$56,(A11-1)*56,0)-OFFSET('1344p stat'!$H$1,A11*20,0)</f>
        <v>88.377483999989636</v>
      </c>
      <c r="F11">
        <f ca="1">OFFSET('1344p stat'!$H$1,A11*20,0)-OFFSET('1344p stat'!$K$1,A11*20,0)</f>
        <v>13.069296999994549</v>
      </c>
      <c r="G11">
        <f ca="1">OFFSET('1344p stat'!$K$1,A11*20,0)-OFFSET('1344p stat'!$N$1,A11*20,0)</f>
        <v>54937.513464000003</v>
      </c>
      <c r="H11">
        <f ca="1">OFFSET('1344p stat'!$N$1,A11*20,0)</f>
        <v>1.1857549999999999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12600.115299999998</v>
      </c>
      <c r="E12" s="5">
        <f ca="1">OFFSET('1344p trace'!$V$56,(A12-1)*56,0)</f>
        <v>11146.539284000008</v>
      </c>
      <c r="F12" s="5">
        <f ca="1">OFFSET('1344p stat'!$H$1,A12*20,1)</f>
        <v>3106.7358829999998</v>
      </c>
      <c r="G12" s="5">
        <f ca="1">OFFSET('1344p stat'!$K$1,A12*20,1)</f>
        <v>2047.5135270000001</v>
      </c>
      <c r="H12" s="5">
        <f ca="1">OFFSET('1344p stat'!$N$1,A12*20,1)</f>
        <v>1.2899999999999999E-4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142.90399999999988</v>
      </c>
      <c r="E13">
        <f ca="1">OFFSET('1344p trace'!$S$56,(A13-1)*56,0)-OFFSET('1344p stat'!$H$1,A13*20,0)</f>
        <v>21.320740999999998</v>
      </c>
      <c r="F13">
        <f ca="1">OFFSET('1344p stat'!$H$1,A13*20,0)-OFFSET('1344p stat'!$K$1,A13*20,0)</f>
        <v>4.4602760000000217</v>
      </c>
      <c r="G13">
        <f ca="1">OFFSET('1344p stat'!$K$1,A13*20,0)-OFFSET('1344p stat'!$N$1,A13*20,0)</f>
        <v>827.73519599999997</v>
      </c>
      <c r="H13">
        <f ca="1">OFFSET('1344p stat'!$N$1,A13*20,0)</f>
        <v>122.485107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84924.191884897809</v>
      </c>
      <c r="E14" s="5">
        <f ca="1">OFFSET('1344p trace'!$V$56,(A14-1)*56,0)</f>
        <v>2.7528257776</v>
      </c>
      <c r="F14" s="5">
        <f ca="1">OFFSET('1344p stat'!$H$1,A14*20,1)</f>
        <v>2.0629439999999999</v>
      </c>
      <c r="G14" s="5">
        <f ca="1">OFFSET('1344p stat'!$K$1,A14*20,1)</f>
        <v>2.0594100000000002</v>
      </c>
      <c r="H14" s="5">
        <f ca="1">OFFSET('1344p stat'!$N$1,A14*20,1)</f>
        <v>4.5389999999999996E-3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127.24259999999595</v>
      </c>
      <c r="E15">
        <f ca="1">OFFSET('1344p trace'!$S$56,(A15-1)*56,0)-OFFSET('1344p stat'!$H$1,A15*20,0)</f>
        <v>21.640117000001737</v>
      </c>
      <c r="F15">
        <f ca="1">OFFSET('1344p stat'!$H$1,A15*20,0)-OFFSET('1344p stat'!$K$1,A15*20,0)</f>
        <v>48.769727000000785</v>
      </c>
      <c r="G15">
        <f ca="1">OFFSET('1344p stat'!$K$1,A15*20,0)-OFFSET('1344p stat'!$N$1,A15*20,0)</f>
        <v>1971.8386329999994</v>
      </c>
      <c r="H15">
        <f ca="1">OFFSET('1344p stat'!$N$1,A15*20,0)</f>
        <v>3835.6815230000002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87601.638323240026</v>
      </c>
      <c r="E16" s="5">
        <f ca="1">OFFSET('1344p trace'!$V$56,(A16-1)*56,0)</f>
        <v>37201.116959999999</v>
      </c>
      <c r="F16" s="5">
        <f ca="1">OFFSET('1344p stat'!$H$1,A16*20,1)</f>
        <v>37005.818995000001</v>
      </c>
      <c r="G16" s="5">
        <f ca="1">OFFSET('1344p stat'!$K$1,A16*20,1)</f>
        <v>36251.126106999996</v>
      </c>
      <c r="H16" s="5">
        <f ca="1">OFFSET('1344p stat'!$N$1,A16*20,1)</f>
        <v>32097.430757999999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5992.8170000000027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87642.002472999986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>
        <f ca="1">OFFSET('1344p stat'!$A$1,A19*20,0)</f>
        <v>0</v>
      </c>
      <c r="D19">
        <f ca="1">OFFSET('1344p trace'!$R$56,(A19-1)*56,0)-OFFSET('1344p trace'!$S$56,(A19-1)*56,0)</f>
        <v>167.41500000000178</v>
      </c>
      <c r="E19">
        <f ca="1">OFFSET('1344p trace'!$S$56,(A19-1)*56,0)-OFFSET('1344p stat'!$H$1,A19*20,0)</f>
        <v>5335.0533999999998</v>
      </c>
      <c r="F19">
        <f ca="1">OFFSET('1344p stat'!$H$1,A19*20,0)-OFFSET('1344p stat'!$K$1,A19*20,0)</f>
        <v>0</v>
      </c>
      <c r="G19">
        <f ca="1">OFFSET('1344p stat'!$K$1,A19*20,0)-OFFSET('1344p stat'!$N$1,A19*20,0)</f>
        <v>0</v>
      </c>
      <c r="H19">
        <f ca="1">OFFSET('1344p stat'!$N$1,A19*20,0)</f>
        <v>0</v>
      </c>
    </row>
    <row r="20" spans="1:12" x14ac:dyDescent="0.25">
      <c r="A20">
        <v>9</v>
      </c>
      <c r="C20">
        <f ca="1">OFFSET('1344p stat'!$A$1,A20*20,0)</f>
        <v>0</v>
      </c>
      <c r="D20" s="5">
        <f ca="1">OFFSET('1344p trace'!$U$56,(A20-1)*56,0)</f>
        <v>102915.23089743998</v>
      </c>
      <c r="E20" s="5">
        <f ca="1">OFFSET('1344p trace'!$V$56,(A20-1)*56,0)</f>
        <v>44262.554842440011</v>
      </c>
      <c r="F20" s="5">
        <f ca="1">OFFSET('1344p stat'!$H$1,A20*20,1)</f>
        <v>0</v>
      </c>
      <c r="G20" s="5">
        <f ca="1">OFFSET('1344p stat'!$K$1,A20*20,1)</f>
        <v>0</v>
      </c>
      <c r="H20" s="5">
        <f ca="1">OFFSET('1344p stat'!$N$1,A20*20,1)</f>
        <v>0</v>
      </c>
    </row>
    <row r="21" spans="1:12" x14ac:dyDescent="0.25">
      <c r="A21">
        <v>10</v>
      </c>
      <c r="C21">
        <f ca="1">OFFSET('1344p stat'!$A$1,A21*20,0)</f>
        <v>0</v>
      </c>
      <c r="D21">
        <f ca="1">OFFSET('1344p trace'!$R$56,(A21-1)*56,0)-OFFSET('1344p trace'!$S$56,(A21-1)*56,0)</f>
        <v>171.5</v>
      </c>
      <c r="E21">
        <f ca="1">OFFSET('1344p trace'!$S$56,(A21-1)*56,0)-OFFSET('1344p stat'!$H$1,A21*20,0)</f>
        <v>2448687</v>
      </c>
      <c r="F21">
        <f ca="1">OFFSET('1344p stat'!$H$1,A21*20,0)-OFFSET('1344p stat'!$K$1,A21*20,0)</f>
        <v>0</v>
      </c>
      <c r="G21">
        <f ca="1">OFFSET('1344p stat'!$K$1,A21*20,0)-OFFSET('1344p stat'!$N$1,A21*20,0)</f>
        <v>0</v>
      </c>
      <c r="H21">
        <f ca="1">OFFSET('1344p stat'!$N$1,A21*20,0)</f>
        <v>0</v>
      </c>
    </row>
    <row r="22" spans="1:12" x14ac:dyDescent="0.25">
      <c r="A22">
        <v>10</v>
      </c>
      <c r="C22">
        <f ca="1">OFFSET('1344p stat'!$A$1,A22*20,0)</f>
        <v>0</v>
      </c>
      <c r="D22" s="5">
        <f ca="1">OFFSET('1344p trace'!$U$56,(A22-1)*56,0)</f>
        <v>21281402.75</v>
      </c>
      <c r="E22" s="5">
        <f ca="1">OFFSET('1344p trace'!$V$56,(A22-1)*56,0)</f>
        <v>20845681</v>
      </c>
      <c r="F22" s="5">
        <f ca="1">OFFSET('1344p stat'!$H$1,A22*20,1)</f>
        <v>0</v>
      </c>
      <c r="G22" s="5">
        <f ca="1">OFFSET('1344p stat'!$K$1,A22*20,1)</f>
        <v>0</v>
      </c>
      <c r="H22" s="5">
        <f ca="1">OFFSET('1344p stat'!$N$1,A22*20,1)</f>
        <v>0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21.118081632653066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2.3833972519783381E-2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50.402606000000013</v>
      </c>
      <c r="E25">
        <f ca="1">OFFSET('1344p trace'!$S$56,(A25-1)*56,0)-OFFSET('1344p stat'!$H$1,A25*20,0)</f>
        <v>20.80331099999999</v>
      </c>
      <c r="F25">
        <f ca="1">OFFSET('1344p stat'!$H$1,A25*20,0)-OFFSET('1344p stat'!$K$1,A25*20,0)</f>
        <v>1.202529</v>
      </c>
      <c r="G25">
        <f ca="1">OFFSET('1344p stat'!$K$1,A25*20,0)-OFFSET('1344p stat'!$N$1,A25*20,0)</f>
        <v>1.1960360000000001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53172.849837439491</v>
      </c>
      <c r="E26" s="5">
        <f ca="1">OFFSET('1344p trace'!$V$56,(A26-1)*56,0)</f>
        <v>2.9759397550239997</v>
      </c>
      <c r="F26" s="5">
        <f ca="1">OFFSET('1344p stat'!$H$1,A26*20,1)</f>
        <v>3.57E-4</v>
      </c>
      <c r="G26" s="5">
        <f ca="1">OFFSET('1344p stat'!$K$1,A26*20,1)</f>
        <v>1.07E-4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6.8630879999999976</v>
      </c>
      <c r="E27">
        <f ca="1">OFFSET('1344p trace'!$S$56,(A27-1)*56,0)-OFFSET('1344p stat'!$H$1,A27*20,0)</f>
        <v>19.854524999999999</v>
      </c>
      <c r="F27">
        <f ca="1">OFFSET('1344p stat'!$H$1,A27*20,0)-OFFSET('1344p stat'!$K$1,A27*20,0)</f>
        <v>1.2002349999999999</v>
      </c>
      <c r="G27">
        <f ca="1">OFFSET('1344p stat'!$K$1,A27*20,0)-OFFSET('1344p stat'!$N$1,A27*20,0)</f>
        <v>1.195114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0.21046379155599979</v>
      </c>
      <c r="E28" s="5">
        <f ca="1">OFFSET('1344p trace'!$V$56,(A28-1)*56,0)</f>
        <v>6.8938677524000042E-2</v>
      </c>
      <c r="F28" s="5">
        <f ca="1">OFFSET('1344p stat'!$H$1,A28*20,1)</f>
        <v>2.32E-4</v>
      </c>
      <c r="G28" s="5">
        <f ca="1">OFFSET('1344p stat'!$K$1,A28*20,1)</f>
        <v>1.15E-4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3.9101540000000021</v>
      </c>
      <c r="E31" s="5">
        <f ca="1">OFFSET('1344p trace'!$S$56,(A31-1)*56,0)-OFFSET('1344p stat'!$H$1,A31*20,0)</f>
        <v>23.365108999999997</v>
      </c>
      <c r="F31" s="5">
        <f ca="1">OFFSET('1344p stat'!$H$1,A31*20,0)-OFFSET('1344p stat'!$K$1,A31*20,0)</f>
        <v>1.2204539999999997</v>
      </c>
      <c r="G31" s="5">
        <f ca="1">OFFSET('1344p stat'!$K$1,A31*20,0)-OFFSET('1344p stat'!$N$1,A31*20,0)</f>
        <v>1.2084060000000001</v>
      </c>
      <c r="H31" s="5">
        <f ca="1">OFFSET('1344p stat'!$N$1,A31*20,0)</f>
        <v>1.210477</v>
      </c>
      <c r="I31" s="5"/>
      <c r="J31" s="5">
        <f ca="1">SUM(E31:H31)</f>
        <v>27.004445999999998</v>
      </c>
      <c r="K31" s="10">
        <f ca="1">G31/J31</f>
        <v>4.4748409206395133E-2</v>
      </c>
      <c r="L31">
        <f t="shared" ref="L31:L59" ca="1" si="0">$K$29*POWER(K31,2)*SQRT(G139/(POWER(G31,2)*$L$29)+J139/(POWER(J31,2)*$L$29))</f>
        <v>7.5190515593574796E-5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18.675656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27.040000000000873</v>
      </c>
      <c r="E33" s="5">
        <f ca="1">OFFSET('1344p trace'!$S$56,(A33-1)*56,0)-OFFSET('1344p stat'!$H$1,A33*20,0)</f>
        <v>43.726000000002387</v>
      </c>
      <c r="F33" s="5">
        <f ca="1">OFFSET('1344p stat'!$H$1,A33*20,0)-OFFSET('1344p stat'!$K$1,A33*20,0)</f>
        <v>4.1186719999968773</v>
      </c>
      <c r="G33" s="5">
        <f ca="1">OFFSET('1344p stat'!$K$1,A33*20,0)-OFFSET('1344p stat'!$N$1,A33*20,0)</f>
        <v>45058.006173000002</v>
      </c>
      <c r="H33" s="5">
        <f ca="1">OFFSET('1344p stat'!$N$1,A33*20,0)</f>
        <v>1.465155</v>
      </c>
      <c r="I33" s="5"/>
      <c r="J33" s="5">
        <f t="shared" ca="1" si="1"/>
        <v>45107.315999999999</v>
      </c>
      <c r="K33" s="10">
        <f t="shared" ca="1" si="2"/>
        <v>0.9989068330512062</v>
      </c>
      <c r="L33">
        <f t="shared" ca="1" si="0"/>
        <v>1.4366251714801236E-2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52.366199999999708</v>
      </c>
      <c r="E34" s="5">
        <f ca="1">OFFSET('1344p trace'!$S$56,(A34-1)*56,0)-OFFSET('1344p stat'!$H$1,A34*20,0)</f>
        <v>22.735763000000361</v>
      </c>
      <c r="F34" s="5">
        <f ca="1">OFFSET('1344p stat'!$H$1,A34*20,0)-OFFSET('1344p stat'!$K$1,A34*20,0)</f>
        <v>4.652599999999893</v>
      </c>
      <c r="G34" s="5">
        <f ca="1">OFFSET('1344p stat'!$K$1,A34*20,0)-OFFSET('1344p stat'!$N$1,A34*20,0)</f>
        <v>1352.2902790000001</v>
      </c>
      <c r="H34" s="5">
        <f ca="1">OFFSET('1344p stat'!$N$1,A34*20,0)</f>
        <v>93.107358000000005</v>
      </c>
      <c r="I34" s="5"/>
      <c r="J34" s="5">
        <f t="shared" ca="1" si="1"/>
        <v>1472.7860000000003</v>
      </c>
      <c r="K34" s="10">
        <f t="shared" ca="1" si="2"/>
        <v>0.91818518033169771</v>
      </c>
      <c r="L34">
        <f t="shared" ca="1" si="0"/>
        <v>4.9113887212361477E-4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16.3240000000078</v>
      </c>
      <c r="E35" s="5">
        <f ca="1">OFFSET('1344p trace'!$S$56,(A35-1)*56,0)-OFFSET('1344p stat'!$H$1,A35*20,0)</f>
        <v>88.377483999989636</v>
      </c>
      <c r="F35" s="5">
        <f ca="1">OFFSET('1344p stat'!$H$1,A35*20,0)-OFFSET('1344p stat'!$K$1,A35*20,0)</f>
        <v>13.069296999994549</v>
      </c>
      <c r="G35" s="5">
        <f ca="1">OFFSET('1344p stat'!$K$1,A35*20,0)-OFFSET('1344p stat'!$N$1,A35*20,0)</f>
        <v>54937.513464000003</v>
      </c>
      <c r="H35" s="5">
        <f ca="1">OFFSET('1344p stat'!$N$1,A35*20,0)</f>
        <v>1.1857549999999999</v>
      </c>
      <c r="I35" s="5"/>
      <c r="J35" s="5">
        <f t="shared" ca="1" si="1"/>
        <v>55040.145999999986</v>
      </c>
      <c r="K35" s="10">
        <f t="shared" ca="1" si="2"/>
        <v>0.9981353149753639</v>
      </c>
      <c r="L35">
        <f t="shared" ca="1" si="0"/>
        <v>6.7976513022508379E-4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142.90399999999988</v>
      </c>
      <c r="E36" s="5">
        <f ca="1">OFFSET('1344p trace'!$S$56,(A36-1)*56,0)-OFFSET('1344p stat'!$H$1,A36*20,0)</f>
        <v>21.320740999999998</v>
      </c>
      <c r="F36" s="5">
        <f ca="1">OFFSET('1344p stat'!$H$1,A36*20,0)-OFFSET('1344p stat'!$K$1,A36*20,0)</f>
        <v>4.4602760000000217</v>
      </c>
      <c r="G36" s="5">
        <f ca="1">OFFSET('1344p stat'!$K$1,A36*20,0)-OFFSET('1344p stat'!$N$1,A36*20,0)</f>
        <v>827.73519599999997</v>
      </c>
      <c r="H36" s="5">
        <f ca="1">OFFSET('1344p stat'!$N$1,A36*20,0)</f>
        <v>122.485107</v>
      </c>
      <c r="I36" s="5"/>
      <c r="J36" s="5">
        <f t="shared" ca="1" si="1"/>
        <v>976.00131999999996</v>
      </c>
      <c r="K36" s="10">
        <f t="shared" ca="1" si="2"/>
        <v>0.84808819315941086</v>
      </c>
      <c r="L36">
        <f t="shared" ca="1" si="0"/>
        <v>6.3760039321699769E-4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127.24259999999595</v>
      </c>
      <c r="E37" s="5">
        <f ca="1">OFFSET('1344p trace'!$S$56,(A37-1)*56,0)-OFFSET('1344p stat'!$H$1,A37*20,0)</f>
        <v>21.640117000001737</v>
      </c>
      <c r="F37" s="5">
        <f ca="1">OFFSET('1344p stat'!$H$1,A37*20,0)-OFFSET('1344p stat'!$K$1,A37*20,0)</f>
        <v>48.769727000000785</v>
      </c>
      <c r="G37" s="5">
        <f ca="1">OFFSET('1344p stat'!$K$1,A37*20,0)-OFFSET('1344p stat'!$N$1,A37*20,0)</f>
        <v>1971.8386329999994</v>
      </c>
      <c r="H37" s="5">
        <f ca="1">OFFSET('1344p stat'!$N$1,A37*20,0)</f>
        <v>3835.6815230000002</v>
      </c>
      <c r="I37" s="5"/>
      <c r="J37" s="5">
        <f t="shared" ca="1" si="1"/>
        <v>5877.9300000000021</v>
      </c>
      <c r="K37" s="10">
        <f t="shared" ca="1" si="2"/>
        <v>0.33546480359582348</v>
      </c>
      <c r="L37">
        <f t="shared" ca="1" si="0"/>
        <v>3.6175862469632566E-3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5992.8170000000027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OFFSET('1344p stat'!$A$1,A39*20,0)</f>
        <v>0</v>
      </c>
      <c r="D39" s="5">
        <f ca="1">OFFSET('1344p trace'!$R$56,(A39-1)*56,0)-OFFSET('1344p trace'!$S$56,(A39-1)*56,0)</f>
        <v>167.41500000000178</v>
      </c>
      <c r="E39" s="5">
        <f ca="1">OFFSET('1344p trace'!$S$56,(A39-1)*56,0)-OFFSET('1344p stat'!$H$1,A39*20,0)</f>
        <v>5335.0533999999998</v>
      </c>
      <c r="F39" s="5">
        <f ca="1">OFFSET('1344p stat'!$H$1,A39*20,0)-OFFSET('1344p stat'!$K$1,A39*20,0)</f>
        <v>0</v>
      </c>
      <c r="G39" s="5">
        <f ca="1">OFFSET('1344p stat'!$K$1,A39*20,0)-OFFSET('1344p stat'!$N$1,A39*20,0)</f>
        <v>0</v>
      </c>
      <c r="H39" s="5">
        <f ca="1">OFFSET('1344p stat'!$N$1,A39*20,0)</f>
        <v>0</v>
      </c>
      <c r="I39" s="5"/>
      <c r="J39" s="5">
        <f t="shared" ca="1" si="1"/>
        <v>5335.0533999999998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OFFSET('1344p stat'!$A$1,A40*20,0)</f>
        <v>0</v>
      </c>
      <c r="D40" s="5">
        <f ca="1">OFFSET('1344p trace'!$R$56,(A40-1)*56,0)-OFFSET('1344p trace'!$S$56,(A40-1)*56,0)</f>
        <v>171.5</v>
      </c>
      <c r="E40" s="5">
        <f ca="1">OFFSET('1344p trace'!$S$56,(A40-1)*56,0)-OFFSET('1344p stat'!$H$1,A40*20,0)</f>
        <v>2448687</v>
      </c>
      <c r="F40" s="5">
        <f ca="1">OFFSET('1344p stat'!$H$1,A40*20,0)-OFFSET('1344p stat'!$K$1,A40*20,0)</f>
        <v>0</v>
      </c>
      <c r="G40" s="5">
        <f ca="1">OFFSET('1344p stat'!$K$1,A40*20,0)-OFFSET('1344p stat'!$N$1,A40*20,0)</f>
        <v>0</v>
      </c>
      <c r="H40" s="5">
        <f ca="1">OFFSET('1344p stat'!$N$1,A40*20,0)</f>
        <v>0</v>
      </c>
      <c r="I40" s="5"/>
      <c r="J40" s="5">
        <f t="shared" ca="1" si="1"/>
        <v>2448687</v>
      </c>
      <c r="K40" s="10">
        <f t="shared" ca="1" si="2"/>
        <v>0</v>
      </c>
      <c r="L40" t="e">
        <f t="shared" ca="1" si="0"/>
        <v>#DIV/0!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21.118081632653066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50.402606000000013</v>
      </c>
      <c r="E42" s="5">
        <f ca="1">OFFSET('1344p trace'!$S$56,(A42-1)*56,0)-OFFSET('1344p stat'!$H$1,A42*20,0)</f>
        <v>20.80331099999999</v>
      </c>
      <c r="F42" s="5">
        <f ca="1">OFFSET('1344p stat'!$H$1,A42*20,0)-OFFSET('1344p stat'!$K$1,A42*20,0)</f>
        <v>1.202529</v>
      </c>
      <c r="G42" s="5">
        <f ca="1">OFFSET('1344p stat'!$K$1,A42*20,0)-OFFSET('1344p stat'!$N$1,A42*20,0)</f>
        <v>1.1960360000000001</v>
      </c>
      <c r="H42" s="5">
        <f ca="1">OFFSET('1344p stat'!$N$1,A42*20,0)</f>
        <v>0</v>
      </c>
      <c r="I42" s="5"/>
      <c r="J42" s="5">
        <f t="shared" ca="1" si="1"/>
        <v>23.201875999999988</v>
      </c>
      <c r="K42" s="10">
        <f t="shared" ca="1" si="2"/>
        <v>5.1549107494583656E-2</v>
      </c>
      <c r="L42">
        <f t="shared" ca="1" si="0"/>
        <v>5.5138401713946443E-5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6.8630879999999976</v>
      </c>
      <c r="E43" s="5">
        <f ca="1">OFFSET('1344p trace'!$S$56,(A43-1)*56,0)-OFFSET('1344p stat'!$H$1,A43*20,0)</f>
        <v>19.854524999999999</v>
      </c>
      <c r="F43" s="5">
        <f ca="1">OFFSET('1344p stat'!$H$1,A43*20,0)-OFFSET('1344p stat'!$K$1,A43*20,0)</f>
        <v>1.2002349999999999</v>
      </c>
      <c r="G43" s="5">
        <f ca="1">OFFSET('1344p stat'!$K$1,A43*20,0)-OFFSET('1344p stat'!$N$1,A43*20,0)</f>
        <v>1.195114</v>
      </c>
      <c r="H43" s="5">
        <f ca="1">OFFSET('1344p stat'!$N$1,A43*20,0)</f>
        <v>0</v>
      </c>
      <c r="I43" s="5"/>
      <c r="J43" s="5">
        <f t="shared" ca="1" si="1"/>
        <v>22.249873999999998</v>
      </c>
      <c r="K43" s="10">
        <f t="shared" ca="1" si="2"/>
        <v>5.3713292938198216E-2</v>
      </c>
      <c r="L43">
        <f t="shared" ca="1" si="0"/>
        <v>1.1874348479873894E-5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192.57740000000058</v>
      </c>
      <c r="E44" s="5">
        <f ca="1">OFFSET('1344p trace'!$S$56,(A44-1)*56,0)-OFFSET('1344p stat'!$H$1,A44*20,0)</f>
        <v>20.651140999999598</v>
      </c>
      <c r="F44" s="5">
        <f ca="1">OFFSET('1344p stat'!$H$1,A44*20,0)-OFFSET('1344p stat'!$K$1,A44*20,0)</f>
        <v>95.268919000000096</v>
      </c>
      <c r="G44" s="5">
        <f ca="1">OFFSET('1344p stat'!$K$1,A44*20,0)-OFFSET('1344p stat'!$N$1,A44*20,0)</f>
        <v>1350.97614</v>
      </c>
      <c r="H44" s="5">
        <f ca="1">OFFSET('1344p stat'!$N$1,A44*20,0)</f>
        <v>0</v>
      </c>
      <c r="I44" s="5"/>
      <c r="J44" s="5">
        <f t="shared" ca="1" si="1"/>
        <v>1466.8961999999997</v>
      </c>
      <c r="K44" s="10">
        <f t="shared" ca="1" si="2"/>
        <v>0.92097596271638049</v>
      </c>
      <c r="L44">
        <f t="shared" ca="1" si="0"/>
        <v>8.5271263829983621E-4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135.87980000000027</v>
      </c>
      <c r="E45" s="5">
        <f ca="1">OFFSET('1344p trace'!$S$56,(A45-1)*56,0)-OFFSET('1344p stat'!$H$1,A45*20,0)</f>
        <v>20.596793000000048</v>
      </c>
      <c r="F45" s="5">
        <f ca="1">OFFSET('1344p stat'!$H$1,A45*20,0)-OFFSET('1344p stat'!$K$1,A45*20,0)</f>
        <v>124.52635599999996</v>
      </c>
      <c r="G45" s="5">
        <f ca="1">OFFSET('1344p stat'!$K$1,A45*20,0)-OFFSET('1344p stat'!$N$1,A45*20,0)</f>
        <v>826.24377100000004</v>
      </c>
      <c r="H45" s="5">
        <f ca="1">OFFSET('1344p stat'!$N$1,A45*20,0)</f>
        <v>0</v>
      </c>
      <c r="I45" s="5"/>
      <c r="J45" s="5">
        <f t="shared" ca="1" si="1"/>
        <v>971.36692000000005</v>
      </c>
      <c r="K45" s="10">
        <f t="shared" ca="1" si="2"/>
        <v>0.85059904140033926</v>
      </c>
      <c r="L45">
        <f t="shared" ca="1" si="0"/>
        <v>1.2119133255776612E-3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50.012000000031549</v>
      </c>
      <c r="E46" s="5">
        <f ca="1">OFFSET('1344p trace'!$S$56,(A46-1)*56,0)-OFFSET('1344p stat'!$H$1,A46*20,0)</f>
        <v>89.519796999979008</v>
      </c>
      <c r="F46" s="5">
        <f ca="1">OFFSET('1344p stat'!$H$1,A46*20,0)-OFFSET('1344p stat'!$K$1,A46*20,0)</f>
        <v>25.301171999999497</v>
      </c>
      <c r="G46" s="5">
        <f ca="1">OFFSET('1344p stat'!$K$1,A46*20,0)-OFFSET('1344p stat'!$N$1,A46*20,0)</f>
        <v>54935.897031</v>
      </c>
      <c r="H46" s="5">
        <f ca="1">OFFSET('1344p stat'!$N$1,A46*20,0)</f>
        <v>0</v>
      </c>
      <c r="I46" s="5"/>
      <c r="J46" s="5">
        <f t="shared" ca="1" si="1"/>
        <v>55050.717999999979</v>
      </c>
      <c r="K46" s="10">
        <f t="shared" ca="1" si="2"/>
        <v>0.99791426936520644</v>
      </c>
      <c r="L46">
        <f t="shared" ca="1" si="0"/>
        <v>5.7955564607854195E-4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122.51600000002509</v>
      </c>
      <c r="E47" s="5">
        <f ca="1">OFFSET('1344p trace'!$S$56,(A47-1)*56,0)-OFFSET('1344p stat'!$H$1,A47*20,0)</f>
        <v>3.550608999983524</v>
      </c>
      <c r="F47" s="5">
        <f ca="1">OFFSET('1344p stat'!$H$1,A47*20,0)-OFFSET('1344p stat'!$K$1,A47*20,0)</f>
        <v>48.492032000001927</v>
      </c>
      <c r="G47" s="5">
        <f ca="1">OFFSET('1344p stat'!$K$1,A47*20,0)-OFFSET('1344p stat'!$N$1,A47*20,0)</f>
        <v>54544.582206999999</v>
      </c>
      <c r="H47" s="5">
        <f ca="1">OFFSET('1344p stat'!$N$1,A47*20,0)</f>
        <v>2902.051152</v>
      </c>
      <c r="I47" s="5"/>
      <c r="J47" s="5">
        <f t="shared" ca="1" si="1"/>
        <v>57498.675999999985</v>
      </c>
      <c r="K47" s="10">
        <f t="shared" ca="1" si="2"/>
        <v>0.94862327276892455</v>
      </c>
      <c r="L47">
        <f t="shared" ca="1" si="0"/>
        <v>4.2868455704976006E-3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7.9760000000023865</v>
      </c>
      <c r="E48" s="5">
        <f ca="1">OFFSET('1344p trace'!$S$56,(A48-1)*56,0)-OFFSET('1344p stat'!$H$1,A48*20,0)</f>
        <v>2.0136410000050091</v>
      </c>
      <c r="F48" s="5">
        <f ca="1">OFFSET('1344p stat'!$H$1,A48*20,0)-OFFSET('1344p stat'!$K$1,A48*20,0)</f>
        <v>49.010077999999339</v>
      </c>
      <c r="G48" s="5">
        <f ca="1">OFFSET('1344p stat'!$K$1,A48*20,0)-OFFSET('1344p stat'!$N$1,A48*20,0)</f>
        <v>50919.567284999997</v>
      </c>
      <c r="H48" s="5">
        <f ca="1">OFFSET('1344p stat'!$N$1,A48*20,0)</f>
        <v>2895.0609960000002</v>
      </c>
      <c r="I48" s="5"/>
      <c r="J48" s="5">
        <f t="shared" ca="1" si="1"/>
        <v>53865.652000000002</v>
      </c>
      <c r="K48" s="10">
        <f t="shared" ca="1" si="2"/>
        <v>0.94530680302542325</v>
      </c>
      <c r="L48">
        <f t="shared" ca="1" si="0"/>
        <v>4.2601760627373076E-3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3188.1999999999971</v>
      </c>
      <c r="E49" s="5">
        <f ca="1">OFFSET('1344p trace'!$S$56,(A49-1)*56,0)-OFFSET('1344p stat'!$H$1,A49*20,0)</f>
        <v>49.087656000003335</v>
      </c>
      <c r="F49" s="5">
        <f ca="1">OFFSET('1344p stat'!$H$1,A49*20,0)-OFFSET('1344p stat'!$K$1,A49*20,0)</f>
        <v>92.472968999994919</v>
      </c>
      <c r="G49" s="5">
        <f ca="1">OFFSET('1344p stat'!$K$1,A49*20,0)-OFFSET('1344p stat'!$N$1,A49*20,0)</f>
        <v>105218.54333</v>
      </c>
      <c r="H49" s="5">
        <f ca="1">OFFSET('1344p stat'!$N$1,A49*20,0)</f>
        <v>6087.5960450000002</v>
      </c>
      <c r="I49" s="5"/>
      <c r="J49" s="5">
        <f t="shared" ca="1" si="1"/>
        <v>111447.7</v>
      </c>
      <c r="K49" s="10">
        <f t="shared" ca="1" si="2"/>
        <v>0.94410690691687671</v>
      </c>
      <c r="L49">
        <f t="shared" ca="1" si="0"/>
        <v>3.7008933570892907E-3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3.9500000000116415</v>
      </c>
      <c r="E50" s="5">
        <f ca="1">OFFSET('1344p trace'!$S$56,(A50-1)*56,0)-OFFSET('1344p stat'!$H$1,A50*20,0)</f>
        <v>17.819499999983236</v>
      </c>
      <c r="F50" s="5">
        <f ca="1">OFFSET('1344p stat'!$H$1,A50*20,0)-OFFSET('1344p stat'!$K$1,A50*20,0)</f>
        <v>77.989844000010635</v>
      </c>
      <c r="G50" s="5">
        <f ca="1">OFFSET('1344p stat'!$K$1,A50*20,0)-OFFSET('1344p stat'!$N$1,A50*20,0)</f>
        <v>95766.082832</v>
      </c>
      <c r="H50" s="5">
        <f ca="1">OFFSET('1344p stat'!$N$1,A50*20,0)</f>
        <v>5035.2598239999998</v>
      </c>
      <c r="I50" s="5"/>
      <c r="J50" s="5">
        <f t="shared" ca="1" si="1"/>
        <v>100897.15199999999</v>
      </c>
      <c r="K50" s="10">
        <f t="shared" ca="1" si="2"/>
        <v>0.9491455500349506</v>
      </c>
      <c r="L50">
        <f t="shared" ca="1" si="0"/>
        <v>7.8132894960923401E-3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128.09599999998318</v>
      </c>
      <c r="E51" s="5">
        <f ca="1">OFFSET('1344p trace'!$S$56,(A51-1)*56,0)-OFFSET('1344p stat'!$H$1,A51*20,0)</f>
        <v>4.4683590000131517</v>
      </c>
      <c r="F51" s="5">
        <f ca="1">OFFSET('1344p stat'!$H$1,A51*20,0)-OFFSET('1344p stat'!$K$1,A51*20,0)</f>
        <v>51.095156999996107</v>
      </c>
      <c r="G51" s="5">
        <f ca="1">OFFSET('1344p stat'!$K$1,A51*20,0)-OFFSET('1344p stat'!$N$1,A51*20,0)</f>
        <v>55260.215000000004</v>
      </c>
      <c r="H51" s="5">
        <f ca="1">OFFSET('1344p stat'!$N$1,A51*20,0)</f>
        <v>3081.6014839999998</v>
      </c>
      <c r="I51" s="5"/>
      <c r="J51" s="5">
        <f t="shared" ca="1" si="1"/>
        <v>58397.380000000012</v>
      </c>
      <c r="K51" s="10">
        <f t="shared" ca="1" si="2"/>
        <v>0.94627901114741775</v>
      </c>
      <c r="L51">
        <f t="shared" ca="1" si="0"/>
        <v>1.9947383474462031E-2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2.6460000000079162</v>
      </c>
      <c r="E52" s="5">
        <f ca="1">OFFSET('1344p trace'!$S$56,(A52-1)*56,0)-OFFSET('1344p stat'!$H$1,A52*20,0)</f>
        <v>3.8743749999994179</v>
      </c>
      <c r="F52" s="5">
        <f ca="1">OFFSET('1344p stat'!$H$1,A52*20,0)-OFFSET('1344p stat'!$K$1,A52*20,0)</f>
        <v>50.381874999999127</v>
      </c>
      <c r="G52" s="5">
        <f ca="1">OFFSET('1344p stat'!$K$1,A52*20,0)-OFFSET('1344p stat'!$N$1,A52*20,0)</f>
        <v>51691.455605000003</v>
      </c>
      <c r="H52" s="5">
        <f ca="1">OFFSET('1344p stat'!$N$1,A52*20,0)</f>
        <v>2908.6481450000001</v>
      </c>
      <c r="I52" s="5"/>
      <c r="J52" s="5">
        <f t="shared" ca="1" si="1"/>
        <v>54654.36</v>
      </c>
      <c r="K52" s="10">
        <f t="shared" ca="1" si="2"/>
        <v>0.94578832512172861</v>
      </c>
      <c r="L52">
        <f t="shared" ca="1" si="0"/>
        <v>1.5646930797016029E-2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129.12600000001839</v>
      </c>
      <c r="E53" s="5">
        <f ca="1">OFFSET('1344p trace'!$S$56,(A53-1)*56,0)-OFFSET('1344p stat'!$H$1,A53*20,0)</f>
        <v>0.69076599999243626</v>
      </c>
      <c r="F53" s="5">
        <f ca="1">OFFSET('1344p stat'!$H$1,A53*20,0)-OFFSET('1344p stat'!$K$1,A53*20,0)</f>
        <v>55.306562000005215</v>
      </c>
      <c r="G53" s="5">
        <f ca="1">OFFSET('1344p stat'!$K$1,A53*20,0)-OFFSET('1344p stat'!$N$1,A53*20,0)</f>
        <v>57339.147821999999</v>
      </c>
      <c r="H53" s="5">
        <f ca="1">OFFSET('1344p stat'!$N$1,A53*20,0)</f>
        <v>2405.5408499999999</v>
      </c>
      <c r="I53" s="5"/>
      <c r="J53" s="5">
        <f t="shared" ca="1" si="1"/>
        <v>59800.685999999994</v>
      </c>
      <c r="K53" s="10">
        <f t="shared" ca="1" si="2"/>
        <v>0.95883762641117531</v>
      </c>
      <c r="L53">
        <f t="shared" ca="1" si="0"/>
        <v>8.5323859599970454E-3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57729.732000000011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2.8620000000155414</v>
      </c>
      <c r="E55" s="5">
        <f ca="1">OFFSET('1344p trace'!$S$56,(A55-1)*56,0)-OFFSET('1344p stat'!$H$1,A55*20,0)</f>
        <v>1.7226869999940391</v>
      </c>
      <c r="F55" s="5">
        <f ca="1">OFFSET('1344p stat'!$H$1,A55*20,0)-OFFSET('1344p stat'!$K$1,A55*20,0)</f>
        <v>53.697421999997459</v>
      </c>
      <c r="G55" s="5">
        <f ca="1">OFFSET('1344p stat'!$K$1,A55*20,0)-OFFSET('1344p stat'!$N$1,A55*20,0)</f>
        <v>52501.896499000002</v>
      </c>
      <c r="H55" s="5">
        <f ca="1">OFFSET('1344p stat'!$N$1,A55*20,0)</f>
        <v>2356.7513920000001</v>
      </c>
      <c r="I55" s="5"/>
      <c r="J55" s="5">
        <f t="shared" ca="1" si="1"/>
        <v>54914.067999999992</v>
      </c>
      <c r="K55" s="10">
        <f t="shared" ca="1" si="2"/>
        <v>0.95607370590355845</v>
      </c>
      <c r="L55">
        <f t="shared" ca="1" si="0"/>
        <v>1.2622472066613113E-2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69</v>
      </c>
    </row>
    <row r="84" spans="1:10" x14ac:dyDescent="0.25">
      <c r="D84" t="s">
        <v>58</v>
      </c>
      <c r="E84" t="s">
        <v>54</v>
      </c>
      <c r="F84" t="s">
        <v>55</v>
      </c>
      <c r="G84" t="s">
        <v>56</v>
      </c>
      <c r="H84" t="s">
        <v>57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30.9146</v>
      </c>
      <c r="E85" s="5">
        <f ca="1">OFFSET('1344p trace'!$S$56,(A85-1)*56,0)</f>
        <v>27.004445999999998</v>
      </c>
      <c r="F85" s="5">
        <f ca="1">OFFSET('1344p stat'!$H$1,A85*20,0)</f>
        <v>3.6393369999999998</v>
      </c>
      <c r="G85" s="5">
        <f ca="1">OFFSET('1344p stat'!$K$1,A85*20,0)</f>
        <v>2.4188830000000001</v>
      </c>
      <c r="H85" s="5">
        <f ca="1">OFFSET('1344p stat'!$N$1,A85*20,0)</f>
        <v>1.210477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18.675656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45134.356</v>
      </c>
      <c r="E87" s="5">
        <f ca="1">OFFSET('1344p trace'!$S$56,(A87-1)*56,0)</f>
        <v>45107.315999999999</v>
      </c>
      <c r="F87" s="5">
        <f ca="1">OFFSET('1344p stat'!$H$1,A87*20,0)</f>
        <v>45063.59</v>
      </c>
      <c r="G87" s="5">
        <f ca="1">OFFSET('1344p stat'!$K$1,A87*20,0)</f>
        <v>45059.471328</v>
      </c>
      <c r="H87" s="5">
        <f ca="1">OFFSET('1344p stat'!$N$1,A87*20,0)</f>
        <v>1.465155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1525.1522</v>
      </c>
      <c r="E88" s="5">
        <f ca="1">OFFSET('1344p trace'!$S$56,(A88-1)*56,0)</f>
        <v>1472.7860000000003</v>
      </c>
      <c r="F88" s="5">
        <f ca="1">OFFSET('1344p stat'!$H$1,A88*20,0)</f>
        <v>1450.0502369999999</v>
      </c>
      <c r="G88" s="5">
        <f ca="1">OFFSET('1344p stat'!$K$1,A88*20,0)</f>
        <v>1445.397637</v>
      </c>
      <c r="H88" s="5">
        <f ca="1">OFFSET('1344p stat'!$N$1,A88*20,0)</f>
        <v>93.107358000000005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55056.469999999994</v>
      </c>
      <c r="E89" s="5">
        <f ca="1">OFFSET('1344p trace'!$S$56,(A89-1)*56,0)</f>
        <v>55040.145999999986</v>
      </c>
      <c r="F89" s="5">
        <f ca="1">OFFSET('1344p stat'!$H$1,A89*20,0)</f>
        <v>54951.768515999996</v>
      </c>
      <c r="G89" s="5">
        <f ca="1">OFFSET('1344p stat'!$K$1,A89*20,0)</f>
        <v>54938.699219000002</v>
      </c>
      <c r="H89" s="5">
        <f ca="1">OFFSET('1344p stat'!$N$1,A89*20,0)</f>
        <v>1.1857549999999999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1118.9053199999998</v>
      </c>
      <c r="E90" s="5">
        <f ca="1">OFFSET('1344p trace'!$S$56,(A90-1)*56,0)</f>
        <v>976.00131999999996</v>
      </c>
      <c r="F90" s="5">
        <f ca="1">OFFSET('1344p stat'!$H$1,A90*20,0)</f>
        <v>954.68057899999997</v>
      </c>
      <c r="G90" s="5">
        <f ca="1">OFFSET('1344p stat'!$K$1,A90*20,0)</f>
        <v>950.22030299999994</v>
      </c>
      <c r="H90" s="5">
        <f ca="1">OFFSET('1344p stat'!$N$1,A90*20,0)</f>
        <v>122.485107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6005.1725999999981</v>
      </c>
      <c r="E91" s="5">
        <f ca="1">OFFSET('1344p trace'!$S$56,(A91-1)*56,0)</f>
        <v>5877.9300000000021</v>
      </c>
      <c r="F91" s="5">
        <f ca="1">OFFSET('1344p stat'!$H$1,A91*20,0)</f>
        <v>5856.2898830000004</v>
      </c>
      <c r="G91" s="5">
        <f ca="1">OFFSET('1344p stat'!$K$1,A91*20,0)</f>
        <v>5807.5201559999996</v>
      </c>
      <c r="H91" s="5">
        <f ca="1">OFFSET('1344p stat'!$N$1,A91*20,0)</f>
        <v>3835.6815230000002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5992.8170000000027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>
        <f ca="1">OFFSET('1344p stat'!$A$1,A93*20,0)</f>
        <v>0</v>
      </c>
      <c r="D93" s="5">
        <f ca="1">OFFSET('1344p trace'!$R$56,(A93-1)*56,0)</f>
        <v>5502.4684000000016</v>
      </c>
      <c r="E93" s="5">
        <f ca="1">OFFSET('1344p trace'!$S$56,(A93-1)*56,0)</f>
        <v>5335.0533999999998</v>
      </c>
      <c r="F93" s="5">
        <f ca="1">OFFSET('1344p stat'!$H$1,A93*20,0)</f>
        <v>0</v>
      </c>
      <c r="G93" s="5">
        <f ca="1">OFFSET('1344p stat'!$K$1,A93*20,0)</f>
        <v>0</v>
      </c>
      <c r="H93" s="5">
        <f ca="1">OFFSET('1344p stat'!$N$1,A93*20,0)</f>
        <v>0</v>
      </c>
    </row>
    <row r="94" spans="1:10" x14ac:dyDescent="0.25">
      <c r="A94">
        <v>10</v>
      </c>
      <c r="C94">
        <f ca="1">OFFSET('1344p stat'!$A$1,A94*20,0)</f>
        <v>0</v>
      </c>
      <c r="D94" s="5">
        <f ca="1">OFFSET('1344p trace'!$R$56,(A94-1)*56,0)</f>
        <v>2448858.5</v>
      </c>
      <c r="E94" s="5">
        <f ca="1">OFFSET('1344p trace'!$S$56,(A94-1)*56,0)</f>
        <v>2448687</v>
      </c>
      <c r="F94" s="5">
        <f ca="1">OFFSET('1344p stat'!$H$1,A94*20,0)</f>
        <v>0</v>
      </c>
      <c r="G94" s="5">
        <f ca="1">OFFSET('1344p stat'!$K$1,A94*20,0)</f>
        <v>0</v>
      </c>
      <c r="H94" s="5">
        <f ca="1">OFFSET('1344p stat'!$N$1,A94*20,0)</f>
        <v>0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21.118081632653066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73.604482000000004</v>
      </c>
      <c r="E96" s="5">
        <f ca="1">OFFSET('1344p trace'!$S$56,(A96-1)*56,0)</f>
        <v>23.201875999999992</v>
      </c>
      <c r="F96" s="5">
        <f ca="1">OFFSET('1344p stat'!$H$1,A96*20,0)</f>
        <v>2.3985650000000001</v>
      </c>
      <c r="G96" s="5">
        <f ca="1">OFFSET('1344p stat'!$K$1,A96*20,0)</f>
        <v>1.1960360000000001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29.112961999999996</v>
      </c>
      <c r="E97" s="5">
        <f ca="1">OFFSET('1344p trace'!$S$56,(A97-1)*56,0)</f>
        <v>22.249873999999998</v>
      </c>
      <c r="F97" s="5">
        <f ca="1">OFFSET('1344p stat'!$H$1,A97*20,0)</f>
        <v>2.395349</v>
      </c>
      <c r="G97" s="5">
        <f ca="1">OFFSET('1344p stat'!$K$1,A97*20,0)</f>
        <v>1.195114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1659.4736000000003</v>
      </c>
      <c r="E98" s="5">
        <f ca="1">OFFSET('1344p trace'!$S$56,(A98-1)*56,0)</f>
        <v>1466.8961999999997</v>
      </c>
      <c r="F98" s="5">
        <f ca="1">OFFSET('1344p stat'!$H$1,A98*20,0)</f>
        <v>1446.2450590000001</v>
      </c>
      <c r="G98" s="5">
        <f ca="1">OFFSET('1344p stat'!$K$1,A98*20,0)</f>
        <v>1350.97614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1107.2467200000003</v>
      </c>
      <c r="E99" s="5">
        <f ca="1">OFFSET('1344p trace'!$S$56,(A99-1)*56,0)</f>
        <v>971.36692000000005</v>
      </c>
      <c r="F99" s="5">
        <f ca="1">OFFSET('1344p stat'!$H$1,A99*20,0)</f>
        <v>950.770127</v>
      </c>
      <c r="G99" s="5">
        <f ca="1">OFFSET('1344p stat'!$K$1,A99*20,0)</f>
        <v>826.24377100000004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55100.73000000001</v>
      </c>
      <c r="E100" s="5">
        <f ca="1">OFFSET('1344p trace'!$S$56,(A100-1)*56,0)</f>
        <v>55050.717999999979</v>
      </c>
      <c r="F100" s="5">
        <f ca="1">OFFSET('1344p stat'!$H$1,A100*20,0)</f>
        <v>54961.198203</v>
      </c>
      <c r="G100" s="5">
        <f ca="1">OFFSET('1344p stat'!$K$1,A100*20,0)</f>
        <v>54935.897031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57621.19200000001</v>
      </c>
      <c r="E101" s="5">
        <f ca="1">OFFSET('1344p trace'!$S$56,(A101-1)*56,0)</f>
        <v>57498.675999999985</v>
      </c>
      <c r="F101" s="5">
        <f ca="1">OFFSET('1344p stat'!$H$1,A101*20,0)</f>
        <v>57495.125391000001</v>
      </c>
      <c r="G101" s="5">
        <f ca="1">OFFSET('1344p stat'!$K$1,A101*20,0)</f>
        <v>57446.633358999999</v>
      </c>
      <c r="H101" s="5">
        <f ca="1">OFFSET('1344p stat'!$N$1,A101*20,0)</f>
        <v>2902.051152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53873.628000000004</v>
      </c>
      <c r="E102" s="5">
        <f ca="1">OFFSET('1344p trace'!$S$56,(A102-1)*56,0)</f>
        <v>53865.652000000002</v>
      </c>
      <c r="F102" s="5">
        <f ca="1">OFFSET('1344p stat'!$H$1,A102*20,0)</f>
        <v>53863.638358999997</v>
      </c>
      <c r="G102" s="5">
        <f ca="1">OFFSET('1344p stat'!$K$1,A102*20,0)</f>
        <v>53814.628280999998</v>
      </c>
      <c r="H102" s="5">
        <f ca="1">OFFSET('1344p stat'!$N$1,A102*20,0)</f>
        <v>2895.0609960000002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114635.9</v>
      </c>
      <c r="E103" s="5">
        <f ca="1">OFFSET('1344p trace'!$S$56,(A103-1)*56,0)</f>
        <v>111447.7</v>
      </c>
      <c r="F103" s="5">
        <f ca="1">OFFSET('1344p stat'!$H$1,A103*20,0)</f>
        <v>111398.61234399999</v>
      </c>
      <c r="G103" s="5">
        <f ca="1">OFFSET('1344p stat'!$K$1,A103*20,0)</f>
        <v>111306.139375</v>
      </c>
      <c r="H103" s="5">
        <f ca="1">OFFSET('1344p stat'!$N$1,A103*20,0)</f>
        <v>6087.5960450000002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100901.102</v>
      </c>
      <c r="E104" s="5">
        <f ca="1">OFFSET('1344p trace'!$S$56,(A104-1)*56,0)</f>
        <v>100897.15199999999</v>
      </c>
      <c r="F104" s="5">
        <f ca="1">OFFSET('1344p stat'!$H$1,A104*20,0)</f>
        <v>100879.3325</v>
      </c>
      <c r="G104" s="5">
        <f ca="1">OFFSET('1344p stat'!$K$1,A104*20,0)</f>
        <v>100801.34265599999</v>
      </c>
      <c r="H104" s="5">
        <f ca="1">OFFSET('1344p stat'!$N$1,A104*20,0)</f>
        <v>5035.2598239999998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58525.475999999995</v>
      </c>
      <c r="E105" s="5">
        <f ca="1">OFFSET('1344p trace'!$S$56,(A105-1)*56,0)</f>
        <v>58397.380000000012</v>
      </c>
      <c r="F105" s="5">
        <f ca="1">OFFSET('1344p stat'!$H$1,A105*20,0)</f>
        <v>58392.911640999999</v>
      </c>
      <c r="G105" s="5">
        <f ca="1">OFFSET('1344p stat'!$K$1,A105*20,0)</f>
        <v>58341.816484000003</v>
      </c>
      <c r="H105" s="5">
        <f ca="1">OFFSET('1344p stat'!$N$1,A105*20,0)</f>
        <v>3081.6014839999998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54657.006000000008</v>
      </c>
      <c r="E106" s="5">
        <f ca="1">OFFSET('1344p trace'!$S$56,(A106-1)*56,0)</f>
        <v>54654.36</v>
      </c>
      <c r="F106" s="5">
        <f ca="1">OFFSET('1344p stat'!$H$1,A106*20,0)</f>
        <v>54650.485625000001</v>
      </c>
      <c r="G106" s="5">
        <f ca="1">OFFSET('1344p stat'!$K$1,A106*20,0)</f>
        <v>54600.103750000002</v>
      </c>
      <c r="H106" s="5">
        <f ca="1">OFFSET('1344p stat'!$N$1,A106*20,0)</f>
        <v>2908.6481450000001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59929.812000000013</v>
      </c>
      <c r="E107" s="5">
        <f ca="1">OFFSET('1344p trace'!$S$56,(A107-1)*56,0)</f>
        <v>59800.685999999994</v>
      </c>
      <c r="F107" s="5">
        <f ca="1">OFFSET('1344p stat'!$H$1,A107*20,0)</f>
        <v>59799.995234000002</v>
      </c>
      <c r="G107" s="5">
        <f ca="1">OFFSET('1344p stat'!$K$1,A107*20,0)</f>
        <v>59744.688671999997</v>
      </c>
      <c r="H107" s="5">
        <f ca="1">OFFSET('1344p stat'!$N$1,A107*20,0)</f>
        <v>2405.5408499999999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57729.732000000011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54916.930000000008</v>
      </c>
      <c r="E109" s="5">
        <f ca="1">OFFSET('1344p trace'!$S$56,(A109-1)*56,0)</f>
        <v>54914.067999999992</v>
      </c>
      <c r="F109" s="5">
        <f ca="1">OFFSET('1344p stat'!$H$1,A109*20,0)</f>
        <v>54912.345312999998</v>
      </c>
      <c r="G109" s="5">
        <f ca="1">OFFSET('1344p stat'!$K$1,A109*20,0)</f>
        <v>54858.647891000001</v>
      </c>
      <c r="H109" s="5">
        <f ca="1">OFFSET('1344p stat'!$N$1,A109*20,0)</f>
        <v>2356.7513920000001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58</v>
      </c>
      <c r="E138" t="s">
        <v>54</v>
      </c>
      <c r="F138" t="s">
        <v>55</v>
      </c>
      <c r="G138" t="s">
        <v>56</v>
      </c>
      <c r="H138" t="s">
        <v>57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12.988169420799986</v>
      </c>
      <c r="E139" s="5">
        <f ca="1">OFFSET('1344p trace'!$V$56,(A31-1)*56,0)</f>
        <v>7.3086716204840005</v>
      </c>
      <c r="F139" s="5">
        <f ca="1">OFFSET('1344p stat'!$H$1,A139*20,1)</f>
        <v>2.707E-2</v>
      </c>
      <c r="G139" s="5">
        <f ca="1">OFFSET('1344p stat'!$K$1,A139*20,1)</f>
        <v>1.2078E-2</v>
      </c>
      <c r="H139" s="5">
        <f ca="1">OFFSET('1344p stat'!$N$1,A139*20,1)</f>
        <v>3.1909999999999998E-3</v>
      </c>
      <c r="J139" s="5">
        <f t="shared" ref="J139:J187" ca="1" si="5">SUM(E139:H139)</f>
        <v>7.3510106204840007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1.445509326399998E-2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1396064.6356639999</v>
      </c>
      <c r="E141" s="5">
        <f ca="1">OFFSET('1344p trace'!$V$56,(A33-1)*56,0)</f>
        <v>1400574.6009439998</v>
      </c>
      <c r="F141" s="5">
        <f ca="1">OFFSET('1344p stat'!$H$1,A141*20,1)</f>
        <v>1366682.5433819999</v>
      </c>
      <c r="G141" s="5">
        <f ca="1">OFFSET('1344p stat'!$K$1,A141*20,1)</f>
        <v>1359670.880684</v>
      </c>
      <c r="H141" s="5">
        <f ca="1">OFFSET('1344p stat'!$N$1,A141*20,1)</f>
        <v>1.6410000000000001E-2</v>
      </c>
      <c r="J141" s="5">
        <f t="shared" ca="1" si="5"/>
        <v>4126928.0414199997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36408.501757159807</v>
      </c>
      <c r="E142" s="5">
        <f ca="1">OFFSET('1344p trace'!$V$56,(A34-1)*56,0)</f>
        <v>5.0331000000000605</v>
      </c>
      <c r="F142" s="5">
        <f ca="1">OFFSET('1344p stat'!$H$1,A142*20,1)</f>
        <v>1.471929</v>
      </c>
      <c r="G142" s="5">
        <f ca="1">OFFSET('1344p stat'!$K$1,A142*20,1)</f>
        <v>1.3870990000000001</v>
      </c>
      <c r="H142" s="5">
        <f ca="1">OFFSET('1344p stat'!$N$1,A142*20,1)</f>
        <v>4.3869999999999999E-2</v>
      </c>
      <c r="J142" s="5">
        <f t="shared" ca="1" si="5"/>
        <v>7.9359980000000609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12600.115299999998</v>
      </c>
      <c r="E143" s="5">
        <f ca="1">OFFSET('1344p trace'!$V$56,(A35-1)*56,0)</f>
        <v>11146.539284000008</v>
      </c>
      <c r="F143" s="5">
        <f ca="1">OFFSET('1344p stat'!$H$1,A143*20,1)</f>
        <v>3106.7358829999998</v>
      </c>
      <c r="G143" s="5">
        <f ca="1">OFFSET('1344p stat'!$K$1,A143*20,1)</f>
        <v>2047.5135270000001</v>
      </c>
      <c r="H143" s="5">
        <f ca="1">OFFSET('1344p stat'!$N$1,A143*20,1)</f>
        <v>1.2899999999999999E-4</v>
      </c>
      <c r="J143" s="5">
        <f t="shared" ca="1" si="5"/>
        <v>16300.788823000006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84924.191884897809</v>
      </c>
      <c r="E144" s="5">
        <f ca="1">OFFSET('1344p trace'!$V$56,(A36-1)*56,0)</f>
        <v>2.7528257776</v>
      </c>
      <c r="F144" s="5">
        <f ca="1">OFFSET('1344p stat'!$H$1,A144*20,1)</f>
        <v>2.0629439999999999</v>
      </c>
      <c r="G144" s="5">
        <f ca="1">OFFSET('1344p stat'!$K$1,A144*20,1)</f>
        <v>2.0594100000000002</v>
      </c>
      <c r="H144" s="5">
        <f ca="1">OFFSET('1344p stat'!$N$1,A144*20,1)</f>
        <v>4.5389999999999996E-3</v>
      </c>
      <c r="J144" s="5">
        <f t="shared" ca="1" si="5"/>
        <v>6.8797187775999999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87601.638323240026</v>
      </c>
      <c r="E145" s="5">
        <f ca="1">OFFSET('1344p trace'!$V$56,(A37-1)*56,0)</f>
        <v>37201.116959999999</v>
      </c>
      <c r="F145" s="5">
        <f ca="1">OFFSET('1344p stat'!$H$1,A145*20,1)</f>
        <v>37005.818995000001</v>
      </c>
      <c r="G145" s="5">
        <f ca="1">OFFSET('1344p stat'!$K$1,A145*20,1)</f>
        <v>36251.126106999996</v>
      </c>
      <c r="H145" s="5">
        <f ca="1">OFFSET('1344p stat'!$N$1,A145*20,1)</f>
        <v>32097.430757999999</v>
      </c>
      <c r="J145" s="5">
        <f t="shared" ca="1" si="5"/>
        <v>142555.49281999998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87642.002472999986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OFFSET('1344p stat'!$A$1,A147*20,0)</f>
        <v>0</v>
      </c>
      <c r="D147" s="5">
        <f ca="1">OFFSET('1344p trace'!$U$56,(A39-1)*56,0)</f>
        <v>102915.23089743998</v>
      </c>
      <c r="E147" s="5">
        <f ca="1">OFFSET('1344p trace'!$V$56,(A39-1)*56,0)</f>
        <v>44262.554842440011</v>
      </c>
      <c r="F147" s="5">
        <f ca="1">OFFSET('1344p stat'!$H$1,A147*20,1)</f>
        <v>0</v>
      </c>
      <c r="G147" s="5">
        <f ca="1">OFFSET('1344p stat'!$K$1,A147*20,1)</f>
        <v>0</v>
      </c>
      <c r="H147" s="5">
        <f ca="1">OFFSET('1344p stat'!$N$1,A147*20,1)</f>
        <v>0</v>
      </c>
      <c r="J147" s="5">
        <f t="shared" ca="1" si="5"/>
        <v>44262.554842440011</v>
      </c>
    </row>
    <row r="148" spans="1:10" x14ac:dyDescent="0.25">
      <c r="A148">
        <v>10</v>
      </c>
      <c r="C148">
        <f ca="1">OFFSET('1344p stat'!$A$1,A148*20,0)</f>
        <v>0</v>
      </c>
      <c r="D148" s="5">
        <f ca="1">OFFSET('1344p trace'!$U$56,(A40-1)*56,0)</f>
        <v>21281402.75</v>
      </c>
      <c r="E148" s="5">
        <f ca="1">OFFSET('1344p trace'!$V$56,(A40-1)*56,0)</f>
        <v>20845681</v>
      </c>
      <c r="F148" s="5">
        <f ca="1">OFFSET('1344p stat'!$H$1,A148*20,1)</f>
        <v>0</v>
      </c>
      <c r="G148" s="5">
        <f ca="1">OFFSET('1344p stat'!$K$1,A148*20,1)</f>
        <v>0</v>
      </c>
      <c r="H148" s="5">
        <f ca="1">OFFSET('1344p stat'!$N$1,A148*20,1)</f>
        <v>0</v>
      </c>
      <c r="J148" s="5">
        <f t="shared" ca="1" si="5"/>
        <v>20845681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2.3833972519783381E-2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53172.849837439491</v>
      </c>
      <c r="E150" s="5">
        <f ca="1">OFFSET('1344p trace'!$V$56,(A42-1)*56,0)</f>
        <v>2.9759397550239997</v>
      </c>
      <c r="F150" s="5">
        <f ca="1">OFFSET('1344p stat'!$H$1,A150*20,1)</f>
        <v>3.57E-4</v>
      </c>
      <c r="G150" s="5">
        <f ca="1">OFFSET('1344p stat'!$K$1,A150*20,1)</f>
        <v>1.07E-4</v>
      </c>
      <c r="H150" s="5">
        <f ca="1">OFFSET('1344p stat'!$N$1,A150*20,1)</f>
        <v>0</v>
      </c>
      <c r="J150" s="5">
        <f t="shared" ca="1" si="5"/>
        <v>2.9764037550239997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0.21046379155599979</v>
      </c>
      <c r="E151" s="5">
        <f ca="1">OFFSET('1344p trace'!$V$56,(A43-1)*56,0)</f>
        <v>6.8938677524000042E-2</v>
      </c>
      <c r="F151" s="5">
        <f ca="1">OFFSET('1344p stat'!$H$1,A151*20,1)</f>
        <v>2.32E-4</v>
      </c>
      <c r="G151" s="5">
        <f ca="1">OFFSET('1344p stat'!$K$1,A151*20,1)</f>
        <v>1.15E-4</v>
      </c>
      <c r="H151" s="5">
        <f ca="1">OFFSET('1344p stat'!$N$1,A151*20,1)</f>
        <v>0</v>
      </c>
      <c r="J151" s="5">
        <f t="shared" ca="1" si="5"/>
        <v>6.9285677524000042E-2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175199.33992303925</v>
      </c>
      <c r="E152" s="5">
        <f ca="1">OFFSET('1344p trace'!$V$56,(A44-1)*56,0)</f>
        <v>6.8867755599999896</v>
      </c>
      <c r="F152" s="5">
        <f ca="1">OFFSET('1344p stat'!$H$1,A152*20,1)</f>
        <v>6.2967380000000004</v>
      </c>
      <c r="G152" s="5">
        <f ca="1">OFFSET('1344p stat'!$K$1,A152*20,1)</f>
        <v>6.9399050000000004</v>
      </c>
      <c r="H152" s="5">
        <f ca="1">OFFSET('1344p stat'!$N$1,A152*20,1)</f>
        <v>0</v>
      </c>
      <c r="J152" s="5">
        <f t="shared" ca="1" si="5"/>
        <v>20.12341855999999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93708.858185280798</v>
      </c>
      <c r="E153" s="5">
        <f ca="1">OFFSET('1344p trace'!$V$56,(A45-1)*56,0)</f>
        <v>8.8500059135999987</v>
      </c>
      <c r="F153" s="5">
        <f ca="1">OFFSET('1344p stat'!$H$1,A153*20,1)</f>
        <v>7.7310499999999998</v>
      </c>
      <c r="G153" s="5">
        <f ca="1">OFFSET('1344p stat'!$K$1,A153*20,1)</f>
        <v>7.5038580000000001</v>
      </c>
      <c r="H153" s="5">
        <f ca="1">OFFSET('1344p stat'!$N$1,A153*20,1)</f>
        <v>0</v>
      </c>
      <c r="J153" s="5">
        <f t="shared" ca="1" si="5"/>
        <v>24.084913913599998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68891.499700000117</v>
      </c>
      <c r="E154" s="5">
        <f ca="1">OFFSET('1344p trace'!$V$56,(A46-1)*56,0)</f>
        <v>7071.6550760000246</v>
      </c>
      <c r="F154" s="5">
        <f ca="1">OFFSET('1344p stat'!$H$1,A154*20,1)</f>
        <v>3777.6514579999998</v>
      </c>
      <c r="G154" s="5">
        <f ca="1">OFFSET('1344p stat'!$K$1,A154*20,1)</f>
        <v>1252.6447989999999</v>
      </c>
      <c r="H154" s="5">
        <f ca="1">OFFSET('1344p stat'!$N$1,A154*20,1)</f>
        <v>0</v>
      </c>
      <c r="J154" s="5">
        <f t="shared" ca="1" si="5"/>
        <v>12101.951333000025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237867.42273600012</v>
      </c>
      <c r="E155" s="5">
        <f ca="1">OFFSET('1344p trace'!$V$56,(A47-1)*56,0)</f>
        <v>238459.86742399915</v>
      </c>
      <c r="F155" s="5">
        <f ca="1">OFFSET('1344p stat'!$H$1,A155*20,1)</f>
        <v>236783.93006300001</v>
      </c>
      <c r="G155" s="5">
        <f ca="1">OFFSET('1344p stat'!$K$1,A155*20,1)</f>
        <v>236313.85277900001</v>
      </c>
      <c r="H155" s="5">
        <f ca="1">OFFSET('1344p stat'!$N$1,A155*20,1)</f>
        <v>2342.3995639999998</v>
      </c>
      <c r="J155" s="5">
        <f t="shared" ca="1" si="5"/>
        <v>713900.0498299991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211139.71601599999</v>
      </c>
      <c r="E156" s="5">
        <f ca="1">OFFSET('1344p trace'!$V$56,(A48-1)*56,0)</f>
        <v>208374.49449599918</v>
      </c>
      <c r="F156" s="5">
        <f ca="1">OFFSET('1344p stat'!$H$1,A156*20,1)</f>
        <v>208210.68635100001</v>
      </c>
      <c r="G156" s="5">
        <f ca="1">OFFSET('1344p stat'!$K$1,A156*20,1)</f>
        <v>207797.94403099999</v>
      </c>
      <c r="H156" s="5">
        <f ca="1">OFFSET('1344p stat'!$N$1,A156*20,1)</f>
        <v>1390.8912419999999</v>
      </c>
      <c r="J156" s="5">
        <f t="shared" ca="1" si="5"/>
        <v>625774.01611999923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829753.77000000014</v>
      </c>
      <c r="E157" s="5">
        <f ca="1">OFFSET('1344p trace'!$V$56,(A49-1)*56,0)</f>
        <v>671902.65000000014</v>
      </c>
      <c r="F157" s="5">
        <f ca="1">OFFSET('1344p stat'!$H$1,A157*20,1)</f>
        <v>676700.72357899998</v>
      </c>
      <c r="G157" s="5">
        <f ca="1">OFFSET('1344p stat'!$K$1,A157*20,1)</f>
        <v>676061.93944700004</v>
      </c>
      <c r="H157" s="5">
        <f ca="1">OFFSET('1344p stat'!$N$1,A157*20,1)</f>
        <v>3800.4904689999998</v>
      </c>
      <c r="J157" s="5">
        <f t="shared" ca="1" si="5"/>
        <v>2028465.8034950003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2426489.5689960001</v>
      </c>
      <c r="E158" s="5">
        <f ca="1">OFFSET('1344p trace'!$V$56,(A50-1)*56,0)</f>
        <v>2426673.9948959998</v>
      </c>
      <c r="F158" s="5">
        <f ca="1">OFFSET('1344p stat'!$H$1,A158*20,1)</f>
        <v>2425329.172758</v>
      </c>
      <c r="G158" s="5">
        <f ca="1">OFFSET('1344p stat'!$K$1,A158*20,1)</f>
        <v>2420962.7970449999</v>
      </c>
      <c r="H158" s="5">
        <f ca="1">OFFSET('1344p stat'!$N$1,A158*20,1)</f>
        <v>6414.5721610000001</v>
      </c>
      <c r="J158" s="5">
        <f t="shared" ca="1" si="5"/>
        <v>7279380.5368600003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5396216.176624001</v>
      </c>
      <c r="E159" s="5">
        <f ca="1">OFFSET('1344p trace'!$V$56,(A51-1)*56,0)</f>
        <v>5362931.3123999992</v>
      </c>
      <c r="F159" s="5">
        <f ca="1">OFFSET('1344p stat'!$H$1,A159*20,1)</f>
        <v>5341770.3398529999</v>
      </c>
      <c r="G159" s="5">
        <f ca="1">OFFSET('1344p stat'!$K$1,A159*20,1)</f>
        <v>5332602.4196070004</v>
      </c>
      <c r="H159" s="5">
        <f ca="1">OFFSET('1344p stat'!$N$1,A159*20,1)</f>
        <v>33637.751525</v>
      </c>
      <c r="J159" s="5">
        <f t="shared" ca="1" si="5"/>
        <v>16070941.823384998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2882818.9941640003</v>
      </c>
      <c r="E160" s="5">
        <f ca="1">OFFSET('1344p trace'!$V$56,(A52-1)*56,0)</f>
        <v>2882744.4095999999</v>
      </c>
      <c r="F160" s="5">
        <f ca="1">OFFSET('1344p stat'!$H$1,A160*20,1)</f>
        <v>2889712.750366</v>
      </c>
      <c r="G160" s="5">
        <f ca="1">OFFSET('1344p stat'!$K$1,A160*20,1)</f>
        <v>2884210.783241</v>
      </c>
      <c r="H160" s="5">
        <f ca="1">OFFSET('1344p stat'!$N$1,A160*20,1)</f>
        <v>14705.281636</v>
      </c>
      <c r="J160" s="5">
        <f t="shared" ca="1" si="5"/>
        <v>8671373.2248429991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979906.31545600027</v>
      </c>
      <c r="E161" s="5">
        <f ca="1">OFFSET('1344p trace'!$V$56,(A53-1)*56,0)</f>
        <v>981264.06800399942</v>
      </c>
      <c r="F161" s="5">
        <f ca="1">OFFSET('1344p stat'!$H$1,A161*20,1)</f>
        <v>981222.90046699997</v>
      </c>
      <c r="G161" s="5">
        <f ca="1">OFFSET('1344p stat'!$K$1,A161*20,1)</f>
        <v>979467.02428200003</v>
      </c>
      <c r="H161" s="5">
        <f ca="1">OFFSET('1344p stat'!$N$1,A161*20,1)</f>
        <v>1630.378089</v>
      </c>
      <c r="J161" s="5">
        <f t="shared" ca="1" si="5"/>
        <v>2943584.3708419995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1097319.9065759992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1827704.3981000003</v>
      </c>
      <c r="E163" s="5">
        <f ca="1">OFFSET('1344p trace'!$V$56,(A55-1)*56,0)</f>
        <v>1827617.7245760006</v>
      </c>
      <c r="F163" s="5">
        <f ca="1">OFFSET('1344p stat'!$H$1,A163*20,1)</f>
        <v>1829584.549346</v>
      </c>
      <c r="G163" s="5">
        <f ca="1">OFFSET('1344p stat'!$K$1,A163*20,1)</f>
        <v>1825783.800385</v>
      </c>
      <c r="H163" s="5">
        <f ca="1">OFFSET('1344p stat'!$N$1,A163*20,1)</f>
        <v>3859.3444730000001</v>
      </c>
      <c r="J163" s="5">
        <f t="shared" ca="1" si="5"/>
        <v>5486845.4187799999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0.99895296833179503</v>
      </c>
      <c r="E194" s="8">
        <f t="shared" ca="1" si="6"/>
        <v>0.74935963191582899</v>
      </c>
      <c r="F194" s="8">
        <f t="shared" ca="1" si="6"/>
        <v>4.5605287412755109E-2</v>
      </c>
      <c r="G194" s="8">
        <f t="shared" ca="1" si="6"/>
        <v>3.0462713208117227E-2</v>
      </c>
      <c r="H194" s="8">
        <f t="shared" ca="1" si="6"/>
        <v>1.5657934474252982E-2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3.3325871716425461E-2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0.75152701082065343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327.5094473253198</v>
      </c>
      <c r="E196" s="8">
        <f t="shared" ca="1" si="6"/>
        <v>328.03802788659948</v>
      </c>
      <c r="F196" s="8">
        <f t="shared" ca="1" si="6"/>
        <v>324.04467774232279</v>
      </c>
      <c r="G196" s="8">
        <f t="shared" ca="1" si="6"/>
        <v>323.2123653338669</v>
      </c>
      <c r="H196" s="8">
        <f t="shared" ca="1" si="6"/>
        <v>3.5507930381817522E-2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52.889866770545964</v>
      </c>
      <c r="E197" s="8">
        <f t="shared" ca="1" si="6"/>
        <v>0.62185459650950936</v>
      </c>
      <c r="F197" s="8">
        <f t="shared" ca="1" si="6"/>
        <v>0.33629042348541532</v>
      </c>
      <c r="G197" s="8">
        <f t="shared" ca="1" si="6"/>
        <v>0.32645610787363127</v>
      </c>
      <c r="H197" s="8">
        <f t="shared" ca="1" si="6"/>
        <v>5.8057039538715716E-2</v>
      </c>
      <c r="J197" s="8">
        <f t="shared" ca="1" si="7"/>
        <v>563.09869053158116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31.114177776852785</v>
      </c>
      <c r="E198" s="8">
        <f t="shared" ca="1" si="6"/>
        <v>29.2644990776929</v>
      </c>
      <c r="F198" s="8">
        <f t="shared" ca="1" si="6"/>
        <v>15.449813311579398</v>
      </c>
      <c r="G198" s="8">
        <f t="shared" ca="1" si="6"/>
        <v>12.542510087955439</v>
      </c>
      <c r="H198" s="8">
        <f t="shared" ca="1" si="6"/>
        <v>3.1482261672249657E-3</v>
      </c>
      <c r="J198" s="8">
        <f t="shared" ca="1" si="7"/>
        <v>0.78085760439148222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80.776825333139129</v>
      </c>
      <c r="E199" s="8">
        <f t="shared" ca="1" si="6"/>
        <v>0.4598968472870445</v>
      </c>
      <c r="F199" s="8">
        <f t="shared" ca="1" si="6"/>
        <v>0.39812072717707114</v>
      </c>
      <c r="G199" s="8">
        <f t="shared" ca="1" si="6"/>
        <v>0.39777957353288013</v>
      </c>
      <c r="H199" s="8">
        <f t="shared" ca="1" si="6"/>
        <v>1.8674593650197583E-2</v>
      </c>
      <c r="J199" s="8">
        <f t="shared" ca="1" si="7"/>
        <v>35.389577658524495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82.040289344023989</v>
      </c>
      <c r="E200" s="8">
        <f t="shared" ca="1" si="6"/>
        <v>53.462474861071662</v>
      </c>
      <c r="F200" s="8">
        <f t="shared" ca="1" si="6"/>
        <v>53.321956875417087</v>
      </c>
      <c r="G200" s="8">
        <f t="shared" ca="1" si="6"/>
        <v>52.775434825807203</v>
      </c>
      <c r="H200" s="8">
        <f t="shared" ca="1" si="6"/>
        <v>49.659941602851845</v>
      </c>
      <c r="J200" s="8">
        <f t="shared" ca="1" si="7"/>
        <v>0.72703683064928915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82.059187992604052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104.65573861163199</v>
      </c>
    </row>
    <row r="202" spans="1:10" x14ac:dyDescent="0.25">
      <c r="A202">
        <v>9</v>
      </c>
      <c r="C202">
        <f ca="1">OFFSET('1344p stat'!$A$1,A202*20,0)</f>
        <v>0</v>
      </c>
      <c r="D202" s="8">
        <f t="shared" ca="1" si="6"/>
        <v>88.922342638462396</v>
      </c>
      <c r="E202" s="8">
        <f t="shared" ca="1" si="6"/>
        <v>58.316212271154498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OFFSET('1344p stat'!$A$1,A203*20,0)</f>
        <v>0</v>
      </c>
      <c r="D203" s="8">
        <f t="shared" ca="1" si="6"/>
        <v>1278.7074474202454</v>
      </c>
      <c r="E203" s="8">
        <f t="shared" ca="1" si="6"/>
        <v>1265.5494311136169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58.316212271154498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4.2792660312721817E-2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1265.5494311136169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63.916949228746439</v>
      </c>
      <c r="E205" s="8">
        <f t="shared" ca="1" si="8"/>
        <v>0.47817089336136293</v>
      </c>
      <c r="F205" s="8">
        <f t="shared" ca="1" si="8"/>
        <v>5.2372725726278551E-3</v>
      </c>
      <c r="G205" s="8">
        <f t="shared" ca="1" si="8"/>
        <v>2.8672328123122474E-3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0.12716270692632559</v>
      </c>
      <c r="E206" s="8">
        <f t="shared" ca="1" si="8"/>
        <v>7.2778406629466483E-2</v>
      </c>
      <c r="F206" s="8">
        <f t="shared" ca="1" si="8"/>
        <v>4.2219692087934503E-3</v>
      </c>
      <c r="G206" s="8">
        <f t="shared" ca="1" si="8"/>
        <v>2.972487174068208E-3</v>
      </c>
      <c r="H206" s="8">
        <f t="shared" ca="1" si="8"/>
        <v>0</v>
      </c>
      <c r="J206" s="8">
        <f t="shared" ca="1" si="7"/>
        <v>0.47820816942624883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116.02118636252153</v>
      </c>
      <c r="E207" s="8">
        <f t="shared" ca="1" si="8"/>
        <v>0.72740960938519306</v>
      </c>
      <c r="F207" s="8">
        <f t="shared" ca="1" si="8"/>
        <v>0.69555084215030605</v>
      </c>
      <c r="G207" s="8">
        <f t="shared" ca="1" si="8"/>
        <v>0.73021009371276158</v>
      </c>
      <c r="H207" s="8">
        <f t="shared" ca="1" si="8"/>
        <v>0</v>
      </c>
      <c r="J207" s="8">
        <f t="shared" ca="1" si="7"/>
        <v>7.2961340280479847E-2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84.851864988882213</v>
      </c>
      <c r="E208" s="8">
        <f t="shared" ca="1" si="8"/>
        <v>0.82459908704394957</v>
      </c>
      <c r="F208" s="8">
        <f t="shared" ca="1" si="8"/>
        <v>0.77070878650758867</v>
      </c>
      <c r="G208" s="8">
        <f t="shared" ca="1" si="8"/>
        <v>0.75929995249308413</v>
      </c>
      <c r="H208" s="8">
        <f t="shared" ca="1" si="8"/>
        <v>0</v>
      </c>
      <c r="J208" s="8">
        <f t="shared" ca="1" si="7"/>
        <v>1.2434317411108335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72.753499606207328</v>
      </c>
      <c r="E209" s="8">
        <f t="shared" ca="1" si="8"/>
        <v>23.309427337436539</v>
      </c>
      <c r="F209" s="8">
        <f t="shared" ca="1" si="8"/>
        <v>17.036564114311783</v>
      </c>
      <c r="G209" s="8">
        <f t="shared" ca="1" si="8"/>
        <v>9.810362133824011</v>
      </c>
      <c r="H209" s="8">
        <f t="shared" ca="1" si="8"/>
        <v>0</v>
      </c>
      <c r="J209" s="8">
        <f t="shared" ca="1" si="7"/>
        <v>1.3603279405384994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135.18812752476586</v>
      </c>
      <c r="E210" s="8">
        <f t="shared" ca="1" si="8"/>
        <v>135.35637603718823</v>
      </c>
      <c r="F210" s="8">
        <f t="shared" ca="1" si="8"/>
        <v>134.87988328361058</v>
      </c>
      <c r="G210" s="8">
        <f t="shared" ca="1" si="8"/>
        <v>134.745931058107</v>
      </c>
      <c r="H210" s="8">
        <f t="shared" ca="1" si="8"/>
        <v>13.415336123304847</v>
      </c>
      <c r="J210" s="8">
        <f t="shared" ca="1" si="7"/>
        <v>30.492902859797685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127.36674079578745</v>
      </c>
      <c r="E211" s="8">
        <f t="shared" ca="1" si="8"/>
        <v>126.52995361224396</v>
      </c>
      <c r="F211" s="8">
        <f t="shared" ca="1" si="8"/>
        <v>126.48020973148341</v>
      </c>
      <c r="G211" s="8">
        <f t="shared" ca="1" si="8"/>
        <v>126.35478477600201</v>
      </c>
      <c r="H211" s="8">
        <f t="shared" ca="1" si="8"/>
        <v>10.337550769178547</v>
      </c>
      <c r="J211" s="8">
        <f t="shared" ca="1" si="7"/>
        <v>234.20155556387428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252.49087440269994</v>
      </c>
      <c r="E212" s="8">
        <f t="shared" ca="1" si="8"/>
        <v>227.20832820299523</v>
      </c>
      <c r="F212" s="8">
        <f t="shared" ca="1" si="8"/>
        <v>228.01813523055949</v>
      </c>
      <c r="G212" s="8">
        <f t="shared" ca="1" si="8"/>
        <v>227.91048885821797</v>
      </c>
      <c r="H212" s="8">
        <f t="shared" ca="1" si="8"/>
        <v>17.087986531894504</v>
      </c>
      <c r="J212" s="8">
        <f t="shared" ca="1" si="7"/>
        <v>219.27031081870561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431.77777451497042</v>
      </c>
      <c r="E213" s="8">
        <f t="shared" ca="1" si="8"/>
        <v>431.7941828879234</v>
      </c>
      <c r="F213" s="8">
        <f t="shared" ca="1" si="8"/>
        <v>431.67451974994145</v>
      </c>
      <c r="G213" s="8">
        <f t="shared" ca="1" si="8"/>
        <v>431.28576793416386</v>
      </c>
      <c r="H213" s="8">
        <f t="shared" ca="1" si="8"/>
        <v>22.200099285227353</v>
      </c>
      <c r="J213" s="8">
        <f t="shared" ca="1" si="7"/>
        <v>394.77979256052078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643.89601744565493</v>
      </c>
      <c r="E214" s="8">
        <f t="shared" ca="1" si="9"/>
        <v>641.90711056531904</v>
      </c>
      <c r="F214" s="8">
        <f t="shared" ca="1" si="9"/>
        <v>640.63944520423161</v>
      </c>
      <c r="G214" s="8">
        <f t="shared" ca="1" si="9"/>
        <v>640.08945398533547</v>
      </c>
      <c r="H214" s="8">
        <f t="shared" ca="1" si="9"/>
        <v>50.837542477668997</v>
      </c>
      <c r="J214" s="8">
        <f t="shared" ca="1" si="7"/>
        <v>747.85651391695956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470.63016154896883</v>
      </c>
      <c r="E215" s="8">
        <f t="shared" ca="1" si="9"/>
        <v>470.62407341570105</v>
      </c>
      <c r="F215" s="8">
        <f t="shared" ca="1" si="9"/>
        <v>471.19254030186056</v>
      </c>
      <c r="G215" s="8">
        <f t="shared" ca="1" si="9"/>
        <v>470.74375502811773</v>
      </c>
      <c r="H215" s="8">
        <f t="shared" ca="1" si="9"/>
        <v>33.613036141609577</v>
      </c>
      <c r="J215" s="8">
        <f t="shared" ca="1" si="7"/>
        <v>1111.198723079862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274.38688385036812</v>
      </c>
      <c r="E216" s="8">
        <f t="shared" ca="1" si="9"/>
        <v>274.57691249062304</v>
      </c>
      <c r="F216" s="8">
        <f t="shared" ca="1" si="9"/>
        <v>274.57115268847986</v>
      </c>
      <c r="G216" s="8">
        <f t="shared" ca="1" si="9"/>
        <v>274.32537325160905</v>
      </c>
      <c r="H216" s="8">
        <f t="shared" ca="1" si="9"/>
        <v>11.192194125105585</v>
      </c>
      <c r="J216" s="8">
        <f t="shared" ca="1" si="7"/>
        <v>816.23461554331129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290.36060866110466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475.56437459142427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374.73481865823362</v>
      </c>
      <c r="E218" s="8">
        <f t="shared" ca="1" si="9"/>
        <v>374.72593320268516</v>
      </c>
      <c r="F218" s="8">
        <f t="shared" ca="1" si="9"/>
        <v>374.92751312133902</v>
      </c>
      <c r="G218" s="8">
        <f t="shared" ca="1" si="9"/>
        <v>374.53787652409778</v>
      </c>
      <c r="H218" s="8">
        <f t="shared" ca="1" si="9"/>
        <v>17.219789619781537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649.28060745389962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65</v>
      </c>
      <c r="D246">
        <v>1.96</v>
      </c>
      <c r="E246">
        <v>50</v>
      </c>
    </row>
    <row r="247" spans="1:10" x14ac:dyDescent="0.25">
      <c r="D247" t="s">
        <v>58</v>
      </c>
      <c r="E247" t="s">
        <v>54</v>
      </c>
      <c r="F247" t="s">
        <v>55</v>
      </c>
      <c r="G247" t="s">
        <v>56</v>
      </c>
      <c r="H247" t="s">
        <v>57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1">POWER(SQRT(D139)/D85,2)</f>
        <v>1.3590038336587465E-2</v>
      </c>
      <c r="E248" s="9">
        <f t="shared" ca="1" si="31"/>
        <v>1.0022311695051873E-2</v>
      </c>
      <c r="F248" s="9">
        <f t="shared" ca="1" si="31"/>
        <v>2.0438250142770192E-3</v>
      </c>
      <c r="G248" s="9">
        <f t="shared" ca="1" si="31"/>
        <v>2.0642642946538908E-3</v>
      </c>
      <c r="H248" s="9">
        <f t="shared" ca="1" si="31"/>
        <v>2.1777785722117155E-3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1"/>
        <v>4.1444715864624684E-5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1"/>
        <v>6.8531624356748448E-4</v>
      </c>
      <c r="E250" s="9">
        <f t="shared" ca="1" si="31"/>
        <v>6.8835468686978074E-4</v>
      </c>
      <c r="F250" s="9">
        <f t="shared" ca="1" si="31"/>
        <v>6.7300156381418295E-4</v>
      </c>
      <c r="G250" s="9">
        <f t="shared" ca="1" si="31"/>
        <v>6.6967118569808326E-4</v>
      </c>
      <c r="H250" s="9">
        <f t="shared" ca="1" si="31"/>
        <v>7.6443653986876057E-3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1"/>
        <v>1.5652237772332996E-2</v>
      </c>
      <c r="E251" s="9">
        <f t="shared" ca="1" si="31"/>
        <v>2.3203647800209192E-6</v>
      </c>
      <c r="F251" s="9">
        <f t="shared" ca="1" si="31"/>
        <v>7.0003662867393368E-7</v>
      </c>
      <c r="G251" s="9">
        <f t="shared" ca="1" si="31"/>
        <v>6.6394602916356249E-7</v>
      </c>
      <c r="H251" s="9">
        <f t="shared" ca="1" si="31"/>
        <v>5.0605722269989866E-6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1"/>
        <v>4.156787216341167E-6</v>
      </c>
      <c r="E252" s="9">
        <f t="shared" ca="1" si="31"/>
        <v>3.679432977539917E-6</v>
      </c>
      <c r="F252" s="9">
        <f t="shared" ca="1" si="31"/>
        <v>1.0288237607653246E-6</v>
      </c>
      <c r="G252" s="9">
        <f t="shared" ca="1" si="31"/>
        <v>6.7837531266891415E-7</v>
      </c>
      <c r="H252" s="9">
        <f t="shared" ca="1" si="31"/>
        <v>9.1748670773498123E-5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1"/>
        <v>6.7833581140768609E-2</v>
      </c>
      <c r="E253" s="9">
        <f t="shared" ca="1" si="31"/>
        <v>2.8898674031752E-6</v>
      </c>
      <c r="F253" s="9">
        <f t="shared" ca="1" si="31"/>
        <v>2.2634518655869932E-6</v>
      </c>
      <c r="G253" s="9">
        <f t="shared" ca="1" si="31"/>
        <v>2.2808367716951933E-6</v>
      </c>
      <c r="H253" s="9">
        <f t="shared" ca="1" si="31"/>
        <v>3.0254752944818043E-7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1"/>
        <v>2.4291886298637602E-3</v>
      </c>
      <c r="E254" s="9">
        <f t="shared" ca="1" si="31"/>
        <v>1.0767308592765012E-3</v>
      </c>
      <c r="F254" s="9">
        <f t="shared" ca="1" si="31"/>
        <v>1.0790085559786804E-3</v>
      </c>
      <c r="G254" s="9">
        <f t="shared" ca="1" si="31"/>
        <v>1.0748306702832965E-3</v>
      </c>
      <c r="H254" s="9">
        <f t="shared" ca="1" si="31"/>
        <v>2.1816505590463524E-3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1"/>
        <v>2.4403395575274375E-3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OFFSET('1344p stat'!$A$1,A256*20,0)</f>
        <v>0</v>
      </c>
      <c r="D256" s="9">
        <f t="shared" ca="1" si="31"/>
        <v>3.3991046722973862E-3</v>
      </c>
      <c r="E256" s="9">
        <f t="shared" ca="1" si="31"/>
        <v>1.555102202128717E-3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OFFSET('1344p stat'!$A$1,A257*20,0)</f>
        <v>0</v>
      </c>
      <c r="D257" s="9">
        <f t="shared" ca="1" si="31"/>
        <v>3.5487292645995759E-6</v>
      </c>
      <c r="E257" s="9">
        <f t="shared" ca="1" si="31"/>
        <v>3.4765584574208249E-6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2">POWER(SQRT(D149)/D95,2)</f>
        <v>5.3442591025709399E-5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2"/>
        <v>9.8147991350538586</v>
      </c>
      <c r="E259" s="9">
        <f t="shared" ca="1" si="32"/>
        <v>5.5281259885968971E-3</v>
      </c>
      <c r="F259" s="9">
        <f t="shared" ca="1" si="32"/>
        <v>6.2053349946635902E-5</v>
      </c>
      <c r="G259" s="9">
        <f t="shared" ca="1" si="32"/>
        <v>7.479891081982589E-5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2"/>
        <v>2.4831594238272398E-4</v>
      </c>
      <c r="E260" s="9">
        <f t="shared" ca="1" si="32"/>
        <v>1.3925405038606195E-4</v>
      </c>
      <c r="F260" s="9">
        <f t="shared" ca="1" si="32"/>
        <v>4.0434342698998566E-5</v>
      </c>
      <c r="G260" s="9">
        <f t="shared" ca="1" si="32"/>
        <v>8.0515440357655855E-5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2"/>
        <v>6.3619722446981622E-2</v>
      </c>
      <c r="E261" s="9">
        <f t="shared" ca="1" si="32"/>
        <v>3.2004950695484647E-6</v>
      </c>
      <c r="F261" s="9">
        <f t="shared" ca="1" si="32"/>
        <v>3.0104529685537871E-6</v>
      </c>
      <c r="G261" s="9">
        <f t="shared" ca="1" si="32"/>
        <v>3.8024032080332215E-6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2"/>
        <v>7.6434924559237283E-2</v>
      </c>
      <c r="E262" s="9">
        <f t="shared" ca="1" si="32"/>
        <v>9.3794407003236252E-6</v>
      </c>
      <c r="F262" s="9">
        <f t="shared" ca="1" si="32"/>
        <v>8.5523886087424013E-6</v>
      </c>
      <c r="G262" s="9">
        <f t="shared" ca="1" si="32"/>
        <v>1.0991784627656481E-5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2"/>
        <v>2.2690858824272367E-5</v>
      </c>
      <c r="E263" s="9">
        <f t="shared" ca="1" si="32"/>
        <v>2.3334317040889107E-6</v>
      </c>
      <c r="F263" s="9">
        <f t="shared" ca="1" si="32"/>
        <v>1.2505743052882705E-6</v>
      </c>
      <c r="G263" s="9">
        <f t="shared" ca="1" si="32"/>
        <v>4.1506441261170737E-7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2"/>
        <v>7.1642460125260473E-5</v>
      </c>
      <c r="E264" s="9">
        <f t="shared" ca="1" si="32"/>
        <v>7.2127289043052265E-5</v>
      </c>
      <c r="F264" s="9">
        <f t="shared" ca="1" si="32"/>
        <v>7.162921202787017E-5</v>
      </c>
      <c r="G264" s="9">
        <f t="shared" ca="1" si="32"/>
        <v>7.1607748147870201E-5</v>
      </c>
      <c r="H264" s="9">
        <f t="shared" ca="1" si="32"/>
        <v>2.7813193184311345E-4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32"/>
        <v>7.274740178038106E-5</v>
      </c>
      <c r="E265" s="9">
        <f t="shared" ca="1" si="32"/>
        <v>7.181591816184571E-5</v>
      </c>
      <c r="F265" s="9">
        <f t="shared" ca="1" si="32"/>
        <v>7.176482737993991E-5</v>
      </c>
      <c r="G265" s="9">
        <f t="shared" ca="1" si="32"/>
        <v>7.175308146265455E-5</v>
      </c>
      <c r="H265" s="9">
        <f t="shared" ca="1" si="32"/>
        <v>1.6595018309584073E-4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32"/>
        <v>6.314048949354274E-5</v>
      </c>
      <c r="E266" s="9">
        <f t="shared" ca="1" si="32"/>
        <v>5.4095872974643829E-5</v>
      </c>
      <c r="F266" s="9">
        <f t="shared" ca="1" si="32"/>
        <v>5.4530198531035986E-5</v>
      </c>
      <c r="G266" s="9">
        <f t="shared" ca="1" si="32"/>
        <v>5.4569283026180358E-5</v>
      </c>
      <c r="H266" s="9">
        <f t="shared" ca="1" si="32"/>
        <v>1.0255291166787299E-4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32"/>
        <v>2.3833433361976618E-4</v>
      </c>
      <c r="E267" s="9">
        <f t="shared" ca="1" si="32"/>
        <v>2.3837111105433337E-4</v>
      </c>
      <c r="F267" s="9">
        <f t="shared" ca="1" si="32"/>
        <v>2.3832318310788468E-4</v>
      </c>
      <c r="G267" s="9">
        <f t="shared" ca="1" si="32"/>
        <v>2.3826238346055597E-4</v>
      </c>
      <c r="H267" s="9">
        <f t="shared" ca="1" si="32"/>
        <v>2.5300198244977262E-4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33">POWER(SQRT(D159)/D105,2)</f>
        <v>1.5754311575949501E-3</v>
      </c>
      <c r="E268" s="9">
        <f t="shared" ca="1" si="33"/>
        <v>1.5725899967470312E-3</v>
      </c>
      <c r="F268" s="9">
        <f t="shared" ca="1" si="33"/>
        <v>1.5666246310053404E-3</v>
      </c>
      <c r="G268" s="9">
        <f t="shared" ca="1" si="33"/>
        <v>1.5666764372861994E-3</v>
      </c>
      <c r="H268" s="9">
        <f t="shared" ca="1" si="33"/>
        <v>3.5422075878368711E-3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33"/>
        <v>9.649964115648849E-4</v>
      </c>
      <c r="E269" s="9">
        <f t="shared" ca="1" si="33"/>
        <v>9.6506488232609225E-4</v>
      </c>
      <c r="F269" s="9">
        <f t="shared" ca="1" si="33"/>
        <v>9.6753486406005033E-4</v>
      </c>
      <c r="G269" s="9">
        <f t="shared" ca="1" si="33"/>
        <v>9.6747568805927154E-4</v>
      </c>
      <c r="H269" s="9">
        <f t="shared" ca="1" si="33"/>
        <v>1.7381648759834376E-3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33"/>
        <v>2.728341481558132E-4</v>
      </c>
      <c r="E270" s="9">
        <f t="shared" ca="1" si="33"/>
        <v>2.7439333875145619E-4</v>
      </c>
      <c r="F270" s="9">
        <f t="shared" ca="1" si="33"/>
        <v>2.7438816592431289E-4</v>
      </c>
      <c r="G270" s="9">
        <f t="shared" ca="1" si="33"/>
        <v>2.7440449070161672E-4</v>
      </c>
      <c r="H270" s="9">
        <f t="shared" ca="1" si="33"/>
        <v>2.8174930761872566E-4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33"/>
        <v>3.2925636185753433E-4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33"/>
        <v>6.0602906708331124E-4</v>
      </c>
      <c r="E272" s="9">
        <f t="shared" ca="1" si="33"/>
        <v>6.0606349637582163E-4</v>
      </c>
      <c r="F272" s="9">
        <f t="shared" ca="1" si="33"/>
        <v>6.0675379072566704E-4</v>
      </c>
      <c r="G272" s="9">
        <f t="shared" ca="1" si="33"/>
        <v>6.0667926345475611E-4</v>
      </c>
      <c r="H272" s="9">
        <f t="shared" ca="1" si="33"/>
        <v>6.9484190058440899E-4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77" ca="1" si="34">POWER(SQRT(D168)/D114,2)</f>
        <v>#DIV/0!</v>
      </c>
      <c r="E277" s="9" t="e">
        <f t="shared" ca="1" si="34"/>
        <v>#DIV/0!</v>
      </c>
      <c r="F277" s="9" t="e">
        <f t="shared" ca="1" si="34"/>
        <v>#DIV/0!</v>
      </c>
      <c r="G277" s="9" t="e">
        <f t="shared" ca="1" si="34"/>
        <v>#DIV/0!</v>
      </c>
      <c r="H277" s="9" t="e">
        <f t="shared" ca="1" si="34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ref="D278:H278" ca="1" si="35">POWER(SQRT(D169)/D115,2)</f>
        <v>#DIV/0!</v>
      </c>
      <c r="E278" s="9" t="e">
        <f t="shared" ca="1" si="35"/>
        <v>#DIV/0!</v>
      </c>
      <c r="F278" s="9" t="e">
        <f t="shared" ca="1" si="35"/>
        <v>#DIV/0!</v>
      </c>
      <c r="G278" s="9" t="e">
        <f t="shared" ca="1" si="35"/>
        <v>#DIV/0!</v>
      </c>
      <c r="H278" s="9" t="e">
        <f t="shared" ca="1" si="35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ref="D279:H279" ca="1" si="36">POWER(SQRT(D170)/D116,2)</f>
        <v>#DIV/0!</v>
      </c>
      <c r="E279" s="9" t="e">
        <f t="shared" ca="1" si="36"/>
        <v>#DIV/0!</v>
      </c>
      <c r="F279" s="9" t="e">
        <f t="shared" ca="1" si="36"/>
        <v>#DIV/0!</v>
      </c>
      <c r="G279" s="9" t="e">
        <f t="shared" ca="1" si="36"/>
        <v>#DIV/0!</v>
      </c>
      <c r="H279" s="9" t="e">
        <f t="shared" ca="1" si="3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7">POWER(SQRT(D171)/D117,2)</f>
        <v>#DIV/0!</v>
      </c>
      <c r="E280" s="9" t="e">
        <f t="shared" ca="1" si="37"/>
        <v>#DIV/0!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38">POWER(SQRT(D172)/D118,2)</f>
        <v>#DIV/0!</v>
      </c>
      <c r="E281" s="9" t="e">
        <f t="shared" ca="1" si="38"/>
        <v>#DIV/0!</v>
      </c>
      <c r="F281" s="9" t="e">
        <f t="shared" ca="1" si="38"/>
        <v>#DIV/0!</v>
      </c>
      <c r="G281" s="9" t="e">
        <f t="shared" ca="1" si="38"/>
        <v>#DIV/0!</v>
      </c>
      <c r="H281" s="9" t="e">
        <f t="shared" ca="1" si="38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39">POWER(SQRT(D173)/D119,2)</f>
        <v>#DIV/0!</v>
      </c>
      <c r="E282" s="9" t="e">
        <f t="shared" ca="1" si="39"/>
        <v>#DIV/0!</v>
      </c>
      <c r="F282" s="9" t="e">
        <f t="shared" ca="1" si="39"/>
        <v>#DIV/0!</v>
      </c>
      <c r="G282" s="9" t="e">
        <f t="shared" ca="1" si="39"/>
        <v>#DIV/0!</v>
      </c>
      <c r="H282" s="9" t="e">
        <f t="shared" ca="1" si="39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0">POWER(SQRT(D174)/D120,2)</f>
        <v>#DIV/0!</v>
      </c>
      <c r="E283" s="9" t="e">
        <f t="shared" ca="1" si="40"/>
        <v>#DIV/0!</v>
      </c>
      <c r="F283" s="9" t="e">
        <f t="shared" ca="1" si="40"/>
        <v>#DIV/0!</v>
      </c>
      <c r="G283" s="9" t="e">
        <f t="shared" ca="1" si="40"/>
        <v>#DIV/0!</v>
      </c>
      <c r="H283" s="9" t="e">
        <f t="shared" ca="1" si="40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1">POWER(SQRT(D175)/D121,2)</f>
        <v>#DIV/0!</v>
      </c>
      <c r="E284" s="9" t="e">
        <f t="shared" ca="1" si="41"/>
        <v>#DIV/0!</v>
      </c>
      <c r="F284" s="9" t="e">
        <f t="shared" ca="1" si="41"/>
        <v>#DIV/0!</v>
      </c>
      <c r="G284" s="9" t="e">
        <f t="shared" ca="1" si="41"/>
        <v>#DIV/0!</v>
      </c>
      <c r="H284" s="9" t="e">
        <f t="shared" ca="1" si="41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2">POWER(SQRT(D176)/D122,2)</f>
        <v>#DIV/0!</v>
      </c>
      <c r="E285" s="9" t="e">
        <f t="shared" ca="1" si="42"/>
        <v>#DIV/0!</v>
      </c>
      <c r="F285" s="9" t="e">
        <f t="shared" ca="1" si="42"/>
        <v>#DIV/0!</v>
      </c>
      <c r="G285" s="9" t="e">
        <f t="shared" ca="1" si="42"/>
        <v>#DIV/0!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3">POWER(SQRT(D177)/D123,2)</f>
        <v>#DIV/0!</v>
      </c>
      <c r="E286" s="9" t="e">
        <f t="shared" ca="1" si="43"/>
        <v>#DIV/0!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topLeftCell="A171" workbookViewId="0">
      <selection activeCell="A202" sqref="A20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99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0.18454499999999999</v>
      </c>
      <c r="I2">
        <v>2.0599999999999999E-4</v>
      </c>
      <c r="J2" t="s">
        <v>3</v>
      </c>
      <c r="K2">
        <v>0.12310500000000001</v>
      </c>
      <c r="L2">
        <v>1.1E-4</v>
      </c>
      <c r="M2" t="s">
        <v>4</v>
      </c>
      <c r="N2">
        <v>6.1460000000000001E-2</v>
      </c>
      <c r="O2">
        <v>3.6999999999999998E-5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99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0.36710300000000001</v>
      </c>
      <c r="I3">
        <v>5.5999999999999995E-4</v>
      </c>
      <c r="J3" t="s">
        <v>3</v>
      </c>
      <c r="K3">
        <v>0.24365100000000001</v>
      </c>
      <c r="L3">
        <v>2.6400000000000002E-4</v>
      </c>
      <c r="M3" t="s">
        <v>4</v>
      </c>
      <c r="N3">
        <v>0.12173299999999999</v>
      </c>
      <c r="O3">
        <v>9.5000000000000005E-5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99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0.55031699999999995</v>
      </c>
      <c r="I4">
        <v>1.1800000000000001E-3</v>
      </c>
      <c r="J4" t="s">
        <v>3</v>
      </c>
      <c r="K4">
        <v>0.365118</v>
      </c>
      <c r="L4">
        <v>5.3300000000000005E-4</v>
      </c>
      <c r="M4" t="s">
        <v>4</v>
      </c>
      <c r="N4">
        <v>0.182333</v>
      </c>
      <c r="O4">
        <v>1.8900000000000001E-4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99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0.73351100000000002</v>
      </c>
      <c r="I5">
        <v>1.8910000000000001E-3</v>
      </c>
      <c r="J5" t="s">
        <v>3</v>
      </c>
      <c r="K5">
        <v>0.486483</v>
      </c>
      <c r="L5">
        <v>8.8800000000000001E-4</v>
      </c>
      <c r="M5" t="s">
        <v>4</v>
      </c>
      <c r="N5">
        <v>0.24340500000000001</v>
      </c>
      <c r="O5">
        <v>2.9399999999999999E-4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99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0.915968</v>
      </c>
      <c r="I6">
        <v>2.6359999999999999E-3</v>
      </c>
      <c r="J6" t="s">
        <v>3</v>
      </c>
      <c r="K6">
        <v>0.60774499999999998</v>
      </c>
      <c r="L6">
        <v>1.222E-3</v>
      </c>
      <c r="M6" t="s">
        <v>4</v>
      </c>
      <c r="N6">
        <v>0.30398500000000001</v>
      </c>
      <c r="O6">
        <v>4.15E-4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99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1.0986089999999999</v>
      </c>
      <c r="I7">
        <v>3.5609999999999999E-3</v>
      </c>
      <c r="J7" t="s">
        <v>3</v>
      </c>
      <c r="K7">
        <v>0.72960000000000003</v>
      </c>
      <c r="L7">
        <v>1.6509999999999999E-3</v>
      </c>
      <c r="M7" t="s">
        <v>4</v>
      </c>
      <c r="N7">
        <v>0.36456499999999997</v>
      </c>
      <c r="O7">
        <v>5.3799999999999996E-4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99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1.281045</v>
      </c>
      <c r="I8">
        <v>4.5259999999999996E-3</v>
      </c>
      <c r="J8" t="s">
        <v>3</v>
      </c>
      <c r="K8">
        <v>0.85090200000000005</v>
      </c>
      <c r="L8">
        <v>2.088E-3</v>
      </c>
      <c r="M8" t="s">
        <v>4</v>
      </c>
      <c r="N8">
        <v>0.42518400000000001</v>
      </c>
      <c r="O8">
        <v>6.7500000000000004E-4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99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1.463646</v>
      </c>
      <c r="I9">
        <v>5.4609999999999997E-3</v>
      </c>
      <c r="J9" t="s">
        <v>3</v>
      </c>
      <c r="K9">
        <v>0.97202100000000002</v>
      </c>
      <c r="L9">
        <v>2.568E-3</v>
      </c>
      <c r="M9" t="s">
        <v>4</v>
      </c>
      <c r="N9">
        <v>0.486174</v>
      </c>
      <c r="O9">
        <v>7.85E-4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99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1.645796</v>
      </c>
      <c r="I10">
        <v>6.6239999999999997E-3</v>
      </c>
      <c r="J10" t="s">
        <v>3</v>
      </c>
      <c r="K10">
        <v>1.093836</v>
      </c>
      <c r="L10">
        <v>3.0869999999999999E-3</v>
      </c>
      <c r="M10" t="s">
        <v>4</v>
      </c>
      <c r="N10">
        <v>0.54685600000000001</v>
      </c>
      <c r="O10">
        <v>9.2100000000000005E-4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99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1.827394</v>
      </c>
      <c r="I11">
        <v>7.6530000000000001E-3</v>
      </c>
      <c r="J11" t="s">
        <v>3</v>
      </c>
      <c r="K11">
        <v>1.2149350000000001</v>
      </c>
      <c r="L11">
        <v>3.5360000000000001E-3</v>
      </c>
      <c r="M11" t="s">
        <v>4</v>
      </c>
      <c r="N11">
        <v>0.60733400000000004</v>
      </c>
      <c r="O11">
        <v>1.0480000000000001E-3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99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2.0087860000000002</v>
      </c>
      <c r="I12">
        <v>8.8360000000000001E-3</v>
      </c>
      <c r="J12" t="s">
        <v>3</v>
      </c>
      <c r="K12">
        <v>1.335277</v>
      </c>
      <c r="L12">
        <v>4.0810000000000004E-3</v>
      </c>
      <c r="M12" t="s">
        <v>4</v>
      </c>
      <c r="N12">
        <v>0.66740200000000005</v>
      </c>
      <c r="O12">
        <v>1.2229999999999999E-3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99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2.1916739999999999</v>
      </c>
      <c r="I13">
        <v>1.0446E-2</v>
      </c>
      <c r="J13" t="s">
        <v>3</v>
      </c>
      <c r="K13">
        <v>1.4570110000000001</v>
      </c>
      <c r="L13">
        <v>4.8789999999999997E-3</v>
      </c>
      <c r="M13" t="s">
        <v>4</v>
      </c>
      <c r="N13">
        <v>0.72872000000000003</v>
      </c>
      <c r="O13">
        <v>1.4840000000000001E-3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99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2.3739059999999998</v>
      </c>
      <c r="I14">
        <v>1.1594E-2</v>
      </c>
      <c r="J14" t="s">
        <v>3</v>
      </c>
      <c r="K14">
        <v>1.577925</v>
      </c>
      <c r="L14">
        <v>5.4669999999999996E-3</v>
      </c>
      <c r="M14" t="s">
        <v>4</v>
      </c>
      <c r="N14">
        <v>0.78899300000000006</v>
      </c>
      <c r="O14">
        <v>1.6570000000000001E-3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99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2.5553599999999999</v>
      </c>
      <c r="I15">
        <v>1.2886999999999999E-2</v>
      </c>
      <c r="J15" t="s">
        <v>3</v>
      </c>
      <c r="K15">
        <v>1.6985129999999999</v>
      </c>
      <c r="L15">
        <v>6.0639999999999999E-3</v>
      </c>
      <c r="M15" t="s">
        <v>4</v>
      </c>
      <c r="N15">
        <v>0.84889700000000001</v>
      </c>
      <c r="O15">
        <v>1.8159999999999999E-3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99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2.7375929999999999</v>
      </c>
      <c r="I16">
        <v>1.4579999999999999E-2</v>
      </c>
      <c r="J16" t="s">
        <v>3</v>
      </c>
      <c r="K16">
        <v>1.819898</v>
      </c>
      <c r="L16">
        <v>6.8560000000000001E-3</v>
      </c>
      <c r="M16" t="s">
        <v>4</v>
      </c>
      <c r="N16">
        <v>0.90992799999999996</v>
      </c>
      <c r="O16">
        <v>2.0470000000000002E-3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99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2.9195389999999999</v>
      </c>
      <c r="I17">
        <v>1.5789999999999998E-2</v>
      </c>
      <c r="J17" t="s">
        <v>3</v>
      </c>
      <c r="K17">
        <v>1.9408749999999999</v>
      </c>
      <c r="L17">
        <v>7.4729999999999996E-3</v>
      </c>
      <c r="M17" t="s">
        <v>4</v>
      </c>
      <c r="N17">
        <v>0.970468</v>
      </c>
      <c r="O17">
        <v>2.2309999999999999E-3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99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3.1010960000000001</v>
      </c>
      <c r="I18">
        <v>1.6757000000000001E-2</v>
      </c>
      <c r="J18" t="s">
        <v>3</v>
      </c>
      <c r="K18">
        <v>2.0616059999999998</v>
      </c>
      <c r="L18">
        <v>7.9710000000000007E-3</v>
      </c>
      <c r="M18" t="s">
        <v>4</v>
      </c>
      <c r="N18">
        <v>1.030761</v>
      </c>
      <c r="O18">
        <v>2.4350000000000001E-3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99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3.2823449999999998</v>
      </c>
      <c r="I19">
        <v>1.7895000000000001E-2</v>
      </c>
      <c r="J19" t="s">
        <v>3</v>
      </c>
      <c r="K19">
        <v>2.1824590000000001</v>
      </c>
      <c r="L19">
        <v>8.5889999999999994E-3</v>
      </c>
      <c r="M19" t="s">
        <v>4</v>
      </c>
      <c r="N19">
        <v>1.09171</v>
      </c>
      <c r="O19">
        <v>2.653E-3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99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3.4644550000000001</v>
      </c>
      <c r="I20">
        <v>1.8976E-2</v>
      </c>
      <c r="J20" t="s">
        <v>3</v>
      </c>
      <c r="K20">
        <v>2.304173</v>
      </c>
      <c r="L20">
        <v>9.0650000000000001E-3</v>
      </c>
      <c r="M20" t="s">
        <v>4</v>
      </c>
      <c r="N20">
        <v>1.152617</v>
      </c>
      <c r="O20">
        <v>2.807E-3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99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3.6472199999999999</v>
      </c>
      <c r="I21">
        <v>2.0282999999999999E-2</v>
      </c>
      <c r="J21" t="s">
        <v>3</v>
      </c>
      <c r="K21">
        <v>2.4252310000000001</v>
      </c>
      <c r="L21">
        <v>9.6959999999999998E-3</v>
      </c>
      <c r="M21" t="s">
        <v>4</v>
      </c>
      <c r="N21">
        <v>1.2132799999999999</v>
      </c>
      <c r="O21">
        <v>3.065E-3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4451.8965630000002</v>
      </c>
      <c r="I42">
        <v>53281.807219000002</v>
      </c>
      <c r="J42" t="s">
        <v>3</v>
      </c>
      <c r="K42">
        <v>4451.832676</v>
      </c>
      <c r="L42">
        <v>53281.839788999998</v>
      </c>
      <c r="M42" t="s">
        <v>4</v>
      </c>
      <c r="N42">
        <v>7.5978000000000004E-2</v>
      </c>
      <c r="O42">
        <v>3.0000000000000001E-6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8833.2462890000006</v>
      </c>
      <c r="I43">
        <v>78913.966495999994</v>
      </c>
      <c r="J43" t="s">
        <v>3</v>
      </c>
      <c r="K43">
        <v>8833.1195310000003</v>
      </c>
      <c r="L43">
        <v>78913.744959999996</v>
      </c>
      <c r="M43" t="s">
        <v>4</v>
      </c>
      <c r="N43">
        <v>0.15157899999999999</v>
      </c>
      <c r="O43">
        <v>3.9999999999999998E-6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13273.104101999999</v>
      </c>
      <c r="I44">
        <v>146937.88070899999</v>
      </c>
      <c r="J44" t="s">
        <v>3</v>
      </c>
      <c r="K44">
        <v>13272.913945</v>
      </c>
      <c r="L44">
        <v>146937.07530699999</v>
      </c>
      <c r="M44" t="s">
        <v>4</v>
      </c>
      <c r="N44">
        <v>0.227267</v>
      </c>
      <c r="O44">
        <v>6.0000000000000002E-6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17658.156405999998</v>
      </c>
      <c r="I45">
        <v>173658.04926299999</v>
      </c>
      <c r="J45" t="s">
        <v>3</v>
      </c>
      <c r="K45">
        <v>17657.902226999999</v>
      </c>
      <c r="L45">
        <v>173656.75055</v>
      </c>
      <c r="M45" t="s">
        <v>4</v>
      </c>
      <c r="N45">
        <v>0.30288700000000002</v>
      </c>
      <c r="O45">
        <v>6.0000000000000002E-6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22082.784141</v>
      </c>
      <c r="I46">
        <v>250195.31198500001</v>
      </c>
      <c r="J46" t="s">
        <v>3</v>
      </c>
      <c r="K46">
        <v>22082.466055000001</v>
      </c>
      <c r="L46">
        <v>250193.882831</v>
      </c>
      <c r="M46" t="s">
        <v>4</v>
      </c>
      <c r="N46">
        <v>0.37884000000000001</v>
      </c>
      <c r="O46">
        <v>9.0000000000000002E-6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26486.545117000001</v>
      </c>
      <c r="I47">
        <v>270803.617363</v>
      </c>
      <c r="J47" t="s">
        <v>3</v>
      </c>
      <c r="K47">
        <v>26486.164413999999</v>
      </c>
      <c r="L47">
        <v>270802.62853500003</v>
      </c>
      <c r="M47" t="s">
        <v>4</v>
      </c>
      <c r="N47">
        <v>0.45477400000000001</v>
      </c>
      <c r="O47">
        <v>1.4E-5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30904.164413999999</v>
      </c>
      <c r="I48">
        <v>384894.71302199998</v>
      </c>
      <c r="J48" t="s">
        <v>3</v>
      </c>
      <c r="K48">
        <v>30903.720702999999</v>
      </c>
      <c r="L48">
        <v>384895.00287600001</v>
      </c>
      <c r="M48" t="s">
        <v>4</v>
      </c>
      <c r="N48">
        <v>0.53093299999999999</v>
      </c>
      <c r="O48">
        <v>1.8E-5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35356.908202999999</v>
      </c>
      <c r="I49">
        <v>436255.80196499999</v>
      </c>
      <c r="J49" t="s">
        <v>3</v>
      </c>
      <c r="K49">
        <v>35356.401328</v>
      </c>
      <c r="L49">
        <v>436256.12072200002</v>
      </c>
      <c r="M49" t="s">
        <v>4</v>
      </c>
      <c r="N49">
        <v>0.60666600000000004</v>
      </c>
      <c r="O49">
        <v>1.7E-5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39807.823515999997</v>
      </c>
      <c r="I50">
        <v>520398.10343100003</v>
      </c>
      <c r="J50" t="s">
        <v>3</v>
      </c>
      <c r="K50">
        <v>39807.254374999997</v>
      </c>
      <c r="L50">
        <v>520400.72843000002</v>
      </c>
      <c r="M50" t="s">
        <v>4</v>
      </c>
      <c r="N50">
        <v>0.68219799999999997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44274.229530999997</v>
      </c>
      <c r="I51">
        <v>664972.41607799998</v>
      </c>
      <c r="J51" t="s">
        <v>3</v>
      </c>
      <c r="K51">
        <v>44273.595234</v>
      </c>
      <c r="L51">
        <v>664972.73984299996</v>
      </c>
      <c r="M51" t="s">
        <v>4</v>
      </c>
      <c r="N51">
        <v>0.75770499999999996</v>
      </c>
      <c r="O51">
        <v>1.8E-5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48638.968516000001</v>
      </c>
      <c r="I52">
        <v>640950.19601800002</v>
      </c>
      <c r="J52" t="s">
        <v>3</v>
      </c>
      <c r="K52">
        <v>48638.269219000002</v>
      </c>
      <c r="L52">
        <v>640951.29013600003</v>
      </c>
      <c r="M52" t="s">
        <v>4</v>
      </c>
      <c r="N52">
        <v>0.83343299999999998</v>
      </c>
      <c r="O52">
        <v>2.0999999999999999E-5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53033.286797000001</v>
      </c>
      <c r="I53">
        <v>715016.47131299996</v>
      </c>
      <c r="J53" t="s">
        <v>3</v>
      </c>
      <c r="K53">
        <v>53032.524375000001</v>
      </c>
      <c r="L53">
        <v>715014.84454299998</v>
      </c>
      <c r="M53" t="s">
        <v>4</v>
      </c>
      <c r="N53">
        <v>0.90956099999999995</v>
      </c>
      <c r="O53">
        <v>2.9E-5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57439.037812000002</v>
      </c>
      <c r="I54">
        <v>766169.10288000002</v>
      </c>
      <c r="J54" t="s">
        <v>3</v>
      </c>
      <c r="K54">
        <v>57438.212421999997</v>
      </c>
      <c r="L54">
        <v>766161.607647</v>
      </c>
      <c r="M54" t="s">
        <v>4</v>
      </c>
      <c r="N54">
        <v>0.98539900000000002</v>
      </c>
      <c r="O54">
        <v>3.3000000000000003E-5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61875.958672000001</v>
      </c>
      <c r="I55">
        <v>837915.72457700002</v>
      </c>
      <c r="J55" t="s">
        <v>3</v>
      </c>
      <c r="K55">
        <v>61875.072655999997</v>
      </c>
      <c r="L55">
        <v>837909.50839500001</v>
      </c>
      <c r="M55" t="s">
        <v>4</v>
      </c>
      <c r="N55">
        <v>1.0609360000000001</v>
      </c>
      <c r="O55">
        <v>3.6000000000000001E-5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66248.568983999998</v>
      </c>
      <c r="I56">
        <v>861337.02321599994</v>
      </c>
      <c r="J56" t="s">
        <v>3</v>
      </c>
      <c r="K56">
        <v>66247.620156000004</v>
      </c>
      <c r="L56">
        <v>861336.78142799996</v>
      </c>
      <c r="M56" t="s">
        <v>4</v>
      </c>
      <c r="N56">
        <v>1.136865</v>
      </c>
      <c r="O56">
        <v>3.8999999999999999E-5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70665.179218999998</v>
      </c>
      <c r="I57">
        <v>922485.31661099999</v>
      </c>
      <c r="J57" t="s">
        <v>3</v>
      </c>
      <c r="K57">
        <v>70664.168749999997</v>
      </c>
      <c r="L57">
        <v>922495.70642399997</v>
      </c>
      <c r="M57" t="s">
        <v>4</v>
      </c>
      <c r="N57">
        <v>1.212623</v>
      </c>
      <c r="O57">
        <v>4.1999999999999998E-5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75077.939843999993</v>
      </c>
      <c r="I58">
        <v>944843.961916</v>
      </c>
      <c r="J58" t="s">
        <v>3</v>
      </c>
      <c r="K58">
        <v>75076.865000000005</v>
      </c>
      <c r="L58">
        <v>944842.121208</v>
      </c>
      <c r="M58" t="s">
        <v>4</v>
      </c>
      <c r="N58">
        <v>1.288486</v>
      </c>
      <c r="O58">
        <v>5.1999999999999997E-5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79471.609062999996</v>
      </c>
      <c r="I59">
        <v>952281.41237300006</v>
      </c>
      <c r="J59" t="s">
        <v>3</v>
      </c>
      <c r="K59">
        <v>79470.472030999998</v>
      </c>
      <c r="L59">
        <v>952285.49211700005</v>
      </c>
      <c r="M59" t="s">
        <v>4</v>
      </c>
      <c r="N59">
        <v>1.364468</v>
      </c>
      <c r="O59">
        <v>5.5000000000000002E-5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83887.977656000003</v>
      </c>
      <c r="I60">
        <v>986711.99408099998</v>
      </c>
      <c r="J60" t="s">
        <v>3</v>
      </c>
      <c r="K60">
        <v>83886.775469</v>
      </c>
      <c r="L60">
        <v>986709.38193100004</v>
      </c>
      <c r="M60" t="s">
        <v>4</v>
      </c>
      <c r="N60">
        <v>1.4399930000000001</v>
      </c>
      <c r="O60">
        <v>5.7000000000000003E-5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88319.269062000007</v>
      </c>
      <c r="I61">
        <v>974155.93693900004</v>
      </c>
      <c r="J61" t="s">
        <v>3</v>
      </c>
      <c r="K61">
        <v>88317.999374999999</v>
      </c>
      <c r="L61">
        <v>974148.44092299999</v>
      </c>
      <c r="M61" t="s">
        <v>4</v>
      </c>
      <c r="N61">
        <v>1.5155650000000001</v>
      </c>
      <c r="O61">
        <v>6.0000000000000002E-5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144.79870099999999</v>
      </c>
      <c r="I62">
        <v>9.3460000000000001E-2</v>
      </c>
      <c r="J62" t="s">
        <v>3</v>
      </c>
      <c r="K62">
        <v>144.484173</v>
      </c>
      <c r="L62">
        <v>9.0028999999999998E-2</v>
      </c>
      <c r="M62" t="s">
        <v>4</v>
      </c>
      <c r="N62">
        <v>12.563148999999999</v>
      </c>
      <c r="O62">
        <v>3.2539999999999999E-3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289.642854</v>
      </c>
      <c r="I63">
        <v>0.37507200000000002</v>
      </c>
      <c r="J63" t="s">
        <v>3</v>
      </c>
      <c r="K63">
        <v>289.02511500000003</v>
      </c>
      <c r="L63">
        <v>0.36554900000000001</v>
      </c>
      <c r="M63" t="s">
        <v>4</v>
      </c>
      <c r="N63">
        <v>25.154109999999999</v>
      </c>
      <c r="O63">
        <v>8.6230000000000005E-3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434.48460999999998</v>
      </c>
      <c r="I64">
        <v>0.79539800000000005</v>
      </c>
      <c r="J64" t="s">
        <v>3</v>
      </c>
      <c r="K64">
        <v>433.56515100000001</v>
      </c>
      <c r="L64">
        <v>0.78093299999999999</v>
      </c>
      <c r="M64" t="s">
        <v>4</v>
      </c>
      <c r="N64">
        <v>37.742427999999997</v>
      </c>
      <c r="O64">
        <v>1.1721000000000001E-2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579.33723599999996</v>
      </c>
      <c r="I65">
        <v>1.440337</v>
      </c>
      <c r="J65" t="s">
        <v>3</v>
      </c>
      <c r="K65">
        <v>578.11385099999995</v>
      </c>
      <c r="L65">
        <v>1.4105019999999999</v>
      </c>
      <c r="M65" t="s">
        <v>4</v>
      </c>
      <c r="N65">
        <v>50.338957999999998</v>
      </c>
      <c r="O65">
        <v>1.8749999999999999E-2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724.18075399999998</v>
      </c>
      <c r="I66">
        <v>2.193673</v>
      </c>
      <c r="J66" t="s">
        <v>3</v>
      </c>
      <c r="K66">
        <v>722.65477099999998</v>
      </c>
      <c r="L66">
        <v>2.1479629999999998</v>
      </c>
      <c r="M66" t="s">
        <v>4</v>
      </c>
      <c r="N66">
        <v>62.925618</v>
      </c>
      <c r="O66">
        <v>2.4528000000000001E-2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869.01023199999997</v>
      </c>
      <c r="I67">
        <v>3.1406909999999999</v>
      </c>
      <c r="J67" t="s">
        <v>3</v>
      </c>
      <c r="K67">
        <v>867.18132000000003</v>
      </c>
      <c r="L67">
        <v>3.0798009999999998</v>
      </c>
      <c r="M67" t="s">
        <v>4</v>
      </c>
      <c r="N67">
        <v>75.499459999999999</v>
      </c>
      <c r="O67">
        <v>3.0648000000000002E-2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1013.8502120000001</v>
      </c>
      <c r="I68">
        <v>4.2180350000000004</v>
      </c>
      <c r="J68" t="s">
        <v>3</v>
      </c>
      <c r="K68">
        <v>1011.716917</v>
      </c>
      <c r="L68">
        <v>4.1434800000000003</v>
      </c>
      <c r="M68" t="s">
        <v>4</v>
      </c>
      <c r="N68">
        <v>88.084014999999994</v>
      </c>
      <c r="O68">
        <v>3.6457999999999997E-2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1158.6794170000001</v>
      </c>
      <c r="I69">
        <v>5.5973940000000004</v>
      </c>
      <c r="J69" t="s">
        <v>3</v>
      </c>
      <c r="K69">
        <v>1156.242966</v>
      </c>
      <c r="L69">
        <v>5.5089050000000004</v>
      </c>
      <c r="M69" t="s">
        <v>4</v>
      </c>
      <c r="N69">
        <v>100.65232899999999</v>
      </c>
      <c r="O69">
        <v>4.7823999999999998E-2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1303.529321</v>
      </c>
      <c r="I70">
        <v>7.0634420000000002</v>
      </c>
      <c r="J70" t="s">
        <v>3</v>
      </c>
      <c r="K70">
        <v>1300.788176</v>
      </c>
      <c r="L70">
        <v>6.9502620000000004</v>
      </c>
      <c r="M70" t="s">
        <v>4</v>
      </c>
      <c r="N70">
        <v>113.24509399999999</v>
      </c>
      <c r="O70">
        <v>5.5967000000000003E-2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1448.3588130000001</v>
      </c>
      <c r="I71">
        <v>8.7776879999999995</v>
      </c>
      <c r="J71" t="s">
        <v>3</v>
      </c>
      <c r="K71">
        <v>1445.3127930000001</v>
      </c>
      <c r="L71">
        <v>8.6349630000000008</v>
      </c>
      <c r="M71" t="s">
        <v>4</v>
      </c>
      <c r="N71">
        <v>125.81594699999999</v>
      </c>
      <c r="O71">
        <v>7.1222999999999995E-2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1593.1959199999999</v>
      </c>
      <c r="I72">
        <v>10.601533</v>
      </c>
      <c r="J72" t="s">
        <v>3</v>
      </c>
      <c r="K72">
        <v>1589.8454220000001</v>
      </c>
      <c r="L72">
        <v>10.423952999999999</v>
      </c>
      <c r="M72" t="s">
        <v>4</v>
      </c>
      <c r="N72">
        <v>138.39003</v>
      </c>
      <c r="O72">
        <v>8.6633000000000002E-2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1738.0626999999999</v>
      </c>
      <c r="I73">
        <v>12.580164</v>
      </c>
      <c r="J73" t="s">
        <v>3</v>
      </c>
      <c r="K73">
        <v>1734.408105</v>
      </c>
      <c r="L73">
        <v>12.368205</v>
      </c>
      <c r="M73" t="s">
        <v>4</v>
      </c>
      <c r="N73">
        <v>150.98202900000001</v>
      </c>
      <c r="O73">
        <v>8.8669999999999999E-2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1882.9080879999999</v>
      </c>
      <c r="I74">
        <v>14.764979</v>
      </c>
      <c r="J74" t="s">
        <v>3</v>
      </c>
      <c r="K74">
        <v>1878.9488160000001</v>
      </c>
      <c r="L74">
        <v>14.531936999999999</v>
      </c>
      <c r="M74" t="s">
        <v>4</v>
      </c>
      <c r="N74">
        <v>163.55783</v>
      </c>
      <c r="O74">
        <v>0.10086299999999999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2027.7746</v>
      </c>
      <c r="I75">
        <v>17.128553</v>
      </c>
      <c r="J75" t="s">
        <v>3</v>
      </c>
      <c r="K75">
        <v>2023.5110010000001</v>
      </c>
      <c r="L75">
        <v>16.855454999999999</v>
      </c>
      <c r="M75" t="s">
        <v>4</v>
      </c>
      <c r="N75">
        <v>176.14577499999999</v>
      </c>
      <c r="O75">
        <v>0.10768800000000001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2172.6250679999998</v>
      </c>
      <c r="I76">
        <v>19.943155000000001</v>
      </c>
      <c r="J76" t="s">
        <v>3</v>
      </c>
      <c r="K76">
        <v>2168.0572219999999</v>
      </c>
      <c r="L76">
        <v>19.632643000000002</v>
      </c>
      <c r="M76" t="s">
        <v>4</v>
      </c>
      <c r="N76">
        <v>188.72122899999999</v>
      </c>
      <c r="O76">
        <v>0.127357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2317.482422</v>
      </c>
      <c r="I77">
        <v>22.915323000000001</v>
      </c>
      <c r="J77" t="s">
        <v>3</v>
      </c>
      <c r="K77">
        <v>2312.6109860000001</v>
      </c>
      <c r="L77">
        <v>22.576471000000002</v>
      </c>
      <c r="M77" t="s">
        <v>4</v>
      </c>
      <c r="N77">
        <v>201.30014</v>
      </c>
      <c r="O77">
        <v>0.135902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2462.3368949999999</v>
      </c>
      <c r="I78">
        <v>26.000862000000001</v>
      </c>
      <c r="J78" t="s">
        <v>3</v>
      </c>
      <c r="K78">
        <v>2457.1610890000002</v>
      </c>
      <c r="L78">
        <v>25.614737000000002</v>
      </c>
      <c r="M78" t="s">
        <v>4</v>
      </c>
      <c r="N78">
        <v>213.87844699999999</v>
      </c>
      <c r="O78">
        <v>0.144261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2607.2016060000001</v>
      </c>
      <c r="I79">
        <v>29.010079999999999</v>
      </c>
      <c r="J79" t="s">
        <v>3</v>
      </c>
      <c r="K79">
        <v>2601.7213280000001</v>
      </c>
      <c r="L79">
        <v>28.583141999999999</v>
      </c>
      <c r="M79" t="s">
        <v>4</v>
      </c>
      <c r="N79">
        <v>226.46312</v>
      </c>
      <c r="O79">
        <v>0.159717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2752.0562209999998</v>
      </c>
      <c r="I80">
        <v>32.154060000000001</v>
      </c>
      <c r="J80" t="s">
        <v>3</v>
      </c>
      <c r="K80">
        <v>2746.2725099999998</v>
      </c>
      <c r="L80">
        <v>31.667929999999998</v>
      </c>
      <c r="M80" t="s">
        <v>4</v>
      </c>
      <c r="N80">
        <v>239.04904099999999</v>
      </c>
      <c r="O80">
        <v>0.172157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2896.9068550000002</v>
      </c>
      <c r="I81">
        <v>35.878709999999998</v>
      </c>
      <c r="J81" t="s">
        <v>3</v>
      </c>
      <c r="K81">
        <v>2890.8197559999999</v>
      </c>
      <c r="L81">
        <v>35.347185000000003</v>
      </c>
      <c r="M81" t="s">
        <v>4</v>
      </c>
      <c r="N81">
        <v>251.621509</v>
      </c>
      <c r="O81">
        <v>0.200103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100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5280.8654200000001</v>
      </c>
      <c r="I82">
        <v>0.53460099999999999</v>
      </c>
      <c r="J82" t="s">
        <v>3</v>
      </c>
      <c r="K82">
        <v>5280.8053220000002</v>
      </c>
      <c r="L82">
        <v>0.53344599999999998</v>
      </c>
      <c r="M82" t="s">
        <v>4</v>
      </c>
      <c r="N82">
        <v>5.9063999999999998E-2</v>
      </c>
      <c r="O82">
        <v>5.0000000000000004E-6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588000</v>
      </c>
      <c r="AM82">
        <v>0</v>
      </c>
    </row>
    <row r="83" spans="1:39" x14ac:dyDescent="0.25">
      <c r="A83" t="s">
        <v>100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10777.087578000001</v>
      </c>
      <c r="I83">
        <v>2.1502409999999998</v>
      </c>
      <c r="J83" t="s">
        <v>3</v>
      </c>
      <c r="K83">
        <v>10776.967968999999</v>
      </c>
      <c r="L83">
        <v>2.1469779999999998</v>
      </c>
      <c r="M83" t="s">
        <v>4</v>
      </c>
      <c r="N83">
        <v>0.11819</v>
      </c>
      <c r="O83">
        <v>1.0000000000000001E-5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1200500</v>
      </c>
      <c r="AM83">
        <v>0</v>
      </c>
    </row>
    <row r="84" spans="1:39" x14ac:dyDescent="0.25">
      <c r="A84" t="s">
        <v>100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16272.284727</v>
      </c>
      <c r="I84">
        <v>5.2104200000000001</v>
      </c>
      <c r="J84" t="s">
        <v>3</v>
      </c>
      <c r="K84">
        <v>16272.105898</v>
      </c>
      <c r="L84">
        <v>5.2041399999999998</v>
      </c>
      <c r="M84" t="s">
        <v>4</v>
      </c>
      <c r="N84">
        <v>0.17663999999999999</v>
      </c>
      <c r="O84">
        <v>1.4E-5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1813000</v>
      </c>
      <c r="AM84">
        <v>0</v>
      </c>
    </row>
    <row r="85" spans="1:39" x14ac:dyDescent="0.25">
      <c r="A85" t="s">
        <v>100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21768.382812</v>
      </c>
      <c r="I85">
        <v>8.9035060000000001</v>
      </c>
      <c r="J85" t="s">
        <v>3</v>
      </c>
      <c r="K85">
        <v>21768.144375</v>
      </c>
      <c r="L85">
        <v>8.8986269999999994</v>
      </c>
      <c r="M85" t="s">
        <v>4</v>
      </c>
      <c r="N85">
        <v>0.23593</v>
      </c>
      <c r="O85">
        <v>1.5999999999999999E-5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2425500</v>
      </c>
      <c r="AM85">
        <v>0</v>
      </c>
    </row>
    <row r="86" spans="1:39" x14ac:dyDescent="0.25">
      <c r="A86" t="s">
        <v>100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27263.662344</v>
      </c>
      <c r="I86">
        <v>14.791162</v>
      </c>
      <c r="J86" t="s">
        <v>3</v>
      </c>
      <c r="K86">
        <v>27263.365194999998</v>
      </c>
      <c r="L86">
        <v>14.787362999999999</v>
      </c>
      <c r="M86" t="s">
        <v>4</v>
      </c>
      <c r="N86">
        <v>0.295014</v>
      </c>
      <c r="O86">
        <v>2.1999999999999999E-5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3038000</v>
      </c>
      <c r="AM86">
        <v>0</v>
      </c>
    </row>
    <row r="87" spans="1:39" x14ac:dyDescent="0.25">
      <c r="A87" t="s">
        <v>100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32759.676445000001</v>
      </c>
      <c r="I87">
        <v>20.146318999999998</v>
      </c>
      <c r="J87" t="s">
        <v>3</v>
      </c>
      <c r="K87">
        <v>32759.318711</v>
      </c>
      <c r="L87">
        <v>20.136568</v>
      </c>
      <c r="M87" t="s">
        <v>4</v>
      </c>
      <c r="N87">
        <v>0.35414000000000001</v>
      </c>
      <c r="O87">
        <v>3.8000000000000002E-5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3650500</v>
      </c>
      <c r="AM87">
        <v>0</v>
      </c>
    </row>
    <row r="88" spans="1:39" x14ac:dyDescent="0.25">
      <c r="A88" t="s">
        <v>100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38255.057030999997</v>
      </c>
      <c r="I88">
        <v>27.474326000000001</v>
      </c>
      <c r="J88" t="s">
        <v>3</v>
      </c>
      <c r="K88">
        <v>38254.642577999999</v>
      </c>
      <c r="L88">
        <v>27.448183</v>
      </c>
      <c r="M88" t="s">
        <v>4</v>
      </c>
      <c r="N88">
        <v>0.41211799999999998</v>
      </c>
      <c r="O88">
        <v>4.0000000000000003E-5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4263000</v>
      </c>
      <c r="AM88">
        <v>0</v>
      </c>
    </row>
    <row r="89" spans="1:39" x14ac:dyDescent="0.25">
      <c r="A89" t="s">
        <v>100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43750.967656000001</v>
      </c>
      <c r="I89">
        <v>35.810496999999998</v>
      </c>
      <c r="J89" t="s">
        <v>3</v>
      </c>
      <c r="K89">
        <v>43750.492108999999</v>
      </c>
      <c r="L89">
        <v>35.799899000000003</v>
      </c>
      <c r="M89" t="s">
        <v>4</v>
      </c>
      <c r="N89">
        <v>0.47069100000000003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4875500</v>
      </c>
      <c r="AM89">
        <v>0</v>
      </c>
    </row>
    <row r="90" spans="1:39" x14ac:dyDescent="0.25">
      <c r="A90" t="s">
        <v>100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49246.482733999997</v>
      </c>
      <c r="I90">
        <v>46.458551999999997</v>
      </c>
      <c r="J90" t="s">
        <v>3</v>
      </c>
      <c r="K90">
        <v>49245.947187999998</v>
      </c>
      <c r="L90">
        <v>46.408400999999998</v>
      </c>
      <c r="M90" t="s">
        <v>4</v>
      </c>
      <c r="N90">
        <v>0.52918200000000004</v>
      </c>
      <c r="O90">
        <v>4.6999999999999997E-5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5488000</v>
      </c>
      <c r="AM90">
        <v>0</v>
      </c>
    </row>
    <row r="91" spans="1:39" x14ac:dyDescent="0.25">
      <c r="A91" t="s">
        <v>100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54742.241875</v>
      </c>
      <c r="I91">
        <v>56.329248999999997</v>
      </c>
      <c r="J91" t="s">
        <v>3</v>
      </c>
      <c r="K91">
        <v>54741.645858999997</v>
      </c>
      <c r="L91">
        <v>56.305688000000004</v>
      </c>
      <c r="M91" t="s">
        <v>4</v>
      </c>
      <c r="N91">
        <v>0.58845099999999995</v>
      </c>
      <c r="O91">
        <v>4.6999999999999997E-5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6100500</v>
      </c>
      <c r="AM91">
        <v>0</v>
      </c>
    </row>
    <row r="92" spans="1:39" x14ac:dyDescent="0.25">
      <c r="A92" t="s">
        <v>100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60238.442344000003</v>
      </c>
      <c r="I92">
        <v>67.999859000000001</v>
      </c>
      <c r="J92" t="s">
        <v>3</v>
      </c>
      <c r="K92">
        <v>60237.786015999998</v>
      </c>
      <c r="L92">
        <v>67.991825000000006</v>
      </c>
      <c r="M92" t="s">
        <v>4</v>
      </c>
      <c r="N92">
        <v>0.64882700000000004</v>
      </c>
      <c r="O92">
        <v>7.3999999999999996E-5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6713000</v>
      </c>
      <c r="AM92">
        <v>0</v>
      </c>
    </row>
    <row r="93" spans="1:39" x14ac:dyDescent="0.25">
      <c r="A93" t="s">
        <v>100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65733.578905999995</v>
      </c>
      <c r="I93">
        <v>81.616944000000004</v>
      </c>
      <c r="J93" t="s">
        <v>3</v>
      </c>
      <c r="K93">
        <v>65732.862655999998</v>
      </c>
      <c r="L93">
        <v>81.582058000000004</v>
      </c>
      <c r="M93" t="s">
        <v>4</v>
      </c>
      <c r="N93">
        <v>0.70772800000000002</v>
      </c>
      <c r="O93">
        <v>8.8999999999999995E-5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7325500</v>
      </c>
      <c r="AM93">
        <v>0</v>
      </c>
    </row>
    <row r="94" spans="1:39" x14ac:dyDescent="0.25">
      <c r="A94" t="s">
        <v>100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71229.735625000001</v>
      </c>
      <c r="I94">
        <v>95.291038</v>
      </c>
      <c r="J94" t="s">
        <v>3</v>
      </c>
      <c r="K94">
        <v>71228.957030999998</v>
      </c>
      <c r="L94">
        <v>95.185552999999999</v>
      </c>
      <c r="M94" t="s">
        <v>4</v>
      </c>
      <c r="N94">
        <v>0.76712000000000002</v>
      </c>
      <c r="O94">
        <v>9.7E-5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7938000</v>
      </c>
      <c r="AM94">
        <v>0</v>
      </c>
    </row>
    <row r="95" spans="1:39" x14ac:dyDescent="0.25">
      <c r="A95" t="s">
        <v>100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76724.965312999993</v>
      </c>
      <c r="I95">
        <v>111.782698</v>
      </c>
      <c r="J95" t="s">
        <v>3</v>
      </c>
      <c r="K95">
        <v>76724.128593999994</v>
      </c>
      <c r="L95">
        <v>111.63305099999999</v>
      </c>
      <c r="M95" t="s">
        <v>4</v>
      </c>
      <c r="N95">
        <v>0.82610300000000003</v>
      </c>
      <c r="O95">
        <v>1.02E-4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8550500</v>
      </c>
      <c r="AM95">
        <v>0</v>
      </c>
    </row>
    <row r="96" spans="1:39" x14ac:dyDescent="0.25">
      <c r="A96" t="s">
        <v>100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82221.014062999995</v>
      </c>
      <c r="I96">
        <v>126.045716</v>
      </c>
      <c r="J96" t="s">
        <v>3</v>
      </c>
      <c r="K96">
        <v>82220.114218999996</v>
      </c>
      <c r="L96">
        <v>125.824591</v>
      </c>
      <c r="M96" t="s">
        <v>4</v>
      </c>
      <c r="N96">
        <v>0.88520900000000002</v>
      </c>
      <c r="O96">
        <v>1.0399999999999999E-4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9163000</v>
      </c>
      <c r="AM96">
        <v>0</v>
      </c>
    </row>
    <row r="97" spans="1:39" x14ac:dyDescent="0.25">
      <c r="A97" t="s">
        <v>100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87716.311562999996</v>
      </c>
      <c r="I97">
        <v>145.391524</v>
      </c>
      <c r="J97" t="s">
        <v>3</v>
      </c>
      <c r="K97">
        <v>87715.356719000003</v>
      </c>
      <c r="L97">
        <v>145.212636</v>
      </c>
      <c r="M97" t="s">
        <v>4</v>
      </c>
      <c r="N97">
        <v>0.94455999999999996</v>
      </c>
      <c r="O97">
        <v>9.7999999999999997E-5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9775500</v>
      </c>
      <c r="AM97">
        <v>0</v>
      </c>
    </row>
    <row r="98" spans="1:39" x14ac:dyDescent="0.25">
      <c r="A98" t="s">
        <v>100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93212.264219000004</v>
      </c>
      <c r="I98">
        <v>162.61311900000001</v>
      </c>
      <c r="J98" t="s">
        <v>3</v>
      </c>
      <c r="K98">
        <v>93211.251405999996</v>
      </c>
      <c r="L98">
        <v>162.482449</v>
      </c>
      <c r="M98" t="s">
        <v>4</v>
      </c>
      <c r="N98">
        <v>1.004116</v>
      </c>
      <c r="O98">
        <v>9.8999999999999994E-5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10388000</v>
      </c>
      <c r="AM98">
        <v>0</v>
      </c>
    </row>
    <row r="99" spans="1:39" x14ac:dyDescent="0.25">
      <c r="A99" t="s">
        <v>100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98707.710938000004</v>
      </c>
      <c r="I99">
        <v>183.60350800000001</v>
      </c>
      <c r="J99" t="s">
        <v>3</v>
      </c>
      <c r="K99">
        <v>98706.637187999993</v>
      </c>
      <c r="L99">
        <v>183.43916100000001</v>
      </c>
      <c r="M99" t="s">
        <v>4</v>
      </c>
      <c r="N99">
        <v>1.0634060000000001</v>
      </c>
      <c r="O99">
        <v>1.08E-4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11000500</v>
      </c>
      <c r="AM99">
        <v>0</v>
      </c>
    </row>
    <row r="100" spans="1:39" x14ac:dyDescent="0.25">
      <c r="A100" t="s">
        <v>100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104203.556406</v>
      </c>
      <c r="I100">
        <v>202.89678000000001</v>
      </c>
      <c r="J100" t="s">
        <v>3</v>
      </c>
      <c r="K100">
        <v>104202.42546899999</v>
      </c>
      <c r="L100">
        <v>202.84839199999999</v>
      </c>
      <c r="M100" t="s">
        <v>4</v>
      </c>
      <c r="N100">
        <v>1.122533</v>
      </c>
      <c r="O100">
        <v>1E-4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11613000</v>
      </c>
      <c r="AM100">
        <v>0</v>
      </c>
    </row>
    <row r="101" spans="1:39" x14ac:dyDescent="0.25">
      <c r="A101" t="s">
        <v>100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109699.259219</v>
      </c>
      <c r="I101">
        <v>225.89141100000001</v>
      </c>
      <c r="J101" t="s">
        <v>3</v>
      </c>
      <c r="K101">
        <v>109698.063906</v>
      </c>
      <c r="L101">
        <v>225.90894299999999</v>
      </c>
      <c r="M101" t="s">
        <v>4</v>
      </c>
      <c r="N101">
        <v>1.181659</v>
      </c>
      <c r="O101">
        <v>9.2999999999999997E-5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12225500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99.039848000000006</v>
      </c>
      <c r="I102">
        <v>4.9544999999999999E-2</v>
      </c>
      <c r="J102" t="s">
        <v>3</v>
      </c>
      <c r="K102">
        <v>98.730597000000003</v>
      </c>
      <c r="L102">
        <v>4.9652000000000002E-2</v>
      </c>
      <c r="M102" t="s">
        <v>4</v>
      </c>
      <c r="N102">
        <v>12.667699000000001</v>
      </c>
      <c r="O102">
        <v>4.2420000000000001E-3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198.11166399999999</v>
      </c>
      <c r="I103">
        <v>0.16924600000000001</v>
      </c>
      <c r="J103" t="s">
        <v>3</v>
      </c>
      <c r="K103">
        <v>197.495608</v>
      </c>
      <c r="L103">
        <v>0.17030200000000001</v>
      </c>
      <c r="M103" t="s">
        <v>4</v>
      </c>
      <c r="N103">
        <v>25.335522000000001</v>
      </c>
      <c r="O103">
        <v>8.9449999999999998E-3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297.18367799999999</v>
      </c>
      <c r="I104">
        <v>0.39533299999999999</v>
      </c>
      <c r="J104" t="s">
        <v>3</v>
      </c>
      <c r="K104">
        <v>296.26090900000003</v>
      </c>
      <c r="L104">
        <v>0.39923799999999998</v>
      </c>
      <c r="M104" t="s">
        <v>4</v>
      </c>
      <c r="N104">
        <v>38.005842999999999</v>
      </c>
      <c r="O104">
        <v>1.3341E-2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396.23200400000002</v>
      </c>
      <c r="I105">
        <v>0.70227600000000001</v>
      </c>
      <c r="J105" t="s">
        <v>3</v>
      </c>
      <c r="K105">
        <v>395.00257900000003</v>
      </c>
      <c r="L105">
        <v>0.70952499999999996</v>
      </c>
      <c r="M105" t="s">
        <v>4</v>
      </c>
      <c r="N105">
        <v>50.650666000000001</v>
      </c>
      <c r="O105">
        <v>2.0038E-2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495.29947199999998</v>
      </c>
      <c r="I106">
        <v>1.1449879999999999</v>
      </c>
      <c r="J106" t="s">
        <v>3</v>
      </c>
      <c r="K106">
        <v>493.76346100000001</v>
      </c>
      <c r="L106">
        <v>1.15608</v>
      </c>
      <c r="M106" t="s">
        <v>4</v>
      </c>
      <c r="N106">
        <v>63.312241</v>
      </c>
      <c r="O106">
        <v>3.0133E-2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594.37320999999997</v>
      </c>
      <c r="I107">
        <v>1.627024</v>
      </c>
      <c r="J107" t="s">
        <v>3</v>
      </c>
      <c r="K107">
        <v>592.53096200000005</v>
      </c>
      <c r="L107">
        <v>1.6428910000000001</v>
      </c>
      <c r="M107" t="s">
        <v>4</v>
      </c>
      <c r="N107">
        <v>75.986168000000006</v>
      </c>
      <c r="O107">
        <v>4.0836999999999998E-2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693.44300399999997</v>
      </c>
      <c r="I108">
        <v>2.220488</v>
      </c>
      <c r="J108" t="s">
        <v>3</v>
      </c>
      <c r="K108">
        <v>691.29490999999996</v>
      </c>
      <c r="L108">
        <v>2.243617</v>
      </c>
      <c r="M108" t="s">
        <v>4</v>
      </c>
      <c r="N108">
        <v>88.648156999999998</v>
      </c>
      <c r="O108">
        <v>5.2166999999999998E-2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792.51445899999999</v>
      </c>
      <c r="I109">
        <v>2.9081169999999998</v>
      </c>
      <c r="J109" t="s">
        <v>3</v>
      </c>
      <c r="K109">
        <v>790.06071699999995</v>
      </c>
      <c r="L109">
        <v>2.9385490000000001</v>
      </c>
      <c r="M109" t="s">
        <v>4</v>
      </c>
      <c r="N109">
        <v>101.315838</v>
      </c>
      <c r="O109">
        <v>6.2944E-2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891.59328100000005</v>
      </c>
      <c r="I110">
        <v>3.6896339999999999</v>
      </c>
      <c r="J110" t="s">
        <v>3</v>
      </c>
      <c r="K110">
        <v>888.83355500000005</v>
      </c>
      <c r="L110">
        <v>3.7260870000000001</v>
      </c>
      <c r="M110" t="s">
        <v>4</v>
      </c>
      <c r="N110">
        <v>113.989499</v>
      </c>
      <c r="O110">
        <v>7.7437000000000006E-2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990.67187899999999</v>
      </c>
      <c r="I111">
        <v>4.5052329999999996</v>
      </c>
      <c r="J111" t="s">
        <v>3</v>
      </c>
      <c r="K111">
        <v>987.60540200000003</v>
      </c>
      <c r="L111">
        <v>4.5487849999999996</v>
      </c>
      <c r="M111" t="s">
        <v>4</v>
      </c>
      <c r="N111">
        <v>126.663303</v>
      </c>
      <c r="O111">
        <v>8.6196999999999996E-2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1089.7613940000001</v>
      </c>
      <c r="I112">
        <v>5.5057539999999996</v>
      </c>
      <c r="J112" t="s">
        <v>3</v>
      </c>
      <c r="K112">
        <v>1086.3877150000001</v>
      </c>
      <c r="L112">
        <v>5.5631760000000003</v>
      </c>
      <c r="M112" t="s">
        <v>4</v>
      </c>
      <c r="N112">
        <v>139.338639</v>
      </c>
      <c r="O112">
        <v>0.10785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1188.8441459999999</v>
      </c>
      <c r="I113">
        <v>6.5547269999999997</v>
      </c>
      <c r="J113" t="s">
        <v>3</v>
      </c>
      <c r="K113">
        <v>1185.1627590000001</v>
      </c>
      <c r="L113">
        <v>6.6188719999999996</v>
      </c>
      <c r="M113" t="s">
        <v>4</v>
      </c>
      <c r="N113">
        <v>152.01061999999999</v>
      </c>
      <c r="O113">
        <v>0.13042100000000001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1287.9407980000001</v>
      </c>
      <c r="I114">
        <v>7.6394979999999997</v>
      </c>
      <c r="J114" t="s">
        <v>3</v>
      </c>
      <c r="K114">
        <v>1283.9508740000001</v>
      </c>
      <c r="L114">
        <v>7.7159469999999999</v>
      </c>
      <c r="M114" t="s">
        <v>4</v>
      </c>
      <c r="N114">
        <v>164.66974400000001</v>
      </c>
      <c r="O114">
        <v>0.13847499999999999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1387.0241329999999</v>
      </c>
      <c r="I115">
        <v>8.9603809999999999</v>
      </c>
      <c r="J115" t="s">
        <v>3</v>
      </c>
      <c r="K115">
        <v>1382.7266770000001</v>
      </c>
      <c r="L115">
        <v>9.0535999999999994</v>
      </c>
      <c r="M115" t="s">
        <v>4</v>
      </c>
      <c r="N115">
        <v>177.34248199999999</v>
      </c>
      <c r="O115">
        <v>0.16462599999999999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1486.0934279999999</v>
      </c>
      <c r="I116">
        <v>10.415379</v>
      </c>
      <c r="J116" t="s">
        <v>3</v>
      </c>
      <c r="K116">
        <v>1481.4888309999999</v>
      </c>
      <c r="L116">
        <v>10.524547</v>
      </c>
      <c r="M116" t="s">
        <v>4</v>
      </c>
      <c r="N116">
        <v>190.006204</v>
      </c>
      <c r="O116">
        <v>0.19591800000000001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1585.177036</v>
      </c>
      <c r="I117">
        <v>11.773690999999999</v>
      </c>
      <c r="J117" t="s">
        <v>3</v>
      </c>
      <c r="K117">
        <v>1580.266165</v>
      </c>
      <c r="L117">
        <v>11.898135999999999</v>
      </c>
      <c r="M117" t="s">
        <v>4</v>
      </c>
      <c r="N117">
        <v>202.68408600000001</v>
      </c>
      <c r="O117">
        <v>0.21676200000000001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1684.275183</v>
      </c>
      <c r="I118">
        <v>13.380214</v>
      </c>
      <c r="J118" t="s">
        <v>3</v>
      </c>
      <c r="K118">
        <v>1679.058145</v>
      </c>
      <c r="L118">
        <v>13.523778999999999</v>
      </c>
      <c r="M118" t="s">
        <v>4</v>
      </c>
      <c r="N118">
        <v>215.36122399999999</v>
      </c>
      <c r="O118">
        <v>0.221272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1783.3875829999999</v>
      </c>
      <c r="I119">
        <v>15.134414</v>
      </c>
      <c r="J119" t="s">
        <v>3</v>
      </c>
      <c r="K119">
        <v>1777.864685</v>
      </c>
      <c r="L119">
        <v>15.29772</v>
      </c>
      <c r="M119" t="s">
        <v>4</v>
      </c>
      <c r="N119">
        <v>228.03440800000001</v>
      </c>
      <c r="O119">
        <v>0.248885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1882.5572119999999</v>
      </c>
      <c r="I120">
        <v>16.575966999999999</v>
      </c>
      <c r="J120" t="s">
        <v>3</v>
      </c>
      <c r="K120">
        <v>1876.7286670000001</v>
      </c>
      <c r="L120">
        <v>16.767101</v>
      </c>
      <c r="M120" t="s">
        <v>4</v>
      </c>
      <c r="N120">
        <v>240.713086</v>
      </c>
      <c r="O120">
        <v>0.27493899999999999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1981.63408</v>
      </c>
      <c r="I121">
        <v>18.237302</v>
      </c>
      <c r="J121" t="s">
        <v>3</v>
      </c>
      <c r="K121">
        <v>1975.4999829999999</v>
      </c>
      <c r="L121">
        <v>18.450389999999999</v>
      </c>
      <c r="M121" t="s">
        <v>4</v>
      </c>
      <c r="N121">
        <v>253.37712099999999</v>
      </c>
      <c r="O121">
        <v>0.31254599999999999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101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583.63303099999996</v>
      </c>
      <c r="I122" s="3">
        <v>313.34342800000002</v>
      </c>
      <c r="J122" s="3" t="s">
        <v>3</v>
      </c>
      <c r="K122" s="3">
        <v>578.75853900000004</v>
      </c>
      <c r="L122" s="3">
        <v>300.91907400000002</v>
      </c>
      <c r="M122" s="3" t="s">
        <v>4</v>
      </c>
      <c r="N122" s="3">
        <v>380.66462100000001</v>
      </c>
      <c r="O122" s="3">
        <v>282.27810299999999</v>
      </c>
      <c r="P122" s="3" t="s">
        <v>5</v>
      </c>
      <c r="Q122" s="3">
        <v>4.947012</v>
      </c>
      <c r="R122" s="3">
        <v>0.12871299999999999</v>
      </c>
      <c r="S122" s="3" t="s">
        <v>6</v>
      </c>
      <c r="T122" s="3">
        <v>153.545087</v>
      </c>
      <c r="U122" s="3">
        <v>1.9126000000000001E-2</v>
      </c>
      <c r="V122" s="3" t="s">
        <v>7</v>
      </c>
      <c r="W122" s="3">
        <v>0.15970599999999999</v>
      </c>
      <c r="X122" s="3">
        <v>6.0999999999999999E-5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0.38229200000000002</v>
      </c>
      <c r="AG122" s="3">
        <v>1.5999999999999999E-5</v>
      </c>
      <c r="AH122" s="3" t="s">
        <v>11</v>
      </c>
      <c r="AI122" s="3">
        <v>0.61752200000000002</v>
      </c>
      <c r="AJ122" s="3">
        <v>1.0000000000000001E-5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101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1160.2973440000001</v>
      </c>
      <c r="I123">
        <v>793.89512999999999</v>
      </c>
      <c r="J123" t="s">
        <v>3</v>
      </c>
      <c r="K123">
        <v>1150.699578</v>
      </c>
      <c r="L123">
        <v>763.85609099999999</v>
      </c>
      <c r="M123" t="s">
        <v>4</v>
      </c>
      <c r="N123">
        <v>754.81239400000004</v>
      </c>
      <c r="O123">
        <v>747.52121099999999</v>
      </c>
      <c r="P123" t="s">
        <v>5</v>
      </c>
      <c r="Q123">
        <v>9.7436760000000007</v>
      </c>
      <c r="R123">
        <v>0.28814400000000001</v>
      </c>
      <c r="S123" t="s">
        <v>6</v>
      </c>
      <c r="T123">
        <v>307.07372500000002</v>
      </c>
      <c r="U123">
        <v>8.1201999999999996E-2</v>
      </c>
      <c r="V123" t="s">
        <v>7</v>
      </c>
      <c r="W123">
        <v>0.315419</v>
      </c>
      <c r="X123">
        <v>1.05E-4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0.381577</v>
      </c>
      <c r="AG123">
        <v>1.8E-5</v>
      </c>
      <c r="AH123" t="s">
        <v>11</v>
      </c>
      <c r="AI123">
        <v>0.61915299999999995</v>
      </c>
      <c r="AJ123">
        <v>5.0000000000000004E-6</v>
      </c>
      <c r="AK123" t="s">
        <v>12</v>
      </c>
      <c r="AL123">
        <v>0</v>
      </c>
      <c r="AM123">
        <v>0</v>
      </c>
    </row>
    <row r="124" spans="1:39" x14ac:dyDescent="0.25">
      <c r="A124" t="s">
        <v>101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1741.277971</v>
      </c>
      <c r="I124">
        <v>1794.9521380000001</v>
      </c>
      <c r="J124" t="s">
        <v>3</v>
      </c>
      <c r="K124">
        <v>1726.8854200000001</v>
      </c>
      <c r="L124">
        <v>1726.5828140000001</v>
      </c>
      <c r="M124" t="s">
        <v>4</v>
      </c>
      <c r="N124">
        <v>1132.9767629999999</v>
      </c>
      <c r="O124">
        <v>1694.9637250000001</v>
      </c>
      <c r="P124" t="s">
        <v>5</v>
      </c>
      <c r="Q124">
        <v>14.612380999999999</v>
      </c>
      <c r="R124">
        <v>0.65313399999999999</v>
      </c>
      <c r="S124" t="s">
        <v>6</v>
      </c>
      <c r="T124">
        <v>460.63347700000003</v>
      </c>
      <c r="U124">
        <v>0.20122300000000001</v>
      </c>
      <c r="V124" t="s">
        <v>7</v>
      </c>
      <c r="W124">
        <v>0.47087499999999999</v>
      </c>
      <c r="X124">
        <v>1.7699999999999999E-4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0.38068299999999999</v>
      </c>
      <c r="AG124">
        <v>1.8E-5</v>
      </c>
      <c r="AH124" t="s">
        <v>11</v>
      </c>
      <c r="AI124">
        <v>0.61970599999999998</v>
      </c>
      <c r="AJ124">
        <v>5.0000000000000004E-6</v>
      </c>
      <c r="AK124" t="s">
        <v>12</v>
      </c>
      <c r="AL124">
        <v>0</v>
      </c>
      <c r="AM124">
        <v>0</v>
      </c>
    </row>
    <row r="125" spans="1:39" x14ac:dyDescent="0.25">
      <c r="A125" t="s">
        <v>101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2320.4513040000002</v>
      </c>
      <c r="I125">
        <v>2954.8339259999998</v>
      </c>
      <c r="J125" t="s">
        <v>3</v>
      </c>
      <c r="K125">
        <v>2301.2815190000001</v>
      </c>
      <c r="L125">
        <v>2842.430578</v>
      </c>
      <c r="M125" t="s">
        <v>4</v>
      </c>
      <c r="N125">
        <v>1509.378684</v>
      </c>
      <c r="O125">
        <v>2802.242894</v>
      </c>
      <c r="P125" t="s">
        <v>5</v>
      </c>
      <c r="Q125">
        <v>19.459516000000001</v>
      </c>
      <c r="R125">
        <v>1.0746359999999999</v>
      </c>
      <c r="S125" t="s">
        <v>6</v>
      </c>
      <c r="T125">
        <v>614.16504599999996</v>
      </c>
      <c r="U125">
        <v>0.35266900000000001</v>
      </c>
      <c r="V125" t="s">
        <v>7</v>
      </c>
      <c r="W125">
        <v>0.62562300000000004</v>
      </c>
      <c r="X125">
        <v>2.7399999999999999E-4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0.37972499999999998</v>
      </c>
      <c r="AG125">
        <v>1.4E-5</v>
      </c>
      <c r="AH125" t="s">
        <v>11</v>
      </c>
      <c r="AI125">
        <v>0.62080500000000005</v>
      </c>
      <c r="AJ125">
        <v>1.2E-5</v>
      </c>
      <c r="AK125" t="s">
        <v>12</v>
      </c>
      <c r="AL125">
        <v>0</v>
      </c>
      <c r="AM125">
        <v>0</v>
      </c>
    </row>
    <row r="126" spans="1:39" x14ac:dyDescent="0.25">
      <c r="A126" t="s">
        <v>101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2897.5773730000001</v>
      </c>
      <c r="I126">
        <v>4335.1183689999998</v>
      </c>
      <c r="J126" t="s">
        <v>3</v>
      </c>
      <c r="K126">
        <v>2873.6829050000001</v>
      </c>
      <c r="L126">
        <v>4169.6353069999996</v>
      </c>
      <c r="M126" t="s">
        <v>4</v>
      </c>
      <c r="N126">
        <v>1883.7823390000001</v>
      </c>
      <c r="O126">
        <v>4162.2031569999999</v>
      </c>
      <c r="P126" t="s">
        <v>5</v>
      </c>
      <c r="Q126">
        <v>24.257266999999999</v>
      </c>
      <c r="R126">
        <v>1.5831519999999999</v>
      </c>
      <c r="S126" t="s">
        <v>6</v>
      </c>
      <c r="T126">
        <v>767.70973000000004</v>
      </c>
      <c r="U126">
        <v>0.54894500000000002</v>
      </c>
      <c r="V126" t="s">
        <v>7</v>
      </c>
      <c r="W126">
        <v>0.78007599999999999</v>
      </c>
      <c r="X126">
        <v>3.2899999999999997E-4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0.37887999999999999</v>
      </c>
      <c r="AG126">
        <v>1.7E-5</v>
      </c>
      <c r="AH126" t="s">
        <v>11</v>
      </c>
      <c r="AI126">
        <v>0.62082000000000004</v>
      </c>
      <c r="AJ126">
        <v>1.2E-5</v>
      </c>
      <c r="AK126" t="s">
        <v>12</v>
      </c>
      <c r="AL126">
        <v>0</v>
      </c>
      <c r="AM126">
        <v>0</v>
      </c>
    </row>
    <row r="127" spans="1:39" x14ac:dyDescent="0.25">
      <c r="A127" t="s">
        <v>101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3475.3824460000001</v>
      </c>
      <c r="I127">
        <v>5796.3649240000004</v>
      </c>
      <c r="J127" t="s">
        <v>3</v>
      </c>
      <c r="K127">
        <v>3446.7525150000001</v>
      </c>
      <c r="L127">
        <v>5573.8582500000002</v>
      </c>
      <c r="M127" t="s">
        <v>4</v>
      </c>
      <c r="N127">
        <v>2258.7743359999999</v>
      </c>
      <c r="O127">
        <v>5600.4373290000003</v>
      </c>
      <c r="P127" t="s">
        <v>5</v>
      </c>
      <c r="Q127">
        <v>29.064230999999999</v>
      </c>
      <c r="R127">
        <v>2.1355140000000001</v>
      </c>
      <c r="S127" t="s">
        <v>6</v>
      </c>
      <c r="T127">
        <v>921.29803000000004</v>
      </c>
      <c r="U127">
        <v>0.89103299999999996</v>
      </c>
      <c r="V127" t="s">
        <v>7</v>
      </c>
      <c r="W127">
        <v>0.93514200000000003</v>
      </c>
      <c r="X127">
        <v>4.2999999999999999E-4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0.378166</v>
      </c>
      <c r="AG127">
        <v>1.4E-5</v>
      </c>
      <c r="AH127" t="s">
        <v>11</v>
      </c>
      <c r="AI127">
        <v>0.62102100000000005</v>
      </c>
      <c r="AJ127">
        <v>1.4E-5</v>
      </c>
      <c r="AK127" t="s">
        <v>12</v>
      </c>
      <c r="AL127">
        <v>0</v>
      </c>
      <c r="AM127">
        <v>0</v>
      </c>
    </row>
    <row r="128" spans="1:39" x14ac:dyDescent="0.25">
      <c r="A128" t="s">
        <v>101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4051.392061</v>
      </c>
      <c r="I128">
        <v>6938.2247559999996</v>
      </c>
      <c r="J128" t="s">
        <v>3</v>
      </c>
      <c r="K128">
        <v>4018.060254</v>
      </c>
      <c r="L128">
        <v>6671.0429450000001</v>
      </c>
      <c r="M128" t="s">
        <v>4</v>
      </c>
      <c r="N128">
        <v>2632.024277</v>
      </c>
      <c r="O128">
        <v>6738.3076549999996</v>
      </c>
      <c r="P128" t="s">
        <v>5</v>
      </c>
      <c r="Q128">
        <v>33.83681</v>
      </c>
      <c r="R128">
        <v>2.5715979999999998</v>
      </c>
      <c r="S128" t="s">
        <v>6</v>
      </c>
      <c r="T128">
        <v>1074.8727249999999</v>
      </c>
      <c r="U128">
        <v>1.3302389999999999</v>
      </c>
      <c r="V128" t="s">
        <v>7</v>
      </c>
      <c r="W128">
        <v>1.0895170000000001</v>
      </c>
      <c r="X128">
        <v>4.5199999999999998E-4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1.2999999999999999E-5</v>
      </c>
      <c r="AH128" t="s">
        <v>11</v>
      </c>
      <c r="AI128">
        <v>0.62117299999999998</v>
      </c>
      <c r="AJ128">
        <v>1.4E-5</v>
      </c>
      <c r="AK128" t="s">
        <v>12</v>
      </c>
      <c r="AL128">
        <v>0</v>
      </c>
      <c r="AM128">
        <v>0</v>
      </c>
    </row>
    <row r="129" spans="1:39" x14ac:dyDescent="0.25">
      <c r="A129" t="s">
        <v>101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4627.5508980000004</v>
      </c>
      <c r="I129">
        <v>8164.5857130000004</v>
      </c>
      <c r="J129" t="s">
        <v>3</v>
      </c>
      <c r="K129">
        <v>4589.5037789999997</v>
      </c>
      <c r="L129">
        <v>7850.2642219999998</v>
      </c>
      <c r="M129" t="s">
        <v>4</v>
      </c>
      <c r="N129">
        <v>3005.6279100000002</v>
      </c>
      <c r="O129">
        <v>7962.6164440000002</v>
      </c>
      <c r="P129" t="s">
        <v>5</v>
      </c>
      <c r="Q129">
        <v>38.621344000000001</v>
      </c>
      <c r="R129">
        <v>3.0292949999999998</v>
      </c>
      <c r="S129" t="s">
        <v>6</v>
      </c>
      <c r="T129">
        <v>1228.4209109999999</v>
      </c>
      <c r="U129">
        <v>1.685745</v>
      </c>
      <c r="V129" t="s">
        <v>7</v>
      </c>
      <c r="W129">
        <v>1.2432289999999999</v>
      </c>
      <c r="X129">
        <v>5.3399999999999997E-4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0.37709700000000002</v>
      </c>
      <c r="AG129">
        <v>9.0000000000000002E-6</v>
      </c>
      <c r="AH129" t="s">
        <v>11</v>
      </c>
      <c r="AI129">
        <v>0.62151800000000001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101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5203.9215720000002</v>
      </c>
      <c r="I130">
        <v>9493.7274199999993</v>
      </c>
      <c r="J130" t="s">
        <v>3</v>
      </c>
      <c r="K130">
        <v>5161.1632129999998</v>
      </c>
      <c r="L130">
        <v>9130.0660179999995</v>
      </c>
      <c r="M130" t="s">
        <v>4</v>
      </c>
      <c r="N130">
        <v>3379.3069730000002</v>
      </c>
      <c r="O130">
        <v>9208.856812</v>
      </c>
      <c r="P130" t="s">
        <v>5</v>
      </c>
      <c r="Q130">
        <v>43.402852000000003</v>
      </c>
      <c r="R130">
        <v>3.4856660000000002</v>
      </c>
      <c r="S130" t="s">
        <v>6</v>
      </c>
      <c r="T130">
        <v>1382.004009</v>
      </c>
      <c r="U130">
        <v>2.1168680000000002</v>
      </c>
      <c r="V130" t="s">
        <v>7</v>
      </c>
      <c r="W130">
        <v>1.3976010000000001</v>
      </c>
      <c r="X130">
        <v>5.5500000000000005E-4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0.37692300000000001</v>
      </c>
      <c r="AG130">
        <v>9.0000000000000002E-6</v>
      </c>
      <c r="AH130" t="s">
        <v>11</v>
      </c>
      <c r="AI130">
        <v>0.62151900000000004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101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5781.5244039999998</v>
      </c>
      <c r="I131">
        <v>10928.290357</v>
      </c>
      <c r="J131" t="s">
        <v>3</v>
      </c>
      <c r="K131">
        <v>5734.0286720000004</v>
      </c>
      <c r="L131">
        <v>10512.452993000001</v>
      </c>
      <c r="M131" t="s">
        <v>4</v>
      </c>
      <c r="N131">
        <v>3754.2407520000002</v>
      </c>
      <c r="O131">
        <v>10551.821182</v>
      </c>
      <c r="P131" t="s">
        <v>5</v>
      </c>
      <c r="Q131">
        <v>48.213346000000001</v>
      </c>
      <c r="R131">
        <v>3.9549430000000001</v>
      </c>
      <c r="S131" t="s">
        <v>6</v>
      </c>
      <c r="T131">
        <v>1535.579189</v>
      </c>
      <c r="U131">
        <v>2.5400309999999999</v>
      </c>
      <c r="V131" t="s">
        <v>7</v>
      </c>
      <c r="W131">
        <v>1.553113</v>
      </c>
      <c r="X131">
        <v>5.5699999999999999E-4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0.37642900000000001</v>
      </c>
      <c r="AG131">
        <v>5.0000000000000004E-6</v>
      </c>
      <c r="AH131" t="s">
        <v>11</v>
      </c>
      <c r="AI131">
        <v>0.62162799999999996</v>
      </c>
      <c r="AJ131">
        <v>1.5999999999999999E-5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101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6358.1570899999997</v>
      </c>
      <c r="I132">
        <v>12067.586335</v>
      </c>
      <c r="J132" t="s">
        <v>3</v>
      </c>
      <c r="K132">
        <v>6305.9423630000001</v>
      </c>
      <c r="L132">
        <v>11609.635399000001</v>
      </c>
      <c r="M132" t="s">
        <v>4</v>
      </c>
      <c r="N132">
        <v>4128.3730859999996</v>
      </c>
      <c r="O132">
        <v>11632.287055000001</v>
      </c>
      <c r="P132" t="s">
        <v>5</v>
      </c>
      <c r="Q132">
        <v>53.004063000000002</v>
      </c>
      <c r="R132">
        <v>4.3470440000000004</v>
      </c>
      <c r="S132" t="s">
        <v>6</v>
      </c>
      <c r="T132">
        <v>1689.1346189999999</v>
      </c>
      <c r="U132">
        <v>3.0392600000000001</v>
      </c>
      <c r="V132" t="s">
        <v>7</v>
      </c>
      <c r="W132">
        <v>1.707406</v>
      </c>
      <c r="X132">
        <v>5.8900000000000001E-4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0.37631399999999998</v>
      </c>
      <c r="AG132">
        <v>5.0000000000000004E-6</v>
      </c>
      <c r="AH132" t="s">
        <v>11</v>
      </c>
      <c r="AI132">
        <v>0.62242799999999998</v>
      </c>
      <c r="AJ132">
        <v>2.4000000000000001E-5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101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6936.3922169999996</v>
      </c>
      <c r="I133">
        <v>13355.63466</v>
      </c>
      <c r="J133" t="s">
        <v>3</v>
      </c>
      <c r="K133">
        <v>6879.42875</v>
      </c>
      <c r="L133">
        <v>12851.815172000001</v>
      </c>
      <c r="M133" t="s">
        <v>4</v>
      </c>
      <c r="N133">
        <v>4503.9875099999999</v>
      </c>
      <c r="O133">
        <v>12814.749355</v>
      </c>
      <c r="P133" t="s">
        <v>5</v>
      </c>
      <c r="Q133">
        <v>57.82394</v>
      </c>
      <c r="R133">
        <v>4.743112</v>
      </c>
      <c r="S133" t="s">
        <v>6</v>
      </c>
      <c r="T133">
        <v>1842.6860549999999</v>
      </c>
      <c r="U133">
        <v>3.6691989999999999</v>
      </c>
      <c r="V133" t="s">
        <v>7</v>
      </c>
      <c r="W133">
        <v>1.861669</v>
      </c>
      <c r="X133">
        <v>6.8199999999999999E-4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0.37623000000000001</v>
      </c>
      <c r="AG133">
        <v>5.0000000000000004E-6</v>
      </c>
      <c r="AH133" t="s">
        <v>11</v>
      </c>
      <c r="AI133">
        <v>0.62264600000000003</v>
      </c>
      <c r="AJ133">
        <v>2.5000000000000001E-5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101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7514.7819820000004</v>
      </c>
      <c r="I134">
        <v>13663.828927</v>
      </c>
      <c r="J134" t="s">
        <v>3</v>
      </c>
      <c r="K134">
        <v>7453.0680659999998</v>
      </c>
      <c r="L134">
        <v>13147.215824000001</v>
      </c>
      <c r="M134" t="s">
        <v>4</v>
      </c>
      <c r="N134">
        <v>4879.5754589999997</v>
      </c>
      <c r="O134">
        <v>13054.627882000001</v>
      </c>
      <c r="P134" t="s">
        <v>5</v>
      </c>
      <c r="Q134">
        <v>62.6464</v>
      </c>
      <c r="R134">
        <v>4.8769660000000004</v>
      </c>
      <c r="S134" t="s">
        <v>6</v>
      </c>
      <c r="T134">
        <v>1996.2494380000001</v>
      </c>
      <c r="U134">
        <v>4.1932539999999996</v>
      </c>
      <c r="V134" t="s">
        <v>7</v>
      </c>
      <c r="W134">
        <v>2.017207</v>
      </c>
      <c r="X134">
        <v>7.5000000000000002E-4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0.37623000000000001</v>
      </c>
      <c r="AG134">
        <v>5.0000000000000004E-6</v>
      </c>
      <c r="AH134" t="s">
        <v>11</v>
      </c>
      <c r="AI134">
        <v>0.62302299999999999</v>
      </c>
      <c r="AJ134">
        <v>2.5000000000000001E-5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101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8091.1865040000002</v>
      </c>
      <c r="I135">
        <v>13679.925958</v>
      </c>
      <c r="J135" t="s">
        <v>3</v>
      </c>
      <c r="K135">
        <v>8024.759951</v>
      </c>
      <c r="L135">
        <v>13165.730034</v>
      </c>
      <c r="M135" t="s">
        <v>4</v>
      </c>
      <c r="N135">
        <v>5253.5136039999998</v>
      </c>
      <c r="O135">
        <v>12969.948172</v>
      </c>
      <c r="P135" t="s">
        <v>5</v>
      </c>
      <c r="Q135">
        <v>67.431916999999999</v>
      </c>
      <c r="R135">
        <v>4.8197919999999996</v>
      </c>
      <c r="S135" t="s">
        <v>6</v>
      </c>
      <c r="T135">
        <v>2149.8013089999999</v>
      </c>
      <c r="U135">
        <v>4.6687570000000003</v>
      </c>
      <c r="V135" t="s">
        <v>7</v>
      </c>
      <c r="W135">
        <v>2.1718139999999999</v>
      </c>
      <c r="X135">
        <v>7.85E-4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0.376027</v>
      </c>
      <c r="AG135">
        <v>6.9999999999999999E-6</v>
      </c>
      <c r="AH135" t="s">
        <v>11</v>
      </c>
      <c r="AI135">
        <v>0.62307500000000005</v>
      </c>
      <c r="AJ135">
        <v>2.5000000000000001E-5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101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8670.3602730000002</v>
      </c>
      <c r="I136">
        <v>14203.344159</v>
      </c>
      <c r="J136" t="s">
        <v>3</v>
      </c>
      <c r="K136">
        <v>8599.1676759999991</v>
      </c>
      <c r="L136">
        <v>13673.058010000001</v>
      </c>
      <c r="M136" t="s">
        <v>4</v>
      </c>
      <c r="N136">
        <v>5629.8895210000001</v>
      </c>
      <c r="O136">
        <v>13291.48827</v>
      </c>
      <c r="P136" t="s">
        <v>5</v>
      </c>
      <c r="Q136">
        <v>72.267232000000007</v>
      </c>
      <c r="R136">
        <v>4.9365209999999999</v>
      </c>
      <c r="S136" t="s">
        <v>6</v>
      </c>
      <c r="T136">
        <v>2303.369346</v>
      </c>
      <c r="U136">
        <v>5.1551879999999999</v>
      </c>
      <c r="V136" t="s">
        <v>7</v>
      </c>
      <c r="W136">
        <v>2.3256250000000001</v>
      </c>
      <c r="X136">
        <v>8.5899999999999995E-4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0.37597599999999998</v>
      </c>
      <c r="AG136">
        <v>6.9999999999999999E-6</v>
      </c>
      <c r="AH136" t="s">
        <v>11</v>
      </c>
      <c r="AI136">
        <v>0.62332900000000002</v>
      </c>
      <c r="AJ136">
        <v>2.5999999999999998E-5</v>
      </c>
      <c r="AK136" t="s">
        <v>12</v>
      </c>
      <c r="AL136">
        <v>0</v>
      </c>
      <c r="AM136">
        <v>0</v>
      </c>
    </row>
    <row r="137" spans="1:39" x14ac:dyDescent="0.25">
      <c r="A137" t="s">
        <v>101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9248.7913279999993</v>
      </c>
      <c r="I137">
        <v>14323.64501</v>
      </c>
      <c r="J137" t="s">
        <v>3</v>
      </c>
      <c r="K137">
        <v>9172.8468360000006</v>
      </c>
      <c r="L137">
        <v>13791.664923</v>
      </c>
      <c r="M137" t="s">
        <v>4</v>
      </c>
      <c r="N137">
        <v>6005.4744819999996</v>
      </c>
      <c r="O137">
        <v>13356.483200999999</v>
      </c>
      <c r="P137" t="s">
        <v>5</v>
      </c>
      <c r="Q137">
        <v>77.091003999999998</v>
      </c>
      <c r="R137">
        <v>4.9279700000000002</v>
      </c>
      <c r="S137" t="s">
        <v>6</v>
      </c>
      <c r="T137">
        <v>2456.918584</v>
      </c>
      <c r="U137">
        <v>5.9106509999999997</v>
      </c>
      <c r="V137" t="s">
        <v>7</v>
      </c>
      <c r="W137">
        <v>2.4806900000000001</v>
      </c>
      <c r="X137">
        <v>9.2100000000000005E-4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0.37579000000000001</v>
      </c>
      <c r="AG137">
        <v>6.0000000000000002E-6</v>
      </c>
      <c r="AH137" t="s">
        <v>11</v>
      </c>
      <c r="AI137">
        <v>0.62345899999999999</v>
      </c>
      <c r="AJ137">
        <v>2.5999999999999998E-5</v>
      </c>
      <c r="AK137" t="s">
        <v>12</v>
      </c>
      <c r="AL137">
        <v>0</v>
      </c>
      <c r="AM137">
        <v>0</v>
      </c>
    </row>
    <row r="138" spans="1:39" x14ac:dyDescent="0.25">
      <c r="A138" t="s">
        <v>101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9826.2649020000008</v>
      </c>
      <c r="I138">
        <v>14995.802412999999</v>
      </c>
      <c r="J138" t="s">
        <v>3</v>
      </c>
      <c r="K138">
        <v>9745.5851760000005</v>
      </c>
      <c r="L138">
        <v>14439.090817</v>
      </c>
      <c r="M138" t="s">
        <v>4</v>
      </c>
      <c r="N138">
        <v>6380.3835740000004</v>
      </c>
      <c r="O138">
        <v>14007.804004</v>
      </c>
      <c r="P138" t="s">
        <v>5</v>
      </c>
      <c r="Q138">
        <v>81.899244999999993</v>
      </c>
      <c r="R138">
        <v>5.132606</v>
      </c>
      <c r="S138" t="s">
        <v>6</v>
      </c>
      <c r="T138">
        <v>2610.4983590000002</v>
      </c>
      <c r="U138">
        <v>6.8663109999999996</v>
      </c>
      <c r="V138" t="s">
        <v>7</v>
      </c>
      <c r="W138">
        <v>2.6357490000000001</v>
      </c>
      <c r="X138">
        <v>9.6199999999999996E-4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0.37577700000000003</v>
      </c>
      <c r="AG138">
        <v>6.0000000000000002E-6</v>
      </c>
      <c r="AH138" t="s">
        <v>11</v>
      </c>
      <c r="AI138">
        <v>0.62350899999999998</v>
      </c>
      <c r="AJ138">
        <v>2.5000000000000001E-5</v>
      </c>
      <c r="AK138" t="s">
        <v>12</v>
      </c>
      <c r="AL138">
        <v>0</v>
      </c>
      <c r="AM138">
        <v>0</v>
      </c>
    </row>
    <row r="139" spans="1:39" x14ac:dyDescent="0.25">
      <c r="A139" t="s">
        <v>101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10404.212148000001</v>
      </c>
      <c r="I139">
        <v>16056.177205</v>
      </c>
      <c r="J139" t="s">
        <v>3</v>
      </c>
      <c r="K139">
        <v>10318.779941000001</v>
      </c>
      <c r="L139">
        <v>15458.608813999999</v>
      </c>
      <c r="M139" t="s">
        <v>4</v>
      </c>
      <c r="N139">
        <v>6755.9283109999997</v>
      </c>
      <c r="O139">
        <v>15043.373985</v>
      </c>
      <c r="P139" t="s">
        <v>5</v>
      </c>
      <c r="Q139">
        <v>86.721850000000003</v>
      </c>
      <c r="R139">
        <v>5.5055730000000001</v>
      </c>
      <c r="S139" t="s">
        <v>6</v>
      </c>
      <c r="T139">
        <v>2764.034482</v>
      </c>
      <c r="U139">
        <v>7.6839570000000004</v>
      </c>
      <c r="V139" t="s">
        <v>7</v>
      </c>
      <c r="W139">
        <v>2.7900670000000001</v>
      </c>
      <c r="X139">
        <v>9.8999999999999999E-4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0.37576100000000001</v>
      </c>
      <c r="AG139">
        <v>6.0000000000000002E-6</v>
      </c>
      <c r="AH139" t="s">
        <v>11</v>
      </c>
      <c r="AI139">
        <v>0.62372099999999997</v>
      </c>
      <c r="AJ139">
        <v>2.5999999999999998E-5</v>
      </c>
      <c r="AK139" t="s">
        <v>12</v>
      </c>
      <c r="AL139">
        <v>0</v>
      </c>
      <c r="AM139">
        <v>0</v>
      </c>
    </row>
    <row r="140" spans="1:39" x14ac:dyDescent="0.25">
      <c r="A140" t="s">
        <v>101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10982.231699</v>
      </c>
      <c r="I140">
        <v>17620.221777999999</v>
      </c>
      <c r="J140" t="s">
        <v>3</v>
      </c>
      <c r="K140">
        <v>10892.050723</v>
      </c>
      <c r="L140">
        <v>16964.666535</v>
      </c>
      <c r="M140" t="s">
        <v>4</v>
      </c>
      <c r="N140">
        <v>7131.5218459999996</v>
      </c>
      <c r="O140">
        <v>16615.326616999999</v>
      </c>
      <c r="P140" t="s">
        <v>5</v>
      </c>
      <c r="Q140">
        <v>91.540852000000001</v>
      </c>
      <c r="R140">
        <v>6.0267350000000004</v>
      </c>
      <c r="S140" t="s">
        <v>6</v>
      </c>
      <c r="T140">
        <v>2917.575562</v>
      </c>
      <c r="U140">
        <v>8.5260200000000008</v>
      </c>
      <c r="V140" t="s">
        <v>7</v>
      </c>
      <c r="W140">
        <v>2.944588</v>
      </c>
      <c r="X140">
        <v>1.078E-3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0.37540499999999999</v>
      </c>
      <c r="AG140">
        <v>7.9999999999999996E-6</v>
      </c>
      <c r="AH140" t="s">
        <v>11</v>
      </c>
      <c r="AI140">
        <v>0.62407100000000004</v>
      </c>
      <c r="AJ140">
        <v>2.5999999999999998E-5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101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11563.277656</v>
      </c>
      <c r="I141">
        <v>20329.869697999999</v>
      </c>
      <c r="J141" t="s">
        <v>3</v>
      </c>
      <c r="K141">
        <v>11468.297285000001</v>
      </c>
      <c r="L141">
        <v>19567.437301000002</v>
      </c>
      <c r="M141" t="s">
        <v>4</v>
      </c>
      <c r="N141">
        <v>7509.9585740000002</v>
      </c>
      <c r="O141">
        <v>19320.044604999999</v>
      </c>
      <c r="P141" t="s">
        <v>5</v>
      </c>
      <c r="Q141">
        <v>96.409848999999994</v>
      </c>
      <c r="R141">
        <v>7.0529809999999999</v>
      </c>
      <c r="S141" t="s">
        <v>6</v>
      </c>
      <c r="T141">
        <v>3071.1252490000002</v>
      </c>
      <c r="U141">
        <v>9.4004890000000003</v>
      </c>
      <c r="V141" t="s">
        <v>7</v>
      </c>
      <c r="W141">
        <v>3.0998559999999999</v>
      </c>
      <c r="X141">
        <v>1.142E-3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0.37540499999999999</v>
      </c>
      <c r="AG141">
        <v>7.9999999999999996E-6</v>
      </c>
      <c r="AH141" t="s">
        <v>11</v>
      </c>
      <c r="AI141">
        <v>0.62436000000000003</v>
      </c>
      <c r="AJ141">
        <v>2.5999999999999998E-5</v>
      </c>
      <c r="AK141" t="s">
        <v>12</v>
      </c>
      <c r="AL141">
        <v>0</v>
      </c>
      <c r="AM141">
        <v>0</v>
      </c>
    </row>
    <row r="142" spans="1:39" x14ac:dyDescent="0.25">
      <c r="A142" t="s">
        <v>102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102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102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102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102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102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102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102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102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102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102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102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102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102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102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102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102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102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102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102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202" spans="1:39" x14ac:dyDescent="0.25">
      <c r="A202" t="s">
        <v>92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92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92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92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92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92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92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92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92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92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92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92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92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92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92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92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92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92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92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92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0.12640299999999999</v>
      </c>
      <c r="I222">
        <v>6.0000000000000002E-6</v>
      </c>
      <c r="J222" t="s">
        <v>3</v>
      </c>
      <c r="K222">
        <v>6.2994999999999995E-2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0.25204900000000002</v>
      </c>
      <c r="I223">
        <v>1.0000000000000001E-5</v>
      </c>
      <c r="J223" t="s">
        <v>3</v>
      </c>
      <c r="K223">
        <v>0.12537899999999999</v>
      </c>
      <c r="L223">
        <v>1.5999999999999999E-5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0.37800099999999998</v>
      </c>
      <c r="I224">
        <v>1.2E-5</v>
      </c>
      <c r="J224" t="s">
        <v>3</v>
      </c>
      <c r="K224">
        <v>0.18759700000000001</v>
      </c>
      <c r="L224">
        <v>1.8E-5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0.50438099999999997</v>
      </c>
      <c r="I225">
        <v>1.0000000000000001E-5</v>
      </c>
      <c r="J225" t="s">
        <v>3</v>
      </c>
      <c r="K225">
        <v>0.249917</v>
      </c>
      <c r="L225">
        <v>2.8E-5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0.62994300000000003</v>
      </c>
      <c r="I226">
        <v>1.4E-5</v>
      </c>
      <c r="J226" t="s">
        <v>3</v>
      </c>
      <c r="K226">
        <v>0.31293100000000001</v>
      </c>
      <c r="L226">
        <v>3.4E-5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0.75644699999999998</v>
      </c>
      <c r="I227">
        <v>1.5999999999999999E-5</v>
      </c>
      <c r="J227" t="s">
        <v>3</v>
      </c>
      <c r="K227">
        <v>0.37627500000000003</v>
      </c>
      <c r="L227">
        <v>4.5000000000000003E-5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0.88256199999999996</v>
      </c>
      <c r="I228">
        <v>2.0999999999999999E-5</v>
      </c>
      <c r="J228" t="s">
        <v>3</v>
      </c>
      <c r="K228">
        <v>0.43886199999999997</v>
      </c>
      <c r="L228">
        <v>5.5000000000000002E-5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1.008637</v>
      </c>
      <c r="I229">
        <v>2.0999999999999999E-5</v>
      </c>
      <c r="J229" t="s">
        <v>3</v>
      </c>
      <c r="K229">
        <v>0.50138700000000003</v>
      </c>
      <c r="L229">
        <v>5.5999999999999999E-5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1.134466</v>
      </c>
      <c r="I230">
        <v>2.1999999999999999E-5</v>
      </c>
      <c r="J230" t="s">
        <v>3</v>
      </c>
      <c r="K230">
        <v>0.56401299999999999</v>
      </c>
      <c r="L230">
        <v>6.0999999999999999E-5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1.260256</v>
      </c>
      <c r="I231">
        <v>2.4000000000000001E-5</v>
      </c>
      <c r="J231" t="s">
        <v>3</v>
      </c>
      <c r="K231">
        <v>0.62703100000000001</v>
      </c>
      <c r="L231">
        <v>6.0000000000000002E-5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1.386147</v>
      </c>
      <c r="I232">
        <v>3.0000000000000001E-5</v>
      </c>
      <c r="J232" t="s">
        <v>3</v>
      </c>
      <c r="K232">
        <v>0.689801</v>
      </c>
      <c r="L232">
        <v>6.8999999999999997E-5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1.511792</v>
      </c>
      <c r="I233">
        <v>3.4E-5</v>
      </c>
      <c r="J233" t="s">
        <v>3</v>
      </c>
      <c r="K233">
        <v>0.75241000000000002</v>
      </c>
      <c r="L233">
        <v>7.4999999999999993E-5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1.6373549999999999</v>
      </c>
      <c r="I234">
        <v>3.8000000000000002E-5</v>
      </c>
      <c r="J234" t="s">
        <v>3</v>
      </c>
      <c r="K234">
        <v>0.81464800000000004</v>
      </c>
      <c r="L234">
        <v>7.7999999999999999E-5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1.7631859999999999</v>
      </c>
      <c r="I235">
        <v>4.3999999999999999E-5</v>
      </c>
      <c r="J235" t="s">
        <v>3</v>
      </c>
      <c r="K235">
        <v>0.87731800000000004</v>
      </c>
      <c r="L235">
        <v>8.5000000000000006E-5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1.8889940000000001</v>
      </c>
      <c r="I236">
        <v>4.8000000000000001E-5</v>
      </c>
      <c r="J236" t="s">
        <v>3</v>
      </c>
      <c r="K236">
        <v>0.94017200000000001</v>
      </c>
      <c r="L236">
        <v>8.6000000000000003E-5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2.0154369999999999</v>
      </c>
      <c r="I237">
        <v>4.6999999999999997E-5</v>
      </c>
      <c r="J237" t="s">
        <v>3</v>
      </c>
      <c r="K237">
        <v>1.0033529999999999</v>
      </c>
      <c r="L237">
        <v>8.7999999999999998E-5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2.1412059999999999</v>
      </c>
      <c r="I238">
        <v>5.5000000000000002E-5</v>
      </c>
      <c r="J238" t="s">
        <v>3</v>
      </c>
      <c r="K238">
        <v>1.065798</v>
      </c>
      <c r="L238">
        <v>9.0000000000000006E-5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2.2670569999999999</v>
      </c>
      <c r="I239">
        <v>5.5999999999999999E-5</v>
      </c>
      <c r="J239" t="s">
        <v>3</v>
      </c>
      <c r="K239">
        <v>1.1281399999999999</v>
      </c>
      <c r="L239">
        <v>9.6000000000000002E-5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2.3934579999999999</v>
      </c>
      <c r="I240">
        <v>6.2000000000000003E-5</v>
      </c>
      <c r="J240" t="s">
        <v>3</v>
      </c>
      <c r="K240">
        <v>1.1910130000000001</v>
      </c>
      <c r="L240">
        <v>1.02E-4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2.519431</v>
      </c>
      <c r="I241">
        <v>7.2000000000000002E-5</v>
      </c>
      <c r="J241" t="s">
        <v>3</v>
      </c>
      <c r="K241">
        <v>1.253498</v>
      </c>
      <c r="L241">
        <v>1.1900000000000001E-4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0.12623899999999999</v>
      </c>
      <c r="I242">
        <v>3.9999999999999998E-6</v>
      </c>
      <c r="J242" t="s">
        <v>3</v>
      </c>
      <c r="K242">
        <v>6.2547000000000005E-2</v>
      </c>
      <c r="L242">
        <v>5.0000000000000004E-6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0.25190499999999999</v>
      </c>
      <c r="I243">
        <v>1.1E-5</v>
      </c>
      <c r="J243" t="s">
        <v>3</v>
      </c>
      <c r="K243">
        <v>0.12542</v>
      </c>
      <c r="L243">
        <v>1.2E-5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0.37773600000000002</v>
      </c>
      <c r="I244">
        <v>1.5999999999999999E-5</v>
      </c>
      <c r="J244" t="s">
        <v>3</v>
      </c>
      <c r="K244">
        <v>0.188807</v>
      </c>
      <c r="L244">
        <v>1.5E-5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0.50344199999999995</v>
      </c>
      <c r="I245">
        <v>2.0000000000000002E-5</v>
      </c>
      <c r="J245" t="s">
        <v>3</v>
      </c>
      <c r="K245">
        <v>0.25186500000000001</v>
      </c>
      <c r="L245">
        <v>1.8E-5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0.62918799999999997</v>
      </c>
      <c r="I246">
        <v>2.5999999999999998E-5</v>
      </c>
      <c r="J246" t="s">
        <v>3</v>
      </c>
      <c r="K246">
        <v>0.31463600000000003</v>
      </c>
      <c r="L246">
        <v>2.6999999999999999E-5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0.75522199999999995</v>
      </c>
      <c r="I247">
        <v>3.8999999999999999E-5</v>
      </c>
      <c r="J247" t="s">
        <v>3</v>
      </c>
      <c r="K247">
        <v>0.37800299999999998</v>
      </c>
      <c r="L247">
        <v>4.3999999999999999E-5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0.88092700000000002</v>
      </c>
      <c r="I248">
        <v>4.1999999999999998E-5</v>
      </c>
      <c r="J248" t="s">
        <v>3</v>
      </c>
      <c r="K248">
        <v>0.44038300000000002</v>
      </c>
      <c r="L248">
        <v>5.7000000000000003E-5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1.006632</v>
      </c>
      <c r="I249">
        <v>4.6E-5</v>
      </c>
      <c r="J249" t="s">
        <v>3</v>
      </c>
      <c r="K249">
        <v>0.50286799999999998</v>
      </c>
      <c r="L249">
        <v>5.7000000000000003E-5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1.132566</v>
      </c>
      <c r="I250">
        <v>5.3999999999999998E-5</v>
      </c>
      <c r="J250" t="s">
        <v>3</v>
      </c>
      <c r="K250">
        <v>0.56586700000000001</v>
      </c>
      <c r="L250">
        <v>7.6000000000000004E-5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1.2586839999999999</v>
      </c>
      <c r="I251">
        <v>6.0000000000000002E-5</v>
      </c>
      <c r="J251" t="s">
        <v>3</v>
      </c>
      <c r="K251">
        <v>0.62945799999999996</v>
      </c>
      <c r="L251">
        <v>8.7000000000000001E-5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1.3843719999999999</v>
      </c>
      <c r="I252">
        <v>6.7999999999999999E-5</v>
      </c>
      <c r="J252" t="s">
        <v>3</v>
      </c>
      <c r="K252">
        <v>0.69196500000000005</v>
      </c>
      <c r="L252">
        <v>9.3999999999999994E-5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1.510303</v>
      </c>
      <c r="I253">
        <v>6.3999999999999997E-5</v>
      </c>
      <c r="J253" t="s">
        <v>3</v>
      </c>
      <c r="K253">
        <v>0.75441000000000003</v>
      </c>
      <c r="L253">
        <v>9.5000000000000005E-5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1.6363399999999999</v>
      </c>
      <c r="I254">
        <v>5.8E-5</v>
      </c>
      <c r="J254" t="s">
        <v>3</v>
      </c>
      <c r="K254">
        <v>0.81689699999999998</v>
      </c>
      <c r="L254">
        <v>9.8999999999999994E-5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1.7623329999999999</v>
      </c>
      <c r="I255">
        <v>6.3999999999999997E-5</v>
      </c>
      <c r="J255" t="s">
        <v>3</v>
      </c>
      <c r="K255">
        <v>0.87931899999999996</v>
      </c>
      <c r="L255">
        <v>9.2E-5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1.8886540000000001</v>
      </c>
      <c r="I256">
        <v>7.1000000000000005E-5</v>
      </c>
      <c r="J256" t="s">
        <v>3</v>
      </c>
      <c r="K256">
        <v>0.94297299999999995</v>
      </c>
      <c r="L256">
        <v>1.08E-4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2.0146489999999999</v>
      </c>
      <c r="I257">
        <v>8.3999999999999995E-5</v>
      </c>
      <c r="J257" t="s">
        <v>3</v>
      </c>
      <c r="K257">
        <v>1.005849</v>
      </c>
      <c r="L257">
        <v>1.2899999999999999E-4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2.1402950000000001</v>
      </c>
      <c r="I258">
        <v>8.5000000000000006E-5</v>
      </c>
      <c r="J258" t="s">
        <v>3</v>
      </c>
      <c r="K258">
        <v>1.069153</v>
      </c>
      <c r="L258">
        <v>1.4999999999999999E-4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2.2658999999999998</v>
      </c>
      <c r="I259">
        <v>8.8999999999999995E-5</v>
      </c>
      <c r="J259" t="s">
        <v>3</v>
      </c>
      <c r="K259">
        <v>1.1318440000000001</v>
      </c>
      <c r="L259">
        <v>1.54E-4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2.3914010000000001</v>
      </c>
      <c r="I260">
        <v>9.3999999999999994E-5</v>
      </c>
      <c r="J260" t="s">
        <v>3</v>
      </c>
      <c r="K260">
        <v>1.194</v>
      </c>
      <c r="L260">
        <v>1.6200000000000001E-4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2.517763</v>
      </c>
      <c r="I261">
        <v>1E-4</v>
      </c>
      <c r="J261" t="s">
        <v>3</v>
      </c>
      <c r="K261">
        <v>1.256054</v>
      </c>
      <c r="L261">
        <v>1.7799999999999999E-4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93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144.20328499999999</v>
      </c>
      <c r="I262">
        <v>1.7905000000000001E-2</v>
      </c>
      <c r="J262" t="s">
        <v>3</v>
      </c>
      <c r="K262">
        <v>131.686891</v>
      </c>
      <c r="L262">
        <v>1.2573000000000001E-2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93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288.65284300000002</v>
      </c>
      <c r="I263">
        <v>2.9806010000000001</v>
      </c>
      <c r="J263" t="s">
        <v>3</v>
      </c>
      <c r="K263">
        <v>263.59871900000002</v>
      </c>
      <c r="L263">
        <v>2.6362610000000002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93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433.18143600000002</v>
      </c>
      <c r="I264">
        <v>16.205652000000001</v>
      </c>
      <c r="J264" t="s">
        <v>3</v>
      </c>
      <c r="K264">
        <v>395.58906000000002</v>
      </c>
      <c r="L264">
        <v>14.113401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93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577.49974099999997</v>
      </c>
      <c r="I265">
        <v>22.894189000000001</v>
      </c>
      <c r="J265" t="s">
        <v>3</v>
      </c>
      <c r="K265">
        <v>527.37637600000005</v>
      </c>
      <c r="L265">
        <v>20.025403000000001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93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721.70608000000004</v>
      </c>
      <c r="I266">
        <v>23.173673000000001</v>
      </c>
      <c r="J266" t="s">
        <v>3</v>
      </c>
      <c r="K266">
        <v>659.06400499999995</v>
      </c>
      <c r="L266">
        <v>20.246827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93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865.93338700000004</v>
      </c>
      <c r="I267">
        <v>23.416273</v>
      </c>
      <c r="J267" t="s">
        <v>3</v>
      </c>
      <c r="K267">
        <v>790.75557600000002</v>
      </c>
      <c r="L267">
        <v>20.520088999999999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93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1010.131753</v>
      </c>
      <c r="I268">
        <v>23.771968999999999</v>
      </c>
      <c r="J268" t="s">
        <v>3</v>
      </c>
      <c r="K268">
        <v>922.44958399999996</v>
      </c>
      <c r="L268">
        <v>20.807476000000001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93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1154.3555249999999</v>
      </c>
      <c r="I269">
        <v>24.201049000000001</v>
      </c>
      <c r="J269" t="s">
        <v>3</v>
      </c>
      <c r="K269">
        <v>1054.1425019999999</v>
      </c>
      <c r="L269">
        <v>21.136330999999998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93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1298.5559639999999</v>
      </c>
      <c r="I270">
        <v>24.463246000000002</v>
      </c>
      <c r="J270" t="s">
        <v>3</v>
      </c>
      <c r="K270">
        <v>1185.834861</v>
      </c>
      <c r="L270">
        <v>21.449898999999998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93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1442.7696289999999</v>
      </c>
      <c r="I271">
        <v>24.814308</v>
      </c>
      <c r="J271" t="s">
        <v>3</v>
      </c>
      <c r="K271">
        <v>1317.5273540000001</v>
      </c>
      <c r="L271">
        <v>21.798635000000001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93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1586.9833619999999</v>
      </c>
      <c r="I272">
        <v>25.137718</v>
      </c>
      <c r="J272" t="s">
        <v>3</v>
      </c>
      <c r="K272">
        <v>1449.2201150000001</v>
      </c>
      <c r="L272">
        <v>22.145526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93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1731.190918</v>
      </c>
      <c r="I273">
        <v>25.662033000000001</v>
      </c>
      <c r="J273" t="s">
        <v>3</v>
      </c>
      <c r="K273">
        <v>1580.911443</v>
      </c>
      <c r="L273">
        <v>22.586708999999999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93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1875.4032279999999</v>
      </c>
      <c r="I274">
        <v>26.359812000000002</v>
      </c>
      <c r="J274" t="s">
        <v>3</v>
      </c>
      <c r="K274">
        <v>1712.6062649999999</v>
      </c>
      <c r="L274">
        <v>23.020240000000001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93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2019.622349</v>
      </c>
      <c r="I275">
        <v>26.730197</v>
      </c>
      <c r="J275" t="s">
        <v>3</v>
      </c>
      <c r="K275">
        <v>1844.3008890000001</v>
      </c>
      <c r="L275">
        <v>23.470441999999998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93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2163.8394819999999</v>
      </c>
      <c r="I276">
        <v>27.508889</v>
      </c>
      <c r="J276" t="s">
        <v>3</v>
      </c>
      <c r="K276">
        <v>1975.9988330000001</v>
      </c>
      <c r="L276">
        <v>23.935302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93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2308.0474020000001</v>
      </c>
      <c r="I277">
        <v>27.884191000000001</v>
      </c>
      <c r="J277" t="s">
        <v>3</v>
      </c>
      <c r="K277">
        <v>2107.694219</v>
      </c>
      <c r="L277">
        <v>24.455437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93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2452.270215</v>
      </c>
      <c r="I278">
        <v>28.566825000000001</v>
      </c>
      <c r="J278" t="s">
        <v>3</v>
      </c>
      <c r="K278">
        <v>2239.3916359999998</v>
      </c>
      <c r="L278">
        <v>24.963778000000001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93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2596.4838129999998</v>
      </c>
      <c r="I279">
        <v>29.142651000000001</v>
      </c>
      <c r="J279" t="s">
        <v>3</v>
      </c>
      <c r="K279">
        <v>2371.0868209999999</v>
      </c>
      <c r="L279">
        <v>25.55021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93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2740.7212399999999</v>
      </c>
      <c r="I280">
        <v>29.65307</v>
      </c>
      <c r="J280" t="s">
        <v>3</v>
      </c>
      <c r="K280">
        <v>2502.7952639999999</v>
      </c>
      <c r="L280">
        <v>26.065933999999999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93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2884.9439600000001</v>
      </c>
      <c r="I281">
        <v>30.251819000000001</v>
      </c>
      <c r="J281" t="s">
        <v>3</v>
      </c>
      <c r="K281">
        <v>2634.5023540000002</v>
      </c>
      <c r="L281">
        <v>26.647756999999999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94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98.094427999999994</v>
      </c>
      <c r="I282">
        <v>2.6251E-2</v>
      </c>
      <c r="J282" t="s">
        <v>3</v>
      </c>
      <c r="K282">
        <v>85.540352999999996</v>
      </c>
      <c r="L282">
        <v>2.2772000000000001E-2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94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196.23022499999999</v>
      </c>
      <c r="I283">
        <v>9.0193999999999996E-2</v>
      </c>
      <c r="J283" t="s">
        <v>3</v>
      </c>
      <c r="K283">
        <v>171.080882</v>
      </c>
      <c r="L283">
        <v>9.1431999999999999E-2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94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294.38785799999999</v>
      </c>
      <c r="I284">
        <v>0.19452700000000001</v>
      </c>
      <c r="J284" t="s">
        <v>3</v>
      </c>
      <c r="K284">
        <v>256.625766</v>
      </c>
      <c r="L284">
        <v>0.208173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94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392.52210300000002</v>
      </c>
      <c r="I285">
        <v>0.36994199999999999</v>
      </c>
      <c r="J285" t="s">
        <v>3</v>
      </c>
      <c r="K285">
        <v>342.16955000000002</v>
      </c>
      <c r="L285">
        <v>0.37502200000000002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94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490.64439299999998</v>
      </c>
      <c r="I286">
        <v>0.57001400000000002</v>
      </c>
      <c r="J286" t="s">
        <v>3</v>
      </c>
      <c r="K286">
        <v>427.71388200000001</v>
      </c>
      <c r="L286">
        <v>0.58407600000000004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94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588.78359</v>
      </c>
      <c r="I287">
        <v>0.86018300000000003</v>
      </c>
      <c r="J287" t="s">
        <v>3</v>
      </c>
      <c r="K287">
        <v>513.26049699999999</v>
      </c>
      <c r="L287">
        <v>0.84199599999999997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94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686.92121599999996</v>
      </c>
      <c r="I288">
        <v>1.1466350000000001</v>
      </c>
      <c r="J288" t="s">
        <v>3</v>
      </c>
      <c r="K288">
        <v>598.80319199999997</v>
      </c>
      <c r="L288">
        <v>1.1453759999999999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94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785.05092999999999</v>
      </c>
      <c r="I289">
        <v>1.5098130000000001</v>
      </c>
      <c r="J289" t="s">
        <v>3</v>
      </c>
      <c r="K289">
        <v>684.34706100000005</v>
      </c>
      <c r="L289">
        <v>1.503582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94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883.18638999999996</v>
      </c>
      <c r="I290">
        <v>1.8972450000000001</v>
      </c>
      <c r="J290" t="s">
        <v>3</v>
      </c>
      <c r="K290">
        <v>769.89219500000002</v>
      </c>
      <c r="L290">
        <v>1.895195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94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981.32013900000004</v>
      </c>
      <c r="I291">
        <v>2.306076</v>
      </c>
      <c r="J291" t="s">
        <v>3</v>
      </c>
      <c r="K291">
        <v>855.43741199999999</v>
      </c>
      <c r="L291">
        <v>2.3375469999999998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94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1079.4499800000001</v>
      </c>
      <c r="I292">
        <v>2.734979</v>
      </c>
      <c r="J292" t="s">
        <v>3</v>
      </c>
      <c r="K292">
        <v>940.98380399999996</v>
      </c>
      <c r="L292">
        <v>2.843378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94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1177.579189</v>
      </c>
      <c r="I293">
        <v>3.364487</v>
      </c>
      <c r="J293" t="s">
        <v>3</v>
      </c>
      <c r="K293">
        <v>1026.528583</v>
      </c>
      <c r="L293">
        <v>3.3996080000000002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94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1275.749319</v>
      </c>
      <c r="I294">
        <v>4.0572999999999997</v>
      </c>
      <c r="J294" t="s">
        <v>3</v>
      </c>
      <c r="K294">
        <v>1112.125125</v>
      </c>
      <c r="L294">
        <v>4.1031870000000001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94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1373.929365</v>
      </c>
      <c r="I295">
        <v>4.7624040000000001</v>
      </c>
      <c r="J295" t="s">
        <v>3</v>
      </c>
      <c r="K295">
        <v>1197.719016</v>
      </c>
      <c r="L295">
        <v>4.7580150000000003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94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1472.0843090000001</v>
      </c>
      <c r="I296">
        <v>5.4390080000000003</v>
      </c>
      <c r="J296" t="s">
        <v>3</v>
      </c>
      <c r="K296">
        <v>1283.276965</v>
      </c>
      <c r="L296">
        <v>5.4991719999999997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94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1570.2158569999999</v>
      </c>
      <c r="I297">
        <v>6.1666540000000003</v>
      </c>
      <c r="J297" t="s">
        <v>3</v>
      </c>
      <c r="K297">
        <v>1368.8211650000001</v>
      </c>
      <c r="L297">
        <v>6.233015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94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1668.357976</v>
      </c>
      <c r="I298">
        <v>6.8986479999999997</v>
      </c>
      <c r="J298" t="s">
        <v>3</v>
      </c>
      <c r="K298">
        <v>1454.3674880000001</v>
      </c>
      <c r="L298">
        <v>7.0112620000000003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94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1766.495625</v>
      </c>
      <c r="I299">
        <v>7.7238199999999999</v>
      </c>
      <c r="J299" t="s">
        <v>3</v>
      </c>
      <c r="K299">
        <v>1539.9113379999999</v>
      </c>
      <c r="L299">
        <v>7.851121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94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1864.66606</v>
      </c>
      <c r="I300">
        <v>8.8015380000000007</v>
      </c>
      <c r="J300" t="s">
        <v>3</v>
      </c>
      <c r="K300">
        <v>1625.478247</v>
      </c>
      <c r="L300">
        <v>8.7896230000000006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94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1962.912773</v>
      </c>
      <c r="I301">
        <v>10.071047</v>
      </c>
      <c r="J301" t="s">
        <v>3</v>
      </c>
      <c r="K301">
        <v>1711.1174490000001</v>
      </c>
      <c r="L301">
        <v>10.010908000000001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105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5280.4448439999996</v>
      </c>
      <c r="I302">
        <v>0.77164200000000005</v>
      </c>
      <c r="J302" t="s">
        <v>3</v>
      </c>
      <c r="K302">
        <v>5280.3844920000001</v>
      </c>
      <c r="L302">
        <v>0.77028600000000003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588000</v>
      </c>
      <c r="AM302">
        <v>0</v>
      </c>
    </row>
    <row r="303" spans="1:39" x14ac:dyDescent="0.25">
      <c r="A303" t="s">
        <v>105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10776.56459</v>
      </c>
      <c r="I303">
        <v>3.2624490000000002</v>
      </c>
      <c r="J303" t="s">
        <v>3</v>
      </c>
      <c r="K303">
        <v>10776.445098</v>
      </c>
      <c r="L303">
        <v>3.2606389999999998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1200500</v>
      </c>
      <c r="AM303">
        <v>0</v>
      </c>
    </row>
    <row r="304" spans="1:39" x14ac:dyDescent="0.25">
      <c r="A304" t="s">
        <v>105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16271.235332</v>
      </c>
      <c r="I304">
        <v>7.3550789999999999</v>
      </c>
      <c r="J304" t="s">
        <v>3</v>
      </c>
      <c r="K304">
        <v>16271.057266</v>
      </c>
      <c r="L304">
        <v>7.3485800000000001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1813000</v>
      </c>
      <c r="AM304">
        <v>0</v>
      </c>
    </row>
    <row r="305" spans="1:39" x14ac:dyDescent="0.25">
      <c r="A305" t="s">
        <v>105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21767.319491999999</v>
      </c>
      <c r="I305">
        <v>13.162756999999999</v>
      </c>
      <c r="J305" t="s">
        <v>3</v>
      </c>
      <c r="K305">
        <v>21767.081953000001</v>
      </c>
      <c r="L305">
        <v>13.155393999999999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2425500</v>
      </c>
      <c r="AM305">
        <v>0</v>
      </c>
    </row>
    <row r="306" spans="1:39" x14ac:dyDescent="0.25">
      <c r="A306" t="s">
        <v>105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27262.043203000001</v>
      </c>
      <c r="I306">
        <v>20.783149000000002</v>
      </c>
      <c r="J306" t="s">
        <v>3</v>
      </c>
      <c r="K306">
        <v>27261.745469000001</v>
      </c>
      <c r="L306">
        <v>20.782582000000001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3038000</v>
      </c>
      <c r="AM306">
        <v>0</v>
      </c>
    </row>
    <row r="307" spans="1:39" x14ac:dyDescent="0.25">
      <c r="A307" t="s">
        <v>105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32758.082461000002</v>
      </c>
      <c r="I307">
        <v>29.439841999999999</v>
      </c>
      <c r="J307" t="s">
        <v>3</v>
      </c>
      <c r="K307">
        <v>32757.725703</v>
      </c>
      <c r="L307">
        <v>29.441137000000001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3650500</v>
      </c>
      <c r="AM307">
        <v>0</v>
      </c>
    </row>
    <row r="308" spans="1:39" x14ac:dyDescent="0.25">
      <c r="A308" t="s">
        <v>105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38253.065938</v>
      </c>
      <c r="I308">
        <v>38.765206999999997</v>
      </c>
      <c r="J308" t="s">
        <v>3</v>
      </c>
      <c r="K308">
        <v>38252.650859000001</v>
      </c>
      <c r="L308">
        <v>38.747942999999999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4263000</v>
      </c>
      <c r="AM308">
        <v>0</v>
      </c>
    </row>
    <row r="309" spans="1:39" x14ac:dyDescent="0.25">
      <c r="A309" t="s">
        <v>105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43748.890547000003</v>
      </c>
      <c r="I309">
        <v>52.340052999999997</v>
      </c>
      <c r="J309" t="s">
        <v>3</v>
      </c>
      <c r="K309">
        <v>43748.414375</v>
      </c>
      <c r="L309">
        <v>52.310844000000003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4875500</v>
      </c>
      <c r="AM309">
        <v>0</v>
      </c>
    </row>
    <row r="310" spans="1:39" x14ac:dyDescent="0.25">
      <c r="A310" t="s">
        <v>105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49244.24</v>
      </c>
      <c r="I310">
        <v>60.373251000000003</v>
      </c>
      <c r="J310" t="s">
        <v>3</v>
      </c>
      <c r="K310">
        <v>49243.703047000003</v>
      </c>
      <c r="L310">
        <v>60.353557000000002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5488000</v>
      </c>
      <c r="AM310">
        <v>0</v>
      </c>
    </row>
    <row r="311" spans="1:39" x14ac:dyDescent="0.25">
      <c r="A311" t="s">
        <v>105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54739.648827999998</v>
      </c>
      <c r="I311">
        <v>81.429519999999997</v>
      </c>
      <c r="J311" t="s">
        <v>3</v>
      </c>
      <c r="K311">
        <v>54739.052968999997</v>
      </c>
      <c r="L311">
        <v>81.421569000000005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6100500</v>
      </c>
      <c r="AM311">
        <v>0</v>
      </c>
    </row>
    <row r="312" spans="1:39" x14ac:dyDescent="0.25">
      <c r="A312" t="s">
        <v>105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60235.743516000002</v>
      </c>
      <c r="I312">
        <v>98.504199999999997</v>
      </c>
      <c r="J312" t="s">
        <v>3</v>
      </c>
      <c r="K312">
        <v>60235.086406000002</v>
      </c>
      <c r="L312">
        <v>98.482911999999999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6713000</v>
      </c>
      <c r="AM312">
        <v>0</v>
      </c>
    </row>
    <row r="313" spans="1:39" x14ac:dyDescent="0.25">
      <c r="A313" t="s">
        <v>105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65730.452187999996</v>
      </c>
      <c r="I313">
        <v>117.140489</v>
      </c>
      <c r="J313" t="s">
        <v>3</v>
      </c>
      <c r="K313">
        <v>65729.733280999993</v>
      </c>
      <c r="L313">
        <v>117.11032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7325500</v>
      </c>
      <c r="AM313">
        <v>0</v>
      </c>
    </row>
    <row r="314" spans="1:39" x14ac:dyDescent="0.25">
      <c r="A314" t="s">
        <v>105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71226.555156000002</v>
      </c>
      <c r="I314">
        <v>137.46709100000001</v>
      </c>
      <c r="J314" t="s">
        <v>3</v>
      </c>
      <c r="K314">
        <v>71225.775156000003</v>
      </c>
      <c r="L314">
        <v>137.37525099999999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7938000</v>
      </c>
      <c r="AM314">
        <v>0</v>
      </c>
    </row>
    <row r="315" spans="1:39" x14ac:dyDescent="0.25">
      <c r="A315" t="s">
        <v>105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76721.262969000003</v>
      </c>
      <c r="I315">
        <v>159.99621999999999</v>
      </c>
      <c r="J315" t="s">
        <v>3</v>
      </c>
      <c r="K315">
        <v>76720.425937000007</v>
      </c>
      <c r="L315">
        <v>159.86369199999999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8550500</v>
      </c>
      <c r="AM315">
        <v>0</v>
      </c>
    </row>
    <row r="316" spans="1:39" x14ac:dyDescent="0.25">
      <c r="A316" t="s">
        <v>105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82217.341874999998</v>
      </c>
      <c r="I316">
        <v>183.25599600000001</v>
      </c>
      <c r="J316" t="s">
        <v>3</v>
      </c>
      <c r="K316">
        <v>82216.447969000001</v>
      </c>
      <c r="L316">
        <v>183.08912000000001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9163000</v>
      </c>
      <c r="AM316">
        <v>0</v>
      </c>
    </row>
    <row r="317" spans="1:39" x14ac:dyDescent="0.25">
      <c r="A317" t="s">
        <v>105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87712.133281000002</v>
      </c>
      <c r="I317">
        <v>210.63061300000001</v>
      </c>
      <c r="J317" t="s">
        <v>3</v>
      </c>
      <c r="K317">
        <v>87711.183437999993</v>
      </c>
      <c r="L317">
        <v>210.529651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9775500</v>
      </c>
      <c r="AM317">
        <v>0</v>
      </c>
    </row>
    <row r="318" spans="1:39" x14ac:dyDescent="0.25">
      <c r="A318" t="s">
        <v>105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93208.149531000003</v>
      </c>
      <c r="I318">
        <v>235.21403100000001</v>
      </c>
      <c r="J318" t="s">
        <v>3</v>
      </c>
      <c r="K318">
        <v>93207.139530999993</v>
      </c>
      <c r="L318">
        <v>235.06788599999999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10388000</v>
      </c>
      <c r="AM318">
        <v>0</v>
      </c>
    </row>
    <row r="319" spans="1:39" x14ac:dyDescent="0.25">
      <c r="A319" t="s">
        <v>105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98703.307813000007</v>
      </c>
      <c r="I319">
        <v>255.00762</v>
      </c>
      <c r="J319" t="s">
        <v>3</v>
      </c>
      <c r="K319">
        <v>98702.239530999999</v>
      </c>
      <c r="L319">
        <v>254.78401199999999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11000500</v>
      </c>
      <c r="AM319">
        <v>0</v>
      </c>
    </row>
    <row r="320" spans="1:39" x14ac:dyDescent="0.25">
      <c r="A320" t="s">
        <v>105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104198.9225</v>
      </c>
      <c r="I320">
        <v>294.32997499999999</v>
      </c>
      <c r="J320" t="s">
        <v>3</v>
      </c>
      <c r="K320">
        <v>104197.79265600001</v>
      </c>
      <c r="L320">
        <v>294.11413800000003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11613000</v>
      </c>
      <c r="AM320">
        <v>0</v>
      </c>
    </row>
    <row r="321" spans="1:39" x14ac:dyDescent="0.25">
      <c r="A321" t="s">
        <v>105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109694.55906299999</v>
      </c>
      <c r="I321">
        <v>317.86840100000001</v>
      </c>
      <c r="J321" t="s">
        <v>3</v>
      </c>
      <c r="K321">
        <v>109693.370469</v>
      </c>
      <c r="L321">
        <v>317.76336500000002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12225500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5720.8086430000003</v>
      </c>
      <c r="I322">
        <v>46353.403821</v>
      </c>
      <c r="J322" t="s">
        <v>3</v>
      </c>
      <c r="K322">
        <v>5715.9928520000003</v>
      </c>
      <c r="L322">
        <v>46278.851910999998</v>
      </c>
      <c r="M322" t="s">
        <v>4</v>
      </c>
      <c r="N322">
        <v>396.07856800000002</v>
      </c>
      <c r="O322">
        <v>1939.0648659999999</v>
      </c>
      <c r="P322" t="s">
        <v>5</v>
      </c>
      <c r="Q322">
        <v>316.33980000000003</v>
      </c>
      <c r="R322">
        <v>157.6858</v>
      </c>
      <c r="S322" t="s">
        <v>6</v>
      </c>
      <c r="T322">
        <v>91.068962999999997</v>
      </c>
      <c r="U322">
        <v>11.172596</v>
      </c>
      <c r="V322" t="s">
        <v>7</v>
      </c>
      <c r="W322">
        <v>97.000422999999998</v>
      </c>
      <c r="X322">
        <v>12.743613</v>
      </c>
      <c r="Y322" t="s">
        <v>8</v>
      </c>
      <c r="Z322">
        <v>100.98677000000001</v>
      </c>
      <c r="AA322">
        <v>28.091726000000001</v>
      </c>
      <c r="AB322" t="s">
        <v>9</v>
      </c>
      <c r="AC322">
        <v>4985.1944530000001</v>
      </c>
      <c r="AD322">
        <v>33922.296844999997</v>
      </c>
      <c r="AE322" t="s">
        <v>10</v>
      </c>
      <c r="AF322">
        <v>0.38286700000000001</v>
      </c>
      <c r="AG322">
        <v>2.4000000000000001E-5</v>
      </c>
      <c r="AH322" t="s">
        <v>11</v>
      </c>
      <c r="AI322">
        <v>0.61798399999999998</v>
      </c>
      <c r="AJ322">
        <v>6.9999999999999999E-6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11450.455293000001</v>
      </c>
      <c r="I323">
        <v>120726.460877</v>
      </c>
      <c r="J323" t="s">
        <v>3</v>
      </c>
      <c r="K323">
        <v>11440.798516000001</v>
      </c>
      <c r="L323">
        <v>120532.77228</v>
      </c>
      <c r="M323" t="s">
        <v>4</v>
      </c>
      <c r="N323">
        <v>790.35495200000003</v>
      </c>
      <c r="O323">
        <v>7785.0310939999999</v>
      </c>
      <c r="P323" t="s">
        <v>5</v>
      </c>
      <c r="Q323">
        <v>635.74452399999996</v>
      </c>
      <c r="R323">
        <v>414.65323699999999</v>
      </c>
      <c r="S323" t="s">
        <v>6</v>
      </c>
      <c r="T323">
        <v>182.438468</v>
      </c>
      <c r="U323">
        <v>27.40035</v>
      </c>
      <c r="V323" t="s">
        <v>7</v>
      </c>
      <c r="W323">
        <v>194.38208599999999</v>
      </c>
      <c r="X323">
        <v>31.068802999999999</v>
      </c>
      <c r="Y323" t="s">
        <v>8</v>
      </c>
      <c r="Z323">
        <v>204.29843700000001</v>
      </c>
      <c r="AA323">
        <v>94.884763000000007</v>
      </c>
      <c r="AB323" t="s">
        <v>9</v>
      </c>
      <c r="AC323">
        <v>9977.8702539999995</v>
      </c>
      <c r="AD323">
        <v>82394.924885</v>
      </c>
      <c r="AE323" t="s">
        <v>10</v>
      </c>
      <c r="AF323">
        <v>0.38082700000000003</v>
      </c>
      <c r="AG323">
        <v>2.4000000000000001E-5</v>
      </c>
      <c r="AH323" t="s">
        <v>11</v>
      </c>
      <c r="AI323">
        <v>0.61957799999999996</v>
      </c>
      <c r="AJ323">
        <v>6.9999999999999999E-6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17183.227383000001</v>
      </c>
      <c r="I324">
        <v>194192.88739700001</v>
      </c>
      <c r="J324" t="s">
        <v>3</v>
      </c>
      <c r="K324">
        <v>17168.731602</v>
      </c>
      <c r="L324">
        <v>193892.944349</v>
      </c>
      <c r="M324" t="s">
        <v>4</v>
      </c>
      <c r="N324">
        <v>1185.069976</v>
      </c>
      <c r="O324">
        <v>16997.240513000001</v>
      </c>
      <c r="P324" t="s">
        <v>5</v>
      </c>
      <c r="Q324">
        <v>956.40463499999998</v>
      </c>
      <c r="R324">
        <v>643.97470999999996</v>
      </c>
      <c r="S324" t="s">
        <v>6</v>
      </c>
      <c r="T324">
        <v>273.84655099999998</v>
      </c>
      <c r="U324">
        <v>43.067906999999998</v>
      </c>
      <c r="V324" t="s">
        <v>7</v>
      </c>
      <c r="W324">
        <v>291.82107000000002</v>
      </c>
      <c r="X324">
        <v>49.470650999999997</v>
      </c>
      <c r="Y324" t="s">
        <v>8</v>
      </c>
      <c r="Z324">
        <v>308.77525000000003</v>
      </c>
      <c r="AA324">
        <v>166.97559100000001</v>
      </c>
      <c r="AB324" t="s">
        <v>9</v>
      </c>
      <c r="AC324">
        <v>14971.973984</v>
      </c>
      <c r="AD324">
        <v>130121.376229</v>
      </c>
      <c r="AE324" t="s">
        <v>10</v>
      </c>
      <c r="AF324">
        <v>0.37968800000000003</v>
      </c>
      <c r="AG324">
        <v>2.1999999999999999E-5</v>
      </c>
      <c r="AH324" t="s">
        <v>11</v>
      </c>
      <c r="AI324">
        <v>0.61984399999999995</v>
      </c>
      <c r="AJ324">
        <v>6.0000000000000002E-6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22910.93707</v>
      </c>
      <c r="I325">
        <v>238510.43304800001</v>
      </c>
      <c r="J325" t="s">
        <v>3</v>
      </c>
      <c r="K325">
        <v>22891.609570000001</v>
      </c>
      <c r="L325">
        <v>238155.49690200001</v>
      </c>
      <c r="M325" t="s">
        <v>4</v>
      </c>
      <c r="N325">
        <v>1579.708875</v>
      </c>
      <c r="O325">
        <v>30246.721872999999</v>
      </c>
      <c r="P325" t="s">
        <v>5</v>
      </c>
      <c r="Q325">
        <v>1278.021328</v>
      </c>
      <c r="R325">
        <v>758.60090600000001</v>
      </c>
      <c r="S325" t="s">
        <v>6</v>
      </c>
      <c r="T325">
        <v>365.17722800000001</v>
      </c>
      <c r="U325">
        <v>48.951614999999997</v>
      </c>
      <c r="V325" t="s">
        <v>7</v>
      </c>
      <c r="W325">
        <v>389.13724999999999</v>
      </c>
      <c r="X325">
        <v>56.141254000000004</v>
      </c>
      <c r="Y325" t="s">
        <v>8</v>
      </c>
      <c r="Z325">
        <v>414.45074199999999</v>
      </c>
      <c r="AA325">
        <v>214.27993699999999</v>
      </c>
      <c r="AB325" t="s">
        <v>9</v>
      </c>
      <c r="AC325">
        <v>19960.108086</v>
      </c>
      <c r="AD325">
        <v>148759.197594</v>
      </c>
      <c r="AE325" t="s">
        <v>10</v>
      </c>
      <c r="AF325">
        <v>0.37905899999999998</v>
      </c>
      <c r="AG325">
        <v>2.0999999999999999E-5</v>
      </c>
      <c r="AH325" t="s">
        <v>11</v>
      </c>
      <c r="AI325">
        <v>0.62023200000000001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28633.829258000002</v>
      </c>
      <c r="I326">
        <v>336445.218008</v>
      </c>
      <c r="J326" t="s">
        <v>3</v>
      </c>
      <c r="K326">
        <v>28609.673008000002</v>
      </c>
      <c r="L326">
        <v>335956.087703</v>
      </c>
      <c r="M326" t="s">
        <v>4</v>
      </c>
      <c r="N326">
        <v>1973.3913399999999</v>
      </c>
      <c r="O326">
        <v>46926.845917999999</v>
      </c>
      <c r="P326" t="s">
        <v>5</v>
      </c>
      <c r="Q326">
        <v>1599.9562719999999</v>
      </c>
      <c r="R326">
        <v>936.46801300000004</v>
      </c>
      <c r="S326" t="s">
        <v>6</v>
      </c>
      <c r="T326">
        <v>456.38654600000001</v>
      </c>
      <c r="U326">
        <v>69.600533999999996</v>
      </c>
      <c r="V326" t="s">
        <v>7</v>
      </c>
      <c r="W326">
        <v>486.336882</v>
      </c>
      <c r="X326">
        <v>79.128317999999993</v>
      </c>
      <c r="Y326" t="s">
        <v>8</v>
      </c>
      <c r="Z326">
        <v>520.72040200000004</v>
      </c>
      <c r="AA326">
        <v>212.416989</v>
      </c>
      <c r="AB326" t="s">
        <v>9</v>
      </c>
      <c r="AC326">
        <v>24944.099961</v>
      </c>
      <c r="AD326">
        <v>212091.932524</v>
      </c>
      <c r="AE326" t="s">
        <v>10</v>
      </c>
      <c r="AF326">
        <v>0.37840600000000002</v>
      </c>
      <c r="AG326">
        <v>1.8E-5</v>
      </c>
      <c r="AH326" t="s">
        <v>11</v>
      </c>
      <c r="AI326">
        <v>0.620282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34327.672031000002</v>
      </c>
      <c r="I327">
        <v>494102.269118</v>
      </c>
      <c r="J327" t="s">
        <v>3</v>
      </c>
      <c r="K327">
        <v>34298.714844000002</v>
      </c>
      <c r="L327">
        <v>493378.92306200002</v>
      </c>
      <c r="M327" t="s">
        <v>4</v>
      </c>
      <c r="N327">
        <v>2365.6816210000002</v>
      </c>
      <c r="O327">
        <v>67548.019761999996</v>
      </c>
      <c r="P327" t="s">
        <v>5</v>
      </c>
      <c r="Q327">
        <v>1921.0541410000001</v>
      </c>
      <c r="R327">
        <v>1202.317223</v>
      </c>
      <c r="S327" t="s">
        <v>6</v>
      </c>
      <c r="T327">
        <v>547.12577399999998</v>
      </c>
      <c r="U327">
        <v>102.513924</v>
      </c>
      <c r="V327" t="s">
        <v>7</v>
      </c>
      <c r="W327">
        <v>583.01559099999997</v>
      </c>
      <c r="X327">
        <v>116.357268</v>
      </c>
      <c r="Y327" t="s">
        <v>8</v>
      </c>
      <c r="Z327">
        <v>627.26863200000003</v>
      </c>
      <c r="AA327">
        <v>184.55979600000001</v>
      </c>
      <c r="AB327" t="s">
        <v>9</v>
      </c>
      <c r="AC327">
        <v>29901.408047000001</v>
      </c>
      <c r="AD327">
        <v>313727.307263</v>
      </c>
      <c r="AE327" t="s">
        <v>10</v>
      </c>
      <c r="AF327">
        <v>0.37764900000000001</v>
      </c>
      <c r="AG327">
        <v>1.7E-5</v>
      </c>
      <c r="AH327" t="s">
        <v>11</v>
      </c>
      <c r="AI327">
        <v>0.62028899999999998</v>
      </c>
      <c r="AJ327">
        <v>7.9999999999999996E-6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40028.338280999997</v>
      </c>
      <c r="I328">
        <v>614465.34947999998</v>
      </c>
      <c r="J328" t="s">
        <v>3</v>
      </c>
      <c r="K328">
        <v>39994.568593999997</v>
      </c>
      <c r="L328">
        <v>613583.44904400001</v>
      </c>
      <c r="M328" t="s">
        <v>4</v>
      </c>
      <c r="N328">
        <v>2758.4041649999999</v>
      </c>
      <c r="O328">
        <v>91316.643190999996</v>
      </c>
      <c r="P328" t="s">
        <v>5</v>
      </c>
      <c r="Q328">
        <v>2242.4078030000001</v>
      </c>
      <c r="R328">
        <v>1534.7514349999999</v>
      </c>
      <c r="S328" t="s">
        <v>6</v>
      </c>
      <c r="T328">
        <v>638.01035899999999</v>
      </c>
      <c r="U328">
        <v>126.077709</v>
      </c>
      <c r="V328" t="s">
        <v>7</v>
      </c>
      <c r="W328">
        <v>679.82584699999995</v>
      </c>
      <c r="X328">
        <v>142.685295</v>
      </c>
      <c r="Y328" t="s">
        <v>8</v>
      </c>
      <c r="Z328">
        <v>733.76096900000005</v>
      </c>
      <c r="AA328">
        <v>243.68564599999999</v>
      </c>
      <c r="AB328" t="s">
        <v>9</v>
      </c>
      <c r="AC328">
        <v>34864.485077999998</v>
      </c>
      <c r="AD328">
        <v>385267.45633700001</v>
      </c>
      <c r="AE328" t="s">
        <v>10</v>
      </c>
      <c r="AF328">
        <v>0.37741000000000002</v>
      </c>
      <c r="AG328">
        <v>1.5999999999999999E-5</v>
      </c>
      <c r="AH328" t="s">
        <v>11</v>
      </c>
      <c r="AI328">
        <v>0.62051500000000004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45796.350233999998</v>
      </c>
      <c r="I329">
        <v>766742.704471</v>
      </c>
      <c r="J329" t="s">
        <v>3</v>
      </c>
      <c r="K329">
        <v>45757.705077999999</v>
      </c>
      <c r="L329">
        <v>765632.34530399996</v>
      </c>
      <c r="M329" t="s">
        <v>4</v>
      </c>
      <c r="N329">
        <v>3153.6797219999999</v>
      </c>
      <c r="O329">
        <v>118250.355841</v>
      </c>
      <c r="P329" t="s">
        <v>5</v>
      </c>
      <c r="Q329">
        <v>2567.444751</v>
      </c>
      <c r="R329">
        <v>1937.220775</v>
      </c>
      <c r="S329" t="s">
        <v>6</v>
      </c>
      <c r="T329">
        <v>730.02251699999999</v>
      </c>
      <c r="U329">
        <v>160.52133900000001</v>
      </c>
      <c r="V329" t="s">
        <v>7</v>
      </c>
      <c r="W329">
        <v>777.80237399999999</v>
      </c>
      <c r="X329">
        <v>181.750925</v>
      </c>
      <c r="Y329" t="s">
        <v>8</v>
      </c>
      <c r="Z329">
        <v>841.34463600000004</v>
      </c>
      <c r="AA329">
        <v>307.53731699999997</v>
      </c>
      <c r="AB329" t="s">
        <v>9</v>
      </c>
      <c r="AC329">
        <v>39887.630858999997</v>
      </c>
      <c r="AD329">
        <v>492581.23934899998</v>
      </c>
      <c r="AE329" t="s">
        <v>10</v>
      </c>
      <c r="AF329">
        <v>0.37701499999999999</v>
      </c>
      <c r="AG329">
        <v>1.4E-5</v>
      </c>
      <c r="AH329" t="s">
        <v>11</v>
      </c>
      <c r="AI329">
        <v>0.62073199999999995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51535.487813</v>
      </c>
      <c r="I330">
        <v>916706.05131100002</v>
      </c>
      <c r="J330" t="s">
        <v>3</v>
      </c>
      <c r="K330">
        <v>51492.004140999998</v>
      </c>
      <c r="L330">
        <v>915385.71610399999</v>
      </c>
      <c r="M330" t="s">
        <v>4</v>
      </c>
      <c r="N330">
        <v>3548.5625439999999</v>
      </c>
      <c r="O330">
        <v>150642.736409</v>
      </c>
      <c r="P330" t="s">
        <v>5</v>
      </c>
      <c r="Q330">
        <v>2890.7390869999999</v>
      </c>
      <c r="R330">
        <v>2219.581009</v>
      </c>
      <c r="S330" t="s">
        <v>6</v>
      </c>
      <c r="T330">
        <v>821.47108300000002</v>
      </c>
      <c r="U330">
        <v>185.63728499999999</v>
      </c>
      <c r="V330" t="s">
        <v>7</v>
      </c>
      <c r="W330">
        <v>875.27553799999998</v>
      </c>
      <c r="X330">
        <v>209.67756299999999</v>
      </c>
      <c r="Y330" t="s">
        <v>8</v>
      </c>
      <c r="Z330">
        <v>948.38250700000003</v>
      </c>
      <c r="AA330">
        <v>350.465396</v>
      </c>
      <c r="AB330" t="s">
        <v>9</v>
      </c>
      <c r="AC330">
        <v>44884.079687999998</v>
      </c>
      <c r="AD330">
        <v>569531.07502400002</v>
      </c>
      <c r="AE330" t="s">
        <v>10</v>
      </c>
      <c r="AF330">
        <v>0.37668800000000002</v>
      </c>
      <c r="AG330">
        <v>1.2E-5</v>
      </c>
      <c r="AH330" t="s">
        <v>11</v>
      </c>
      <c r="AI330">
        <v>0.62093799999999999</v>
      </c>
      <c r="AJ330">
        <v>1.2E-5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57281.020547</v>
      </c>
      <c r="I331">
        <v>958297.58790799999</v>
      </c>
      <c r="J331" t="s">
        <v>3</v>
      </c>
      <c r="K331">
        <v>57232.679452999997</v>
      </c>
      <c r="L331">
        <v>956930.86357199994</v>
      </c>
      <c r="M331" t="s">
        <v>4</v>
      </c>
      <c r="N331">
        <v>3943.3028319999999</v>
      </c>
      <c r="O331">
        <v>184921.453698</v>
      </c>
      <c r="P331" t="s">
        <v>5</v>
      </c>
      <c r="Q331">
        <v>3214.5570360000002</v>
      </c>
      <c r="R331">
        <v>2208.506073</v>
      </c>
      <c r="S331" t="s">
        <v>6</v>
      </c>
      <c r="T331">
        <v>913.04616599999997</v>
      </c>
      <c r="U331">
        <v>190.749064</v>
      </c>
      <c r="V331" t="s">
        <v>7</v>
      </c>
      <c r="W331">
        <v>972.88017200000002</v>
      </c>
      <c r="X331">
        <v>215.66564500000001</v>
      </c>
      <c r="Y331" t="s">
        <v>8</v>
      </c>
      <c r="Z331">
        <v>1055.6571839999999</v>
      </c>
      <c r="AA331">
        <v>325.00334900000001</v>
      </c>
      <c r="AB331" t="s">
        <v>9</v>
      </c>
      <c r="AC331">
        <v>49886.792969000002</v>
      </c>
      <c r="AD331">
        <v>588123.35777</v>
      </c>
      <c r="AE331" t="s">
        <v>10</v>
      </c>
      <c r="AF331">
        <v>0.376249</v>
      </c>
      <c r="AG331">
        <v>9.0000000000000002E-6</v>
      </c>
      <c r="AH331" t="s">
        <v>11</v>
      </c>
      <c r="AI331">
        <v>0.62105100000000002</v>
      </c>
      <c r="AJ331">
        <v>1.2999999999999999E-5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62999.565780999998</v>
      </c>
      <c r="I332">
        <v>1093846.781592</v>
      </c>
      <c r="J332" t="s">
        <v>3</v>
      </c>
      <c r="K332">
        <v>62946.409062999999</v>
      </c>
      <c r="L332">
        <v>1092287.5395829999</v>
      </c>
      <c r="M332" t="s">
        <v>4</v>
      </c>
      <c r="N332">
        <v>4336.4722709999996</v>
      </c>
      <c r="O332">
        <v>222849.32496699999</v>
      </c>
      <c r="P332" t="s">
        <v>5</v>
      </c>
      <c r="Q332">
        <v>3537.0368309999999</v>
      </c>
      <c r="R332">
        <v>2558.969826</v>
      </c>
      <c r="S332" t="s">
        <v>6</v>
      </c>
      <c r="T332">
        <v>1004.200529</v>
      </c>
      <c r="U332">
        <v>217.68043599999999</v>
      </c>
      <c r="V332" t="s">
        <v>7</v>
      </c>
      <c r="W332">
        <v>1069.994038</v>
      </c>
      <c r="X332">
        <v>246.00380699999999</v>
      </c>
      <c r="Y332" t="s">
        <v>8</v>
      </c>
      <c r="Z332">
        <v>1162.6209449999999</v>
      </c>
      <c r="AA332">
        <v>333.59649100000001</v>
      </c>
      <c r="AB332" t="s">
        <v>9</v>
      </c>
      <c r="AC332">
        <v>54865.413047000002</v>
      </c>
      <c r="AD332">
        <v>669443.017123</v>
      </c>
      <c r="AE332" t="s">
        <v>10</v>
      </c>
      <c r="AF332">
        <v>0.37613400000000002</v>
      </c>
      <c r="AG332">
        <v>7.9999999999999996E-6</v>
      </c>
      <c r="AH332" t="s">
        <v>11</v>
      </c>
      <c r="AI332">
        <v>0.62114999999999998</v>
      </c>
      <c r="AJ332">
        <v>1.2999999999999999E-5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68698.612812000007</v>
      </c>
      <c r="I333">
        <v>1187336.7989030001</v>
      </c>
      <c r="J333" t="s">
        <v>3</v>
      </c>
      <c r="K333">
        <v>68640.658750000002</v>
      </c>
      <c r="L333">
        <v>1185663.266761</v>
      </c>
      <c r="M333" t="s">
        <v>4</v>
      </c>
      <c r="N333">
        <v>4729.2362009999997</v>
      </c>
      <c r="O333">
        <v>264727.13796800002</v>
      </c>
      <c r="P333" t="s">
        <v>5</v>
      </c>
      <c r="Q333">
        <v>3858.307139</v>
      </c>
      <c r="R333">
        <v>2781.6501410000001</v>
      </c>
      <c r="S333" t="s">
        <v>6</v>
      </c>
      <c r="T333">
        <v>1095.0468020000001</v>
      </c>
      <c r="U333">
        <v>228.079905</v>
      </c>
      <c r="V333" t="s">
        <v>7</v>
      </c>
      <c r="W333">
        <v>1166.757087</v>
      </c>
      <c r="X333">
        <v>259.30208800000003</v>
      </c>
      <c r="Y333" t="s">
        <v>8</v>
      </c>
      <c r="Z333">
        <v>1269.105984</v>
      </c>
      <c r="AA333">
        <v>384.76342899999997</v>
      </c>
      <c r="AB333" t="s">
        <v>9</v>
      </c>
      <c r="AC333">
        <v>59826.529922000002</v>
      </c>
      <c r="AD333">
        <v>705984.50352599996</v>
      </c>
      <c r="AE333" t="s">
        <v>10</v>
      </c>
      <c r="AF333">
        <v>0.37612899999999999</v>
      </c>
      <c r="AG333">
        <v>7.9999999999999996E-6</v>
      </c>
      <c r="AH333" t="s">
        <v>11</v>
      </c>
      <c r="AI333">
        <v>0.62138700000000002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74393.489686999994</v>
      </c>
      <c r="I334">
        <v>1281093.7990949999</v>
      </c>
      <c r="J334" t="s">
        <v>3</v>
      </c>
      <c r="K334">
        <v>74330.732969000004</v>
      </c>
      <c r="L334">
        <v>1279320.9464149999</v>
      </c>
      <c r="M334" t="s">
        <v>4</v>
      </c>
      <c r="N334">
        <v>5121.6258500000004</v>
      </c>
      <c r="O334">
        <v>310052.40963299997</v>
      </c>
      <c r="P334" t="s">
        <v>5</v>
      </c>
      <c r="Q334">
        <v>4179.2610249999998</v>
      </c>
      <c r="R334">
        <v>2990.589011</v>
      </c>
      <c r="S334" t="s">
        <v>6</v>
      </c>
      <c r="T334">
        <v>1185.7826150000001</v>
      </c>
      <c r="U334">
        <v>241.16417000000001</v>
      </c>
      <c r="V334" t="s">
        <v>7</v>
      </c>
      <c r="W334">
        <v>1263.44218</v>
      </c>
      <c r="X334">
        <v>274.73227700000001</v>
      </c>
      <c r="Y334" t="s">
        <v>8</v>
      </c>
      <c r="Z334">
        <v>1375.4528809999999</v>
      </c>
      <c r="AA334">
        <v>444.04932400000001</v>
      </c>
      <c r="AB334" t="s">
        <v>9</v>
      </c>
      <c r="AC334">
        <v>64783.912578000003</v>
      </c>
      <c r="AD334">
        <v>752587.66833400005</v>
      </c>
      <c r="AE334" t="s">
        <v>10</v>
      </c>
      <c r="AF334">
        <v>0.37592999999999999</v>
      </c>
      <c r="AG334">
        <v>1.0000000000000001E-5</v>
      </c>
      <c r="AH334" t="s">
        <v>11</v>
      </c>
      <c r="AI334">
        <v>0.621506</v>
      </c>
      <c r="AJ334">
        <v>1.5E-5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80111.331405999998</v>
      </c>
      <c r="I335">
        <v>1498708.899769</v>
      </c>
      <c r="J335" t="s">
        <v>3</v>
      </c>
      <c r="K335">
        <v>80043.754686999993</v>
      </c>
      <c r="L335">
        <v>1496670.7610210001</v>
      </c>
      <c r="M335" t="s">
        <v>4</v>
      </c>
      <c r="N335">
        <v>5515.5475930000002</v>
      </c>
      <c r="O335">
        <v>360950.33137199999</v>
      </c>
      <c r="P335" t="s">
        <v>5</v>
      </c>
      <c r="Q335">
        <v>4501.2639840000002</v>
      </c>
      <c r="R335">
        <v>3358.1630110000001</v>
      </c>
      <c r="S335" t="s">
        <v>6</v>
      </c>
      <c r="T335">
        <v>1276.9183250000001</v>
      </c>
      <c r="U335">
        <v>273.909335</v>
      </c>
      <c r="V335" t="s">
        <v>7</v>
      </c>
      <c r="W335">
        <v>1360.5196289999999</v>
      </c>
      <c r="X335">
        <v>311.93630300000001</v>
      </c>
      <c r="Y335" t="s">
        <v>8</v>
      </c>
      <c r="Z335">
        <v>1481.923826</v>
      </c>
      <c r="AA335">
        <v>498.07489900000002</v>
      </c>
      <c r="AB335" t="s">
        <v>9</v>
      </c>
      <c r="AC335">
        <v>69761.351093999998</v>
      </c>
      <c r="AD335">
        <v>854252.86565000005</v>
      </c>
      <c r="AE335" t="s">
        <v>10</v>
      </c>
      <c r="AF335">
        <v>0.37578400000000001</v>
      </c>
      <c r="AG335">
        <v>9.0000000000000002E-6</v>
      </c>
      <c r="AH335" t="s">
        <v>11</v>
      </c>
      <c r="AI335">
        <v>0.62203799999999998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85820.216249999998</v>
      </c>
      <c r="I336">
        <v>1665335.2820929999</v>
      </c>
      <c r="J336" t="s">
        <v>3</v>
      </c>
      <c r="K336">
        <v>85747.823594000001</v>
      </c>
      <c r="L336">
        <v>1663109.117993</v>
      </c>
      <c r="M336" t="s">
        <v>4</v>
      </c>
      <c r="N336">
        <v>5909.0364939999999</v>
      </c>
      <c r="O336">
        <v>414488.76272699999</v>
      </c>
      <c r="P336" t="s">
        <v>5</v>
      </c>
      <c r="Q336">
        <v>4823.0158009999996</v>
      </c>
      <c r="R336">
        <v>3556.7383410000002</v>
      </c>
      <c r="S336" t="s">
        <v>6</v>
      </c>
      <c r="T336">
        <v>1367.870962</v>
      </c>
      <c r="U336">
        <v>300.12721399999998</v>
      </c>
      <c r="V336" t="s">
        <v>7</v>
      </c>
      <c r="W336">
        <v>1457.481145</v>
      </c>
      <c r="X336">
        <v>339.535797</v>
      </c>
      <c r="Y336" t="s">
        <v>8</v>
      </c>
      <c r="Z336">
        <v>1588.534316</v>
      </c>
      <c r="AA336">
        <v>494.44283999999999</v>
      </c>
      <c r="AB336" t="s">
        <v>9</v>
      </c>
      <c r="AC336">
        <v>74730.451405999993</v>
      </c>
      <c r="AD336">
        <v>937558.40472800005</v>
      </c>
      <c r="AE336" t="s">
        <v>10</v>
      </c>
      <c r="AF336">
        <v>0.37577899999999997</v>
      </c>
      <c r="AG336">
        <v>9.0000000000000002E-6</v>
      </c>
      <c r="AH336" t="s">
        <v>11</v>
      </c>
      <c r="AI336">
        <v>0.62224900000000005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91540.586093999998</v>
      </c>
      <c r="I337">
        <v>1766312.1588949999</v>
      </c>
      <c r="J337" t="s">
        <v>3</v>
      </c>
      <c r="K337">
        <v>91463.379530999999</v>
      </c>
      <c r="L337">
        <v>1763973.2330100001</v>
      </c>
      <c r="M337" t="s">
        <v>4</v>
      </c>
      <c r="N337">
        <v>6302.9267870000003</v>
      </c>
      <c r="O337">
        <v>469409.66195899999</v>
      </c>
      <c r="P337" t="s">
        <v>5</v>
      </c>
      <c r="Q337">
        <v>5145.3961230000004</v>
      </c>
      <c r="R337">
        <v>3749.2215489999999</v>
      </c>
      <c r="S337" t="s">
        <v>6</v>
      </c>
      <c r="T337">
        <v>1459.0058079999999</v>
      </c>
      <c r="U337">
        <v>319.14825000000002</v>
      </c>
      <c r="V337" t="s">
        <v>7</v>
      </c>
      <c r="W337">
        <v>1554.575151</v>
      </c>
      <c r="X337">
        <v>361.760379</v>
      </c>
      <c r="Y337" t="s">
        <v>8</v>
      </c>
      <c r="Z337">
        <v>1695.393738</v>
      </c>
      <c r="AA337">
        <v>473.35614099999998</v>
      </c>
      <c r="AB337" t="s">
        <v>9</v>
      </c>
      <c r="AC337">
        <v>79709.587656000003</v>
      </c>
      <c r="AD337">
        <v>1004326.968731</v>
      </c>
      <c r="AE337" t="s">
        <v>10</v>
      </c>
      <c r="AF337">
        <v>0.37556899999999999</v>
      </c>
      <c r="AG337">
        <v>6.9999999999999999E-6</v>
      </c>
      <c r="AH337" t="s">
        <v>11</v>
      </c>
      <c r="AI337">
        <v>0.62252799999999997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97249.424062000006</v>
      </c>
      <c r="I338">
        <v>1904578.992723</v>
      </c>
      <c r="J338" t="s">
        <v>3</v>
      </c>
      <c r="K338">
        <v>97167.359687000004</v>
      </c>
      <c r="L338">
        <v>1901981.8608929999</v>
      </c>
      <c r="M338" t="s">
        <v>4</v>
      </c>
      <c r="N338">
        <v>6695.7824119999996</v>
      </c>
      <c r="O338">
        <v>528432.96147600003</v>
      </c>
      <c r="P338" t="s">
        <v>5</v>
      </c>
      <c r="Q338">
        <v>5467.3549320000002</v>
      </c>
      <c r="R338">
        <v>4047.4397389999999</v>
      </c>
      <c r="S338" t="s">
        <v>6</v>
      </c>
      <c r="T338">
        <v>1549.9777879999999</v>
      </c>
      <c r="U338">
        <v>346.25266599999998</v>
      </c>
      <c r="V338" t="s">
        <v>7</v>
      </c>
      <c r="W338">
        <v>1651.5093260000001</v>
      </c>
      <c r="X338">
        <v>391.67287900000002</v>
      </c>
      <c r="Y338" t="s">
        <v>8</v>
      </c>
      <c r="Z338">
        <v>1802.1691800000001</v>
      </c>
      <c r="AA338">
        <v>496.95409699999999</v>
      </c>
      <c r="AB338" t="s">
        <v>9</v>
      </c>
      <c r="AC338">
        <v>84678.996719000002</v>
      </c>
      <c r="AD338">
        <v>1085537.896348</v>
      </c>
      <c r="AE338" t="s">
        <v>10</v>
      </c>
      <c r="AF338">
        <v>0.37541799999999997</v>
      </c>
      <c r="AG338">
        <v>6.0000000000000002E-6</v>
      </c>
      <c r="AH338" t="s">
        <v>11</v>
      </c>
      <c r="AI338">
        <v>0.622529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102976.415781</v>
      </c>
      <c r="I339">
        <v>2037560.8148040001</v>
      </c>
      <c r="J339" t="s">
        <v>3</v>
      </c>
      <c r="K339">
        <v>102889.520781</v>
      </c>
      <c r="L339">
        <v>2034794.2677140001</v>
      </c>
      <c r="M339" t="s">
        <v>4</v>
      </c>
      <c r="N339">
        <v>7089.7544630000002</v>
      </c>
      <c r="O339">
        <v>589989.43234499998</v>
      </c>
      <c r="P339" t="s">
        <v>5</v>
      </c>
      <c r="Q339">
        <v>5789.9994340000003</v>
      </c>
      <c r="R339">
        <v>4329.2328649999999</v>
      </c>
      <c r="S339" t="s">
        <v>6</v>
      </c>
      <c r="T339">
        <v>1641.219368</v>
      </c>
      <c r="U339">
        <v>368.39273200000002</v>
      </c>
      <c r="V339" t="s">
        <v>7</v>
      </c>
      <c r="W339">
        <v>1748.73822</v>
      </c>
      <c r="X339">
        <v>417.40358900000001</v>
      </c>
      <c r="Y339" t="s">
        <v>8</v>
      </c>
      <c r="Z339">
        <v>1909.050281</v>
      </c>
      <c r="AA339">
        <v>551.96770300000003</v>
      </c>
      <c r="AB339" t="s">
        <v>9</v>
      </c>
      <c r="AC339">
        <v>89664.450469000003</v>
      </c>
      <c r="AD339">
        <v>1159408.9590489999</v>
      </c>
      <c r="AE339" t="s">
        <v>10</v>
      </c>
      <c r="AF339">
        <v>0.375359</v>
      </c>
      <c r="AG339">
        <v>6.0000000000000002E-6</v>
      </c>
      <c r="AH339" t="s">
        <v>11</v>
      </c>
      <c r="AI339">
        <v>0.62274499999999999</v>
      </c>
      <c r="AJ339">
        <v>1.9000000000000001E-5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108733.04859400001</v>
      </c>
      <c r="I340">
        <v>2344793.9755799999</v>
      </c>
      <c r="J340" t="s">
        <v>3</v>
      </c>
      <c r="K340">
        <v>108641.29906200001</v>
      </c>
      <c r="L340">
        <v>2341625.449455</v>
      </c>
      <c r="M340" t="s">
        <v>4</v>
      </c>
      <c r="N340">
        <v>7485.2914259999998</v>
      </c>
      <c r="O340">
        <v>659188.53696299996</v>
      </c>
      <c r="P340" t="s">
        <v>5</v>
      </c>
      <c r="Q340">
        <v>6114.3241019999996</v>
      </c>
      <c r="R340">
        <v>5072.885209</v>
      </c>
      <c r="S340" t="s">
        <v>6</v>
      </c>
      <c r="T340">
        <v>1732.941814</v>
      </c>
      <c r="U340">
        <v>423.33381100000003</v>
      </c>
      <c r="V340" t="s">
        <v>7</v>
      </c>
      <c r="W340">
        <v>1846.5007539999999</v>
      </c>
      <c r="X340">
        <v>481.34864800000003</v>
      </c>
      <c r="Y340" t="s">
        <v>8</v>
      </c>
      <c r="Z340">
        <v>2016.4529910000001</v>
      </c>
      <c r="AA340">
        <v>671.82535099999996</v>
      </c>
      <c r="AB340" t="s">
        <v>9</v>
      </c>
      <c r="AC340">
        <v>94676.918281000006</v>
      </c>
      <c r="AD340">
        <v>1329079.764771</v>
      </c>
      <c r="AE340" t="s">
        <v>10</v>
      </c>
      <c r="AF340">
        <v>0.37533699999999998</v>
      </c>
      <c r="AG340">
        <v>6.0000000000000002E-6</v>
      </c>
      <c r="AH340" t="s">
        <v>11</v>
      </c>
      <c r="AI340">
        <v>0.62338499999999997</v>
      </c>
      <c r="AJ340">
        <v>2.5999999999999998E-5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114434.6275</v>
      </c>
      <c r="I341">
        <v>2697818.9804380001</v>
      </c>
      <c r="J341" t="s">
        <v>3</v>
      </c>
      <c r="K341">
        <v>114338.07453100001</v>
      </c>
      <c r="L341">
        <v>2694175.6628990001</v>
      </c>
      <c r="M341" t="s">
        <v>4</v>
      </c>
      <c r="N341">
        <v>7878.0643749999999</v>
      </c>
      <c r="O341">
        <v>733541.46313199995</v>
      </c>
      <c r="P341" t="s">
        <v>5</v>
      </c>
      <c r="Q341">
        <v>6435.6060639999996</v>
      </c>
      <c r="R341">
        <v>5606.6838770000004</v>
      </c>
      <c r="S341" t="s">
        <v>6</v>
      </c>
      <c r="T341">
        <v>1823.7939530000001</v>
      </c>
      <c r="U341">
        <v>474.747884</v>
      </c>
      <c r="V341" t="s">
        <v>7</v>
      </c>
      <c r="W341">
        <v>1943.287644</v>
      </c>
      <c r="X341">
        <v>540.22532799999999</v>
      </c>
      <c r="Y341" t="s">
        <v>8</v>
      </c>
      <c r="Z341">
        <v>2122.9005029999998</v>
      </c>
      <c r="AA341">
        <v>713.11846500000001</v>
      </c>
      <c r="AB341" t="s">
        <v>9</v>
      </c>
      <c r="AC341">
        <v>99639.094844000007</v>
      </c>
      <c r="AD341">
        <v>1493985.0512290001</v>
      </c>
      <c r="AE341" t="s">
        <v>10</v>
      </c>
      <c r="AF341">
        <v>0.37532900000000002</v>
      </c>
      <c r="AG341">
        <v>6.0000000000000002E-6</v>
      </c>
      <c r="AH341" t="s">
        <v>11</v>
      </c>
      <c r="AI341">
        <v>0.62388399999999999</v>
      </c>
      <c r="AJ341">
        <v>2.5999999999999998E-5</v>
      </c>
      <c r="AK341" t="s">
        <v>12</v>
      </c>
      <c r="AL341">
        <v>0</v>
      </c>
      <c r="AM341">
        <v>0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5480.3488669999997</v>
      </c>
      <c r="I342">
        <v>69640.965500999999</v>
      </c>
      <c r="J342" t="s">
        <v>3</v>
      </c>
      <c r="K342">
        <v>5475.5128420000001</v>
      </c>
      <c r="L342">
        <v>69516.946377999993</v>
      </c>
      <c r="M342" t="s">
        <v>4</v>
      </c>
      <c r="N342">
        <v>309.86461700000001</v>
      </c>
      <c r="O342">
        <v>192.516176</v>
      </c>
      <c r="P342" t="s">
        <v>5</v>
      </c>
      <c r="Q342">
        <v>0</v>
      </c>
      <c r="R342">
        <v>0</v>
      </c>
      <c r="S342" t="s">
        <v>6</v>
      </c>
      <c r="T342">
        <v>92.605405000000005</v>
      </c>
      <c r="U342">
        <v>19.924906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0.38336399999999998</v>
      </c>
      <c r="AD342">
        <v>1.2999999999999999E-5</v>
      </c>
      <c r="AE342" t="s">
        <v>10</v>
      </c>
      <c r="AF342">
        <v>0</v>
      </c>
      <c r="AG342">
        <v>0</v>
      </c>
      <c r="AH342" t="s">
        <v>11</v>
      </c>
      <c r="AI342">
        <v>0.61737200000000003</v>
      </c>
      <c r="AJ342">
        <v>6.9999999999999999E-6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10920.296836</v>
      </c>
      <c r="I343">
        <v>132877.20389400001</v>
      </c>
      <c r="J343" t="s">
        <v>3</v>
      </c>
      <c r="K343">
        <v>10910.654395</v>
      </c>
      <c r="L343">
        <v>132639.115078</v>
      </c>
      <c r="M343" t="s">
        <v>4</v>
      </c>
      <c r="N343">
        <v>617.36406599999998</v>
      </c>
      <c r="O343">
        <v>399.72368599999999</v>
      </c>
      <c r="P343" t="s">
        <v>5</v>
      </c>
      <c r="Q343">
        <v>0</v>
      </c>
      <c r="R343">
        <v>0</v>
      </c>
      <c r="S343" t="s">
        <v>6</v>
      </c>
      <c r="T343">
        <v>184.664378</v>
      </c>
      <c r="U343">
        <v>37.922637000000002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0.38106099999999998</v>
      </c>
      <c r="AD343">
        <v>1.8E-5</v>
      </c>
      <c r="AE343" t="s">
        <v>10</v>
      </c>
      <c r="AF343">
        <v>0</v>
      </c>
      <c r="AG343">
        <v>0</v>
      </c>
      <c r="AH343" t="s">
        <v>11</v>
      </c>
      <c r="AI343">
        <v>0.61900500000000003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16337.491094000001</v>
      </c>
      <c r="I344">
        <v>159058.759724</v>
      </c>
      <c r="J344" t="s">
        <v>3</v>
      </c>
      <c r="K344">
        <v>16323.053672</v>
      </c>
      <c r="L344">
        <v>158772.766989</v>
      </c>
      <c r="M344" t="s">
        <v>4</v>
      </c>
      <c r="N344">
        <v>922.67463999999995</v>
      </c>
      <c r="O344">
        <v>505.97939100000002</v>
      </c>
      <c r="P344" t="s">
        <v>5</v>
      </c>
      <c r="Q344">
        <v>0</v>
      </c>
      <c r="R344">
        <v>0</v>
      </c>
      <c r="S344" t="s">
        <v>6</v>
      </c>
      <c r="T344">
        <v>276.37520000000001</v>
      </c>
      <c r="U344">
        <v>45.703130999999999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0.37946999999999997</v>
      </c>
      <c r="AD344">
        <v>1.4E-5</v>
      </c>
      <c r="AE344" t="s">
        <v>10</v>
      </c>
      <c r="AF344">
        <v>0</v>
      </c>
      <c r="AG344">
        <v>0</v>
      </c>
      <c r="AH344" t="s">
        <v>11</v>
      </c>
      <c r="AI344">
        <v>0.61991399999999997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21827.577969000002</v>
      </c>
      <c r="I345">
        <v>237040.27280999999</v>
      </c>
      <c r="J345" t="s">
        <v>3</v>
      </c>
      <c r="K345">
        <v>21808.287031</v>
      </c>
      <c r="L345">
        <v>236619.442094</v>
      </c>
      <c r="M345" t="s">
        <v>4</v>
      </c>
      <c r="N345">
        <v>1232.045435</v>
      </c>
      <c r="O345">
        <v>692.92907200000002</v>
      </c>
      <c r="P345" t="s">
        <v>5</v>
      </c>
      <c r="Q345">
        <v>0</v>
      </c>
      <c r="R345">
        <v>0</v>
      </c>
      <c r="S345" t="s">
        <v>6</v>
      </c>
      <c r="T345">
        <v>369.29704299999997</v>
      </c>
      <c r="U345">
        <v>68.082188000000002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0.37853199999999998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0.62058999999999997</v>
      </c>
      <c r="AJ345">
        <v>1.2E-5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27233.775430000002</v>
      </c>
      <c r="I346">
        <v>312992.22785199998</v>
      </c>
      <c r="J346" t="s">
        <v>3</v>
      </c>
      <c r="K346">
        <v>27209.704727</v>
      </c>
      <c r="L346">
        <v>312440.25118899997</v>
      </c>
      <c r="M346" t="s">
        <v>4</v>
      </c>
      <c r="N346">
        <v>1537.4984790000001</v>
      </c>
      <c r="O346">
        <v>960.12316999999996</v>
      </c>
      <c r="P346" t="s">
        <v>5</v>
      </c>
      <c r="Q346">
        <v>0</v>
      </c>
      <c r="R346">
        <v>0</v>
      </c>
      <c r="S346" t="s">
        <v>6</v>
      </c>
      <c r="T346">
        <v>460.80049200000002</v>
      </c>
      <c r="U346">
        <v>89.227593999999996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0.37853199999999998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0.62059399999999998</v>
      </c>
      <c r="AJ346">
        <v>1.2E-5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32720.367773000002</v>
      </c>
      <c r="I347">
        <v>470921.62104400003</v>
      </c>
      <c r="J347" t="s">
        <v>3</v>
      </c>
      <c r="K347">
        <v>32691.444648000001</v>
      </c>
      <c r="L347">
        <v>470081.55227599997</v>
      </c>
      <c r="M347" t="s">
        <v>4</v>
      </c>
      <c r="N347">
        <v>1845.078135</v>
      </c>
      <c r="O347">
        <v>1329.206639</v>
      </c>
      <c r="P347" t="s">
        <v>5</v>
      </c>
      <c r="Q347">
        <v>0</v>
      </c>
      <c r="R347">
        <v>0</v>
      </c>
      <c r="S347" t="s">
        <v>6</v>
      </c>
      <c r="T347">
        <v>553.69402500000001</v>
      </c>
      <c r="U347">
        <v>134.988213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0.37853199999999998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0.62059399999999998</v>
      </c>
      <c r="AJ347">
        <v>1.2E-5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38153.457499999997</v>
      </c>
      <c r="I348">
        <v>526871.77173699997</v>
      </c>
      <c r="J348" t="s">
        <v>3</v>
      </c>
      <c r="K348">
        <v>38119.733047000002</v>
      </c>
      <c r="L348">
        <v>525913.62422400003</v>
      </c>
      <c r="M348" t="s">
        <v>4</v>
      </c>
      <c r="N348">
        <v>2152.2727150000001</v>
      </c>
      <c r="O348">
        <v>1427.6446960000001</v>
      </c>
      <c r="P348" t="s">
        <v>5</v>
      </c>
      <c r="Q348">
        <v>0</v>
      </c>
      <c r="R348">
        <v>0</v>
      </c>
      <c r="S348" t="s">
        <v>6</v>
      </c>
      <c r="T348">
        <v>645.64365499999997</v>
      </c>
      <c r="U348">
        <v>150.463526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0.37853199999999998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0.62059399999999998</v>
      </c>
      <c r="AJ348">
        <v>1.2E-5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43541.315469000001</v>
      </c>
      <c r="I349">
        <v>584672.889845</v>
      </c>
      <c r="J349" t="s">
        <v>3</v>
      </c>
      <c r="K349">
        <v>43502.826093999996</v>
      </c>
      <c r="L349">
        <v>583616.62466099998</v>
      </c>
      <c r="M349" t="s">
        <v>4</v>
      </c>
      <c r="N349">
        <v>2455.9499169999999</v>
      </c>
      <c r="O349">
        <v>1613.3291959999999</v>
      </c>
      <c r="P349" t="s">
        <v>5</v>
      </c>
      <c r="Q349">
        <v>0</v>
      </c>
      <c r="R349">
        <v>0</v>
      </c>
      <c r="S349" t="s">
        <v>6</v>
      </c>
      <c r="T349">
        <v>736.858115</v>
      </c>
      <c r="U349">
        <v>167.43259499999999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0.37853199999999998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0.62059399999999998</v>
      </c>
      <c r="AJ349">
        <v>1.2E-5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48939.59375</v>
      </c>
      <c r="I350">
        <v>637276.64092799998</v>
      </c>
      <c r="J350" t="s">
        <v>3</v>
      </c>
      <c r="K350">
        <v>48896.338516000003</v>
      </c>
      <c r="L350">
        <v>636126.62934300001</v>
      </c>
      <c r="M350" t="s">
        <v>4</v>
      </c>
      <c r="N350">
        <v>2761.9651220000001</v>
      </c>
      <c r="O350">
        <v>1837.73361</v>
      </c>
      <c r="P350" t="s">
        <v>5</v>
      </c>
      <c r="Q350">
        <v>0</v>
      </c>
      <c r="R350">
        <v>0</v>
      </c>
      <c r="S350" t="s">
        <v>6</v>
      </c>
      <c r="T350">
        <v>828.20980999999995</v>
      </c>
      <c r="U350">
        <v>181.90079800000001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0.37853199999999998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0.62059399999999998</v>
      </c>
      <c r="AJ350">
        <v>1.2E-5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54403.943437000002</v>
      </c>
      <c r="I351">
        <v>701458.87344400003</v>
      </c>
      <c r="J351" t="s">
        <v>3</v>
      </c>
      <c r="K351">
        <v>54355.852266000002</v>
      </c>
      <c r="L351">
        <v>700210.57692699996</v>
      </c>
      <c r="M351" t="s">
        <v>4</v>
      </c>
      <c r="N351">
        <v>3068.9482280000002</v>
      </c>
      <c r="O351">
        <v>1980.361969</v>
      </c>
      <c r="P351" t="s">
        <v>5</v>
      </c>
      <c r="Q351">
        <v>0</v>
      </c>
      <c r="R351">
        <v>0</v>
      </c>
      <c r="S351" t="s">
        <v>6</v>
      </c>
      <c r="T351">
        <v>920.72291099999995</v>
      </c>
      <c r="U351">
        <v>200.21563599999999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0.37853199999999998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0.62059399999999998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59887.908125000002</v>
      </c>
      <c r="I352">
        <v>928273.49759100005</v>
      </c>
      <c r="J352" t="s">
        <v>3</v>
      </c>
      <c r="K352">
        <v>59834.971250000002</v>
      </c>
      <c r="L352">
        <v>926619.32026299997</v>
      </c>
      <c r="M352" t="s">
        <v>4</v>
      </c>
      <c r="N352">
        <v>3379.1316849999998</v>
      </c>
      <c r="O352">
        <v>2501.0291269999998</v>
      </c>
      <c r="P352" t="s">
        <v>5</v>
      </c>
      <c r="Q352">
        <v>0</v>
      </c>
      <c r="R352">
        <v>0</v>
      </c>
      <c r="S352" t="s">
        <v>6</v>
      </c>
      <c r="T352">
        <v>1013.527646</v>
      </c>
      <c r="U352">
        <v>264.86738400000002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0.37853199999999998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0.62059399999999998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65323.106249999997</v>
      </c>
      <c r="I353">
        <v>1003087.766915</v>
      </c>
      <c r="J353" t="s">
        <v>3</v>
      </c>
      <c r="K353">
        <v>65265.361094</v>
      </c>
      <c r="L353">
        <v>1001273.274436</v>
      </c>
      <c r="M353" t="s">
        <v>4</v>
      </c>
      <c r="N353">
        <v>3684.289194</v>
      </c>
      <c r="O353">
        <v>2632.074032</v>
      </c>
      <c r="P353" t="s">
        <v>5</v>
      </c>
      <c r="Q353">
        <v>0</v>
      </c>
      <c r="R353">
        <v>0</v>
      </c>
      <c r="S353" t="s">
        <v>6</v>
      </c>
      <c r="T353">
        <v>1105.572856</v>
      </c>
      <c r="U353">
        <v>287.15353900000002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0.37853199999999998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0.62059399999999998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70788.331405999998</v>
      </c>
      <c r="I354">
        <v>1196073.9422170001</v>
      </c>
      <c r="J354" t="s">
        <v>3</v>
      </c>
      <c r="K354">
        <v>70725.739530999999</v>
      </c>
      <c r="L354">
        <v>1193920.961223</v>
      </c>
      <c r="M354" t="s">
        <v>4</v>
      </c>
      <c r="N354">
        <v>3993.528315</v>
      </c>
      <c r="O354">
        <v>3216.9431500000001</v>
      </c>
      <c r="P354" t="s">
        <v>5</v>
      </c>
      <c r="Q354">
        <v>0</v>
      </c>
      <c r="R354">
        <v>0</v>
      </c>
      <c r="S354" t="s">
        <v>6</v>
      </c>
      <c r="T354">
        <v>1198.075388</v>
      </c>
      <c r="U354">
        <v>342.66950900000001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0.37853199999999998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0.62059399999999998</v>
      </c>
      <c r="AJ354">
        <v>1.2E-5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76243.816562000007</v>
      </c>
      <c r="I355">
        <v>1330001.5052390001</v>
      </c>
      <c r="J355" t="s">
        <v>3</v>
      </c>
      <c r="K355">
        <v>76176.404219000004</v>
      </c>
      <c r="L355">
        <v>1327632.2910420001</v>
      </c>
      <c r="M355" t="s">
        <v>4</v>
      </c>
      <c r="N355">
        <v>4301.8272459999998</v>
      </c>
      <c r="O355">
        <v>3625.3556309999999</v>
      </c>
      <c r="P355" t="s">
        <v>5</v>
      </c>
      <c r="Q355">
        <v>0</v>
      </c>
      <c r="R355">
        <v>0</v>
      </c>
      <c r="S355" t="s">
        <v>6</v>
      </c>
      <c r="T355">
        <v>1290.4063530000001</v>
      </c>
      <c r="U355">
        <v>381.30227000000002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0.37853199999999998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0.62059399999999998</v>
      </c>
      <c r="AJ355">
        <v>1.2E-5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81665.660468999995</v>
      </c>
      <c r="I356">
        <v>1526337.668021</v>
      </c>
      <c r="J356" t="s">
        <v>3</v>
      </c>
      <c r="K356">
        <v>81593.457968999996</v>
      </c>
      <c r="L356">
        <v>1523637.9270520001</v>
      </c>
      <c r="M356" t="s">
        <v>4</v>
      </c>
      <c r="N356">
        <v>4607.7870309999998</v>
      </c>
      <c r="O356">
        <v>4590.7238989999996</v>
      </c>
      <c r="P356" t="s">
        <v>5</v>
      </c>
      <c r="Q356">
        <v>0</v>
      </c>
      <c r="R356">
        <v>0</v>
      </c>
      <c r="S356" t="s">
        <v>6</v>
      </c>
      <c r="T356">
        <v>1382.190615</v>
      </c>
      <c r="U356">
        <v>436.68553800000001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0.37853199999999998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0.62059399999999998</v>
      </c>
      <c r="AJ356">
        <v>1.2E-5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87053.265155999994</v>
      </c>
      <c r="I357">
        <v>1535924.8408929999</v>
      </c>
      <c r="J357" t="s">
        <v>3</v>
      </c>
      <c r="K357">
        <v>86976.288750000007</v>
      </c>
      <c r="L357">
        <v>1533202.778462</v>
      </c>
      <c r="M357" t="s">
        <v>4</v>
      </c>
      <c r="N357">
        <v>4912.7055179999998</v>
      </c>
      <c r="O357">
        <v>5066.0606719999996</v>
      </c>
      <c r="P357" t="s">
        <v>5</v>
      </c>
      <c r="Q357">
        <v>0</v>
      </c>
      <c r="R357">
        <v>0</v>
      </c>
      <c r="S357" t="s">
        <v>6</v>
      </c>
      <c r="T357">
        <v>1473.376426</v>
      </c>
      <c r="U357">
        <v>437.80174899999997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0.37853199999999998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0.62059399999999998</v>
      </c>
      <c r="AJ357">
        <v>1.2E-5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92543.324844000002</v>
      </c>
      <c r="I358">
        <v>1588757.096163</v>
      </c>
      <c r="J358" t="s">
        <v>3</v>
      </c>
      <c r="K358">
        <v>92461.492188000004</v>
      </c>
      <c r="L358">
        <v>1585946.126706</v>
      </c>
      <c r="M358" t="s">
        <v>4</v>
      </c>
      <c r="N358">
        <v>5222.0513179999998</v>
      </c>
      <c r="O358">
        <v>5889.5153639999999</v>
      </c>
      <c r="P358" t="s">
        <v>5</v>
      </c>
      <c r="Q358">
        <v>0</v>
      </c>
      <c r="R358">
        <v>0</v>
      </c>
      <c r="S358" t="s">
        <v>6</v>
      </c>
      <c r="T358">
        <v>1566.327937</v>
      </c>
      <c r="U358">
        <v>452.62685399999998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0.37853199999999998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0.62059399999999998</v>
      </c>
      <c r="AJ358">
        <v>1.2E-5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97971.126094000007</v>
      </c>
      <c r="I359">
        <v>1691362.723761</v>
      </c>
      <c r="J359" t="s">
        <v>3</v>
      </c>
      <c r="K359">
        <v>97884.486562000006</v>
      </c>
      <c r="L359">
        <v>1688353.085772</v>
      </c>
      <c r="M359" t="s">
        <v>4</v>
      </c>
      <c r="N359">
        <v>5529.0801860000001</v>
      </c>
      <c r="O359">
        <v>6635.1023029999997</v>
      </c>
      <c r="P359" t="s">
        <v>5</v>
      </c>
      <c r="Q359">
        <v>0</v>
      </c>
      <c r="R359">
        <v>0</v>
      </c>
      <c r="S359" t="s">
        <v>6</v>
      </c>
      <c r="T359">
        <v>1658.1854269999999</v>
      </c>
      <c r="U359">
        <v>480.617188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0.37853199999999998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0.62059399999999998</v>
      </c>
      <c r="AJ359">
        <v>1.2E-5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103440.598594</v>
      </c>
      <c r="I360">
        <v>1855382.2214869999</v>
      </c>
      <c r="J360" t="s">
        <v>3</v>
      </c>
      <c r="K360">
        <v>103349.12546900001</v>
      </c>
      <c r="L360">
        <v>1852071.7899420001</v>
      </c>
      <c r="M360" t="s">
        <v>4</v>
      </c>
      <c r="N360">
        <v>5836.8446389999999</v>
      </c>
      <c r="O360">
        <v>6916.9975869999998</v>
      </c>
      <c r="P360" t="s">
        <v>5</v>
      </c>
      <c r="Q360">
        <v>0</v>
      </c>
      <c r="R360">
        <v>0</v>
      </c>
      <c r="S360" t="s">
        <v>6</v>
      </c>
      <c r="T360">
        <v>1750.774658</v>
      </c>
      <c r="U360">
        <v>530.42761599999994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0.37853199999999998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0.62059399999999998</v>
      </c>
      <c r="AJ360">
        <v>1.2E-5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108853.27156199999</v>
      </c>
      <c r="I361">
        <v>1970025.1545299999</v>
      </c>
      <c r="J361" t="s">
        <v>3</v>
      </c>
      <c r="K361">
        <v>108756.999688</v>
      </c>
      <c r="L361">
        <v>1966492.9615120001</v>
      </c>
      <c r="M361" t="s">
        <v>4</v>
      </c>
      <c r="N361">
        <v>6144.1739260000004</v>
      </c>
      <c r="O361">
        <v>6984.0959460000004</v>
      </c>
      <c r="P361" t="s">
        <v>5</v>
      </c>
      <c r="Q361">
        <v>0</v>
      </c>
      <c r="R361">
        <v>0</v>
      </c>
      <c r="S361" t="s">
        <v>6</v>
      </c>
      <c r="T361">
        <v>1842.374006</v>
      </c>
      <c r="U361">
        <v>563.74790700000005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0.37853199999999998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0.62059399999999998</v>
      </c>
      <c r="AJ361">
        <v>1.2E-5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10675.151073999999</v>
      </c>
      <c r="I362">
        <v>90867.279590000006</v>
      </c>
      <c r="J362" t="s">
        <v>3</v>
      </c>
      <c r="K362">
        <v>10665.932891</v>
      </c>
      <c r="L362">
        <v>90702.810127000004</v>
      </c>
      <c r="M362" t="s">
        <v>4</v>
      </c>
      <c r="N362">
        <v>613.82075799999996</v>
      </c>
      <c r="O362">
        <v>307.02838300000002</v>
      </c>
      <c r="P362" t="s">
        <v>5</v>
      </c>
      <c r="Q362">
        <v>1044.027313</v>
      </c>
      <c r="R362">
        <v>866.68972299999996</v>
      </c>
      <c r="S362" t="s">
        <v>6</v>
      </c>
      <c r="T362">
        <v>384.682028</v>
      </c>
      <c r="U362">
        <v>118.184101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0.38241999999999998</v>
      </c>
      <c r="AG362">
        <v>1.7E-5</v>
      </c>
      <c r="AH362" t="s">
        <v>11</v>
      </c>
      <c r="AI362">
        <v>0.61797800000000003</v>
      </c>
      <c r="AJ362">
        <v>1.2E-5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21326.524375000001</v>
      </c>
      <c r="I363">
        <v>227692.87926700001</v>
      </c>
      <c r="J363" t="s">
        <v>3</v>
      </c>
      <c r="K363">
        <v>21308.090780999999</v>
      </c>
      <c r="L363">
        <v>227263.02493000001</v>
      </c>
      <c r="M363" t="s">
        <v>4</v>
      </c>
      <c r="N363">
        <v>1226.8909619999999</v>
      </c>
      <c r="O363">
        <v>836.59253200000001</v>
      </c>
      <c r="P363" t="s">
        <v>5</v>
      </c>
      <c r="Q363">
        <v>2087.381938</v>
      </c>
      <c r="R363">
        <v>2149.9236940000001</v>
      </c>
      <c r="S363" t="s">
        <v>6</v>
      </c>
      <c r="T363">
        <v>768.38140899999996</v>
      </c>
      <c r="U363">
        <v>295.32278400000001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0.38122899999999998</v>
      </c>
      <c r="AG363">
        <v>1.7E-5</v>
      </c>
      <c r="AH363" t="s">
        <v>11</v>
      </c>
      <c r="AI363">
        <v>0.62015100000000001</v>
      </c>
      <c r="AJ363">
        <v>1.2999999999999999E-5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32025.861874999999</v>
      </c>
      <c r="I364">
        <v>435201.77644400002</v>
      </c>
      <c r="J364" t="s">
        <v>3</v>
      </c>
      <c r="K364">
        <v>31998.176445000001</v>
      </c>
      <c r="L364">
        <v>434375.30257100001</v>
      </c>
      <c r="M364" t="s">
        <v>4</v>
      </c>
      <c r="N364">
        <v>1842.200906</v>
      </c>
      <c r="O364">
        <v>1556.4129479999999</v>
      </c>
      <c r="P364" t="s">
        <v>5</v>
      </c>
      <c r="Q364">
        <v>3135.5983059999999</v>
      </c>
      <c r="R364">
        <v>4101.8056470000001</v>
      </c>
      <c r="S364" t="s">
        <v>6</v>
      </c>
      <c r="T364">
        <v>1153.7487349999999</v>
      </c>
      <c r="U364">
        <v>569.10120600000005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0.379575</v>
      </c>
      <c r="AG364">
        <v>2.0000000000000002E-5</v>
      </c>
      <c r="AH364" t="s">
        <v>11</v>
      </c>
      <c r="AI364">
        <v>0.62101899999999999</v>
      </c>
      <c r="AJ364">
        <v>1.5E-5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42708.466172</v>
      </c>
      <c r="I365">
        <v>526772.03412500001</v>
      </c>
      <c r="J365" t="s">
        <v>3</v>
      </c>
      <c r="K365">
        <v>42671.581796999999</v>
      </c>
      <c r="L365">
        <v>525781.81536899996</v>
      </c>
      <c r="M365" t="s">
        <v>4</v>
      </c>
      <c r="N365">
        <v>2456.6468650000002</v>
      </c>
      <c r="O365">
        <v>1829.898291</v>
      </c>
      <c r="P365" t="s">
        <v>5</v>
      </c>
      <c r="Q365">
        <v>4181.2407030000004</v>
      </c>
      <c r="R365">
        <v>5056.3999169999997</v>
      </c>
      <c r="S365" t="s">
        <v>6</v>
      </c>
      <c r="T365">
        <v>1538.5227</v>
      </c>
      <c r="U365">
        <v>692.17643999999996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0.37867699999999999</v>
      </c>
      <c r="AG365">
        <v>1.5999999999999999E-5</v>
      </c>
      <c r="AH365" t="s">
        <v>11</v>
      </c>
      <c r="AI365">
        <v>0.62134599999999995</v>
      </c>
      <c r="AJ365">
        <v>1.5999999999999999E-5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53464.54</v>
      </c>
      <c r="I366">
        <v>706179.83741899999</v>
      </c>
      <c r="J366" t="s">
        <v>3</v>
      </c>
      <c r="K366">
        <v>53418.382968999998</v>
      </c>
      <c r="L366">
        <v>704847.26243500004</v>
      </c>
      <c r="M366" t="s">
        <v>4</v>
      </c>
      <c r="N366">
        <v>3074.9916459999999</v>
      </c>
      <c r="O366">
        <v>2525.7287500000002</v>
      </c>
      <c r="P366" t="s">
        <v>5</v>
      </c>
      <c r="Q366">
        <v>5232.2350779999997</v>
      </c>
      <c r="R366">
        <v>6707.0542830000004</v>
      </c>
      <c r="S366" t="s">
        <v>6</v>
      </c>
      <c r="T366">
        <v>1925.7119210000001</v>
      </c>
      <c r="U366">
        <v>926.84557400000006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0.37823299999999999</v>
      </c>
      <c r="AG366">
        <v>1.4E-5</v>
      </c>
      <c r="AH366" t="s">
        <v>11</v>
      </c>
      <c r="AI366">
        <v>0.62190999999999996</v>
      </c>
      <c r="AJ366">
        <v>1.8E-5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64200.720625000002</v>
      </c>
      <c r="I367">
        <v>839676.89551599999</v>
      </c>
      <c r="J367" t="s">
        <v>3</v>
      </c>
      <c r="K367">
        <v>64145.297031000002</v>
      </c>
      <c r="L367">
        <v>838041.05837300001</v>
      </c>
      <c r="M367" t="s">
        <v>4</v>
      </c>
      <c r="N367">
        <v>3692.7479149999999</v>
      </c>
      <c r="O367">
        <v>2951.946719</v>
      </c>
      <c r="P367" t="s">
        <v>5</v>
      </c>
      <c r="Q367">
        <v>6280.1008199999997</v>
      </c>
      <c r="R367">
        <v>7960.4527410000001</v>
      </c>
      <c r="S367" t="s">
        <v>6</v>
      </c>
      <c r="T367">
        <v>2312.289268</v>
      </c>
      <c r="U367">
        <v>1112.1838399999999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0.37763799999999997</v>
      </c>
      <c r="AG367">
        <v>1.2E-5</v>
      </c>
      <c r="AH367" t="s">
        <v>11</v>
      </c>
      <c r="AI367">
        <v>0.62196399999999996</v>
      </c>
      <c r="AJ367">
        <v>1.9000000000000001E-5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74909.121874999997</v>
      </c>
      <c r="I368">
        <v>1262581.61512</v>
      </c>
      <c r="J368" t="s">
        <v>3</v>
      </c>
      <c r="K368">
        <v>74844.453905999995</v>
      </c>
      <c r="L368">
        <v>1260077.265717</v>
      </c>
      <c r="M368" t="s">
        <v>4</v>
      </c>
      <c r="N368">
        <v>4308.8372360000003</v>
      </c>
      <c r="O368">
        <v>4574.4726339999997</v>
      </c>
      <c r="P368" t="s">
        <v>5</v>
      </c>
      <c r="Q368">
        <v>7324.1738569999998</v>
      </c>
      <c r="R368">
        <v>11956.050778000001</v>
      </c>
      <c r="S368" t="s">
        <v>6</v>
      </c>
      <c r="T368">
        <v>2697.7078609999999</v>
      </c>
      <c r="U368">
        <v>1656.7597949999999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0.377303</v>
      </c>
      <c r="AG368">
        <v>1.0000000000000001E-5</v>
      </c>
      <c r="AH368" t="s">
        <v>11</v>
      </c>
      <c r="AI368">
        <v>0.62241900000000006</v>
      </c>
      <c r="AJ368">
        <v>2.0999999999999999E-5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85657.191875000004</v>
      </c>
      <c r="I369">
        <v>1513356.784883</v>
      </c>
      <c r="J369" t="s">
        <v>3</v>
      </c>
      <c r="K369">
        <v>85583.237187000006</v>
      </c>
      <c r="L369">
        <v>1510326.263611</v>
      </c>
      <c r="M369" t="s">
        <v>4</v>
      </c>
      <c r="N369">
        <v>4926.3795700000001</v>
      </c>
      <c r="O369">
        <v>5428.9065870000004</v>
      </c>
      <c r="P369" t="s">
        <v>5</v>
      </c>
      <c r="Q369">
        <v>8371.3703029999997</v>
      </c>
      <c r="R369">
        <v>14337.09402</v>
      </c>
      <c r="S369" t="s">
        <v>6</v>
      </c>
      <c r="T369">
        <v>3084.5633149999999</v>
      </c>
      <c r="U369">
        <v>1994.4222850000001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0.37656000000000001</v>
      </c>
      <c r="AG369">
        <v>5.0000000000000004E-6</v>
      </c>
      <c r="AH369" t="s">
        <v>11</v>
      </c>
      <c r="AI369">
        <v>0.62244699999999997</v>
      </c>
      <c r="AJ369">
        <v>2.0999999999999999E-5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96299.023906000002</v>
      </c>
      <c r="I370">
        <v>1621985.2642959999</v>
      </c>
      <c r="J370" t="s">
        <v>3</v>
      </c>
      <c r="K370">
        <v>96215.893125000002</v>
      </c>
      <c r="L370">
        <v>1618731.2852779999</v>
      </c>
      <c r="M370" t="s">
        <v>4</v>
      </c>
      <c r="N370">
        <v>5537.5966600000002</v>
      </c>
      <c r="O370">
        <v>5875.5417740000003</v>
      </c>
      <c r="P370" t="s">
        <v>5</v>
      </c>
      <c r="Q370">
        <v>9407.7429489999995</v>
      </c>
      <c r="R370">
        <v>15446.757135</v>
      </c>
      <c r="S370" t="s">
        <v>6</v>
      </c>
      <c r="T370">
        <v>3467.6561820000002</v>
      </c>
      <c r="U370">
        <v>2141.0245650000002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0.37631500000000001</v>
      </c>
      <c r="AG370">
        <v>5.0000000000000004E-6</v>
      </c>
      <c r="AH370" t="s">
        <v>11</v>
      </c>
      <c r="AI370">
        <v>0.62254100000000001</v>
      </c>
      <c r="AJ370">
        <v>2.0999999999999999E-5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106939.20593700001</v>
      </c>
      <c r="I371">
        <v>1779776.473587</v>
      </c>
      <c r="J371" t="s">
        <v>3</v>
      </c>
      <c r="K371">
        <v>106846.90515599999</v>
      </c>
      <c r="L371">
        <v>1776222.2663100001</v>
      </c>
      <c r="M371" t="s">
        <v>4</v>
      </c>
      <c r="N371">
        <v>6149.5129589999997</v>
      </c>
      <c r="O371">
        <v>6388.616438</v>
      </c>
      <c r="P371" t="s">
        <v>5</v>
      </c>
      <c r="Q371">
        <v>10443.597266000001</v>
      </c>
      <c r="R371">
        <v>16838.718940999999</v>
      </c>
      <c r="S371" t="s">
        <v>6</v>
      </c>
      <c r="T371">
        <v>3850.6930029999999</v>
      </c>
      <c r="U371">
        <v>2349.0884430000001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0.37624200000000002</v>
      </c>
      <c r="AG371">
        <v>5.0000000000000004E-6</v>
      </c>
      <c r="AH371" t="s">
        <v>11</v>
      </c>
      <c r="AI371">
        <v>0.62275499999999995</v>
      </c>
      <c r="AJ371">
        <v>2.1999999999999999E-5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117675.483438</v>
      </c>
      <c r="I372">
        <v>2196798.6457600002</v>
      </c>
      <c r="J372" t="s">
        <v>3</v>
      </c>
      <c r="K372">
        <v>117573.93281300001</v>
      </c>
      <c r="L372">
        <v>2192566.7853930001</v>
      </c>
      <c r="M372" t="s">
        <v>4</v>
      </c>
      <c r="N372">
        <v>6766.8332129999999</v>
      </c>
      <c r="O372">
        <v>7811.3634460000003</v>
      </c>
      <c r="P372" t="s">
        <v>5</v>
      </c>
      <c r="Q372">
        <v>11488.447227000001</v>
      </c>
      <c r="R372">
        <v>20841.856698</v>
      </c>
      <c r="S372" t="s">
        <v>6</v>
      </c>
      <c r="T372">
        <v>4237.3602440000004</v>
      </c>
      <c r="U372">
        <v>2882.9187400000001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0.37617699999999998</v>
      </c>
      <c r="AG372">
        <v>5.0000000000000004E-6</v>
      </c>
      <c r="AH372" t="s">
        <v>11</v>
      </c>
      <c r="AI372">
        <v>0.62275599999999998</v>
      </c>
      <c r="AJ372">
        <v>2.1999999999999999E-5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128421.29062499999</v>
      </c>
      <c r="I373">
        <v>2423296.1059340001</v>
      </c>
      <c r="J373" t="s">
        <v>3</v>
      </c>
      <c r="K373">
        <v>128310.48453099999</v>
      </c>
      <c r="L373">
        <v>2418633.5456559998</v>
      </c>
      <c r="M373" t="s">
        <v>4</v>
      </c>
      <c r="N373">
        <v>7384.9199509999999</v>
      </c>
      <c r="O373">
        <v>8631.4743710000002</v>
      </c>
      <c r="P373" t="s">
        <v>5</v>
      </c>
      <c r="Q373">
        <v>12533.638397999999</v>
      </c>
      <c r="R373">
        <v>23455.541367999998</v>
      </c>
      <c r="S373" t="s">
        <v>6</v>
      </c>
      <c r="T373">
        <v>4624.4826560000001</v>
      </c>
      <c r="U373">
        <v>3146.7318559999999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0.376087</v>
      </c>
      <c r="AG373">
        <v>3.9999999999999998E-6</v>
      </c>
      <c r="AH373" t="s">
        <v>11</v>
      </c>
      <c r="AI373">
        <v>0.62277899999999997</v>
      </c>
      <c r="AJ373">
        <v>2.0999999999999999E-5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139194.989375</v>
      </c>
      <c r="I374">
        <v>2564064.2413479998</v>
      </c>
      <c r="J374" t="s">
        <v>3</v>
      </c>
      <c r="K374">
        <v>139074.88625000001</v>
      </c>
      <c r="L374">
        <v>2559191.2378079998</v>
      </c>
      <c r="M374" t="s">
        <v>4</v>
      </c>
      <c r="N374">
        <v>8003.7003999999997</v>
      </c>
      <c r="O374">
        <v>8950.6516470000006</v>
      </c>
      <c r="P374" t="s">
        <v>5</v>
      </c>
      <c r="Q374">
        <v>13581.33502</v>
      </c>
      <c r="R374">
        <v>25137.073664</v>
      </c>
      <c r="S374" t="s">
        <v>6</v>
      </c>
      <c r="T374">
        <v>5012.6914159999997</v>
      </c>
      <c r="U374">
        <v>3329.7664850000001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0.37608000000000003</v>
      </c>
      <c r="AG374">
        <v>3.9999999999999998E-6</v>
      </c>
      <c r="AH374" t="s">
        <v>11</v>
      </c>
      <c r="AI374">
        <v>0.62295199999999995</v>
      </c>
      <c r="AJ374">
        <v>2.1999999999999999E-5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149927.09781199999</v>
      </c>
      <c r="I375">
        <v>2529963.4327509999</v>
      </c>
      <c r="J375" t="s">
        <v>3</v>
      </c>
      <c r="K375">
        <v>149797.735625</v>
      </c>
      <c r="L375">
        <v>2525173.6574400002</v>
      </c>
      <c r="M375" t="s">
        <v>4</v>
      </c>
      <c r="N375">
        <v>8620.8243949999996</v>
      </c>
      <c r="O375">
        <v>8873.6377200000006</v>
      </c>
      <c r="P375" t="s">
        <v>5</v>
      </c>
      <c r="Q375">
        <v>14624.452891000001</v>
      </c>
      <c r="R375">
        <v>25007.411697</v>
      </c>
      <c r="S375" t="s">
        <v>6</v>
      </c>
      <c r="T375">
        <v>5399.2907709999999</v>
      </c>
      <c r="U375">
        <v>3269.3332730000002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0.37603300000000001</v>
      </c>
      <c r="AG375">
        <v>3.9999999999999998E-6</v>
      </c>
      <c r="AH375" t="s">
        <v>11</v>
      </c>
      <c r="AI375">
        <v>0.62316499999999997</v>
      </c>
      <c r="AJ375">
        <v>2.1999999999999999E-5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160683.90125</v>
      </c>
      <c r="I376">
        <v>2877637.2876630002</v>
      </c>
      <c r="J376" t="s">
        <v>3</v>
      </c>
      <c r="K376">
        <v>160545.25718799999</v>
      </c>
      <c r="L376">
        <v>2872218.0308759999</v>
      </c>
      <c r="M376" t="s">
        <v>4</v>
      </c>
      <c r="N376">
        <v>9239.2717379999995</v>
      </c>
      <c r="O376">
        <v>9956.8326699999998</v>
      </c>
      <c r="P376" t="s">
        <v>5</v>
      </c>
      <c r="Q376">
        <v>15669.766152</v>
      </c>
      <c r="R376">
        <v>28222.556976</v>
      </c>
      <c r="S376" t="s">
        <v>6</v>
      </c>
      <c r="T376">
        <v>5786.7830370000001</v>
      </c>
      <c r="U376">
        <v>3738.33041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0.37594699999999998</v>
      </c>
      <c r="AG376">
        <v>3.9999999999999998E-6</v>
      </c>
      <c r="AH376" t="s">
        <v>11</v>
      </c>
      <c r="AI376">
        <v>0.62316499999999997</v>
      </c>
      <c r="AJ376">
        <v>2.1999999999999999E-5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171392.69031199999</v>
      </c>
      <c r="I377">
        <v>3300473.9187090001</v>
      </c>
      <c r="J377" t="s">
        <v>3</v>
      </c>
      <c r="K377">
        <v>171244.8075</v>
      </c>
      <c r="L377">
        <v>3294344.8418879998</v>
      </c>
      <c r="M377" t="s">
        <v>4</v>
      </c>
      <c r="N377">
        <v>9854.6330469999994</v>
      </c>
      <c r="O377">
        <v>11293.796602</v>
      </c>
      <c r="P377" t="s">
        <v>5</v>
      </c>
      <c r="Q377">
        <v>16709.927539</v>
      </c>
      <c r="R377">
        <v>32339.517340999999</v>
      </c>
      <c r="S377" t="s">
        <v>6</v>
      </c>
      <c r="T377">
        <v>6172.583447</v>
      </c>
      <c r="U377">
        <v>4306.3487359999999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0.37584200000000001</v>
      </c>
      <c r="AG377">
        <v>3.9999999999999998E-6</v>
      </c>
      <c r="AH377" t="s">
        <v>11</v>
      </c>
      <c r="AI377">
        <v>0.623166</v>
      </c>
      <c r="AJ377">
        <v>2.1999999999999999E-5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182069.176875</v>
      </c>
      <c r="I378">
        <v>3605714.31678</v>
      </c>
      <c r="J378" t="s">
        <v>3</v>
      </c>
      <c r="K378">
        <v>181912.075625</v>
      </c>
      <c r="L378">
        <v>3599122.2382200002</v>
      </c>
      <c r="M378" t="s">
        <v>4</v>
      </c>
      <c r="N378">
        <v>10468.465859</v>
      </c>
      <c r="O378">
        <v>12253.93255</v>
      </c>
      <c r="P378" t="s">
        <v>5</v>
      </c>
      <c r="Q378">
        <v>17746.949453000001</v>
      </c>
      <c r="R378">
        <v>35885.240712999999</v>
      </c>
      <c r="S378" t="s">
        <v>6</v>
      </c>
      <c r="T378">
        <v>6557.166475</v>
      </c>
      <c r="U378">
        <v>4674.9642210000002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0.37578099999999998</v>
      </c>
      <c r="AG378">
        <v>3.9999999999999998E-6</v>
      </c>
      <c r="AH378" t="s">
        <v>11</v>
      </c>
      <c r="AI378">
        <v>0.623359</v>
      </c>
      <c r="AJ378">
        <v>2.1999999999999999E-5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192784.51593699999</v>
      </c>
      <c r="I379">
        <v>3914558.077362</v>
      </c>
      <c r="J379" t="s">
        <v>3</v>
      </c>
      <c r="K379">
        <v>192618.18437500001</v>
      </c>
      <c r="L379">
        <v>3907260.330627</v>
      </c>
      <c r="M379" t="s">
        <v>4</v>
      </c>
      <c r="N379">
        <v>11084.46832</v>
      </c>
      <c r="O379">
        <v>13312.688045999999</v>
      </c>
      <c r="P379" t="s">
        <v>5</v>
      </c>
      <c r="Q379">
        <v>18787.994492000002</v>
      </c>
      <c r="R379">
        <v>39146.091019</v>
      </c>
      <c r="S379" t="s">
        <v>6</v>
      </c>
      <c r="T379">
        <v>6943.2067770000003</v>
      </c>
      <c r="U379">
        <v>5037.5155640000003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0.37573000000000001</v>
      </c>
      <c r="AG379">
        <v>3.9999999999999998E-6</v>
      </c>
      <c r="AH379" t="s">
        <v>11</v>
      </c>
      <c r="AI379">
        <v>0.62336000000000003</v>
      </c>
      <c r="AJ379">
        <v>2.1999999999999999E-5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203580.435</v>
      </c>
      <c r="I380">
        <v>4700390.2397840004</v>
      </c>
      <c r="J380" t="s">
        <v>3</v>
      </c>
      <c r="K380">
        <v>203404.75562499999</v>
      </c>
      <c r="L380">
        <v>4691707.401505</v>
      </c>
      <c r="M380" t="s">
        <v>4</v>
      </c>
      <c r="N380">
        <v>11705.734766</v>
      </c>
      <c r="O380">
        <v>15866.502641999999</v>
      </c>
      <c r="P380" t="s">
        <v>5</v>
      </c>
      <c r="Q380">
        <v>19836.230156000001</v>
      </c>
      <c r="R380">
        <v>46262.843878</v>
      </c>
      <c r="S380" t="s">
        <v>6</v>
      </c>
      <c r="T380">
        <v>7332.0084180000003</v>
      </c>
      <c r="U380">
        <v>6069.3032919999996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0.37572100000000003</v>
      </c>
      <c r="AG380">
        <v>3.9999999999999998E-6</v>
      </c>
      <c r="AH380" t="s">
        <v>11</v>
      </c>
      <c r="AI380">
        <v>0.62353099999999995</v>
      </c>
      <c r="AJ380">
        <v>2.1999999999999999E-5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214346.488125</v>
      </c>
      <c r="I381">
        <v>5205139.3679809999</v>
      </c>
      <c r="J381" t="s">
        <v>3</v>
      </c>
      <c r="K381">
        <v>214161.52</v>
      </c>
      <c r="L381">
        <v>5195717.6579670003</v>
      </c>
      <c r="M381" t="s">
        <v>4</v>
      </c>
      <c r="N381">
        <v>12324.287206999999</v>
      </c>
      <c r="O381">
        <v>17247.672123</v>
      </c>
      <c r="P381" t="s">
        <v>5</v>
      </c>
      <c r="Q381">
        <v>20882.183983999999</v>
      </c>
      <c r="R381">
        <v>52207.306770000003</v>
      </c>
      <c r="S381" t="s">
        <v>6</v>
      </c>
      <c r="T381">
        <v>7719.809268</v>
      </c>
      <c r="U381">
        <v>6712.0379380000004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0.375556</v>
      </c>
      <c r="AG381">
        <v>3.9999999999999998E-6</v>
      </c>
      <c r="AH381" t="s">
        <v>11</v>
      </c>
      <c r="AI381">
        <v>0.62356199999999995</v>
      </c>
      <c r="AJ381">
        <v>2.1999999999999999E-5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10120.386581999999</v>
      </c>
      <c r="I382">
        <v>113239.65618200001</v>
      </c>
      <c r="J382" t="s">
        <v>3</v>
      </c>
      <c r="K382">
        <v>10112.345762000001</v>
      </c>
      <c r="L382">
        <v>113065.526214</v>
      </c>
      <c r="M382" t="s">
        <v>4</v>
      </c>
      <c r="N382">
        <v>527.080288</v>
      </c>
      <c r="O382">
        <v>316.88070299999998</v>
      </c>
      <c r="P382" t="s">
        <v>5</v>
      </c>
      <c r="Q382">
        <v>0</v>
      </c>
      <c r="R382">
        <v>0</v>
      </c>
      <c r="S382" t="s">
        <v>6</v>
      </c>
      <c r="T382">
        <v>393.26917099999997</v>
      </c>
      <c r="U382">
        <v>170.8355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0.383328</v>
      </c>
      <c r="AG382">
        <v>1.5E-5</v>
      </c>
      <c r="AH382" t="s">
        <v>11</v>
      </c>
      <c r="AI382">
        <v>0.61868800000000002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20114.404961</v>
      </c>
      <c r="I383">
        <v>232169.86223</v>
      </c>
      <c r="J383" t="s">
        <v>3</v>
      </c>
      <c r="K383">
        <v>20098.372422</v>
      </c>
      <c r="L383">
        <v>231818.093903</v>
      </c>
      <c r="M383" t="s">
        <v>4</v>
      </c>
      <c r="N383">
        <v>1048.7398000000001</v>
      </c>
      <c r="O383">
        <v>616.85819100000003</v>
      </c>
      <c r="P383" t="s">
        <v>5</v>
      </c>
      <c r="Q383">
        <v>0</v>
      </c>
      <c r="R383">
        <v>0</v>
      </c>
      <c r="S383" t="s">
        <v>6</v>
      </c>
      <c r="T383">
        <v>781.65793299999996</v>
      </c>
      <c r="U383">
        <v>353.7715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0.38045099999999998</v>
      </c>
      <c r="AG383">
        <v>1.8E-5</v>
      </c>
      <c r="AH383" t="s">
        <v>11</v>
      </c>
      <c r="AI383">
        <v>0.62029999999999996</v>
      </c>
      <c r="AJ383">
        <v>1.2999999999999999E-5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30180.520038999999</v>
      </c>
      <c r="I384">
        <v>440091.018935</v>
      </c>
      <c r="J384" t="s">
        <v>3</v>
      </c>
      <c r="K384">
        <v>30156.470859000001</v>
      </c>
      <c r="L384">
        <v>439484.53510400001</v>
      </c>
      <c r="M384" t="s">
        <v>4</v>
      </c>
      <c r="N384">
        <v>1572.919011</v>
      </c>
      <c r="O384">
        <v>1013.596374</v>
      </c>
      <c r="P384" t="s">
        <v>5</v>
      </c>
      <c r="Q384">
        <v>0</v>
      </c>
      <c r="R384">
        <v>0</v>
      </c>
      <c r="S384" t="s">
        <v>6</v>
      </c>
      <c r="T384">
        <v>1172.874744</v>
      </c>
      <c r="U384">
        <v>676.94347200000004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0.37991599999999998</v>
      </c>
      <c r="AG384">
        <v>1.8E-5</v>
      </c>
      <c r="AH384" t="s">
        <v>11</v>
      </c>
      <c r="AI384">
        <v>0.62064600000000003</v>
      </c>
      <c r="AJ384">
        <v>1.2999999999999999E-5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40181.347344000002</v>
      </c>
      <c r="I385">
        <v>637326.44815099996</v>
      </c>
      <c r="J385" t="s">
        <v>3</v>
      </c>
      <c r="K385">
        <v>40149.256641</v>
      </c>
      <c r="L385">
        <v>636314.51986500004</v>
      </c>
      <c r="M385" t="s">
        <v>4</v>
      </c>
      <c r="N385">
        <v>2095.8412960000001</v>
      </c>
      <c r="O385">
        <v>1723.7034550000001</v>
      </c>
      <c r="P385" t="s">
        <v>5</v>
      </c>
      <c r="Q385">
        <v>0</v>
      </c>
      <c r="R385">
        <v>0</v>
      </c>
      <c r="S385" t="s">
        <v>6</v>
      </c>
      <c r="T385">
        <v>1561.494001</v>
      </c>
      <c r="U385">
        <v>971.39384099999995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0.37859300000000001</v>
      </c>
      <c r="AG385">
        <v>1.2999999999999999E-5</v>
      </c>
      <c r="AH385" t="s">
        <v>11</v>
      </c>
      <c r="AI385">
        <v>0.62086600000000003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50255.748828000003</v>
      </c>
      <c r="I386">
        <v>747768.19697000005</v>
      </c>
      <c r="J386" t="s">
        <v>3</v>
      </c>
      <c r="K386">
        <v>50215.592891</v>
      </c>
      <c r="L386">
        <v>746534.31154300005</v>
      </c>
      <c r="M386" t="s">
        <v>4</v>
      </c>
      <c r="N386">
        <v>2622.2979829999999</v>
      </c>
      <c r="O386">
        <v>2302.998779</v>
      </c>
      <c r="P386" t="s">
        <v>5</v>
      </c>
      <c r="Q386">
        <v>0</v>
      </c>
      <c r="R386">
        <v>0</v>
      </c>
      <c r="S386" t="s">
        <v>6</v>
      </c>
      <c r="T386">
        <v>1952.8936570000001</v>
      </c>
      <c r="U386">
        <v>1131.053936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0.37820199999999998</v>
      </c>
      <c r="AG386">
        <v>1.1E-5</v>
      </c>
      <c r="AH386" t="s">
        <v>11</v>
      </c>
      <c r="AI386">
        <v>0.621004</v>
      </c>
      <c r="AJ386">
        <v>1.4E-5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60310.655078000003</v>
      </c>
      <c r="I387">
        <v>1151782.3670890001</v>
      </c>
      <c r="J387" t="s">
        <v>3</v>
      </c>
      <c r="K387">
        <v>60262.467108999997</v>
      </c>
      <c r="L387">
        <v>1149933.921626</v>
      </c>
      <c r="M387" t="s">
        <v>4</v>
      </c>
      <c r="N387">
        <v>3146.84103</v>
      </c>
      <c r="O387">
        <v>3234.611715</v>
      </c>
      <c r="P387" t="s">
        <v>5</v>
      </c>
      <c r="Q387">
        <v>0</v>
      </c>
      <c r="R387">
        <v>0</v>
      </c>
      <c r="S387" t="s">
        <v>6</v>
      </c>
      <c r="T387">
        <v>2343.7261570000001</v>
      </c>
      <c r="U387">
        <v>1743.21523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0.37773699999999999</v>
      </c>
      <c r="AG387">
        <v>1.0000000000000001E-5</v>
      </c>
      <c r="AH387" t="s">
        <v>11</v>
      </c>
      <c r="AI387">
        <v>0.62144100000000002</v>
      </c>
      <c r="AJ387">
        <v>1.7E-5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70373.031405999995</v>
      </c>
      <c r="I388">
        <v>1383179.475808</v>
      </c>
      <c r="J388" t="s">
        <v>3</v>
      </c>
      <c r="K388">
        <v>70316.815937000007</v>
      </c>
      <c r="L388">
        <v>1380982.255136</v>
      </c>
      <c r="M388" t="s">
        <v>4</v>
      </c>
      <c r="N388">
        <v>3671.6507710000001</v>
      </c>
      <c r="O388">
        <v>4064.010057</v>
      </c>
      <c r="P388" t="s">
        <v>5</v>
      </c>
      <c r="Q388">
        <v>0</v>
      </c>
      <c r="R388">
        <v>0</v>
      </c>
      <c r="S388" t="s">
        <v>6</v>
      </c>
      <c r="T388">
        <v>2734.6955269999999</v>
      </c>
      <c r="U388">
        <v>2089.0679570000002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0.37704500000000002</v>
      </c>
      <c r="AG388">
        <v>5.0000000000000004E-6</v>
      </c>
      <c r="AH388" t="s">
        <v>11</v>
      </c>
      <c r="AI388">
        <v>0.62144699999999997</v>
      </c>
      <c r="AJ388">
        <v>1.7E-5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80445.263124999998</v>
      </c>
      <c r="I389">
        <v>1845084.642025</v>
      </c>
      <c r="J389" t="s">
        <v>3</v>
      </c>
      <c r="K389">
        <v>80381.000312000004</v>
      </c>
      <c r="L389">
        <v>1842184.795865</v>
      </c>
      <c r="M389" t="s">
        <v>4</v>
      </c>
      <c r="N389">
        <v>4196.8222070000002</v>
      </c>
      <c r="O389">
        <v>5228.1580409999997</v>
      </c>
      <c r="P389" t="s">
        <v>5</v>
      </c>
      <c r="Q389">
        <v>0</v>
      </c>
      <c r="R389">
        <v>0</v>
      </c>
      <c r="S389" t="s">
        <v>6</v>
      </c>
      <c r="T389">
        <v>3126.048135</v>
      </c>
      <c r="U389">
        <v>2786.7944280000002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0.37676900000000002</v>
      </c>
      <c r="AG389">
        <v>3.0000000000000001E-6</v>
      </c>
      <c r="AH389" t="s">
        <v>11</v>
      </c>
      <c r="AI389">
        <v>0.62165199999999998</v>
      </c>
      <c r="AJ389">
        <v>1.7E-5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90442.111094000007</v>
      </c>
      <c r="I390">
        <v>1888361.3015970001</v>
      </c>
      <c r="J390" t="s">
        <v>3</v>
      </c>
      <c r="K390">
        <v>90369.845000000001</v>
      </c>
      <c r="L390">
        <v>1885436.0832090001</v>
      </c>
      <c r="M390" t="s">
        <v>4</v>
      </c>
      <c r="N390">
        <v>4719.446602</v>
      </c>
      <c r="O390">
        <v>5287.2714690000003</v>
      </c>
      <c r="P390" t="s">
        <v>5</v>
      </c>
      <c r="Q390">
        <v>0</v>
      </c>
      <c r="R390">
        <v>0</v>
      </c>
      <c r="S390" t="s">
        <v>6</v>
      </c>
      <c r="T390">
        <v>3514.4780470000001</v>
      </c>
      <c r="U390">
        <v>2855.92443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0.37659799999999999</v>
      </c>
      <c r="AG390">
        <v>9.9999999999999995E-7</v>
      </c>
      <c r="AH390" t="s">
        <v>11</v>
      </c>
      <c r="AI390">
        <v>0.62186399999999997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100478.509063</v>
      </c>
      <c r="I391">
        <v>2079761.162239</v>
      </c>
      <c r="J391" t="s">
        <v>3</v>
      </c>
      <c r="K391">
        <v>100398.21343800001</v>
      </c>
      <c r="L391">
        <v>2076443.0174120001</v>
      </c>
      <c r="M391" t="s">
        <v>4</v>
      </c>
      <c r="N391">
        <v>5244.5245699999996</v>
      </c>
      <c r="O391">
        <v>6118.2705150000002</v>
      </c>
      <c r="P391" t="s">
        <v>5</v>
      </c>
      <c r="Q391">
        <v>0</v>
      </c>
      <c r="R391">
        <v>0</v>
      </c>
      <c r="S391" t="s">
        <v>6</v>
      </c>
      <c r="T391">
        <v>3904.4041360000001</v>
      </c>
      <c r="U391">
        <v>3143.4346209999999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0.37643700000000002</v>
      </c>
      <c r="AG391">
        <v>9.9999999999999995E-7</v>
      </c>
      <c r="AH391" t="s">
        <v>11</v>
      </c>
      <c r="AI391">
        <v>0.62202500000000005</v>
      </c>
      <c r="AJ391">
        <v>1.8E-5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110539.33843800001</v>
      </c>
      <c r="I392">
        <v>2208358.894136</v>
      </c>
      <c r="J392" t="s">
        <v>3</v>
      </c>
      <c r="K392">
        <v>110451.010469</v>
      </c>
      <c r="L392">
        <v>2204950.4670680002</v>
      </c>
      <c r="M392" t="s">
        <v>4</v>
      </c>
      <c r="N392">
        <v>5769.9112789999999</v>
      </c>
      <c r="O392">
        <v>6320.8373680000004</v>
      </c>
      <c r="P392" t="s">
        <v>5</v>
      </c>
      <c r="Q392">
        <v>0</v>
      </c>
      <c r="R392">
        <v>0</v>
      </c>
      <c r="S392" t="s">
        <v>6</v>
      </c>
      <c r="T392">
        <v>4295.1669629999997</v>
      </c>
      <c r="U392">
        <v>3336.202135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0.37618800000000002</v>
      </c>
      <c r="AG392">
        <v>9.9999999999999995E-7</v>
      </c>
      <c r="AH392" t="s">
        <v>11</v>
      </c>
      <c r="AI392">
        <v>0.62215200000000004</v>
      </c>
      <c r="AJ392">
        <v>1.8E-5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120543.87734399999</v>
      </c>
      <c r="I393">
        <v>2460557.5216959999</v>
      </c>
      <c r="J393" t="s">
        <v>3</v>
      </c>
      <c r="K393">
        <v>120447.541719</v>
      </c>
      <c r="L393">
        <v>2456761.0435919999</v>
      </c>
      <c r="M393" t="s">
        <v>4</v>
      </c>
      <c r="N393">
        <v>6292.9570700000004</v>
      </c>
      <c r="O393">
        <v>7065.8714149999996</v>
      </c>
      <c r="P393" t="s">
        <v>5</v>
      </c>
      <c r="Q393">
        <v>0</v>
      </c>
      <c r="R393">
        <v>0</v>
      </c>
      <c r="S393" t="s">
        <v>6</v>
      </c>
      <c r="T393">
        <v>4683.6899119999998</v>
      </c>
      <c r="U393">
        <v>3735.7546149999998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0.376168</v>
      </c>
      <c r="AG393">
        <v>9.9999999999999995E-7</v>
      </c>
      <c r="AH393" t="s">
        <v>11</v>
      </c>
      <c r="AI393">
        <v>0.62236999999999998</v>
      </c>
      <c r="AJ393">
        <v>1.9000000000000001E-5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130602.244531</v>
      </c>
      <c r="I394">
        <v>3010219.6816730001</v>
      </c>
      <c r="J394" t="s">
        <v>3</v>
      </c>
      <c r="K394">
        <v>130497.90984399999</v>
      </c>
      <c r="L394">
        <v>3005601.3754039998</v>
      </c>
      <c r="M394" t="s">
        <v>4</v>
      </c>
      <c r="N394">
        <v>6816.3368259999997</v>
      </c>
      <c r="O394">
        <v>8491.328297</v>
      </c>
      <c r="P394" t="s">
        <v>5</v>
      </c>
      <c r="Q394">
        <v>0</v>
      </c>
      <c r="R394">
        <v>0</v>
      </c>
      <c r="S394" t="s">
        <v>6</v>
      </c>
      <c r="T394">
        <v>5074.3982130000004</v>
      </c>
      <c r="U394">
        <v>4573.0104540000002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0.37614799999999998</v>
      </c>
      <c r="AG394">
        <v>9.9999999999999995E-7</v>
      </c>
      <c r="AH394" t="s">
        <v>11</v>
      </c>
      <c r="AI394">
        <v>0.62258899999999995</v>
      </c>
      <c r="AJ394">
        <v>1.8E-5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140632.977813</v>
      </c>
      <c r="I395">
        <v>3246577.7102049999</v>
      </c>
      <c r="J395" t="s">
        <v>3</v>
      </c>
      <c r="K395">
        <v>140520.60312499999</v>
      </c>
      <c r="L395">
        <v>3241546.1838489999</v>
      </c>
      <c r="M395" t="s">
        <v>4</v>
      </c>
      <c r="N395">
        <v>7339.1119630000003</v>
      </c>
      <c r="O395">
        <v>9113.1482780000006</v>
      </c>
      <c r="P395" t="s">
        <v>5</v>
      </c>
      <c r="Q395">
        <v>0</v>
      </c>
      <c r="R395">
        <v>0</v>
      </c>
      <c r="S395" t="s">
        <v>6</v>
      </c>
      <c r="T395">
        <v>5463.9996000000001</v>
      </c>
      <c r="U395">
        <v>4954.1034760000002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0.37608399999999997</v>
      </c>
      <c r="AG395">
        <v>9.9999999999999995E-7</v>
      </c>
      <c r="AH395" t="s">
        <v>11</v>
      </c>
      <c r="AI395">
        <v>0.62258999999999998</v>
      </c>
      <c r="AJ395">
        <v>1.8E-5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150668.323125</v>
      </c>
      <c r="I396">
        <v>3179292.3331599999</v>
      </c>
      <c r="J396" t="s">
        <v>3</v>
      </c>
      <c r="K396">
        <v>150547.90656199999</v>
      </c>
      <c r="L396">
        <v>3174331.6705740001</v>
      </c>
      <c r="M396" t="s">
        <v>4</v>
      </c>
      <c r="N396">
        <v>7864.6332810000004</v>
      </c>
      <c r="O396">
        <v>8904.8582839999999</v>
      </c>
      <c r="P396" t="s">
        <v>5</v>
      </c>
      <c r="Q396">
        <v>0</v>
      </c>
      <c r="R396">
        <v>0</v>
      </c>
      <c r="S396" t="s">
        <v>6</v>
      </c>
      <c r="T396">
        <v>5853.7184569999999</v>
      </c>
      <c r="U396">
        <v>4870.7269079999996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0.37603700000000001</v>
      </c>
      <c r="AG396">
        <v>9.9999999999999995E-7</v>
      </c>
      <c r="AH396" t="s">
        <v>11</v>
      </c>
      <c r="AI396">
        <v>0.62258999999999998</v>
      </c>
      <c r="AJ396">
        <v>1.8E-5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160661.58374999999</v>
      </c>
      <c r="I397">
        <v>3145671.6680450002</v>
      </c>
      <c r="J397" t="s">
        <v>3</v>
      </c>
      <c r="K397">
        <v>160533.18156200001</v>
      </c>
      <c r="L397">
        <v>3140701.4839360001</v>
      </c>
      <c r="M397" t="s">
        <v>4</v>
      </c>
      <c r="N397">
        <v>8386.274238</v>
      </c>
      <c r="O397">
        <v>9128.1197329999995</v>
      </c>
      <c r="P397" t="s">
        <v>5</v>
      </c>
      <c r="Q397">
        <v>0</v>
      </c>
      <c r="R397">
        <v>0</v>
      </c>
      <c r="S397" t="s">
        <v>6</v>
      </c>
      <c r="T397">
        <v>6241.822803</v>
      </c>
      <c r="U397">
        <v>4831.6209150000004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0.37599900000000003</v>
      </c>
      <c r="AG397">
        <v>9.9999999999999995E-7</v>
      </c>
      <c r="AH397" t="s">
        <v>11</v>
      </c>
      <c r="AI397">
        <v>0.62259200000000003</v>
      </c>
      <c r="AJ397">
        <v>1.8E-5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170753.77031299999</v>
      </c>
      <c r="I398">
        <v>3241164.8493349999</v>
      </c>
      <c r="J398" t="s">
        <v>3</v>
      </c>
      <c r="K398">
        <v>170617.27906199999</v>
      </c>
      <c r="L398">
        <v>3236114.3933219998</v>
      </c>
      <c r="M398" t="s">
        <v>4</v>
      </c>
      <c r="N398">
        <v>8915.205215</v>
      </c>
      <c r="O398">
        <v>9697.8871319999998</v>
      </c>
      <c r="P398" t="s">
        <v>5</v>
      </c>
      <c r="Q398">
        <v>0</v>
      </c>
      <c r="R398">
        <v>0</v>
      </c>
      <c r="S398" t="s">
        <v>6</v>
      </c>
      <c r="T398">
        <v>6633.610205</v>
      </c>
      <c r="U398">
        <v>4969.100297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0.37597599999999998</v>
      </c>
      <c r="AG398">
        <v>9.9999999999999995E-7</v>
      </c>
      <c r="AH398" t="s">
        <v>11</v>
      </c>
      <c r="AI398">
        <v>0.62267600000000001</v>
      </c>
      <c r="AJ398">
        <v>1.8E-5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180766.94375000001</v>
      </c>
      <c r="I399">
        <v>3237561.5981100001</v>
      </c>
      <c r="J399" t="s">
        <v>3</v>
      </c>
      <c r="K399">
        <v>180622.446563</v>
      </c>
      <c r="L399">
        <v>3232494.815041</v>
      </c>
      <c r="M399" t="s">
        <v>4</v>
      </c>
      <c r="N399">
        <v>9436.6037500000002</v>
      </c>
      <c r="O399">
        <v>9893.1262910000005</v>
      </c>
      <c r="P399" t="s">
        <v>5</v>
      </c>
      <c r="Q399">
        <v>0</v>
      </c>
      <c r="R399">
        <v>0</v>
      </c>
      <c r="S399" t="s">
        <v>6</v>
      </c>
      <c r="T399">
        <v>7022.5217869999997</v>
      </c>
      <c r="U399">
        <v>4973.3634199999997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0.37596000000000002</v>
      </c>
      <c r="AG399">
        <v>9.9999999999999995E-7</v>
      </c>
      <c r="AH399" t="s">
        <v>11</v>
      </c>
      <c r="AI399">
        <v>0.62287899999999996</v>
      </c>
      <c r="AJ399">
        <v>1.9000000000000001E-5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190860.94375000001</v>
      </c>
      <c r="I400">
        <v>3584042.3439330002</v>
      </c>
      <c r="J400" t="s">
        <v>3</v>
      </c>
      <c r="K400">
        <v>190708.38500000001</v>
      </c>
      <c r="L400">
        <v>3578320.2674639998</v>
      </c>
      <c r="M400" t="s">
        <v>4</v>
      </c>
      <c r="N400">
        <v>9964.0028519999996</v>
      </c>
      <c r="O400">
        <v>11425.587229999999</v>
      </c>
      <c r="P400" t="s">
        <v>5</v>
      </c>
      <c r="Q400">
        <v>0</v>
      </c>
      <c r="R400">
        <v>0</v>
      </c>
      <c r="S400" t="s">
        <v>6</v>
      </c>
      <c r="T400">
        <v>7414.5963089999996</v>
      </c>
      <c r="U400">
        <v>5503.0305060000001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0.375944</v>
      </c>
      <c r="AG400">
        <v>9.9999999999999995E-7</v>
      </c>
      <c r="AH400" t="s">
        <v>11</v>
      </c>
      <c r="AI400">
        <v>0.62306099999999998</v>
      </c>
      <c r="AJ400">
        <v>1.9000000000000001E-5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200958.19062499999</v>
      </c>
      <c r="I401">
        <v>4034119.0782619999</v>
      </c>
      <c r="J401" t="s">
        <v>3</v>
      </c>
      <c r="K401">
        <v>200797.53968700001</v>
      </c>
      <c r="L401">
        <v>4027627.7029570001</v>
      </c>
      <c r="M401" t="s">
        <v>4</v>
      </c>
      <c r="N401">
        <v>10491.084121</v>
      </c>
      <c r="O401">
        <v>12455.709068</v>
      </c>
      <c r="P401" t="s">
        <v>5</v>
      </c>
      <c r="Q401">
        <v>0</v>
      </c>
      <c r="R401">
        <v>0</v>
      </c>
      <c r="S401" t="s">
        <v>6</v>
      </c>
      <c r="T401">
        <v>7806.6821970000001</v>
      </c>
      <c r="U401">
        <v>6193.6204390000003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0.37592799999999998</v>
      </c>
      <c r="AG401">
        <v>9.9999999999999995E-7</v>
      </c>
      <c r="AH401" t="s">
        <v>11</v>
      </c>
      <c r="AI401">
        <v>0.623193</v>
      </c>
      <c r="AJ401">
        <v>1.9000000000000001E-5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5802.4166409999998</v>
      </c>
      <c r="I402">
        <v>45019.780108999999</v>
      </c>
      <c r="J402" t="s">
        <v>3</v>
      </c>
      <c r="K402">
        <v>5797.4328910000004</v>
      </c>
      <c r="L402">
        <v>44942.428205999997</v>
      </c>
      <c r="M402" t="s">
        <v>4</v>
      </c>
      <c r="N402">
        <v>411.49261200000001</v>
      </c>
      <c r="O402">
        <v>441.96385600000002</v>
      </c>
      <c r="P402" t="s">
        <v>5</v>
      </c>
      <c r="Q402">
        <v>294.920434</v>
      </c>
      <c r="R402">
        <v>125.73008900000001</v>
      </c>
      <c r="S402" t="s">
        <v>6</v>
      </c>
      <c r="T402">
        <v>92.619094000000004</v>
      </c>
      <c r="U402">
        <v>11.983777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0.38223099999999999</v>
      </c>
      <c r="AG402">
        <v>1.8E-5</v>
      </c>
      <c r="AH402" t="s">
        <v>11</v>
      </c>
      <c r="AI402">
        <v>0.61853400000000003</v>
      </c>
      <c r="AJ402">
        <v>5.0000000000000004E-6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11592.231855</v>
      </c>
      <c r="I403">
        <v>137877.630967</v>
      </c>
      <c r="J403" t="s">
        <v>3</v>
      </c>
      <c r="K403">
        <v>11582.259844</v>
      </c>
      <c r="L403">
        <v>137633.6299</v>
      </c>
      <c r="M403" t="s">
        <v>4</v>
      </c>
      <c r="N403">
        <v>821.15728000000001</v>
      </c>
      <c r="O403">
        <v>1982.1727780000001</v>
      </c>
      <c r="P403" t="s">
        <v>5</v>
      </c>
      <c r="Q403">
        <v>592.26180099999999</v>
      </c>
      <c r="R403">
        <v>390.73737</v>
      </c>
      <c r="S403" t="s">
        <v>6</v>
      </c>
      <c r="T403">
        <v>185.116747</v>
      </c>
      <c r="U403">
        <v>35.23115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0.38037900000000002</v>
      </c>
      <c r="AG403">
        <v>1.7E-5</v>
      </c>
      <c r="AH403" t="s">
        <v>11</v>
      </c>
      <c r="AI403">
        <v>0.619197</v>
      </c>
      <c r="AJ403">
        <v>3.9999999999999998E-6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17324.006406</v>
      </c>
      <c r="I404">
        <v>188418.273938</v>
      </c>
      <c r="J404" t="s">
        <v>3</v>
      </c>
      <c r="K404">
        <v>17309.091836</v>
      </c>
      <c r="L404">
        <v>188092.152485</v>
      </c>
      <c r="M404" t="s">
        <v>4</v>
      </c>
      <c r="N404">
        <v>1228.0903499999999</v>
      </c>
      <c r="O404">
        <v>4068.9854300000002</v>
      </c>
      <c r="P404" t="s">
        <v>5</v>
      </c>
      <c r="Q404">
        <v>887.84206900000004</v>
      </c>
      <c r="R404">
        <v>646.266615</v>
      </c>
      <c r="S404" t="s">
        <v>6</v>
      </c>
      <c r="T404">
        <v>276.64788099999998</v>
      </c>
      <c r="U404">
        <v>47.192202000000002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0.37954100000000002</v>
      </c>
      <c r="AG404">
        <v>1.5999999999999999E-5</v>
      </c>
      <c r="AH404" t="s">
        <v>11</v>
      </c>
      <c r="AI404">
        <v>0.62009899999999996</v>
      </c>
      <c r="AJ404">
        <v>9.0000000000000002E-6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23120.720039</v>
      </c>
      <c r="I405">
        <v>275800.21302000002</v>
      </c>
      <c r="J405" t="s">
        <v>3</v>
      </c>
      <c r="K405">
        <v>23100.81582</v>
      </c>
      <c r="L405">
        <v>275316.88221200003</v>
      </c>
      <c r="M405" t="s">
        <v>4</v>
      </c>
      <c r="N405">
        <v>1638.4010720000001</v>
      </c>
      <c r="O405">
        <v>7067.3079680000001</v>
      </c>
      <c r="P405" t="s">
        <v>5</v>
      </c>
      <c r="Q405">
        <v>1187.9207180000001</v>
      </c>
      <c r="R405">
        <v>979.12505199999998</v>
      </c>
      <c r="S405" t="s">
        <v>6</v>
      </c>
      <c r="T405">
        <v>369.202675</v>
      </c>
      <c r="U405">
        <v>67.441996000000003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0.37911699999999998</v>
      </c>
      <c r="AG405">
        <v>1.5E-5</v>
      </c>
      <c r="AH405" t="s">
        <v>11</v>
      </c>
      <c r="AI405">
        <v>0.62026899999999996</v>
      </c>
      <c r="AJ405">
        <v>1.0000000000000001E-5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28978.971055000002</v>
      </c>
      <c r="I406">
        <v>389333.79003099998</v>
      </c>
      <c r="J406" t="s">
        <v>3</v>
      </c>
      <c r="K406">
        <v>28954.029414000001</v>
      </c>
      <c r="L406">
        <v>388656.592947</v>
      </c>
      <c r="M406" t="s">
        <v>4</v>
      </c>
      <c r="N406">
        <v>2051.264001</v>
      </c>
      <c r="O406">
        <v>10783.513437</v>
      </c>
      <c r="P406" t="s">
        <v>5</v>
      </c>
      <c r="Q406">
        <v>1491.511587</v>
      </c>
      <c r="R406">
        <v>1300.485285</v>
      </c>
      <c r="S406" t="s">
        <v>6</v>
      </c>
      <c r="T406">
        <v>462.76086199999997</v>
      </c>
      <c r="U406">
        <v>97.519476999999995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0.37848500000000002</v>
      </c>
      <c r="AG406">
        <v>1.2E-5</v>
      </c>
      <c r="AH406" t="s">
        <v>11</v>
      </c>
      <c r="AI406">
        <v>0.62047699999999995</v>
      </c>
      <c r="AJ406">
        <v>1.1E-5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34758.079452999998</v>
      </c>
      <c r="I407">
        <v>478263.20854299999</v>
      </c>
      <c r="J407" t="s">
        <v>3</v>
      </c>
      <c r="K407">
        <v>34728.164766000002</v>
      </c>
      <c r="L407">
        <v>477430.50278500002</v>
      </c>
      <c r="M407" t="s">
        <v>4</v>
      </c>
      <c r="N407">
        <v>2460.3102979999999</v>
      </c>
      <c r="O407">
        <v>15261.395339000001</v>
      </c>
      <c r="P407" t="s">
        <v>5</v>
      </c>
      <c r="Q407">
        <v>1791.3414700000001</v>
      </c>
      <c r="R407">
        <v>1477.552655</v>
      </c>
      <c r="S407" t="s">
        <v>6</v>
      </c>
      <c r="T407">
        <v>555.01601600000004</v>
      </c>
      <c r="U407">
        <v>118.040983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0.37817299999999998</v>
      </c>
      <c r="AG407">
        <v>1.1E-5</v>
      </c>
      <c r="AH407" t="s">
        <v>11</v>
      </c>
      <c r="AI407">
        <v>0.62050399999999994</v>
      </c>
      <c r="AJ407">
        <v>1.1E-5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40494.648516000001</v>
      </c>
      <c r="I408">
        <v>541350.51297499996</v>
      </c>
      <c r="J408" t="s">
        <v>3</v>
      </c>
      <c r="K408">
        <v>40459.808828000001</v>
      </c>
      <c r="L408">
        <v>540415.94394599996</v>
      </c>
      <c r="M408" t="s">
        <v>4</v>
      </c>
      <c r="N408">
        <v>2868.0647560000002</v>
      </c>
      <c r="O408">
        <v>20316.525458</v>
      </c>
      <c r="P408" t="s">
        <v>5</v>
      </c>
      <c r="Q408">
        <v>2089.306951</v>
      </c>
      <c r="R408">
        <v>1785.8198829999999</v>
      </c>
      <c r="S408" t="s">
        <v>6</v>
      </c>
      <c r="T408">
        <v>646.58544700000004</v>
      </c>
      <c r="U408">
        <v>132.856133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0.37775399999999998</v>
      </c>
      <c r="AG408">
        <v>9.0000000000000002E-6</v>
      </c>
      <c r="AH408" t="s">
        <v>11</v>
      </c>
      <c r="AI408">
        <v>0.62065000000000003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46243.878280999998</v>
      </c>
      <c r="I409">
        <v>654830.36758199998</v>
      </c>
      <c r="J409" t="s">
        <v>3</v>
      </c>
      <c r="K409">
        <v>46204.095546999997</v>
      </c>
      <c r="L409">
        <v>653706.31678700005</v>
      </c>
      <c r="M409" t="s">
        <v>4</v>
      </c>
      <c r="N409">
        <v>3275.1536470000001</v>
      </c>
      <c r="O409">
        <v>25785.024380999999</v>
      </c>
      <c r="P409" t="s">
        <v>5</v>
      </c>
      <c r="Q409">
        <v>2387.9096089999998</v>
      </c>
      <c r="R409">
        <v>2209.2703879999999</v>
      </c>
      <c r="S409" t="s">
        <v>6</v>
      </c>
      <c r="T409">
        <v>738.36668799999995</v>
      </c>
      <c r="U409">
        <v>161.696979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0.37735400000000002</v>
      </c>
      <c r="AG409">
        <v>6.0000000000000002E-6</v>
      </c>
      <c r="AH409" t="s">
        <v>11</v>
      </c>
      <c r="AI409">
        <v>0.62085100000000004</v>
      </c>
      <c r="AJ409">
        <v>1.2E-5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51997.809687000001</v>
      </c>
      <c r="I410">
        <v>702322.11123799998</v>
      </c>
      <c r="J410" t="s">
        <v>3</v>
      </c>
      <c r="K410">
        <v>51953.073280999997</v>
      </c>
      <c r="L410">
        <v>701130.94055299996</v>
      </c>
      <c r="M410" t="s">
        <v>4</v>
      </c>
      <c r="N410">
        <v>3682.5997269999998</v>
      </c>
      <c r="O410">
        <v>32298.119019999998</v>
      </c>
      <c r="P410" t="s">
        <v>5</v>
      </c>
      <c r="Q410">
        <v>2686.7370900000001</v>
      </c>
      <c r="R410">
        <v>2413.934381</v>
      </c>
      <c r="S410" t="s">
        <v>6</v>
      </c>
      <c r="T410">
        <v>830.202765</v>
      </c>
      <c r="U410">
        <v>168.52260200000001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0.37703300000000001</v>
      </c>
      <c r="AG410">
        <v>3.9999999999999998E-6</v>
      </c>
      <c r="AH410" t="s">
        <v>11</v>
      </c>
      <c r="AI410">
        <v>0.62112900000000004</v>
      </c>
      <c r="AJ410">
        <v>1.4E-5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57684.914218999998</v>
      </c>
      <c r="I411">
        <v>819117.03688799997</v>
      </c>
      <c r="J411" t="s">
        <v>3</v>
      </c>
      <c r="K411">
        <v>57635.282812999998</v>
      </c>
      <c r="L411">
        <v>817726.52650499996</v>
      </c>
      <c r="M411" t="s">
        <v>4</v>
      </c>
      <c r="N411">
        <v>4087.2089310000001</v>
      </c>
      <c r="O411">
        <v>40067.311121999999</v>
      </c>
      <c r="P411" t="s">
        <v>5</v>
      </c>
      <c r="Q411">
        <v>2981.6919379999999</v>
      </c>
      <c r="R411">
        <v>2799.6417700000002</v>
      </c>
      <c r="S411" t="s">
        <v>6</v>
      </c>
      <c r="T411">
        <v>920.98717999999997</v>
      </c>
      <c r="U411">
        <v>193.05935700000001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0.376892</v>
      </c>
      <c r="AG411">
        <v>3.9999999999999998E-6</v>
      </c>
      <c r="AH411" t="s">
        <v>11</v>
      </c>
      <c r="AI411">
        <v>0.62112999999999996</v>
      </c>
      <c r="AJ411">
        <v>1.4E-5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63506.245780999998</v>
      </c>
      <c r="I412">
        <v>1003106.810697</v>
      </c>
      <c r="J412" t="s">
        <v>3</v>
      </c>
      <c r="K412">
        <v>63451.6</v>
      </c>
      <c r="L412">
        <v>1001404.84234</v>
      </c>
      <c r="M412" t="s">
        <v>4</v>
      </c>
      <c r="N412">
        <v>4496.6641849999996</v>
      </c>
      <c r="O412">
        <v>48633.835462000003</v>
      </c>
      <c r="P412" t="s">
        <v>5</v>
      </c>
      <c r="Q412">
        <v>3283.8505270000001</v>
      </c>
      <c r="R412">
        <v>3238.6985300000001</v>
      </c>
      <c r="S412" t="s">
        <v>6</v>
      </c>
      <c r="T412">
        <v>1013.967719</v>
      </c>
      <c r="U412">
        <v>231.06781000000001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0.37670300000000001</v>
      </c>
      <c r="AG412">
        <v>3.0000000000000001E-6</v>
      </c>
      <c r="AH412" t="s">
        <v>11</v>
      </c>
      <c r="AI412">
        <v>0.62119000000000002</v>
      </c>
      <c r="AJ412">
        <v>1.4E-5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69334.858905999994</v>
      </c>
      <c r="I413">
        <v>1199084.823051</v>
      </c>
      <c r="J413" t="s">
        <v>3</v>
      </c>
      <c r="K413">
        <v>69275.195781000002</v>
      </c>
      <c r="L413">
        <v>1197066.7729859999</v>
      </c>
      <c r="M413" t="s">
        <v>4</v>
      </c>
      <c r="N413">
        <v>4906.875454</v>
      </c>
      <c r="O413">
        <v>58529.690081000001</v>
      </c>
      <c r="P413" t="s">
        <v>5</v>
      </c>
      <c r="Q413">
        <v>3586.5250879999999</v>
      </c>
      <c r="R413">
        <v>3849.0376769999998</v>
      </c>
      <c r="S413" t="s">
        <v>6</v>
      </c>
      <c r="T413">
        <v>1106.9929440000001</v>
      </c>
      <c r="U413">
        <v>268.52618000000001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0.37656800000000001</v>
      </c>
      <c r="AG413">
        <v>3.0000000000000001E-6</v>
      </c>
      <c r="AH413" t="s">
        <v>11</v>
      </c>
      <c r="AI413">
        <v>0.62127100000000002</v>
      </c>
      <c r="AJ413">
        <v>1.4E-5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75130.169219000003</v>
      </c>
      <c r="I414">
        <v>1461405.0970449999</v>
      </c>
      <c r="J414" t="s">
        <v>3</v>
      </c>
      <c r="K414">
        <v>75065.522031</v>
      </c>
      <c r="L414">
        <v>1458949.8018420001</v>
      </c>
      <c r="M414" t="s">
        <v>4</v>
      </c>
      <c r="N414">
        <v>5316.0208300000004</v>
      </c>
      <c r="O414">
        <v>69040.066653999995</v>
      </c>
      <c r="P414" t="s">
        <v>5</v>
      </c>
      <c r="Q414">
        <v>3887.5552250000001</v>
      </c>
      <c r="R414">
        <v>4571.4037689999996</v>
      </c>
      <c r="S414" t="s">
        <v>6</v>
      </c>
      <c r="T414">
        <v>1199.468699</v>
      </c>
      <c r="U414">
        <v>328.90526499999999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0.37648999999999999</v>
      </c>
      <c r="AG414">
        <v>3.0000000000000001E-6</v>
      </c>
      <c r="AH414" t="s">
        <v>11</v>
      </c>
      <c r="AI414">
        <v>0.62127399999999999</v>
      </c>
      <c r="AJ414">
        <v>1.4E-5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80936.694218999997</v>
      </c>
      <c r="I415">
        <v>1838673.867359</v>
      </c>
      <c r="J415" t="s">
        <v>3</v>
      </c>
      <c r="K415">
        <v>80867.045312999995</v>
      </c>
      <c r="L415">
        <v>1835568.3304000001</v>
      </c>
      <c r="M415" t="s">
        <v>4</v>
      </c>
      <c r="N415">
        <v>5725.3268070000004</v>
      </c>
      <c r="O415">
        <v>79741.474063999995</v>
      </c>
      <c r="P415" t="s">
        <v>5</v>
      </c>
      <c r="Q415">
        <v>4189.0963179999999</v>
      </c>
      <c r="R415">
        <v>5778.855732</v>
      </c>
      <c r="S415" t="s">
        <v>6</v>
      </c>
      <c r="T415">
        <v>1292.1488670000001</v>
      </c>
      <c r="U415">
        <v>420.097938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0.37631100000000001</v>
      </c>
      <c r="AG415">
        <v>1.9999999999999999E-6</v>
      </c>
      <c r="AH415" t="s">
        <v>11</v>
      </c>
      <c r="AI415">
        <v>0.62127500000000002</v>
      </c>
      <c r="AJ415">
        <v>1.4E-5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86717.867188000004</v>
      </c>
      <c r="I416">
        <v>1902568.2066899999</v>
      </c>
      <c r="J416" t="s">
        <v>3</v>
      </c>
      <c r="K416">
        <v>86643.253593999994</v>
      </c>
      <c r="L416">
        <v>1899339.3276490001</v>
      </c>
      <c r="M416" t="s">
        <v>4</v>
      </c>
      <c r="N416">
        <v>6133.6947460000001</v>
      </c>
      <c r="O416">
        <v>89525.007215000005</v>
      </c>
      <c r="P416" t="s">
        <v>5</v>
      </c>
      <c r="Q416">
        <v>4488.894902</v>
      </c>
      <c r="R416">
        <v>5960.5630149999997</v>
      </c>
      <c r="S416" t="s">
        <v>6</v>
      </c>
      <c r="T416">
        <v>1384.473162</v>
      </c>
      <c r="U416">
        <v>436.81573900000001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0.37614599999999998</v>
      </c>
      <c r="AG416">
        <v>9.9999999999999995E-7</v>
      </c>
      <c r="AH416" t="s">
        <v>11</v>
      </c>
      <c r="AI416">
        <v>0.62168900000000005</v>
      </c>
      <c r="AJ416">
        <v>1.5E-5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92537.361562000006</v>
      </c>
      <c r="I417">
        <v>2261848.8130629999</v>
      </c>
      <c r="J417" t="s">
        <v>3</v>
      </c>
      <c r="K417">
        <v>92457.745156000004</v>
      </c>
      <c r="L417">
        <v>2257998.0607400001</v>
      </c>
      <c r="M417" t="s">
        <v>4</v>
      </c>
      <c r="N417">
        <v>6543.847119</v>
      </c>
      <c r="O417">
        <v>102235.829341</v>
      </c>
      <c r="P417" t="s">
        <v>5</v>
      </c>
      <c r="Q417">
        <v>4790.8691310000004</v>
      </c>
      <c r="R417">
        <v>6881.8266700000004</v>
      </c>
      <c r="S417" t="s">
        <v>6</v>
      </c>
      <c r="T417">
        <v>1477.3573510000001</v>
      </c>
      <c r="U417">
        <v>518.40916500000003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0.37603999999999999</v>
      </c>
      <c r="AG417">
        <v>0</v>
      </c>
      <c r="AH417" t="s">
        <v>11</v>
      </c>
      <c r="AI417">
        <v>0.62184700000000004</v>
      </c>
      <c r="AJ417">
        <v>1.5E-5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98315.174530999997</v>
      </c>
      <c r="I418">
        <v>2553116.970615</v>
      </c>
      <c r="J418" t="s">
        <v>3</v>
      </c>
      <c r="K418">
        <v>98230.589063000007</v>
      </c>
      <c r="L418">
        <v>2548738.0462930002</v>
      </c>
      <c r="M418" t="s">
        <v>4</v>
      </c>
      <c r="N418">
        <v>6952.3533010000001</v>
      </c>
      <c r="O418">
        <v>116321.078469</v>
      </c>
      <c r="P418" t="s">
        <v>5</v>
      </c>
      <c r="Q418">
        <v>5091.1742480000003</v>
      </c>
      <c r="R418">
        <v>7713.1306510000004</v>
      </c>
      <c r="S418" t="s">
        <v>6</v>
      </c>
      <c r="T418">
        <v>1569.5456710000001</v>
      </c>
      <c r="U418">
        <v>576.54078500000003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0.37602400000000002</v>
      </c>
      <c r="AG418">
        <v>0</v>
      </c>
      <c r="AH418" t="s">
        <v>11</v>
      </c>
      <c r="AI418">
        <v>0.62205500000000002</v>
      </c>
      <c r="AJ418">
        <v>1.5E-5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104044.49578100001</v>
      </c>
      <c r="I419">
        <v>2805369.181746</v>
      </c>
      <c r="J419" t="s">
        <v>3</v>
      </c>
      <c r="K419">
        <v>103954.96828099999</v>
      </c>
      <c r="L419">
        <v>2800579.6345290001</v>
      </c>
      <c r="M419" t="s">
        <v>4</v>
      </c>
      <c r="N419">
        <v>7358.4357419999997</v>
      </c>
      <c r="O419">
        <v>130323.53170199999</v>
      </c>
      <c r="P419" t="s">
        <v>5</v>
      </c>
      <c r="Q419">
        <v>5388.7227050000001</v>
      </c>
      <c r="R419">
        <v>8377.0778750000009</v>
      </c>
      <c r="S419" t="s">
        <v>6</v>
      </c>
      <c r="T419">
        <v>1660.9496919999999</v>
      </c>
      <c r="U419">
        <v>628.27561600000001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0.37598900000000002</v>
      </c>
      <c r="AG419">
        <v>0</v>
      </c>
      <c r="AH419" t="s">
        <v>11</v>
      </c>
      <c r="AI419">
        <v>0.62235700000000005</v>
      </c>
      <c r="AJ419">
        <v>1.7E-5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109821.413281</v>
      </c>
      <c r="I420">
        <v>3036874.4253710001</v>
      </c>
      <c r="J420" t="s">
        <v>3</v>
      </c>
      <c r="K420">
        <v>109726.912344</v>
      </c>
      <c r="L420">
        <v>3031680.4305460001</v>
      </c>
      <c r="M420" t="s">
        <v>4</v>
      </c>
      <c r="N420">
        <v>7767.7159380000003</v>
      </c>
      <c r="O420">
        <v>143301.69258900001</v>
      </c>
      <c r="P420" t="s">
        <v>5</v>
      </c>
      <c r="Q420">
        <v>5688.5497850000002</v>
      </c>
      <c r="R420">
        <v>9106.9163709999993</v>
      </c>
      <c r="S420" t="s">
        <v>6</v>
      </c>
      <c r="T420">
        <v>1753.1622339999999</v>
      </c>
      <c r="U420">
        <v>686.23188700000003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0.37597399999999997</v>
      </c>
      <c r="AG420">
        <v>0</v>
      </c>
      <c r="AH420" t="s">
        <v>11</v>
      </c>
      <c r="AI420">
        <v>0.62235700000000005</v>
      </c>
      <c r="AJ420">
        <v>1.7E-5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115625.412969</v>
      </c>
      <c r="I421">
        <v>3359274.6569349999</v>
      </c>
      <c r="J421" t="s">
        <v>3</v>
      </c>
      <c r="K421">
        <v>115525.9</v>
      </c>
      <c r="L421">
        <v>3353515.915298</v>
      </c>
      <c r="M421" t="s">
        <v>4</v>
      </c>
      <c r="N421">
        <v>8178.8908689999998</v>
      </c>
      <c r="O421">
        <v>159380.517055</v>
      </c>
      <c r="P421" t="s">
        <v>5</v>
      </c>
      <c r="Q421">
        <v>5989.5416020000002</v>
      </c>
      <c r="R421">
        <v>9837.994874</v>
      </c>
      <c r="S421" t="s">
        <v>6</v>
      </c>
      <c r="T421">
        <v>1845.7891770000001</v>
      </c>
      <c r="U421">
        <v>759.71476700000005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0.37592399999999998</v>
      </c>
      <c r="AG421">
        <v>0</v>
      </c>
      <c r="AH421" t="s">
        <v>11</v>
      </c>
      <c r="AI421">
        <v>0.62273699999999999</v>
      </c>
      <c r="AJ421">
        <v>1.8E-5</v>
      </c>
      <c r="AK421" t="s">
        <v>12</v>
      </c>
      <c r="AL421">
        <v>0</v>
      </c>
      <c r="AM421">
        <v>0</v>
      </c>
    </row>
    <row r="422" spans="1:39" x14ac:dyDescent="0.25">
      <c r="A422" t="s">
        <v>75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5491.353916</v>
      </c>
      <c r="I422">
        <v>58086.853204999999</v>
      </c>
      <c r="J422" t="s">
        <v>3</v>
      </c>
      <c r="K422">
        <v>5486.4385549999997</v>
      </c>
      <c r="L422">
        <v>57980.001672999999</v>
      </c>
      <c r="M422" t="s">
        <v>4</v>
      </c>
      <c r="N422">
        <v>310.75167499999998</v>
      </c>
      <c r="O422">
        <v>116.609842</v>
      </c>
      <c r="P422" t="s">
        <v>5</v>
      </c>
      <c r="Q422">
        <v>0</v>
      </c>
      <c r="R422">
        <v>0</v>
      </c>
      <c r="S422" t="s">
        <v>6</v>
      </c>
      <c r="T422">
        <v>92.437961000000001</v>
      </c>
      <c r="U422">
        <v>16.706793000000001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0.38277899999999998</v>
      </c>
      <c r="AG422">
        <v>1.5999999999999999E-5</v>
      </c>
      <c r="AH422" t="s">
        <v>11</v>
      </c>
      <c r="AI422">
        <v>0.61701799999999996</v>
      </c>
      <c r="AJ422">
        <v>1.1E-5</v>
      </c>
      <c r="AK422" t="s">
        <v>12</v>
      </c>
      <c r="AL422">
        <v>0</v>
      </c>
      <c r="AM422">
        <v>0</v>
      </c>
    </row>
    <row r="423" spans="1:39" x14ac:dyDescent="0.25">
      <c r="A423" t="s">
        <v>75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10923.822012000001</v>
      </c>
      <c r="I423">
        <v>143734.716361</v>
      </c>
      <c r="J423" t="s">
        <v>3</v>
      </c>
      <c r="K423">
        <v>10914.037480000001</v>
      </c>
      <c r="L423">
        <v>143476.66238699999</v>
      </c>
      <c r="M423" t="s">
        <v>4</v>
      </c>
      <c r="N423">
        <v>617.73623999999995</v>
      </c>
      <c r="O423">
        <v>314.26329700000002</v>
      </c>
      <c r="P423" t="s">
        <v>5</v>
      </c>
      <c r="Q423">
        <v>0</v>
      </c>
      <c r="R423">
        <v>0</v>
      </c>
      <c r="S423" t="s">
        <v>6</v>
      </c>
      <c r="T423">
        <v>184.02723700000001</v>
      </c>
      <c r="U423">
        <v>41.344124000000001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0.38095400000000001</v>
      </c>
      <c r="AG423">
        <v>2.3E-5</v>
      </c>
      <c r="AH423" t="s">
        <v>11</v>
      </c>
      <c r="AI423">
        <v>0.61885800000000002</v>
      </c>
      <c r="AJ423">
        <v>3.9999999999999998E-6</v>
      </c>
      <c r="AK423" t="s">
        <v>12</v>
      </c>
      <c r="AL423">
        <v>0</v>
      </c>
      <c r="AM423">
        <v>0</v>
      </c>
    </row>
    <row r="424" spans="1:39" x14ac:dyDescent="0.25">
      <c r="A424" t="s">
        <v>75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16366.450253999999</v>
      </c>
      <c r="I424">
        <v>190800.549719</v>
      </c>
      <c r="J424" t="s">
        <v>3</v>
      </c>
      <c r="K424">
        <v>16351.783242</v>
      </c>
      <c r="L424">
        <v>190460.221903</v>
      </c>
      <c r="M424" t="s">
        <v>4</v>
      </c>
      <c r="N424">
        <v>925.80906400000003</v>
      </c>
      <c r="O424">
        <v>435.93491799999998</v>
      </c>
      <c r="P424" t="s">
        <v>5</v>
      </c>
      <c r="Q424">
        <v>0</v>
      </c>
      <c r="R424">
        <v>0</v>
      </c>
      <c r="S424" t="s">
        <v>6</v>
      </c>
      <c r="T424">
        <v>275.76921800000002</v>
      </c>
      <c r="U424">
        <v>55.299759999999999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0.37973699999999999</v>
      </c>
      <c r="AG424">
        <v>1.7E-5</v>
      </c>
      <c r="AH424" t="s">
        <v>11</v>
      </c>
      <c r="AI424">
        <v>0.62005699999999997</v>
      </c>
      <c r="AJ424">
        <v>7.9999999999999996E-6</v>
      </c>
      <c r="AK424" t="s">
        <v>12</v>
      </c>
      <c r="AL424">
        <v>0</v>
      </c>
      <c r="AM424">
        <v>0</v>
      </c>
    </row>
    <row r="425" spans="1:39" x14ac:dyDescent="0.25">
      <c r="A425" t="s">
        <v>75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21844.979414000001</v>
      </c>
      <c r="I425">
        <v>390219.269294</v>
      </c>
      <c r="J425" t="s">
        <v>3</v>
      </c>
      <c r="K425">
        <v>21825.398555</v>
      </c>
      <c r="L425">
        <v>389527.1925</v>
      </c>
      <c r="M425" t="s">
        <v>4</v>
      </c>
      <c r="N425">
        <v>1236.2347749999999</v>
      </c>
      <c r="O425">
        <v>826.119238</v>
      </c>
      <c r="P425" t="s">
        <v>5</v>
      </c>
      <c r="Q425">
        <v>0</v>
      </c>
      <c r="R425">
        <v>0</v>
      </c>
      <c r="S425" t="s">
        <v>6</v>
      </c>
      <c r="T425">
        <v>368.108362</v>
      </c>
      <c r="U425">
        <v>113.243094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0.37867400000000001</v>
      </c>
      <c r="AG425">
        <v>1.5E-5</v>
      </c>
      <c r="AH425" t="s">
        <v>11</v>
      </c>
      <c r="AI425">
        <v>0.62056</v>
      </c>
      <c r="AJ425">
        <v>1.1E-5</v>
      </c>
      <c r="AK425" t="s">
        <v>12</v>
      </c>
      <c r="AL425">
        <v>0</v>
      </c>
      <c r="AM425">
        <v>0</v>
      </c>
    </row>
    <row r="426" spans="1:39" x14ac:dyDescent="0.25">
      <c r="A426" t="s">
        <v>75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27364.315898000001</v>
      </c>
      <c r="I426">
        <v>517316.768858</v>
      </c>
      <c r="J426" t="s">
        <v>3</v>
      </c>
      <c r="K426">
        <v>27339.787227000001</v>
      </c>
      <c r="L426">
        <v>516393.36235499999</v>
      </c>
      <c r="M426" t="s">
        <v>4</v>
      </c>
      <c r="N426">
        <v>1548.0663770000001</v>
      </c>
      <c r="O426">
        <v>1138.8118529999999</v>
      </c>
      <c r="P426" t="s">
        <v>5</v>
      </c>
      <c r="Q426">
        <v>0</v>
      </c>
      <c r="R426">
        <v>0</v>
      </c>
      <c r="S426" t="s">
        <v>6</v>
      </c>
      <c r="T426">
        <v>461.15520800000002</v>
      </c>
      <c r="U426">
        <v>149.332832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0.37787500000000002</v>
      </c>
      <c r="AG426">
        <v>1.4E-5</v>
      </c>
      <c r="AH426" t="s">
        <v>11</v>
      </c>
      <c r="AI426">
        <v>0.62059699999999995</v>
      </c>
      <c r="AJ426">
        <v>1.1E-5</v>
      </c>
      <c r="AK426" t="s">
        <v>12</v>
      </c>
      <c r="AL426">
        <v>0</v>
      </c>
      <c r="AM426">
        <v>0</v>
      </c>
    </row>
    <row r="427" spans="1:39" x14ac:dyDescent="0.25">
      <c r="A427" t="s">
        <v>75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32870.002382999999</v>
      </c>
      <c r="I427">
        <v>630677.79558999999</v>
      </c>
      <c r="J427" t="s">
        <v>3</v>
      </c>
      <c r="K427">
        <v>32840.541719000001</v>
      </c>
      <c r="L427">
        <v>629548.95123100001</v>
      </c>
      <c r="M427" t="s">
        <v>4</v>
      </c>
      <c r="N427">
        <v>1859.1347949999999</v>
      </c>
      <c r="O427">
        <v>1520.392554</v>
      </c>
      <c r="P427" t="s">
        <v>5</v>
      </c>
      <c r="Q427">
        <v>0</v>
      </c>
      <c r="R427">
        <v>0</v>
      </c>
      <c r="S427" t="s">
        <v>6</v>
      </c>
      <c r="T427">
        <v>553.97575400000005</v>
      </c>
      <c r="U427">
        <v>181.06029799999999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0.37770300000000001</v>
      </c>
      <c r="AG427">
        <v>1.2E-5</v>
      </c>
      <c r="AH427" t="s">
        <v>11</v>
      </c>
      <c r="AI427">
        <v>0.62119800000000003</v>
      </c>
      <c r="AJ427">
        <v>1.2999999999999999E-5</v>
      </c>
      <c r="AK427" t="s">
        <v>12</v>
      </c>
      <c r="AL427">
        <v>0</v>
      </c>
      <c r="AM427">
        <v>0</v>
      </c>
    </row>
    <row r="428" spans="1:39" x14ac:dyDescent="0.25">
      <c r="A428" t="s">
        <v>75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38326.173437999998</v>
      </c>
      <c r="I428">
        <v>808788.75160800002</v>
      </c>
      <c r="J428" t="s">
        <v>3</v>
      </c>
      <c r="K428">
        <v>38291.813671999997</v>
      </c>
      <c r="L428">
        <v>807332.17971099995</v>
      </c>
      <c r="M428" t="s">
        <v>4</v>
      </c>
      <c r="N428">
        <v>2167.8813129999999</v>
      </c>
      <c r="O428">
        <v>1996.742851</v>
      </c>
      <c r="P428" t="s">
        <v>5</v>
      </c>
      <c r="Q428">
        <v>0</v>
      </c>
      <c r="R428">
        <v>0</v>
      </c>
      <c r="S428" t="s">
        <v>6</v>
      </c>
      <c r="T428">
        <v>645.952496</v>
      </c>
      <c r="U428">
        <v>231.245814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0.37714399999999998</v>
      </c>
      <c r="AG428">
        <v>1.0000000000000001E-5</v>
      </c>
      <c r="AH428" t="s">
        <v>11</v>
      </c>
      <c r="AI428">
        <v>0.62174099999999999</v>
      </c>
      <c r="AJ428">
        <v>1.5999999999999999E-5</v>
      </c>
      <c r="AK428" t="s">
        <v>12</v>
      </c>
      <c r="AL428">
        <v>0</v>
      </c>
      <c r="AM428">
        <v>0</v>
      </c>
    </row>
    <row r="429" spans="1:39" x14ac:dyDescent="0.25">
      <c r="A429" t="s">
        <v>75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43796.465547</v>
      </c>
      <c r="I429">
        <v>1035510.506222</v>
      </c>
      <c r="J429" t="s">
        <v>3</v>
      </c>
      <c r="K429">
        <v>43757.205077999999</v>
      </c>
      <c r="L429">
        <v>1033641.6879059999</v>
      </c>
      <c r="M429" t="s">
        <v>4</v>
      </c>
      <c r="N429">
        <v>2476.6451069999998</v>
      </c>
      <c r="O429">
        <v>2541.1042109999999</v>
      </c>
      <c r="P429" t="s">
        <v>5</v>
      </c>
      <c r="Q429">
        <v>0</v>
      </c>
      <c r="R429">
        <v>0</v>
      </c>
      <c r="S429" t="s">
        <v>6</v>
      </c>
      <c r="T429">
        <v>738.17675399999996</v>
      </c>
      <c r="U429">
        <v>295.43480399999999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0.37676700000000002</v>
      </c>
      <c r="AG429">
        <v>6.9999999999999999E-6</v>
      </c>
      <c r="AH429" t="s">
        <v>11</v>
      </c>
      <c r="AI429">
        <v>0.62176399999999998</v>
      </c>
      <c r="AJ429">
        <v>1.5999999999999999E-5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75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49287.702968999998</v>
      </c>
      <c r="I430">
        <v>1331620.6376730001</v>
      </c>
      <c r="J430" t="s">
        <v>3</v>
      </c>
      <c r="K430">
        <v>49243.516952999998</v>
      </c>
      <c r="L430">
        <v>1329210.4791689999</v>
      </c>
      <c r="M430" t="s">
        <v>4</v>
      </c>
      <c r="N430">
        <v>2787.2729979999999</v>
      </c>
      <c r="O430">
        <v>3301.8746070000002</v>
      </c>
      <c r="P430" t="s">
        <v>5</v>
      </c>
      <c r="Q430">
        <v>0</v>
      </c>
      <c r="R430">
        <v>0</v>
      </c>
      <c r="S430" t="s">
        <v>6</v>
      </c>
      <c r="T430">
        <v>830.73148700000002</v>
      </c>
      <c r="U430">
        <v>379.33440899999999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0.37649100000000002</v>
      </c>
      <c r="AG430">
        <v>6.0000000000000002E-6</v>
      </c>
      <c r="AH430" t="s">
        <v>11</v>
      </c>
      <c r="AI430">
        <v>0.62177199999999999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75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54740.021953000003</v>
      </c>
      <c r="I431">
        <v>1563989.0304099999</v>
      </c>
      <c r="J431" t="s">
        <v>3</v>
      </c>
      <c r="K431">
        <v>54690.948046999998</v>
      </c>
      <c r="L431">
        <v>1561163.8044080001</v>
      </c>
      <c r="M431" t="s">
        <v>4</v>
      </c>
      <c r="N431">
        <v>3095.8438329999999</v>
      </c>
      <c r="O431">
        <v>3928.826826</v>
      </c>
      <c r="P431" t="s">
        <v>5</v>
      </c>
      <c r="Q431">
        <v>0</v>
      </c>
      <c r="R431">
        <v>0</v>
      </c>
      <c r="S431" t="s">
        <v>6</v>
      </c>
      <c r="T431">
        <v>922.63646000000006</v>
      </c>
      <c r="U431">
        <v>444.51678700000002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0.37631500000000001</v>
      </c>
      <c r="AG431">
        <v>6.9999999999999999E-6</v>
      </c>
      <c r="AH431" t="s">
        <v>11</v>
      </c>
      <c r="AI431">
        <v>0.62231700000000001</v>
      </c>
      <c r="AJ431">
        <v>1.7E-5</v>
      </c>
      <c r="AK431" t="s">
        <v>12</v>
      </c>
      <c r="AL431">
        <v>0</v>
      </c>
      <c r="AM431">
        <v>0</v>
      </c>
    </row>
    <row r="432" spans="1:39" x14ac:dyDescent="0.25">
      <c r="A432" t="s">
        <v>75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60196.354062999999</v>
      </c>
      <c r="I432">
        <v>1875343.608065</v>
      </c>
      <c r="J432" t="s">
        <v>3</v>
      </c>
      <c r="K432">
        <v>60142.394140999997</v>
      </c>
      <c r="L432">
        <v>1871944.465331</v>
      </c>
      <c r="M432" t="s">
        <v>4</v>
      </c>
      <c r="N432">
        <v>3405.042183</v>
      </c>
      <c r="O432">
        <v>4486.7742529999996</v>
      </c>
      <c r="P432" t="s">
        <v>5</v>
      </c>
      <c r="Q432">
        <v>0</v>
      </c>
      <c r="R432">
        <v>0</v>
      </c>
      <c r="S432" t="s">
        <v>6</v>
      </c>
      <c r="T432">
        <v>1014.610986</v>
      </c>
      <c r="U432">
        <v>534.69157800000005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0.37607299999999999</v>
      </c>
      <c r="AG432">
        <v>6.0000000000000002E-6</v>
      </c>
      <c r="AH432" t="s">
        <v>11</v>
      </c>
      <c r="AI432">
        <v>0.62259900000000001</v>
      </c>
      <c r="AJ432">
        <v>1.7E-5</v>
      </c>
      <c r="AK432" t="s">
        <v>12</v>
      </c>
      <c r="AL432">
        <v>0</v>
      </c>
      <c r="AM432">
        <v>0</v>
      </c>
    </row>
    <row r="433" spans="1:39" x14ac:dyDescent="0.25">
      <c r="A433" t="s">
        <v>75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65732.195781000002</v>
      </c>
      <c r="I433">
        <v>2134889.4857760002</v>
      </c>
      <c r="J433" t="s">
        <v>3</v>
      </c>
      <c r="K433">
        <v>65673.260781000004</v>
      </c>
      <c r="L433">
        <v>2131044.6264240001</v>
      </c>
      <c r="M433" t="s">
        <v>4</v>
      </c>
      <c r="N433">
        <v>3717.498384</v>
      </c>
      <c r="O433">
        <v>4944.0341539999999</v>
      </c>
      <c r="P433" t="s">
        <v>5</v>
      </c>
      <c r="Q433">
        <v>0</v>
      </c>
      <c r="R433">
        <v>0</v>
      </c>
      <c r="S433" t="s">
        <v>6</v>
      </c>
      <c r="T433">
        <v>1108.0171069999999</v>
      </c>
      <c r="U433">
        <v>609.123604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0.37583699999999998</v>
      </c>
      <c r="AG433">
        <v>5.0000000000000004E-6</v>
      </c>
      <c r="AH433" t="s">
        <v>11</v>
      </c>
      <c r="AI433">
        <v>0.62259900000000001</v>
      </c>
      <c r="AJ433">
        <v>1.7E-5</v>
      </c>
      <c r="AK433" t="s">
        <v>12</v>
      </c>
      <c r="AL433">
        <v>0</v>
      </c>
      <c r="AM433">
        <v>0</v>
      </c>
    </row>
    <row r="434" spans="1:39" x14ac:dyDescent="0.25">
      <c r="A434" t="s">
        <v>75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71258.032500000001</v>
      </c>
      <c r="I434">
        <v>2460890.6345319999</v>
      </c>
      <c r="J434" t="s">
        <v>3</v>
      </c>
      <c r="K434">
        <v>71194.149218999999</v>
      </c>
      <c r="L434">
        <v>2456464.3527210001</v>
      </c>
      <c r="M434" t="s">
        <v>4</v>
      </c>
      <c r="N434">
        <v>4029.5581299999999</v>
      </c>
      <c r="O434">
        <v>5741.5074050000003</v>
      </c>
      <c r="P434" t="s">
        <v>5</v>
      </c>
      <c r="Q434">
        <v>0</v>
      </c>
      <c r="R434">
        <v>0</v>
      </c>
      <c r="S434" t="s">
        <v>6</v>
      </c>
      <c r="T434">
        <v>1201.27646</v>
      </c>
      <c r="U434">
        <v>701.80715299999997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0.37576399999999999</v>
      </c>
      <c r="AG434">
        <v>3.9999999999999998E-6</v>
      </c>
      <c r="AH434" t="s">
        <v>11</v>
      </c>
      <c r="AI434">
        <v>0.62259900000000001</v>
      </c>
      <c r="AJ434">
        <v>1.7E-5</v>
      </c>
      <c r="AK434" t="s">
        <v>12</v>
      </c>
      <c r="AL434">
        <v>0</v>
      </c>
      <c r="AM434">
        <v>0</v>
      </c>
    </row>
    <row r="435" spans="1:39" x14ac:dyDescent="0.25">
      <c r="A435" t="s">
        <v>75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76749.139374999999</v>
      </c>
      <c r="I435">
        <v>2991545.2566960002</v>
      </c>
      <c r="J435" t="s">
        <v>3</v>
      </c>
      <c r="K435">
        <v>76680.340781000006</v>
      </c>
      <c r="L435">
        <v>2986144.3583900002</v>
      </c>
      <c r="M435" t="s">
        <v>4</v>
      </c>
      <c r="N435">
        <v>4339.5485740000004</v>
      </c>
      <c r="O435">
        <v>6854.9829959999997</v>
      </c>
      <c r="P435" t="s">
        <v>5</v>
      </c>
      <c r="Q435">
        <v>0</v>
      </c>
      <c r="R435">
        <v>0</v>
      </c>
      <c r="S435" t="s">
        <v>6</v>
      </c>
      <c r="T435">
        <v>1293.939924</v>
      </c>
      <c r="U435">
        <v>852.55709899999999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0.37561499999999998</v>
      </c>
      <c r="AG435">
        <v>3.9999999999999998E-6</v>
      </c>
      <c r="AH435" t="s">
        <v>11</v>
      </c>
      <c r="AI435">
        <v>0.62292199999999998</v>
      </c>
      <c r="AJ435">
        <v>1.8E-5</v>
      </c>
      <c r="AK435" t="s">
        <v>12</v>
      </c>
      <c r="AL435">
        <v>0</v>
      </c>
      <c r="AM435">
        <v>0</v>
      </c>
    </row>
    <row r="436" spans="1:39" x14ac:dyDescent="0.25">
      <c r="A436" t="s">
        <v>75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82235.543906000006</v>
      </c>
      <c r="I436">
        <v>3373866.3277059998</v>
      </c>
      <c r="J436" t="s">
        <v>3</v>
      </c>
      <c r="K436">
        <v>82161.829219000007</v>
      </c>
      <c r="L436">
        <v>3367787.5954530002</v>
      </c>
      <c r="M436" t="s">
        <v>4</v>
      </c>
      <c r="N436">
        <v>4649.5101269999996</v>
      </c>
      <c r="O436">
        <v>7623.7338399999999</v>
      </c>
      <c r="P436" t="s">
        <v>5</v>
      </c>
      <c r="Q436">
        <v>0</v>
      </c>
      <c r="R436">
        <v>0</v>
      </c>
      <c r="S436" t="s">
        <v>6</v>
      </c>
      <c r="T436">
        <v>1386.5213160000001</v>
      </c>
      <c r="U436">
        <v>960.78676299999995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0.375608</v>
      </c>
      <c r="AG436">
        <v>3.9999999999999998E-6</v>
      </c>
      <c r="AH436" t="s">
        <v>11</v>
      </c>
      <c r="AI436">
        <v>0.62310500000000002</v>
      </c>
      <c r="AJ436">
        <v>1.8E-5</v>
      </c>
      <c r="AK436" t="s">
        <v>12</v>
      </c>
      <c r="AL436">
        <v>0</v>
      </c>
      <c r="AM436">
        <v>0</v>
      </c>
    </row>
    <row r="437" spans="1:39" x14ac:dyDescent="0.25">
      <c r="A437" t="s">
        <v>75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87692.482812999995</v>
      </c>
      <c r="I437">
        <v>3694477.6831279998</v>
      </c>
      <c r="J437" t="s">
        <v>3</v>
      </c>
      <c r="K437">
        <v>87613.878905999998</v>
      </c>
      <c r="L437">
        <v>3687831.9124110001</v>
      </c>
      <c r="M437" t="s">
        <v>4</v>
      </c>
      <c r="N437">
        <v>4957.5453610000004</v>
      </c>
      <c r="O437">
        <v>8398.1655709999995</v>
      </c>
      <c r="P437" t="s">
        <v>5</v>
      </c>
      <c r="Q437">
        <v>0</v>
      </c>
      <c r="R437">
        <v>0</v>
      </c>
      <c r="S437" t="s">
        <v>6</v>
      </c>
      <c r="T437">
        <v>1478.6033010000001</v>
      </c>
      <c r="U437">
        <v>1052.013277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0.37559900000000002</v>
      </c>
      <c r="AG437">
        <v>3.9999999999999998E-6</v>
      </c>
      <c r="AH437" t="s">
        <v>11</v>
      </c>
      <c r="AI437">
        <v>0.623367</v>
      </c>
      <c r="AJ437">
        <v>1.8E-5</v>
      </c>
      <c r="AK437" t="s">
        <v>12</v>
      </c>
      <c r="AL437">
        <v>0</v>
      </c>
      <c r="AM437">
        <v>0</v>
      </c>
    </row>
    <row r="438" spans="1:39" x14ac:dyDescent="0.25">
      <c r="A438" t="s">
        <v>75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93162.098905999999</v>
      </c>
      <c r="I438">
        <v>3844293.326138</v>
      </c>
      <c r="J438" t="s">
        <v>3</v>
      </c>
      <c r="K438">
        <v>93078.583906</v>
      </c>
      <c r="L438">
        <v>3837356.6999340001</v>
      </c>
      <c r="M438" t="s">
        <v>4</v>
      </c>
      <c r="N438">
        <v>5266.9757319999999</v>
      </c>
      <c r="O438">
        <v>8886.5461360000008</v>
      </c>
      <c r="P438" t="s">
        <v>5</v>
      </c>
      <c r="Q438">
        <v>0</v>
      </c>
      <c r="R438">
        <v>0</v>
      </c>
      <c r="S438" t="s">
        <v>6</v>
      </c>
      <c r="T438">
        <v>1570.9019780000001</v>
      </c>
      <c r="U438">
        <v>1092.6162449999999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0.375585</v>
      </c>
      <c r="AG438">
        <v>3.9999999999999998E-6</v>
      </c>
      <c r="AH438" t="s">
        <v>11</v>
      </c>
      <c r="AI438">
        <v>0.62356100000000003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75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98651.009219</v>
      </c>
      <c r="I439">
        <v>3929088.1936229998</v>
      </c>
      <c r="J439" t="s">
        <v>3</v>
      </c>
      <c r="K439">
        <v>98562.565625000003</v>
      </c>
      <c r="L439">
        <v>3921976.420256</v>
      </c>
      <c r="M439" t="s">
        <v>4</v>
      </c>
      <c r="N439">
        <v>5577.3327730000001</v>
      </c>
      <c r="O439">
        <v>9536.2185360000003</v>
      </c>
      <c r="P439" t="s">
        <v>5</v>
      </c>
      <c r="Q439">
        <v>0</v>
      </c>
      <c r="R439">
        <v>0</v>
      </c>
      <c r="S439" t="s">
        <v>6</v>
      </c>
      <c r="T439">
        <v>1663.534114</v>
      </c>
      <c r="U439">
        <v>1113.015474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0.375529</v>
      </c>
      <c r="AG439">
        <v>3.9999999999999998E-6</v>
      </c>
      <c r="AH439" t="s">
        <v>11</v>
      </c>
      <c r="AI439">
        <v>0.62386200000000003</v>
      </c>
      <c r="AJ439">
        <v>1.9000000000000001E-5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75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104167.97375</v>
      </c>
      <c r="I440">
        <v>4570643.1454259995</v>
      </c>
      <c r="J440" t="s">
        <v>3</v>
      </c>
      <c r="K440">
        <v>104074.5775</v>
      </c>
      <c r="L440">
        <v>4562410.3978310004</v>
      </c>
      <c r="M440" t="s">
        <v>4</v>
      </c>
      <c r="N440">
        <v>5889.1065429999999</v>
      </c>
      <c r="O440">
        <v>11148.450853</v>
      </c>
      <c r="P440" t="s">
        <v>5</v>
      </c>
      <c r="Q440">
        <v>0</v>
      </c>
      <c r="R440">
        <v>0</v>
      </c>
      <c r="S440" t="s">
        <v>6</v>
      </c>
      <c r="T440">
        <v>1756.637322</v>
      </c>
      <c r="U440">
        <v>1294.6214600000001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0.3755</v>
      </c>
      <c r="AG440">
        <v>3.9999999999999998E-6</v>
      </c>
      <c r="AH440" t="s">
        <v>11</v>
      </c>
      <c r="AI440">
        <v>0.62399000000000004</v>
      </c>
      <c r="AJ440">
        <v>2.0000000000000002E-5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75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109661.561875</v>
      </c>
      <c r="I441">
        <v>5034469.75012</v>
      </c>
      <c r="J441" t="s">
        <v>3</v>
      </c>
      <c r="K441">
        <v>109563.24374999999</v>
      </c>
      <c r="L441">
        <v>5025377.4991210001</v>
      </c>
      <c r="M441" t="s">
        <v>4</v>
      </c>
      <c r="N441">
        <v>6199.6151369999998</v>
      </c>
      <c r="O441">
        <v>12304.083123</v>
      </c>
      <c r="P441" t="s">
        <v>5</v>
      </c>
      <c r="Q441">
        <v>0</v>
      </c>
      <c r="R441">
        <v>0</v>
      </c>
      <c r="S441" t="s">
        <v>6</v>
      </c>
      <c r="T441">
        <v>1849.3644750000001</v>
      </c>
      <c r="U441">
        <v>1424.6184470000001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0.37549300000000002</v>
      </c>
      <c r="AG441">
        <v>3.9999999999999998E-6</v>
      </c>
      <c r="AH441" t="s">
        <v>11</v>
      </c>
      <c r="AI441">
        <v>0.62423700000000004</v>
      </c>
      <c r="AJ441">
        <v>1.9000000000000001E-5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145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5798.2449319999996</v>
      </c>
      <c r="I442">
        <v>71668.959954999998</v>
      </c>
      <c r="J442" t="s">
        <v>3</v>
      </c>
      <c r="K442">
        <v>5792.8715229999998</v>
      </c>
      <c r="L442">
        <v>71539.258663000001</v>
      </c>
      <c r="M442" t="s">
        <v>4</v>
      </c>
      <c r="N442">
        <v>236.07307399999999</v>
      </c>
      <c r="O442">
        <v>121.73010499999999</v>
      </c>
      <c r="P442" t="s">
        <v>5</v>
      </c>
      <c r="Q442">
        <v>329.26779800000003</v>
      </c>
      <c r="R442">
        <v>252.95018200000001</v>
      </c>
      <c r="S442" t="s">
        <v>6</v>
      </c>
      <c r="T442">
        <v>95.007620000000003</v>
      </c>
      <c r="U442">
        <v>18.947022</v>
      </c>
      <c r="V442" t="s">
        <v>7</v>
      </c>
      <c r="W442">
        <v>101.133088</v>
      </c>
      <c r="X442">
        <v>20.880749999999999</v>
      </c>
      <c r="Y442" t="s">
        <v>8</v>
      </c>
      <c r="Z442">
        <v>105.011124</v>
      </c>
      <c r="AA442">
        <v>41.138364000000003</v>
      </c>
      <c r="AB442" t="s">
        <v>9</v>
      </c>
      <c r="AC442">
        <v>5208.5841700000001</v>
      </c>
      <c r="AD442">
        <v>57648.646185999998</v>
      </c>
      <c r="AE442" t="s">
        <v>10</v>
      </c>
      <c r="AF442">
        <v>0.38328499999999999</v>
      </c>
      <c r="AG442">
        <v>1.4E-5</v>
      </c>
      <c r="AH442" t="s">
        <v>11</v>
      </c>
      <c r="AI442">
        <v>0.61816599999999999</v>
      </c>
      <c r="AJ442">
        <v>1.4E-5</v>
      </c>
      <c r="AK442" t="s">
        <v>12</v>
      </c>
      <c r="AL442">
        <v>0</v>
      </c>
      <c r="AM442">
        <v>0</v>
      </c>
    </row>
    <row r="443" spans="1:39" x14ac:dyDescent="0.25">
      <c r="A443" t="s">
        <v>145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11575.367676</v>
      </c>
      <c r="I443">
        <v>163194.70561800001</v>
      </c>
      <c r="J443" t="s">
        <v>3</v>
      </c>
      <c r="K443">
        <v>11564.635351999999</v>
      </c>
      <c r="L443">
        <v>162884.717259</v>
      </c>
      <c r="M443" t="s">
        <v>4</v>
      </c>
      <c r="N443">
        <v>471.69984799999997</v>
      </c>
      <c r="O443">
        <v>262.33583099999998</v>
      </c>
      <c r="P443" t="s">
        <v>5</v>
      </c>
      <c r="Q443">
        <v>659.74385500000005</v>
      </c>
      <c r="R443">
        <v>683.87428999999997</v>
      </c>
      <c r="S443" t="s">
        <v>6</v>
      </c>
      <c r="T443">
        <v>189.788252</v>
      </c>
      <c r="U443">
        <v>42.415951</v>
      </c>
      <c r="V443" t="s">
        <v>7</v>
      </c>
      <c r="W443">
        <v>202.03467599999999</v>
      </c>
      <c r="X443">
        <v>47.52814</v>
      </c>
      <c r="Y443" t="s">
        <v>8</v>
      </c>
      <c r="Z443">
        <v>211.76112800000001</v>
      </c>
      <c r="AA443">
        <v>148.91190499999999</v>
      </c>
      <c r="AB443" t="s">
        <v>9</v>
      </c>
      <c r="AC443">
        <v>10395.326445000001</v>
      </c>
      <c r="AD443">
        <v>130260.599663</v>
      </c>
      <c r="AE443" t="s">
        <v>10</v>
      </c>
      <c r="AF443">
        <v>0.38119399999999998</v>
      </c>
      <c r="AG443">
        <v>1.9000000000000001E-5</v>
      </c>
      <c r="AH443" t="s">
        <v>11</v>
      </c>
      <c r="AI443">
        <v>0.61969399999999997</v>
      </c>
      <c r="AJ443">
        <v>9.0000000000000002E-6</v>
      </c>
      <c r="AK443" t="s">
        <v>12</v>
      </c>
      <c r="AL443">
        <v>0</v>
      </c>
      <c r="AM443">
        <v>0</v>
      </c>
    </row>
    <row r="444" spans="1:39" x14ac:dyDescent="0.25">
      <c r="A444" t="s">
        <v>145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17504.008984</v>
      </c>
      <c r="I444">
        <v>366697.25023599999</v>
      </c>
      <c r="J444" t="s">
        <v>3</v>
      </c>
      <c r="K444">
        <v>17487.784336000001</v>
      </c>
      <c r="L444">
        <v>366018.25313799997</v>
      </c>
      <c r="M444" t="s">
        <v>4</v>
      </c>
      <c r="N444">
        <v>713.73813800000005</v>
      </c>
      <c r="O444">
        <v>593.323579</v>
      </c>
      <c r="P444" t="s">
        <v>5</v>
      </c>
      <c r="Q444">
        <v>1000.158835</v>
      </c>
      <c r="R444">
        <v>1388.8662569999999</v>
      </c>
      <c r="S444" t="s">
        <v>6</v>
      </c>
      <c r="T444">
        <v>287.04879899999997</v>
      </c>
      <c r="U444">
        <v>96.794308000000001</v>
      </c>
      <c r="V444" t="s">
        <v>7</v>
      </c>
      <c r="W444">
        <v>305.52346</v>
      </c>
      <c r="X444">
        <v>108.18611199999999</v>
      </c>
      <c r="Y444" t="s">
        <v>8</v>
      </c>
      <c r="Z444">
        <v>322.680181</v>
      </c>
      <c r="AA444">
        <v>273.72824000000003</v>
      </c>
      <c r="AB444" t="s">
        <v>9</v>
      </c>
      <c r="AC444">
        <v>15716.638809</v>
      </c>
      <c r="AD444">
        <v>294764.66845699999</v>
      </c>
      <c r="AE444" t="s">
        <v>10</v>
      </c>
      <c r="AF444">
        <v>0.37997199999999998</v>
      </c>
      <c r="AG444">
        <v>1.7E-5</v>
      </c>
      <c r="AH444" t="s">
        <v>11</v>
      </c>
      <c r="AI444">
        <v>0.62007500000000004</v>
      </c>
      <c r="AJ444">
        <v>7.9999999999999996E-6</v>
      </c>
      <c r="AK444" t="s">
        <v>12</v>
      </c>
      <c r="AL444">
        <v>0</v>
      </c>
      <c r="AM444">
        <v>0</v>
      </c>
    </row>
    <row r="445" spans="1:39" x14ac:dyDescent="0.25">
      <c r="A445" t="s">
        <v>145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23356.044805000001</v>
      </c>
      <c r="I445">
        <v>452114.98297800001</v>
      </c>
      <c r="J445" t="s">
        <v>3</v>
      </c>
      <c r="K445">
        <v>23334.399023000002</v>
      </c>
      <c r="L445">
        <v>451273.58018200001</v>
      </c>
      <c r="M445" t="s">
        <v>4</v>
      </c>
      <c r="N445">
        <v>951.96004200000004</v>
      </c>
      <c r="O445">
        <v>717.68918399999995</v>
      </c>
      <c r="P445" t="s">
        <v>5</v>
      </c>
      <c r="Q445">
        <v>1337.274617</v>
      </c>
      <c r="R445">
        <v>1725.2794429999999</v>
      </c>
      <c r="S445" t="s">
        <v>6</v>
      </c>
      <c r="T445">
        <v>383.010739</v>
      </c>
      <c r="U445">
        <v>119.115247</v>
      </c>
      <c r="V445" t="s">
        <v>7</v>
      </c>
      <c r="W445">
        <v>407.64635800000002</v>
      </c>
      <c r="X445">
        <v>133.14695</v>
      </c>
      <c r="Y445" t="s">
        <v>8</v>
      </c>
      <c r="Z445">
        <v>433.37517500000001</v>
      </c>
      <c r="AA445">
        <v>354.15593999999999</v>
      </c>
      <c r="AB445" t="s">
        <v>9</v>
      </c>
      <c r="AC445">
        <v>20969.084531</v>
      </c>
      <c r="AD445">
        <v>363772.89842699998</v>
      </c>
      <c r="AE445" t="s">
        <v>10</v>
      </c>
      <c r="AF445">
        <v>0.37874999999999998</v>
      </c>
      <c r="AG445">
        <v>1.2999999999999999E-5</v>
      </c>
      <c r="AH445" t="s">
        <v>11</v>
      </c>
      <c r="AI445">
        <v>0.62023099999999998</v>
      </c>
      <c r="AJ445">
        <v>7.9999999999999996E-6</v>
      </c>
      <c r="AK445" t="s">
        <v>12</v>
      </c>
      <c r="AL445">
        <v>0</v>
      </c>
      <c r="AM445">
        <v>0</v>
      </c>
    </row>
    <row r="446" spans="1:39" x14ac:dyDescent="0.25">
      <c r="A446" t="s">
        <v>145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29144.126835999999</v>
      </c>
      <c r="I446">
        <v>570631.26675299997</v>
      </c>
      <c r="J446" t="s">
        <v>3</v>
      </c>
      <c r="K446">
        <v>29117.120546999999</v>
      </c>
      <c r="L446">
        <v>569535.91540900001</v>
      </c>
      <c r="M446" t="s">
        <v>4</v>
      </c>
      <c r="N446">
        <v>1187.707913</v>
      </c>
      <c r="O446">
        <v>920.13722499999994</v>
      </c>
      <c r="P446" t="s">
        <v>5</v>
      </c>
      <c r="Q446">
        <v>1671.887698</v>
      </c>
      <c r="R446">
        <v>2104.438337</v>
      </c>
      <c r="S446" t="s">
        <v>6</v>
      </c>
      <c r="T446">
        <v>477.919219</v>
      </c>
      <c r="U446">
        <v>149.51450700000001</v>
      </c>
      <c r="V446" t="s">
        <v>7</v>
      </c>
      <c r="W446">
        <v>508.61107900000002</v>
      </c>
      <c r="X446">
        <v>166.57575299999999</v>
      </c>
      <c r="Y446" t="s">
        <v>8</v>
      </c>
      <c r="Z446">
        <v>544.08435099999997</v>
      </c>
      <c r="AA446">
        <v>385.173788</v>
      </c>
      <c r="AB446" t="s">
        <v>9</v>
      </c>
      <c r="AC446">
        <v>26162.933788999999</v>
      </c>
      <c r="AD446">
        <v>458900.38972400001</v>
      </c>
      <c r="AE446" t="s">
        <v>10</v>
      </c>
      <c r="AF446">
        <v>0.37849300000000002</v>
      </c>
      <c r="AG446">
        <v>1.2E-5</v>
      </c>
      <c r="AH446" t="s">
        <v>11</v>
      </c>
      <c r="AI446">
        <v>0.62026700000000001</v>
      </c>
      <c r="AJ446">
        <v>7.9999999999999996E-6</v>
      </c>
      <c r="AK446" t="s">
        <v>12</v>
      </c>
      <c r="AL446">
        <v>0</v>
      </c>
      <c r="AM446">
        <v>0</v>
      </c>
    </row>
    <row r="447" spans="1:39" x14ac:dyDescent="0.25">
      <c r="A447" t="s">
        <v>145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34991.677656</v>
      </c>
      <c r="I447">
        <v>852557.43180999998</v>
      </c>
      <c r="J447" t="s">
        <v>3</v>
      </c>
      <c r="K447">
        <v>34959.268984000002</v>
      </c>
      <c r="L447">
        <v>850944.805636</v>
      </c>
      <c r="M447" t="s">
        <v>4</v>
      </c>
      <c r="N447">
        <v>1425.767163</v>
      </c>
      <c r="O447">
        <v>1384.7205939999999</v>
      </c>
      <c r="P447" t="s">
        <v>5</v>
      </c>
      <c r="Q447">
        <v>2010.113691</v>
      </c>
      <c r="R447">
        <v>3038.3432889999999</v>
      </c>
      <c r="S447" t="s">
        <v>6</v>
      </c>
      <c r="T447">
        <v>573.79504499999996</v>
      </c>
      <c r="U447">
        <v>222.858058</v>
      </c>
      <c r="V447" t="s">
        <v>7</v>
      </c>
      <c r="W447">
        <v>610.65219100000002</v>
      </c>
      <c r="X447">
        <v>248.25240700000001</v>
      </c>
      <c r="Y447" t="s">
        <v>8</v>
      </c>
      <c r="Z447">
        <v>656.10283000000004</v>
      </c>
      <c r="AA447">
        <v>483.81948799999998</v>
      </c>
      <c r="AB447" t="s">
        <v>9</v>
      </c>
      <c r="AC447">
        <v>31410.044180000001</v>
      </c>
      <c r="AD447">
        <v>685539.25523799995</v>
      </c>
      <c r="AE447" t="s">
        <v>10</v>
      </c>
      <c r="AF447">
        <v>0.37753500000000001</v>
      </c>
      <c r="AG447">
        <v>1.0000000000000001E-5</v>
      </c>
      <c r="AH447" t="s">
        <v>11</v>
      </c>
      <c r="AI447">
        <v>0.62042399999999998</v>
      </c>
      <c r="AJ447">
        <v>9.0000000000000002E-6</v>
      </c>
      <c r="AK447" t="s">
        <v>12</v>
      </c>
      <c r="AL447">
        <v>0</v>
      </c>
      <c r="AM447">
        <v>0</v>
      </c>
    </row>
    <row r="448" spans="1:39" x14ac:dyDescent="0.25">
      <c r="A448" t="s">
        <v>145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40799.983516</v>
      </c>
      <c r="I448">
        <v>1048704.3548580001</v>
      </c>
      <c r="J448" t="s">
        <v>3</v>
      </c>
      <c r="K448">
        <v>40762.204766000003</v>
      </c>
      <c r="L448">
        <v>1046715.972525</v>
      </c>
      <c r="M448" t="s">
        <v>4</v>
      </c>
      <c r="N448">
        <v>1662.7693509999999</v>
      </c>
      <c r="O448">
        <v>1704.052549</v>
      </c>
      <c r="P448" t="s">
        <v>5</v>
      </c>
      <c r="Q448">
        <v>2345.6596920000002</v>
      </c>
      <c r="R448">
        <v>3864.3264880000002</v>
      </c>
      <c r="S448" t="s">
        <v>6</v>
      </c>
      <c r="T448">
        <v>669.03377399999999</v>
      </c>
      <c r="U448">
        <v>272.922439</v>
      </c>
      <c r="V448" t="s">
        <v>7</v>
      </c>
      <c r="W448">
        <v>711.98304199999995</v>
      </c>
      <c r="X448">
        <v>305.44919099999998</v>
      </c>
      <c r="Y448" t="s">
        <v>8</v>
      </c>
      <c r="Z448">
        <v>766.96012499999995</v>
      </c>
      <c r="AA448">
        <v>638.84396100000004</v>
      </c>
      <c r="AB448" t="s">
        <v>9</v>
      </c>
      <c r="AC448">
        <v>36621.848672</v>
      </c>
      <c r="AD448">
        <v>840874.51201599999</v>
      </c>
      <c r="AE448" t="s">
        <v>10</v>
      </c>
      <c r="AF448">
        <v>0.377002</v>
      </c>
      <c r="AG448">
        <v>1.2E-5</v>
      </c>
      <c r="AH448" t="s">
        <v>11</v>
      </c>
      <c r="AI448">
        <v>0.62051400000000001</v>
      </c>
      <c r="AJ448">
        <v>9.0000000000000002E-6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145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46658.075155999999</v>
      </c>
      <c r="I449">
        <v>1417953.6332719999</v>
      </c>
      <c r="J449" t="s">
        <v>3</v>
      </c>
      <c r="K449">
        <v>46614.865390999999</v>
      </c>
      <c r="L449">
        <v>1415297.4688220001</v>
      </c>
      <c r="M449" t="s">
        <v>4</v>
      </c>
      <c r="N449">
        <v>1901.4048359999999</v>
      </c>
      <c r="O449">
        <v>2330.9694669999999</v>
      </c>
      <c r="P449" t="s">
        <v>5</v>
      </c>
      <c r="Q449">
        <v>2684.0120849999998</v>
      </c>
      <c r="R449">
        <v>5119.543353</v>
      </c>
      <c r="S449" t="s">
        <v>6</v>
      </c>
      <c r="T449">
        <v>765.09394199999997</v>
      </c>
      <c r="U449">
        <v>370.25086599999997</v>
      </c>
      <c r="V449" t="s">
        <v>7</v>
      </c>
      <c r="W449">
        <v>814.17972199999997</v>
      </c>
      <c r="X449">
        <v>413.88213300000001</v>
      </c>
      <c r="Y449" t="s">
        <v>8</v>
      </c>
      <c r="Z449">
        <v>878.72163599999999</v>
      </c>
      <c r="AA449">
        <v>816.62146900000005</v>
      </c>
      <c r="AB449" t="s">
        <v>9</v>
      </c>
      <c r="AC449">
        <v>41879.518828</v>
      </c>
      <c r="AD449">
        <v>1137404.5715379999</v>
      </c>
      <c r="AE449" t="s">
        <v>10</v>
      </c>
      <c r="AF449">
        <v>0.37677699999999997</v>
      </c>
      <c r="AG449">
        <v>1.1E-5</v>
      </c>
      <c r="AH449" t="s">
        <v>11</v>
      </c>
      <c r="AI449">
        <v>0.62116700000000002</v>
      </c>
      <c r="AJ449">
        <v>1.2E-5</v>
      </c>
      <c r="AK449" t="s">
        <v>12</v>
      </c>
      <c r="AL449">
        <v>0</v>
      </c>
      <c r="AM449">
        <v>0</v>
      </c>
    </row>
    <row r="450" spans="1:39" x14ac:dyDescent="0.25">
      <c r="A450" t="s">
        <v>145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52436.638593999996</v>
      </c>
      <c r="I450">
        <v>1603503.8284209999</v>
      </c>
      <c r="J450" t="s">
        <v>3</v>
      </c>
      <c r="K450">
        <v>52388.091562000001</v>
      </c>
      <c r="L450">
        <v>1600486.3930639999</v>
      </c>
      <c r="M450" t="s">
        <v>4</v>
      </c>
      <c r="N450">
        <v>2136.9458279999999</v>
      </c>
      <c r="O450">
        <v>2638.4731630000001</v>
      </c>
      <c r="P450" t="s">
        <v>5</v>
      </c>
      <c r="Q450">
        <v>3017.8409230000002</v>
      </c>
      <c r="R450">
        <v>5614.1654449999996</v>
      </c>
      <c r="S450" t="s">
        <v>6</v>
      </c>
      <c r="T450">
        <v>859.84559400000001</v>
      </c>
      <c r="U450">
        <v>420.20557600000001</v>
      </c>
      <c r="V450" t="s">
        <v>7</v>
      </c>
      <c r="W450">
        <v>914.97422400000005</v>
      </c>
      <c r="X450">
        <v>469.063447</v>
      </c>
      <c r="Y450" t="s">
        <v>8</v>
      </c>
      <c r="Z450">
        <v>989.02217499999995</v>
      </c>
      <c r="AA450">
        <v>857.044534</v>
      </c>
      <c r="AB450" t="s">
        <v>9</v>
      </c>
      <c r="AC450">
        <v>47065.160937000001</v>
      </c>
      <c r="AD450">
        <v>1288651.930564</v>
      </c>
      <c r="AE450" t="s">
        <v>10</v>
      </c>
      <c r="AF450">
        <v>0.37657299999999999</v>
      </c>
      <c r="AG450">
        <v>1.0000000000000001E-5</v>
      </c>
      <c r="AH450" t="s">
        <v>11</v>
      </c>
      <c r="AI450">
        <v>0.62153400000000003</v>
      </c>
      <c r="AJ450">
        <v>1.2999999999999999E-5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145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58279.847969000002</v>
      </c>
      <c r="I451">
        <v>1708161.8336159999</v>
      </c>
      <c r="J451" t="s">
        <v>3</v>
      </c>
      <c r="K451">
        <v>58225.886094000001</v>
      </c>
      <c r="L451">
        <v>1704884.3114090001</v>
      </c>
      <c r="M451" t="s">
        <v>4</v>
      </c>
      <c r="N451">
        <v>2375.1364939999999</v>
      </c>
      <c r="O451">
        <v>2827.0780089999998</v>
      </c>
      <c r="P451" t="s">
        <v>5</v>
      </c>
      <c r="Q451">
        <v>3355.8311039999999</v>
      </c>
      <c r="R451">
        <v>5842.3255829999998</v>
      </c>
      <c r="S451" t="s">
        <v>6</v>
      </c>
      <c r="T451">
        <v>955.62797699999999</v>
      </c>
      <c r="U451">
        <v>449.12935499999998</v>
      </c>
      <c r="V451" t="s">
        <v>7</v>
      </c>
      <c r="W451">
        <v>1016.891555</v>
      </c>
      <c r="X451">
        <v>502.19417299999998</v>
      </c>
      <c r="Y451" t="s">
        <v>8</v>
      </c>
      <c r="Z451">
        <v>1101.060293</v>
      </c>
      <c r="AA451">
        <v>826.53684999999996</v>
      </c>
      <c r="AB451" t="s">
        <v>9</v>
      </c>
      <c r="AC451">
        <v>52307.951641</v>
      </c>
      <c r="AD451">
        <v>1375949.718289</v>
      </c>
      <c r="AE451" t="s">
        <v>10</v>
      </c>
      <c r="AF451">
        <v>0.376334</v>
      </c>
      <c r="AG451">
        <v>9.0000000000000002E-6</v>
      </c>
      <c r="AH451" t="s">
        <v>11</v>
      </c>
      <c r="AI451">
        <v>0.62191799999999997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145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64067.577577999997</v>
      </c>
      <c r="I452">
        <v>1918354.1168490001</v>
      </c>
      <c r="J452" t="s">
        <v>3</v>
      </c>
      <c r="K452">
        <v>64008.260077999999</v>
      </c>
      <c r="L452">
        <v>1914677.7263549999</v>
      </c>
      <c r="M452" t="s">
        <v>4</v>
      </c>
      <c r="N452">
        <v>2611.0599219999999</v>
      </c>
      <c r="O452">
        <v>3171.9236740000001</v>
      </c>
      <c r="P452" t="s">
        <v>5</v>
      </c>
      <c r="Q452">
        <v>3690.6755619999999</v>
      </c>
      <c r="R452">
        <v>6512.2628299999997</v>
      </c>
      <c r="S452" t="s">
        <v>6</v>
      </c>
      <c r="T452">
        <v>1050.578951</v>
      </c>
      <c r="U452">
        <v>506.25690600000001</v>
      </c>
      <c r="V452" t="s">
        <v>7</v>
      </c>
      <c r="W452">
        <v>1117.8018970000001</v>
      </c>
      <c r="X452">
        <v>563.01485300000002</v>
      </c>
      <c r="Y452" t="s">
        <v>8</v>
      </c>
      <c r="Z452">
        <v>1211.99594</v>
      </c>
      <c r="AA452">
        <v>874.289987</v>
      </c>
      <c r="AB452" t="s">
        <v>9</v>
      </c>
      <c r="AC452">
        <v>57500.709297000001</v>
      </c>
      <c r="AD452">
        <v>1546229.680404</v>
      </c>
      <c r="AE452" t="s">
        <v>10</v>
      </c>
      <c r="AF452">
        <v>0.37626399999999999</v>
      </c>
      <c r="AG452">
        <v>9.0000000000000002E-6</v>
      </c>
      <c r="AH452" t="s">
        <v>11</v>
      </c>
      <c r="AI452">
        <v>0.62212900000000004</v>
      </c>
      <c r="AJ452">
        <v>1.5999999999999999E-5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145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69859.051250000004</v>
      </c>
      <c r="I453">
        <v>1956690.317815</v>
      </c>
      <c r="J453" t="s">
        <v>3</v>
      </c>
      <c r="K453">
        <v>69794.386719000002</v>
      </c>
      <c r="L453">
        <v>1952958.8681940001</v>
      </c>
      <c r="M453" t="s">
        <v>4</v>
      </c>
      <c r="N453">
        <v>2846.9925239999998</v>
      </c>
      <c r="O453">
        <v>3205.1228460000002</v>
      </c>
      <c r="P453" t="s">
        <v>5</v>
      </c>
      <c r="Q453">
        <v>4025.4072070000002</v>
      </c>
      <c r="R453">
        <v>6793.2525640000003</v>
      </c>
      <c r="S453" t="s">
        <v>6</v>
      </c>
      <c r="T453">
        <v>1145.5860620000001</v>
      </c>
      <c r="U453">
        <v>513.41769799999997</v>
      </c>
      <c r="V453" t="s">
        <v>7</v>
      </c>
      <c r="W453">
        <v>1218.8104249999999</v>
      </c>
      <c r="X453">
        <v>574.71175100000005</v>
      </c>
      <c r="Y453" t="s">
        <v>8</v>
      </c>
      <c r="Z453">
        <v>1322.6990410000001</v>
      </c>
      <c r="AA453">
        <v>956.27154199999995</v>
      </c>
      <c r="AB453" t="s">
        <v>9</v>
      </c>
      <c r="AC453">
        <v>62697.975937000003</v>
      </c>
      <c r="AD453">
        <v>1577145.7491039999</v>
      </c>
      <c r="AE453" t="s">
        <v>10</v>
      </c>
      <c r="AF453">
        <v>0.37599900000000003</v>
      </c>
      <c r="AG453">
        <v>6.0000000000000002E-6</v>
      </c>
      <c r="AH453" t="s">
        <v>11</v>
      </c>
      <c r="AI453">
        <v>0.62279300000000004</v>
      </c>
      <c r="AJ453">
        <v>1.7E-5</v>
      </c>
      <c r="AK453" t="s">
        <v>12</v>
      </c>
      <c r="AL453">
        <v>0</v>
      </c>
      <c r="AM453">
        <v>0</v>
      </c>
    </row>
    <row r="454" spans="1:39" x14ac:dyDescent="0.25">
      <c r="A454" t="s">
        <v>145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75697.425468999994</v>
      </c>
      <c r="I454">
        <v>2135532.8340019998</v>
      </c>
      <c r="J454" t="s">
        <v>3</v>
      </c>
      <c r="K454">
        <v>75627.359219000005</v>
      </c>
      <c r="L454">
        <v>2131449.5816199998</v>
      </c>
      <c r="M454" t="s">
        <v>4</v>
      </c>
      <c r="N454">
        <v>3084.732559</v>
      </c>
      <c r="O454">
        <v>3531.1295970000001</v>
      </c>
      <c r="P454" t="s">
        <v>5</v>
      </c>
      <c r="Q454">
        <v>4362.9141019999997</v>
      </c>
      <c r="R454">
        <v>7451.5697120000004</v>
      </c>
      <c r="S454" t="s">
        <v>6</v>
      </c>
      <c r="T454">
        <v>1241.3212349999999</v>
      </c>
      <c r="U454">
        <v>561.00199299999997</v>
      </c>
      <c r="V454" t="s">
        <v>7</v>
      </c>
      <c r="W454">
        <v>1320.6358620000001</v>
      </c>
      <c r="X454">
        <v>627.90805399999999</v>
      </c>
      <c r="Y454" t="s">
        <v>8</v>
      </c>
      <c r="Z454">
        <v>1434.3566020000001</v>
      </c>
      <c r="AA454">
        <v>1071.4711279999999</v>
      </c>
      <c r="AB454" t="s">
        <v>9</v>
      </c>
      <c r="AC454">
        <v>67936.037891</v>
      </c>
      <c r="AD454">
        <v>1721129.730645</v>
      </c>
      <c r="AE454" t="s">
        <v>10</v>
      </c>
      <c r="AF454">
        <v>0.37598900000000002</v>
      </c>
      <c r="AG454">
        <v>6.0000000000000002E-6</v>
      </c>
      <c r="AH454" t="s">
        <v>11</v>
      </c>
      <c r="AI454">
        <v>0.62317</v>
      </c>
      <c r="AJ454">
        <v>1.8E-5</v>
      </c>
      <c r="AK454" t="s">
        <v>12</v>
      </c>
      <c r="AL454">
        <v>0</v>
      </c>
      <c r="AM454">
        <v>0</v>
      </c>
    </row>
    <row r="455" spans="1:39" x14ac:dyDescent="0.25">
      <c r="A455" t="s">
        <v>145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81515.568125000005</v>
      </c>
      <c r="I455">
        <v>2319794.461284</v>
      </c>
      <c r="J455" t="s">
        <v>3</v>
      </c>
      <c r="K455">
        <v>81440.116718999998</v>
      </c>
      <c r="L455">
        <v>2315366.9179509999</v>
      </c>
      <c r="M455" t="s">
        <v>4</v>
      </c>
      <c r="N455">
        <v>3322.035488</v>
      </c>
      <c r="O455">
        <v>3872.7782849999999</v>
      </c>
      <c r="P455" t="s">
        <v>5</v>
      </c>
      <c r="Q455">
        <v>4699.2973929999998</v>
      </c>
      <c r="R455">
        <v>8081.8704470000002</v>
      </c>
      <c r="S455" t="s">
        <v>6</v>
      </c>
      <c r="T455">
        <v>1336.734841</v>
      </c>
      <c r="U455">
        <v>610.213705</v>
      </c>
      <c r="V455" t="s">
        <v>7</v>
      </c>
      <c r="W455">
        <v>1422.1014720000001</v>
      </c>
      <c r="X455">
        <v>683.67803100000003</v>
      </c>
      <c r="Y455" t="s">
        <v>8</v>
      </c>
      <c r="Z455">
        <v>1545.6691969999999</v>
      </c>
      <c r="AA455">
        <v>1157.863568</v>
      </c>
      <c r="AB455" t="s">
        <v>9</v>
      </c>
      <c r="AC455">
        <v>73153.267187000005</v>
      </c>
      <c r="AD455">
        <v>1873234.1505239999</v>
      </c>
      <c r="AE455" t="s">
        <v>10</v>
      </c>
      <c r="AF455">
        <v>0.37582500000000002</v>
      </c>
      <c r="AG455">
        <v>7.9999999999999996E-6</v>
      </c>
      <c r="AH455" t="s">
        <v>11</v>
      </c>
      <c r="AI455">
        <v>0.62342799999999998</v>
      </c>
      <c r="AJ455">
        <v>1.8E-5</v>
      </c>
      <c r="AK455" t="s">
        <v>12</v>
      </c>
      <c r="AL455">
        <v>0</v>
      </c>
      <c r="AM455">
        <v>0</v>
      </c>
    </row>
    <row r="456" spans="1:39" x14ac:dyDescent="0.25">
      <c r="A456" t="s">
        <v>145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87368.266094000006</v>
      </c>
      <c r="I456">
        <v>2557447.6504279999</v>
      </c>
      <c r="J456" t="s">
        <v>3</v>
      </c>
      <c r="K456">
        <v>87287.394062000007</v>
      </c>
      <c r="L456">
        <v>2552506.502049</v>
      </c>
      <c r="M456" t="s">
        <v>4</v>
      </c>
      <c r="N456">
        <v>3560.478032</v>
      </c>
      <c r="O456">
        <v>4307.847796</v>
      </c>
      <c r="P456" t="s">
        <v>5</v>
      </c>
      <c r="Q456">
        <v>5037.9132710000003</v>
      </c>
      <c r="R456">
        <v>8844.0872920000002</v>
      </c>
      <c r="S456" t="s">
        <v>6</v>
      </c>
      <c r="T456">
        <v>1432.711348</v>
      </c>
      <c r="U456">
        <v>671.91422899999998</v>
      </c>
      <c r="V456" t="s">
        <v>7</v>
      </c>
      <c r="W456">
        <v>1524.14897</v>
      </c>
      <c r="X456">
        <v>754.07220199999995</v>
      </c>
      <c r="Y456" t="s">
        <v>8</v>
      </c>
      <c r="Z456">
        <v>1657.9420210000001</v>
      </c>
      <c r="AA456">
        <v>1228.2404309999999</v>
      </c>
      <c r="AB456" t="s">
        <v>9</v>
      </c>
      <c r="AC456">
        <v>78401.555938000005</v>
      </c>
      <c r="AD456">
        <v>2067791.3569169999</v>
      </c>
      <c r="AE456" t="s">
        <v>10</v>
      </c>
      <c r="AF456">
        <v>0.375581</v>
      </c>
      <c r="AG456">
        <v>1.0000000000000001E-5</v>
      </c>
      <c r="AH456" t="s">
        <v>11</v>
      </c>
      <c r="AI456">
        <v>0.62342799999999998</v>
      </c>
      <c r="AJ456">
        <v>1.8E-5</v>
      </c>
      <c r="AK456" t="s">
        <v>12</v>
      </c>
      <c r="AL456">
        <v>0</v>
      </c>
      <c r="AM456">
        <v>0</v>
      </c>
    </row>
    <row r="457" spans="1:39" x14ac:dyDescent="0.25">
      <c r="A457" t="s">
        <v>145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93218.063280999995</v>
      </c>
      <c r="I457">
        <v>2864303.3492979999</v>
      </c>
      <c r="J457" t="s">
        <v>3</v>
      </c>
      <c r="K457">
        <v>93131.787500000006</v>
      </c>
      <c r="L457">
        <v>2858818.8114510002</v>
      </c>
      <c r="M457" t="s">
        <v>4</v>
      </c>
      <c r="N457">
        <v>3798.7220609999999</v>
      </c>
      <c r="O457">
        <v>4816.9980409999998</v>
      </c>
      <c r="P457" t="s">
        <v>5</v>
      </c>
      <c r="Q457">
        <v>5376.1566599999996</v>
      </c>
      <c r="R457">
        <v>9913.9239940000007</v>
      </c>
      <c r="S457" t="s">
        <v>6</v>
      </c>
      <c r="T457">
        <v>1528.648025</v>
      </c>
      <c r="U457">
        <v>751.30496100000005</v>
      </c>
      <c r="V457" t="s">
        <v>7</v>
      </c>
      <c r="W457">
        <v>1626.160474</v>
      </c>
      <c r="X457">
        <v>846.17584399999998</v>
      </c>
      <c r="Y457" t="s">
        <v>8</v>
      </c>
      <c r="Z457">
        <v>1769.8806589999999</v>
      </c>
      <c r="AA457">
        <v>1341.9652599999999</v>
      </c>
      <c r="AB457" t="s">
        <v>9</v>
      </c>
      <c r="AC457">
        <v>83647.955625000002</v>
      </c>
      <c r="AD457">
        <v>2319316.2048820001</v>
      </c>
      <c r="AE457" t="s">
        <v>10</v>
      </c>
      <c r="AF457">
        <v>0.37556299999999998</v>
      </c>
      <c r="AG457">
        <v>1.0000000000000001E-5</v>
      </c>
      <c r="AH457" t="s">
        <v>11</v>
      </c>
      <c r="AI457">
        <v>0.62397199999999997</v>
      </c>
      <c r="AJ457">
        <v>1.9000000000000001E-5</v>
      </c>
      <c r="AK457" t="s">
        <v>12</v>
      </c>
      <c r="AL457">
        <v>0.08</v>
      </c>
      <c r="AM457">
        <v>0.31359999999999999</v>
      </c>
    </row>
    <row r="458" spans="1:39" x14ac:dyDescent="0.25">
      <c r="A458" t="s">
        <v>145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99079.536875000005</v>
      </c>
      <c r="I458">
        <v>3244502.7721370002</v>
      </c>
      <c r="J458" t="s">
        <v>3</v>
      </c>
      <c r="K458">
        <v>98987.830155999996</v>
      </c>
      <c r="L458">
        <v>3238124.8621649998</v>
      </c>
      <c r="M458" t="s">
        <v>4</v>
      </c>
      <c r="N458">
        <v>4037.8318159999999</v>
      </c>
      <c r="O458">
        <v>5573.5494529999996</v>
      </c>
      <c r="P458" t="s">
        <v>5</v>
      </c>
      <c r="Q458">
        <v>5715.1197659999998</v>
      </c>
      <c r="R458">
        <v>11381.672505</v>
      </c>
      <c r="S458" t="s">
        <v>6</v>
      </c>
      <c r="T458">
        <v>1624.769749</v>
      </c>
      <c r="U458">
        <v>847.32495300000005</v>
      </c>
      <c r="V458" t="s">
        <v>7</v>
      </c>
      <c r="W458">
        <v>1728.389285</v>
      </c>
      <c r="X458">
        <v>959.92974300000003</v>
      </c>
      <c r="Y458" t="s">
        <v>8</v>
      </c>
      <c r="Z458">
        <v>1881.902268</v>
      </c>
      <c r="AA458">
        <v>1561.3154219999999</v>
      </c>
      <c r="AB458" t="s">
        <v>9</v>
      </c>
      <c r="AC458">
        <v>88904.822813000006</v>
      </c>
      <c r="AD458">
        <v>2627088.7013949999</v>
      </c>
      <c r="AE458" t="s">
        <v>10</v>
      </c>
      <c r="AF458">
        <v>0.37541099999999999</v>
      </c>
      <c r="AG458">
        <v>9.0000000000000002E-6</v>
      </c>
      <c r="AH458" t="s">
        <v>11</v>
      </c>
      <c r="AI458">
        <v>0.624116</v>
      </c>
      <c r="AJ458">
        <v>1.9000000000000001E-5</v>
      </c>
      <c r="AK458" t="s">
        <v>12</v>
      </c>
      <c r="AL458">
        <v>0.48</v>
      </c>
      <c r="AM458">
        <v>8.0896000000000008</v>
      </c>
    </row>
    <row r="459" spans="1:39" x14ac:dyDescent="0.25">
      <c r="A459" t="s">
        <v>145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104905.897187</v>
      </c>
      <c r="I459">
        <v>3375488.6970839999</v>
      </c>
      <c r="J459" t="s">
        <v>3</v>
      </c>
      <c r="K459">
        <v>104808.79093800001</v>
      </c>
      <c r="L459">
        <v>3368866.5921399998</v>
      </c>
      <c r="M459" t="s">
        <v>4</v>
      </c>
      <c r="N459">
        <v>4275.2027930000004</v>
      </c>
      <c r="O459">
        <v>5803.3209649999999</v>
      </c>
      <c r="P459" t="s">
        <v>5</v>
      </c>
      <c r="Q459">
        <v>6051.9099800000004</v>
      </c>
      <c r="R459">
        <v>11903.013751</v>
      </c>
      <c r="S459" t="s">
        <v>6</v>
      </c>
      <c r="T459">
        <v>1720.3038429999999</v>
      </c>
      <c r="U459">
        <v>880.86736099999996</v>
      </c>
      <c r="V459" t="s">
        <v>7</v>
      </c>
      <c r="W459">
        <v>1829.9696120000001</v>
      </c>
      <c r="X459">
        <v>998.06103299999995</v>
      </c>
      <c r="Y459" t="s">
        <v>8</v>
      </c>
      <c r="Z459">
        <v>1993.3661870000001</v>
      </c>
      <c r="AA459">
        <v>1677.3294619999999</v>
      </c>
      <c r="AB459" t="s">
        <v>9</v>
      </c>
      <c r="AC459">
        <v>94130.43</v>
      </c>
      <c r="AD459">
        <v>2736570.1376149999</v>
      </c>
      <c r="AE459" t="s">
        <v>10</v>
      </c>
      <c r="AF459">
        <v>0.37526399999999999</v>
      </c>
      <c r="AG459">
        <v>7.9999999999999996E-6</v>
      </c>
      <c r="AH459" t="s">
        <v>11</v>
      </c>
      <c r="AI459">
        <v>0.62441599999999997</v>
      </c>
      <c r="AJ459">
        <v>1.9000000000000001E-5</v>
      </c>
      <c r="AK459" t="s">
        <v>12</v>
      </c>
      <c r="AL459">
        <v>0.48</v>
      </c>
      <c r="AM459">
        <v>8.0896000000000008</v>
      </c>
    </row>
    <row r="460" spans="1:39" x14ac:dyDescent="0.25">
      <c r="A460" t="s">
        <v>145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110702.541406</v>
      </c>
      <c r="I460">
        <v>3507291.510456</v>
      </c>
      <c r="J460" t="s">
        <v>3</v>
      </c>
      <c r="K460">
        <v>110600.074844</v>
      </c>
      <c r="L460">
        <v>3500438.950863</v>
      </c>
      <c r="M460" t="s">
        <v>4</v>
      </c>
      <c r="N460">
        <v>4511.4468550000001</v>
      </c>
      <c r="O460">
        <v>6043.7577799999999</v>
      </c>
      <c r="P460" t="s">
        <v>5</v>
      </c>
      <c r="Q460">
        <v>6387.1895800000002</v>
      </c>
      <c r="R460">
        <v>12392.572163999999</v>
      </c>
      <c r="S460" t="s">
        <v>6</v>
      </c>
      <c r="T460">
        <v>1815.3557249999999</v>
      </c>
      <c r="U460">
        <v>915.36409200000003</v>
      </c>
      <c r="V460" t="s">
        <v>7</v>
      </c>
      <c r="W460">
        <v>1931.0858499999999</v>
      </c>
      <c r="X460">
        <v>1038.051729</v>
      </c>
      <c r="Y460" t="s">
        <v>8</v>
      </c>
      <c r="Z460">
        <v>2104.3930519999999</v>
      </c>
      <c r="AA460">
        <v>1774.5040590000001</v>
      </c>
      <c r="AB460" t="s">
        <v>9</v>
      </c>
      <c r="AC460">
        <v>99327.592187999995</v>
      </c>
      <c r="AD460">
        <v>2846574.1111030001</v>
      </c>
      <c r="AE460" t="s">
        <v>10</v>
      </c>
      <c r="AF460">
        <v>0.37526199999999998</v>
      </c>
      <c r="AG460">
        <v>7.9999999999999996E-6</v>
      </c>
      <c r="AH460" t="s">
        <v>11</v>
      </c>
      <c r="AI460">
        <v>0.62441599999999997</v>
      </c>
      <c r="AJ460">
        <v>1.9000000000000001E-5</v>
      </c>
      <c r="AK460" t="s">
        <v>12</v>
      </c>
      <c r="AL460">
        <v>0.48</v>
      </c>
      <c r="AM460">
        <v>8.0896000000000008</v>
      </c>
    </row>
    <row r="461" spans="1:39" x14ac:dyDescent="0.25">
      <c r="A461" t="s">
        <v>145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116570.678281</v>
      </c>
      <c r="I461">
        <v>3746414.8322049999</v>
      </c>
      <c r="J461" t="s">
        <v>3</v>
      </c>
      <c r="K461">
        <v>116462.76875</v>
      </c>
      <c r="L461">
        <v>3739285.6376740001</v>
      </c>
      <c r="M461" t="s">
        <v>4</v>
      </c>
      <c r="N461">
        <v>4750.6794630000004</v>
      </c>
      <c r="O461">
        <v>6308.4003480000001</v>
      </c>
      <c r="P461" t="s">
        <v>5</v>
      </c>
      <c r="Q461">
        <v>6726.5920800000004</v>
      </c>
      <c r="R461">
        <v>13088.6895</v>
      </c>
      <c r="S461" t="s">
        <v>6</v>
      </c>
      <c r="T461">
        <v>1911.5599</v>
      </c>
      <c r="U461">
        <v>981.99261000000001</v>
      </c>
      <c r="V461" t="s">
        <v>7</v>
      </c>
      <c r="W461">
        <v>2033.42136</v>
      </c>
      <c r="X461">
        <v>1116.9629629999999</v>
      </c>
      <c r="Y461" t="s">
        <v>8</v>
      </c>
      <c r="Z461">
        <v>2216.9607030000002</v>
      </c>
      <c r="AA461">
        <v>1817.2497169999999</v>
      </c>
      <c r="AB461" t="s">
        <v>9</v>
      </c>
      <c r="AC461">
        <v>104590.70718700001</v>
      </c>
      <c r="AD461">
        <v>3053748.9307019999</v>
      </c>
      <c r="AE461" t="s">
        <v>10</v>
      </c>
      <c r="AF461">
        <v>0.375222</v>
      </c>
      <c r="AG461">
        <v>7.9999999999999996E-6</v>
      </c>
      <c r="AH461" t="s">
        <v>11</v>
      </c>
      <c r="AI461">
        <v>0.62462700000000004</v>
      </c>
      <c r="AJ461">
        <v>1.8E-5</v>
      </c>
      <c r="AK461" t="s">
        <v>12</v>
      </c>
      <c r="AL461">
        <v>0.48</v>
      </c>
      <c r="AM461">
        <v>8.0896000000000008</v>
      </c>
    </row>
    <row r="462" spans="1:39" x14ac:dyDescent="0.25">
      <c r="A462" t="s">
        <v>146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146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146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146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146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146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146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146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146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146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146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146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146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146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146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146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146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146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146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146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147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5460.6689749999996</v>
      </c>
      <c r="I482">
        <v>67450.018247999993</v>
      </c>
      <c r="J482" t="s">
        <v>3</v>
      </c>
      <c r="K482">
        <v>5455.3707029999996</v>
      </c>
      <c r="L482">
        <v>67321.598668999999</v>
      </c>
      <c r="M482" t="s">
        <v>4</v>
      </c>
      <c r="N482">
        <v>232.444594</v>
      </c>
      <c r="O482">
        <v>124.206478</v>
      </c>
      <c r="P482" t="s">
        <v>5</v>
      </c>
      <c r="Q482">
        <v>0</v>
      </c>
      <c r="R482">
        <v>0</v>
      </c>
      <c r="S482" t="s">
        <v>6</v>
      </c>
      <c r="T482">
        <v>94.175227000000007</v>
      </c>
      <c r="U482">
        <v>19.732334000000002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0.38355099999999998</v>
      </c>
      <c r="AD482">
        <v>1.4E-5</v>
      </c>
      <c r="AE482" t="s">
        <v>10</v>
      </c>
      <c r="AF482">
        <v>0</v>
      </c>
      <c r="AG482">
        <v>0</v>
      </c>
      <c r="AH482" t="s">
        <v>11</v>
      </c>
      <c r="AI482">
        <v>0.61748800000000004</v>
      </c>
      <c r="AJ482">
        <v>1.1E-5</v>
      </c>
      <c r="AK482" t="s">
        <v>12</v>
      </c>
      <c r="AL482">
        <v>0</v>
      </c>
      <c r="AM482">
        <v>0</v>
      </c>
    </row>
    <row r="483" spans="1:39" x14ac:dyDescent="0.25">
      <c r="A483" t="s">
        <v>147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10892.829512</v>
      </c>
      <c r="I483">
        <v>116546.794102</v>
      </c>
      <c r="J483" t="s">
        <v>3</v>
      </c>
      <c r="K483">
        <v>10882.261465</v>
      </c>
      <c r="L483">
        <v>116326.31993300001</v>
      </c>
      <c r="M483" t="s">
        <v>4</v>
      </c>
      <c r="N483">
        <v>463.90118699999999</v>
      </c>
      <c r="O483">
        <v>208.25313499999999</v>
      </c>
      <c r="P483" t="s">
        <v>5</v>
      </c>
      <c r="Q483">
        <v>0</v>
      </c>
      <c r="R483">
        <v>0</v>
      </c>
      <c r="S483" t="s">
        <v>6</v>
      </c>
      <c r="T483">
        <v>187.99220700000001</v>
      </c>
      <c r="U483">
        <v>34.319842000000001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0.38121500000000003</v>
      </c>
      <c r="AD483">
        <v>2.0000000000000002E-5</v>
      </c>
      <c r="AE483" t="s">
        <v>10</v>
      </c>
      <c r="AF483">
        <v>0</v>
      </c>
      <c r="AG483">
        <v>0</v>
      </c>
      <c r="AH483" t="s">
        <v>11</v>
      </c>
      <c r="AI483">
        <v>0.61918700000000004</v>
      </c>
      <c r="AJ483">
        <v>5.0000000000000004E-6</v>
      </c>
      <c r="AK483" t="s">
        <v>12</v>
      </c>
      <c r="AL483">
        <v>0</v>
      </c>
      <c r="AM483">
        <v>0</v>
      </c>
    </row>
    <row r="484" spans="1:39" x14ac:dyDescent="0.25">
      <c r="A484" t="s">
        <v>147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16360.066621</v>
      </c>
      <c r="I484">
        <v>184791.86435799999</v>
      </c>
      <c r="J484" t="s">
        <v>3</v>
      </c>
      <c r="K484">
        <v>16344.187891</v>
      </c>
      <c r="L484">
        <v>184436.86393799999</v>
      </c>
      <c r="M484" t="s">
        <v>4</v>
      </c>
      <c r="N484">
        <v>696.74772499999995</v>
      </c>
      <c r="O484">
        <v>333.06632400000001</v>
      </c>
      <c r="P484" t="s">
        <v>5</v>
      </c>
      <c r="Q484">
        <v>0</v>
      </c>
      <c r="R484">
        <v>0</v>
      </c>
      <c r="S484" t="s">
        <v>6</v>
      </c>
      <c r="T484">
        <v>282.41466100000002</v>
      </c>
      <c r="U484">
        <v>54.290435000000002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0.38026799999999999</v>
      </c>
      <c r="AD484">
        <v>1.9000000000000001E-5</v>
      </c>
      <c r="AE484" t="s">
        <v>10</v>
      </c>
      <c r="AF484">
        <v>0</v>
      </c>
      <c r="AG484">
        <v>0</v>
      </c>
      <c r="AH484" t="s">
        <v>11</v>
      </c>
      <c r="AI484">
        <v>0.61978699999999998</v>
      </c>
      <c r="AJ484">
        <v>6.9999999999999999E-6</v>
      </c>
      <c r="AK484" t="s">
        <v>12</v>
      </c>
      <c r="AL484">
        <v>0</v>
      </c>
      <c r="AM484">
        <v>0</v>
      </c>
    </row>
    <row r="485" spans="1:39" x14ac:dyDescent="0.25">
      <c r="A485" t="s">
        <v>147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21789.806367000001</v>
      </c>
      <c r="I485">
        <v>242472.21257</v>
      </c>
      <c r="J485" t="s">
        <v>3</v>
      </c>
      <c r="K485">
        <v>21768.666055000002</v>
      </c>
      <c r="L485">
        <v>242014.212875</v>
      </c>
      <c r="M485" t="s">
        <v>4</v>
      </c>
      <c r="N485">
        <v>928.11562100000003</v>
      </c>
      <c r="O485">
        <v>433.13976500000001</v>
      </c>
      <c r="P485" t="s">
        <v>5</v>
      </c>
      <c r="Q485">
        <v>0</v>
      </c>
      <c r="R485">
        <v>0</v>
      </c>
      <c r="S485" t="s">
        <v>6</v>
      </c>
      <c r="T485">
        <v>376.18970300000001</v>
      </c>
      <c r="U485">
        <v>71.300655000000006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0.37897999999999998</v>
      </c>
      <c r="AD485">
        <v>1.4E-5</v>
      </c>
      <c r="AE485" t="s">
        <v>10</v>
      </c>
      <c r="AF485">
        <v>0</v>
      </c>
      <c r="AG485">
        <v>0</v>
      </c>
      <c r="AH485" t="s">
        <v>11</v>
      </c>
      <c r="AI485">
        <v>0.62003299999999995</v>
      </c>
      <c r="AJ485">
        <v>7.9999999999999996E-6</v>
      </c>
      <c r="AK485" t="s">
        <v>12</v>
      </c>
      <c r="AL485">
        <v>0</v>
      </c>
      <c r="AM485">
        <v>0</v>
      </c>
    </row>
    <row r="486" spans="1:39" x14ac:dyDescent="0.25">
      <c r="A486" t="s">
        <v>147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27199.375780999999</v>
      </c>
      <c r="I486">
        <v>295991.00044199999</v>
      </c>
      <c r="J486" t="s">
        <v>3</v>
      </c>
      <c r="K486">
        <v>27172.992891000002</v>
      </c>
      <c r="L486">
        <v>295434.36135800002</v>
      </c>
      <c r="M486" t="s">
        <v>4</v>
      </c>
      <c r="N486">
        <v>1158.521812</v>
      </c>
      <c r="O486">
        <v>522.21459400000003</v>
      </c>
      <c r="P486" t="s">
        <v>5</v>
      </c>
      <c r="Q486">
        <v>0</v>
      </c>
      <c r="R486">
        <v>0</v>
      </c>
      <c r="S486" t="s">
        <v>6</v>
      </c>
      <c r="T486">
        <v>469.63942800000001</v>
      </c>
      <c r="U486">
        <v>86.992585000000005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0.37897999999999998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0.62003299999999995</v>
      </c>
      <c r="AJ486">
        <v>7.9999999999999996E-6</v>
      </c>
      <c r="AK486" t="s">
        <v>12</v>
      </c>
      <c r="AL486">
        <v>0</v>
      </c>
      <c r="AM486">
        <v>0</v>
      </c>
    </row>
    <row r="487" spans="1:39" x14ac:dyDescent="0.25">
      <c r="A487" t="s">
        <v>147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32624.561836000001</v>
      </c>
      <c r="I487">
        <v>339943.37689199997</v>
      </c>
      <c r="J487" t="s">
        <v>3</v>
      </c>
      <c r="K487">
        <v>32592.917266</v>
      </c>
      <c r="L487">
        <v>339309.75655300001</v>
      </c>
      <c r="M487" t="s">
        <v>4</v>
      </c>
      <c r="N487">
        <v>1389.6495729999999</v>
      </c>
      <c r="O487">
        <v>592.68386599999997</v>
      </c>
      <c r="P487" t="s">
        <v>5</v>
      </c>
      <c r="Q487">
        <v>0</v>
      </c>
      <c r="R487">
        <v>0</v>
      </c>
      <c r="S487" t="s">
        <v>6</v>
      </c>
      <c r="T487">
        <v>563.34225000000004</v>
      </c>
      <c r="U487">
        <v>99.850172999999998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0.37897999999999998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0.62003299999999995</v>
      </c>
      <c r="AJ487">
        <v>7.9999999999999996E-6</v>
      </c>
      <c r="AK487" t="s">
        <v>12</v>
      </c>
      <c r="AL487">
        <v>0</v>
      </c>
      <c r="AM487">
        <v>0</v>
      </c>
    </row>
    <row r="488" spans="1:39" x14ac:dyDescent="0.25">
      <c r="A488" t="s">
        <v>147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38011.271328000003</v>
      </c>
      <c r="I488">
        <v>362095.341327</v>
      </c>
      <c r="J488" t="s">
        <v>3</v>
      </c>
      <c r="K488">
        <v>37974.397812000003</v>
      </c>
      <c r="L488">
        <v>361420.75905599998</v>
      </c>
      <c r="M488" t="s">
        <v>4</v>
      </c>
      <c r="N488">
        <v>1619.2441719999999</v>
      </c>
      <c r="O488">
        <v>629.91098399999998</v>
      </c>
      <c r="P488" t="s">
        <v>5</v>
      </c>
      <c r="Q488">
        <v>0</v>
      </c>
      <c r="R488">
        <v>0</v>
      </c>
      <c r="S488" t="s">
        <v>6</v>
      </c>
      <c r="T488">
        <v>656.36192400000004</v>
      </c>
      <c r="U488">
        <v>106.562737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0.37897999999999998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0.62003299999999995</v>
      </c>
      <c r="AJ488">
        <v>7.9999999999999996E-6</v>
      </c>
      <c r="AK488" t="s">
        <v>12</v>
      </c>
      <c r="AL488">
        <v>0</v>
      </c>
      <c r="AM488">
        <v>0</v>
      </c>
    </row>
    <row r="489" spans="1:39" x14ac:dyDescent="0.25">
      <c r="A489" t="s">
        <v>147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43498.517187999998</v>
      </c>
      <c r="I489">
        <v>473848.48898800003</v>
      </c>
      <c r="J489" t="s">
        <v>3</v>
      </c>
      <c r="K489">
        <v>43456.318906</v>
      </c>
      <c r="L489">
        <v>472978.00234599999</v>
      </c>
      <c r="M489" t="s">
        <v>4</v>
      </c>
      <c r="N489">
        <v>1852.9901809999999</v>
      </c>
      <c r="O489">
        <v>812.35335499999997</v>
      </c>
      <c r="P489" t="s">
        <v>5</v>
      </c>
      <c r="Q489">
        <v>0</v>
      </c>
      <c r="R489">
        <v>0</v>
      </c>
      <c r="S489" t="s">
        <v>6</v>
      </c>
      <c r="T489">
        <v>751.126125</v>
      </c>
      <c r="U489">
        <v>138.974863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0.37897999999999998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0.62003299999999995</v>
      </c>
      <c r="AJ489">
        <v>7.9999999999999996E-6</v>
      </c>
      <c r="AK489" t="s">
        <v>12</v>
      </c>
      <c r="AL489">
        <v>0</v>
      </c>
      <c r="AM489">
        <v>0</v>
      </c>
    </row>
    <row r="490" spans="1:39" x14ac:dyDescent="0.25">
      <c r="A490" t="s">
        <v>147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48967.745938</v>
      </c>
      <c r="I490">
        <v>508255.88999499998</v>
      </c>
      <c r="J490" t="s">
        <v>3</v>
      </c>
      <c r="K490">
        <v>48920.248203000003</v>
      </c>
      <c r="L490">
        <v>507320.35237600002</v>
      </c>
      <c r="M490" t="s">
        <v>4</v>
      </c>
      <c r="N490">
        <v>2086.2684469999999</v>
      </c>
      <c r="O490">
        <v>882.89631299999996</v>
      </c>
      <c r="P490" t="s">
        <v>5</v>
      </c>
      <c r="Q490">
        <v>0</v>
      </c>
      <c r="R490">
        <v>0</v>
      </c>
      <c r="S490" t="s">
        <v>6</v>
      </c>
      <c r="T490">
        <v>845.56551100000001</v>
      </c>
      <c r="U490">
        <v>149.59287900000001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0.37897999999999998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0.62003299999999995</v>
      </c>
      <c r="AJ490">
        <v>7.9999999999999996E-6</v>
      </c>
      <c r="AK490" t="s">
        <v>12</v>
      </c>
      <c r="AL490">
        <v>0</v>
      </c>
      <c r="AM490">
        <v>0</v>
      </c>
    </row>
    <row r="491" spans="1:39" x14ac:dyDescent="0.25">
      <c r="A491" t="s">
        <v>147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54507.245859000002</v>
      </c>
      <c r="I491">
        <v>625464.00574399997</v>
      </c>
      <c r="J491" t="s">
        <v>3</v>
      </c>
      <c r="K491">
        <v>54454.380624999998</v>
      </c>
      <c r="L491">
        <v>624327.157442</v>
      </c>
      <c r="M491" t="s">
        <v>4</v>
      </c>
      <c r="N491">
        <v>2322.1712940000002</v>
      </c>
      <c r="O491">
        <v>1058.4940610000001</v>
      </c>
      <c r="P491" t="s">
        <v>5</v>
      </c>
      <c r="Q491">
        <v>0</v>
      </c>
      <c r="R491">
        <v>0</v>
      </c>
      <c r="S491" t="s">
        <v>6</v>
      </c>
      <c r="T491">
        <v>941.22689000000003</v>
      </c>
      <c r="U491">
        <v>185.16940600000001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0.37897999999999998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0.62003299999999995</v>
      </c>
      <c r="AJ491">
        <v>7.9999999999999996E-6</v>
      </c>
      <c r="AK491" t="s">
        <v>12</v>
      </c>
      <c r="AL491">
        <v>0</v>
      </c>
      <c r="AM491">
        <v>0</v>
      </c>
    </row>
    <row r="492" spans="1:39" x14ac:dyDescent="0.25">
      <c r="A492" t="s">
        <v>147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59945.328358999999</v>
      </c>
      <c r="I492">
        <v>690340.34495199996</v>
      </c>
      <c r="J492" t="s">
        <v>3</v>
      </c>
      <c r="K492">
        <v>59887.193047000001</v>
      </c>
      <c r="L492">
        <v>689087.27301899996</v>
      </c>
      <c r="M492" t="s">
        <v>4</v>
      </c>
      <c r="N492">
        <v>2553.7233890000002</v>
      </c>
      <c r="O492">
        <v>1172.054363</v>
      </c>
      <c r="P492" t="s">
        <v>5</v>
      </c>
      <c r="Q492">
        <v>0</v>
      </c>
      <c r="R492">
        <v>0</v>
      </c>
      <c r="S492" t="s">
        <v>6</v>
      </c>
      <c r="T492">
        <v>1035.1483250000001</v>
      </c>
      <c r="U492">
        <v>204.55003199999999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0.37897999999999998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0.62003299999999995</v>
      </c>
      <c r="AJ492">
        <v>7.9999999999999996E-6</v>
      </c>
      <c r="AK492" t="s">
        <v>12</v>
      </c>
      <c r="AL492">
        <v>0</v>
      </c>
      <c r="AM492">
        <v>0</v>
      </c>
    </row>
    <row r="493" spans="1:39" x14ac:dyDescent="0.25">
      <c r="A493" t="s">
        <v>147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65425.758672000004</v>
      </c>
      <c r="I493">
        <v>799891.25296199997</v>
      </c>
      <c r="J493" t="s">
        <v>3</v>
      </c>
      <c r="K493">
        <v>65362.304141000001</v>
      </c>
      <c r="L493">
        <v>798456.33599100006</v>
      </c>
      <c r="M493" t="s">
        <v>4</v>
      </c>
      <c r="N493">
        <v>2787.2740530000001</v>
      </c>
      <c r="O493">
        <v>1343.5025310000001</v>
      </c>
      <c r="P493" t="s">
        <v>5</v>
      </c>
      <c r="Q493">
        <v>0</v>
      </c>
      <c r="R493">
        <v>0</v>
      </c>
      <c r="S493" t="s">
        <v>6</v>
      </c>
      <c r="T493">
        <v>1129.794766</v>
      </c>
      <c r="U493">
        <v>237.50301400000001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0.37897999999999998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0.62003299999999995</v>
      </c>
      <c r="AJ493">
        <v>7.9999999999999996E-6</v>
      </c>
      <c r="AK493" t="s">
        <v>12</v>
      </c>
      <c r="AL493">
        <v>0</v>
      </c>
      <c r="AM493">
        <v>0</v>
      </c>
    </row>
    <row r="494" spans="1:39" x14ac:dyDescent="0.25">
      <c r="A494" t="s">
        <v>147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70820.575312999994</v>
      </c>
      <c r="I494">
        <v>861799.15055599995</v>
      </c>
      <c r="J494" t="s">
        <v>3</v>
      </c>
      <c r="K494">
        <v>70751.885156000004</v>
      </c>
      <c r="L494">
        <v>860255.645517</v>
      </c>
      <c r="M494" t="s">
        <v>4</v>
      </c>
      <c r="N494">
        <v>3017.1633059999999</v>
      </c>
      <c r="O494">
        <v>1465.7134370000001</v>
      </c>
      <c r="P494" t="s">
        <v>5</v>
      </c>
      <c r="Q494">
        <v>0</v>
      </c>
      <c r="R494">
        <v>0</v>
      </c>
      <c r="S494" t="s">
        <v>6</v>
      </c>
      <c r="T494">
        <v>1222.9696919999999</v>
      </c>
      <c r="U494">
        <v>255.514478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0.37897999999999998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0.62003299999999995</v>
      </c>
      <c r="AJ494">
        <v>7.9999999999999996E-6</v>
      </c>
      <c r="AK494" t="s">
        <v>12</v>
      </c>
      <c r="AL494">
        <v>0</v>
      </c>
      <c r="AM494">
        <v>0</v>
      </c>
    </row>
    <row r="495" spans="1:39" x14ac:dyDescent="0.25">
      <c r="A495" t="s">
        <v>147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76224.446563000005</v>
      </c>
      <c r="I495">
        <v>970858.68819899997</v>
      </c>
      <c r="J495" t="s">
        <v>3</v>
      </c>
      <c r="K495">
        <v>76150.523593999998</v>
      </c>
      <c r="L495">
        <v>969097.05123999994</v>
      </c>
      <c r="M495" t="s">
        <v>4</v>
      </c>
      <c r="N495">
        <v>3247.2961869999999</v>
      </c>
      <c r="O495">
        <v>1663.8871489999999</v>
      </c>
      <c r="P495" t="s">
        <v>5</v>
      </c>
      <c r="Q495">
        <v>0</v>
      </c>
      <c r="R495">
        <v>0</v>
      </c>
      <c r="S495" t="s">
        <v>6</v>
      </c>
      <c r="T495">
        <v>1316.329653</v>
      </c>
      <c r="U495">
        <v>288.061262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0.37897999999999998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0.62003299999999995</v>
      </c>
      <c r="AJ495">
        <v>7.9999999999999996E-6</v>
      </c>
      <c r="AK495" t="s">
        <v>12</v>
      </c>
      <c r="AL495">
        <v>0</v>
      </c>
      <c r="AM495">
        <v>0</v>
      </c>
    </row>
    <row r="496" spans="1:39" x14ac:dyDescent="0.25">
      <c r="A496" t="s">
        <v>147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81697.513437999994</v>
      </c>
      <c r="I496">
        <v>1073598.1486740001</v>
      </c>
      <c r="J496" t="s">
        <v>3</v>
      </c>
      <c r="K496">
        <v>81618.292031000004</v>
      </c>
      <c r="L496">
        <v>1071673.819324</v>
      </c>
      <c r="M496" t="s">
        <v>4</v>
      </c>
      <c r="N496">
        <v>3480.5606299999999</v>
      </c>
      <c r="O496">
        <v>1849.5997729999999</v>
      </c>
      <c r="P496" t="s">
        <v>5</v>
      </c>
      <c r="Q496">
        <v>0</v>
      </c>
      <c r="R496">
        <v>0</v>
      </c>
      <c r="S496" t="s">
        <v>6</v>
      </c>
      <c r="T496">
        <v>1410.8708200000001</v>
      </c>
      <c r="U496">
        <v>318.25083999999998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0.37897999999999998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0.62003299999999995</v>
      </c>
      <c r="AJ496">
        <v>7.9999999999999996E-6</v>
      </c>
      <c r="AK496" t="s">
        <v>12</v>
      </c>
      <c r="AL496">
        <v>0</v>
      </c>
      <c r="AM496">
        <v>0</v>
      </c>
    </row>
    <row r="497" spans="1:39" x14ac:dyDescent="0.25">
      <c r="A497" t="s">
        <v>147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87156.780780999994</v>
      </c>
      <c r="I497">
        <v>1062597.7728289999</v>
      </c>
      <c r="J497" t="s">
        <v>3</v>
      </c>
      <c r="K497">
        <v>87072.273438000004</v>
      </c>
      <c r="L497">
        <v>1060668.5221510001</v>
      </c>
      <c r="M497" t="s">
        <v>4</v>
      </c>
      <c r="N497">
        <v>3712.9222070000001</v>
      </c>
      <c r="O497">
        <v>1806.7813759999999</v>
      </c>
      <c r="P497" t="s">
        <v>5</v>
      </c>
      <c r="Q497">
        <v>0</v>
      </c>
      <c r="R497">
        <v>0</v>
      </c>
      <c r="S497" t="s">
        <v>6</v>
      </c>
      <c r="T497">
        <v>1505.1951340000001</v>
      </c>
      <c r="U497">
        <v>314.51871399999999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0.37897999999999998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0.62003299999999995</v>
      </c>
      <c r="AJ497">
        <v>7.9999999999999996E-6</v>
      </c>
      <c r="AK497" t="s">
        <v>12</v>
      </c>
      <c r="AL497">
        <v>0</v>
      </c>
      <c r="AM497">
        <v>0</v>
      </c>
    </row>
    <row r="498" spans="1:39" x14ac:dyDescent="0.25">
      <c r="A498" t="s">
        <v>147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92650.517030999996</v>
      </c>
      <c r="I498">
        <v>975692.11611599999</v>
      </c>
      <c r="J498" t="s">
        <v>3</v>
      </c>
      <c r="K498">
        <v>92560.687030999994</v>
      </c>
      <c r="L498">
        <v>973921.67106199998</v>
      </c>
      <c r="M498" t="s">
        <v>4</v>
      </c>
      <c r="N498">
        <v>3947.213823</v>
      </c>
      <c r="O498">
        <v>1645.8190159999999</v>
      </c>
      <c r="P498" t="s">
        <v>5</v>
      </c>
      <c r="Q498">
        <v>0</v>
      </c>
      <c r="R498">
        <v>0</v>
      </c>
      <c r="S498" t="s">
        <v>6</v>
      </c>
      <c r="T498">
        <v>1600.0698359999999</v>
      </c>
      <c r="U498">
        <v>288.30139600000001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0.37897999999999998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0.62003299999999995</v>
      </c>
      <c r="AJ498">
        <v>7.9999999999999996E-6</v>
      </c>
      <c r="AK498" t="s">
        <v>12</v>
      </c>
      <c r="AL498">
        <v>0</v>
      </c>
      <c r="AM498">
        <v>0</v>
      </c>
    </row>
    <row r="499" spans="1:39" x14ac:dyDescent="0.25">
      <c r="A499" t="s">
        <v>147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98068.923750000002</v>
      </c>
      <c r="I499">
        <v>955750.245001</v>
      </c>
      <c r="J499" t="s">
        <v>3</v>
      </c>
      <c r="K499">
        <v>97973.838594000001</v>
      </c>
      <c r="L499">
        <v>954005.22067099996</v>
      </c>
      <c r="M499" t="s">
        <v>4</v>
      </c>
      <c r="N499">
        <v>4178.0551029999997</v>
      </c>
      <c r="O499">
        <v>1606.7186409999999</v>
      </c>
      <c r="P499" t="s">
        <v>5</v>
      </c>
      <c r="Q499">
        <v>0</v>
      </c>
      <c r="R499">
        <v>0</v>
      </c>
      <c r="S499" t="s">
        <v>6</v>
      </c>
      <c r="T499">
        <v>1693.6605689999999</v>
      </c>
      <c r="U499">
        <v>282.29880800000001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0.37897900000000001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0.62003299999999995</v>
      </c>
      <c r="AJ499">
        <v>7.9999999999999996E-6</v>
      </c>
      <c r="AK499" t="s">
        <v>12</v>
      </c>
      <c r="AL499">
        <v>0</v>
      </c>
      <c r="AM499">
        <v>0</v>
      </c>
    </row>
    <row r="500" spans="1:39" x14ac:dyDescent="0.25">
      <c r="A500" t="s">
        <v>147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103536.207969</v>
      </c>
      <c r="I500">
        <v>988361.00656699995</v>
      </c>
      <c r="J500" t="s">
        <v>3</v>
      </c>
      <c r="K500">
        <v>103435.829375</v>
      </c>
      <c r="L500">
        <v>986539.35881400004</v>
      </c>
      <c r="M500" t="s">
        <v>4</v>
      </c>
      <c r="N500">
        <v>4411.0436129999998</v>
      </c>
      <c r="O500">
        <v>1677.566043</v>
      </c>
      <c r="P500" t="s">
        <v>5</v>
      </c>
      <c r="Q500">
        <v>0</v>
      </c>
      <c r="R500">
        <v>0</v>
      </c>
      <c r="S500" t="s">
        <v>6</v>
      </c>
      <c r="T500">
        <v>1788.0935380000001</v>
      </c>
      <c r="U500">
        <v>292.287691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0.37897900000000001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0.62003299999999995</v>
      </c>
      <c r="AJ500">
        <v>7.9999999999999996E-6</v>
      </c>
      <c r="AK500" t="s">
        <v>12</v>
      </c>
      <c r="AL500">
        <v>0</v>
      </c>
      <c r="AM500">
        <v>0</v>
      </c>
    </row>
    <row r="501" spans="1:39" x14ac:dyDescent="0.25">
      <c r="A501" t="s">
        <v>147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108953.86468699999</v>
      </c>
      <c r="I501">
        <v>996544.716717</v>
      </c>
      <c r="J501" t="s">
        <v>3</v>
      </c>
      <c r="K501">
        <v>108848.23625</v>
      </c>
      <c r="L501">
        <v>994694.381283</v>
      </c>
      <c r="M501" t="s">
        <v>4</v>
      </c>
      <c r="N501">
        <v>4641.8094339999998</v>
      </c>
      <c r="O501">
        <v>1729.886264</v>
      </c>
      <c r="P501" t="s">
        <v>5</v>
      </c>
      <c r="Q501">
        <v>0</v>
      </c>
      <c r="R501">
        <v>0</v>
      </c>
      <c r="S501" t="s">
        <v>6</v>
      </c>
      <c r="T501">
        <v>1881.6663349999999</v>
      </c>
      <c r="U501">
        <v>294.74894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0.37897900000000001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0.62003299999999995</v>
      </c>
      <c r="AJ501">
        <v>7.9999999999999996E-6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384" zoomScaleNormal="100" workbookViewId="0">
      <selection activeCell="A562" sqref="A562:O1401"/>
    </sheetView>
  </sheetViews>
  <sheetFormatPr defaultRowHeight="15" x14ac:dyDescent="0.25"/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143</v>
      </c>
      <c r="F1" t="s">
        <v>25</v>
      </c>
      <c r="G1" t="s">
        <v>144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1615.83</v>
      </c>
      <c r="C2">
        <v>28.930099999999999</v>
      </c>
      <c r="D2">
        <v>3.9690099999999999</v>
      </c>
      <c r="E2">
        <v>2.6603599999999998</v>
      </c>
      <c r="F2">
        <v>1.29844</v>
      </c>
      <c r="G2">
        <v>0</v>
      </c>
      <c r="H2">
        <v>1.29844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35.2393</v>
      </c>
      <c r="C3">
        <v>28.090399999999999</v>
      </c>
      <c r="D3">
        <v>3.75502</v>
      </c>
      <c r="E3">
        <v>2.5129100000000002</v>
      </c>
      <c r="F3">
        <v>1.2482599999999999</v>
      </c>
      <c r="G3">
        <v>0</v>
      </c>
      <c r="H3">
        <v>1.2482599999999999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33.217700000000001</v>
      </c>
      <c r="C4">
        <v>26.687899999999999</v>
      </c>
      <c r="D4">
        <v>3.7744800000000001</v>
      </c>
      <c r="E4">
        <v>2.5302500000000001</v>
      </c>
      <c r="F4">
        <v>1.2585</v>
      </c>
      <c r="G4">
        <v>0</v>
      </c>
      <c r="H4" s="11" t="s">
        <v>160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31.907499999999999</v>
      </c>
      <c r="C5">
        <v>25.8523</v>
      </c>
      <c r="D5">
        <v>3.7806199999999999</v>
      </c>
      <c r="E5">
        <v>2.51905</v>
      </c>
      <c r="F5">
        <v>1.2697000000000001</v>
      </c>
      <c r="G5">
        <v>0</v>
      </c>
      <c r="H5" s="11" t="s">
        <v>161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31.303799999999999</v>
      </c>
      <c r="C6">
        <v>25.61</v>
      </c>
      <c r="D6">
        <v>3.7570700000000001</v>
      </c>
      <c r="E6">
        <v>2.4965199999999999</v>
      </c>
      <c r="F6">
        <v>1.2625599999999999</v>
      </c>
      <c r="G6">
        <v>0</v>
      </c>
      <c r="H6">
        <v>1.2625599999999999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31.232700000000001</v>
      </c>
      <c r="C7">
        <v>25.176400000000001</v>
      </c>
      <c r="D7">
        <v>3.8235999999999999</v>
      </c>
      <c r="E7">
        <v>2.5415800000000002</v>
      </c>
      <c r="F7">
        <v>1.29322</v>
      </c>
      <c r="G7">
        <v>0</v>
      </c>
      <c r="H7">
        <v>1.29322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30.855399999999999</v>
      </c>
      <c r="C8">
        <v>25.321100000000001</v>
      </c>
      <c r="D8">
        <v>3.7479200000000001</v>
      </c>
      <c r="E8">
        <v>2.49044</v>
      </c>
      <c r="F8">
        <v>1.2432000000000001</v>
      </c>
      <c r="G8">
        <v>0</v>
      </c>
      <c r="H8" s="11" t="s">
        <v>162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30.880199999999999</v>
      </c>
      <c r="C9">
        <v>25.162800000000001</v>
      </c>
      <c r="D9">
        <v>3.7867999999999999</v>
      </c>
      <c r="E9">
        <v>2.51396</v>
      </c>
      <c r="F9">
        <v>1.2523599999999999</v>
      </c>
      <c r="G9">
        <v>0</v>
      </c>
      <c r="H9">
        <v>1.2523599999999999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31.241499999999998</v>
      </c>
      <c r="C10">
        <v>25.179099999999998</v>
      </c>
      <c r="D10">
        <v>3.78165</v>
      </c>
      <c r="E10">
        <v>2.50779</v>
      </c>
      <c r="F10">
        <v>1.2666900000000001</v>
      </c>
      <c r="G10">
        <v>0</v>
      </c>
      <c r="H10" s="11">
        <v>1.2666900000000001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30.555399999999999</v>
      </c>
      <c r="C11">
        <v>25.050999999999998</v>
      </c>
      <c r="D11">
        <v>3.6771699999999998</v>
      </c>
      <c r="E11">
        <v>2.4780600000000002</v>
      </c>
      <c r="F11">
        <v>1.2339199999999999</v>
      </c>
      <c r="G11">
        <v>0</v>
      </c>
      <c r="H11">
        <v>1.2339199999999999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29.936499999999999</v>
      </c>
      <c r="C12">
        <v>24.7761</v>
      </c>
      <c r="D12">
        <v>3.6239499999999998</v>
      </c>
      <c r="E12">
        <v>2.4053800000000001</v>
      </c>
      <c r="F12">
        <v>1.2073</v>
      </c>
      <c r="G12">
        <v>0</v>
      </c>
      <c r="H12" s="11" t="s">
        <v>163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29.819900000000001</v>
      </c>
      <c r="C13">
        <v>24.476600000000001</v>
      </c>
      <c r="D13">
        <v>3.5727500000000001</v>
      </c>
      <c r="E13">
        <v>2.3654500000000001</v>
      </c>
      <c r="F13">
        <v>1.1858</v>
      </c>
      <c r="G13">
        <v>0</v>
      </c>
      <c r="H13">
        <v>1.1858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30.0379</v>
      </c>
      <c r="C14">
        <v>24.5688</v>
      </c>
      <c r="D14">
        <v>3.59938</v>
      </c>
      <c r="E14">
        <v>2.4043600000000001</v>
      </c>
      <c r="F14">
        <v>1.19194</v>
      </c>
      <c r="G14">
        <v>0</v>
      </c>
      <c r="H14">
        <v>1.19194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30.660900000000002</v>
      </c>
      <c r="C15">
        <v>24.759499999999999</v>
      </c>
      <c r="D15">
        <v>3.6352199999999999</v>
      </c>
      <c r="E15">
        <v>2.4279099999999998</v>
      </c>
      <c r="F15">
        <v>1.19808</v>
      </c>
      <c r="G15">
        <v>0</v>
      </c>
      <c r="H15">
        <v>1.19808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295.012</v>
      </c>
      <c r="C16">
        <v>27.0871</v>
      </c>
      <c r="D16">
        <v>3.5963099999999999</v>
      </c>
      <c r="E16">
        <v>2.3971900000000002</v>
      </c>
      <c r="F16">
        <v>1.20116</v>
      </c>
      <c r="G16">
        <v>0</v>
      </c>
      <c r="H16">
        <v>1.20116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33.167200000000001</v>
      </c>
      <c r="C17">
        <v>26.8004</v>
      </c>
      <c r="D17">
        <v>3.5778699999999999</v>
      </c>
      <c r="E17">
        <v>2.3664700000000001</v>
      </c>
      <c r="F17">
        <v>1.1898899999999999</v>
      </c>
      <c r="G17">
        <v>0</v>
      </c>
      <c r="H17">
        <v>1.1898899999999999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31.527999999999999</v>
      </c>
      <c r="C18">
        <v>25.748899999999999</v>
      </c>
      <c r="D18">
        <v>3.5860699999999999</v>
      </c>
      <c r="E18">
        <v>2.3603299999999998</v>
      </c>
      <c r="F18">
        <v>1.19604</v>
      </c>
      <c r="G18">
        <v>0</v>
      </c>
      <c r="H18">
        <v>1.19604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32.758099999999999</v>
      </c>
      <c r="C19">
        <v>26.0625</v>
      </c>
      <c r="D19">
        <v>3.5870899999999999</v>
      </c>
      <c r="E19">
        <v>2.38286</v>
      </c>
      <c r="F19">
        <v>1.1796500000000001</v>
      </c>
      <c r="G19">
        <v>0</v>
      </c>
      <c r="H19">
        <v>1.1796500000000001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51.242400000000004</v>
      </c>
      <c r="C20">
        <v>37.363</v>
      </c>
      <c r="D20">
        <v>4.5312099999999997</v>
      </c>
      <c r="E20">
        <v>3.0443699999999998</v>
      </c>
      <c r="F20">
        <v>1.55751</v>
      </c>
      <c r="G20">
        <v>0</v>
      </c>
      <c r="H20">
        <v>1.55751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42.682200000000002</v>
      </c>
      <c r="C21">
        <v>32.849800000000002</v>
      </c>
      <c r="D21">
        <v>3.7611699999999999</v>
      </c>
      <c r="E21">
        <v>2.4719500000000001</v>
      </c>
      <c r="F21">
        <v>1.2421199999999999</v>
      </c>
      <c r="G21">
        <v>0</v>
      </c>
      <c r="H21">
        <v>1.2421199999999999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38.359299999999998</v>
      </c>
      <c r="C22">
        <v>30.322800000000001</v>
      </c>
      <c r="D22">
        <v>3.6413600000000002</v>
      </c>
      <c r="E22">
        <v>2.4258600000000001</v>
      </c>
      <c r="F22">
        <v>1.1776</v>
      </c>
      <c r="G22">
        <v>0</v>
      </c>
      <c r="H22">
        <v>1.1776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35.959800000000001</v>
      </c>
      <c r="C23">
        <v>29.047899999999998</v>
      </c>
      <c r="D23">
        <v>3.6075699999999999</v>
      </c>
      <c r="E23">
        <v>2.3971900000000002</v>
      </c>
      <c r="F23">
        <v>1.2073</v>
      </c>
      <c r="G23">
        <v>0</v>
      </c>
      <c r="H23" s="11" t="s">
        <v>163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34.361800000000002</v>
      </c>
      <c r="C24">
        <v>28.1706</v>
      </c>
      <c r="D24">
        <v>3.6004</v>
      </c>
      <c r="E24">
        <v>2.41255</v>
      </c>
      <c r="F24">
        <v>1.2134400000000001</v>
      </c>
      <c r="G24">
        <v>0</v>
      </c>
      <c r="H24" s="11">
        <v>1.2134400000000001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32.693800000000003</v>
      </c>
      <c r="C25">
        <v>27.0685</v>
      </c>
      <c r="D25">
        <v>3.63829</v>
      </c>
      <c r="E25">
        <v>2.4084599999999998</v>
      </c>
      <c r="F25">
        <v>1.21652</v>
      </c>
      <c r="G25">
        <v>0</v>
      </c>
      <c r="H25" s="11">
        <v>1.21652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31.979399999999998</v>
      </c>
      <c r="C26">
        <v>26.717199999999998</v>
      </c>
      <c r="D26">
        <v>3.6106400000000001</v>
      </c>
      <c r="E26">
        <v>2.3889999999999998</v>
      </c>
      <c r="F26">
        <v>1.2001299999999999</v>
      </c>
      <c r="G26">
        <v>0</v>
      </c>
      <c r="H26">
        <v>1.2001299999999999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32.042000000000002</v>
      </c>
      <c r="C27">
        <v>26.7928</v>
      </c>
      <c r="D27">
        <v>3.6116700000000002</v>
      </c>
      <c r="E27">
        <v>2.4074300000000002</v>
      </c>
      <c r="F27">
        <v>1.2093499999999999</v>
      </c>
      <c r="G27">
        <v>0</v>
      </c>
      <c r="H27" s="11">
        <v>1.2093499999999999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32.007199999999997</v>
      </c>
      <c r="C28">
        <v>26.742799999999999</v>
      </c>
      <c r="D28">
        <v>3.61781</v>
      </c>
      <c r="E28">
        <v>2.3982199999999998</v>
      </c>
      <c r="F28">
        <v>1.2124200000000001</v>
      </c>
      <c r="G28">
        <v>0</v>
      </c>
      <c r="H28">
        <v>1.2124200000000001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32.017800000000001</v>
      </c>
      <c r="C29">
        <v>26.757200000000001</v>
      </c>
      <c r="D29">
        <v>3.6106400000000001</v>
      </c>
      <c r="E29">
        <v>2.3849</v>
      </c>
      <c r="F29">
        <v>1.19808</v>
      </c>
      <c r="G29">
        <v>0</v>
      </c>
      <c r="H29">
        <v>1.19808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31.999300000000002</v>
      </c>
      <c r="C30">
        <v>26.721599999999999</v>
      </c>
      <c r="D30">
        <v>3.6116700000000002</v>
      </c>
      <c r="E30">
        <v>2.39514</v>
      </c>
      <c r="F30">
        <v>1.18784</v>
      </c>
      <c r="G30">
        <v>0</v>
      </c>
      <c r="H30">
        <v>1.18784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31.9572</v>
      </c>
      <c r="C31">
        <v>26.709299999999999</v>
      </c>
      <c r="D31">
        <v>3.6157599999999999</v>
      </c>
      <c r="E31">
        <v>2.3992399999999998</v>
      </c>
      <c r="F31">
        <v>1.2083200000000001</v>
      </c>
      <c r="G31">
        <v>0</v>
      </c>
      <c r="H31">
        <v>1.2083200000000001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31.99</v>
      </c>
      <c r="C32">
        <v>26.738399999999999</v>
      </c>
      <c r="D32">
        <v>3.60859</v>
      </c>
      <c r="E32">
        <v>2.4074300000000002</v>
      </c>
      <c r="F32">
        <v>1.19808</v>
      </c>
      <c r="G32">
        <v>0</v>
      </c>
      <c r="H32">
        <v>1.19808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32.152999999999999</v>
      </c>
      <c r="C33">
        <v>26.900500000000001</v>
      </c>
      <c r="D33">
        <v>3.5952799999999998</v>
      </c>
      <c r="E33">
        <v>2.3961700000000001</v>
      </c>
      <c r="F33">
        <v>1.1796500000000001</v>
      </c>
      <c r="G33">
        <v>0</v>
      </c>
      <c r="H33">
        <v>1.1796500000000001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31.935400000000001</v>
      </c>
      <c r="C34">
        <v>26.679600000000001</v>
      </c>
      <c r="D34">
        <v>3.6259999999999999</v>
      </c>
      <c r="E34">
        <v>2.4043600000000001</v>
      </c>
      <c r="F34">
        <v>1.2134400000000001</v>
      </c>
      <c r="G34">
        <v>0</v>
      </c>
      <c r="H34">
        <v>1.2134400000000001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32.096499999999999</v>
      </c>
      <c r="C35">
        <v>26.8017</v>
      </c>
      <c r="D35">
        <v>3.6352199999999999</v>
      </c>
      <c r="E35">
        <v>2.42279</v>
      </c>
      <c r="F35">
        <v>1.22573</v>
      </c>
      <c r="G35">
        <v>0</v>
      </c>
      <c r="H35">
        <v>1.22573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32.639899999999997</v>
      </c>
      <c r="C36">
        <v>27.403500000000001</v>
      </c>
      <c r="D36">
        <v>3.6065499999999999</v>
      </c>
      <c r="E36">
        <v>2.4043600000000001</v>
      </c>
      <c r="F36">
        <v>1.2052499999999999</v>
      </c>
      <c r="G36">
        <v>0</v>
      </c>
      <c r="H36" s="11">
        <v>1.2052499999999999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32.1892</v>
      </c>
      <c r="C37">
        <v>27.064800000000002</v>
      </c>
      <c r="D37">
        <v>3.6044999999999998</v>
      </c>
      <c r="E37">
        <v>2.3971900000000002</v>
      </c>
      <c r="F37">
        <v>1.2052499999999999</v>
      </c>
      <c r="G37">
        <v>0</v>
      </c>
      <c r="H37">
        <v>1.2052499999999999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31.870100000000001</v>
      </c>
      <c r="C38">
        <v>26.7318</v>
      </c>
      <c r="D38">
        <v>3.6413600000000002</v>
      </c>
      <c r="E38">
        <v>2.4146000000000001</v>
      </c>
      <c r="F38">
        <v>1.2185600000000001</v>
      </c>
      <c r="G38">
        <v>0</v>
      </c>
      <c r="H38" s="11">
        <v>1.2185600000000001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31.873899999999999</v>
      </c>
      <c r="C39">
        <v>26.728200000000001</v>
      </c>
      <c r="D39">
        <v>3.60859</v>
      </c>
      <c r="E39">
        <v>2.3982199999999998</v>
      </c>
      <c r="F39">
        <v>1.1991099999999999</v>
      </c>
      <c r="G39">
        <v>0</v>
      </c>
      <c r="H39">
        <v>1.1991099999999999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31.9924</v>
      </c>
      <c r="C40">
        <v>26.8569</v>
      </c>
      <c r="D40">
        <v>3.6444299999999998</v>
      </c>
      <c r="E40">
        <v>2.4289399999999999</v>
      </c>
      <c r="F40">
        <v>1.2124200000000001</v>
      </c>
      <c r="G40">
        <v>0</v>
      </c>
      <c r="H40" s="11">
        <v>1.2124200000000001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31.867699999999999</v>
      </c>
      <c r="C41">
        <v>26.725200000000001</v>
      </c>
      <c r="D41">
        <v>3.6352199999999999</v>
      </c>
      <c r="E41">
        <v>2.3992399999999998</v>
      </c>
      <c r="F41">
        <v>1.2134400000000001</v>
      </c>
      <c r="G41">
        <v>0</v>
      </c>
      <c r="H41">
        <v>1.2134400000000001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31.934999999999999</v>
      </c>
      <c r="C42">
        <v>26.729600000000001</v>
      </c>
      <c r="D42">
        <v>3.6249799999999999</v>
      </c>
      <c r="E42">
        <v>2.4176700000000002</v>
      </c>
      <c r="F42">
        <v>1.2114</v>
      </c>
      <c r="G42">
        <v>0</v>
      </c>
      <c r="H42" s="11" t="s">
        <v>164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31.924199999999999</v>
      </c>
      <c r="C43">
        <v>26.8141</v>
      </c>
      <c r="D43">
        <v>3.6464799999999999</v>
      </c>
      <c r="E43">
        <v>2.4279099999999998</v>
      </c>
      <c r="F43">
        <v>1.21549</v>
      </c>
      <c r="G43">
        <v>0</v>
      </c>
      <c r="H43">
        <v>1.21549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31.852</v>
      </c>
      <c r="C44">
        <v>26.713699999999999</v>
      </c>
      <c r="D44">
        <v>3.6157599999999999</v>
      </c>
      <c r="E44">
        <v>2.4043600000000001</v>
      </c>
      <c r="F44">
        <v>1.20628</v>
      </c>
      <c r="G44">
        <v>0</v>
      </c>
      <c r="H44">
        <v>1.20628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31.945799999999998</v>
      </c>
      <c r="C45">
        <v>26.7561</v>
      </c>
      <c r="D45">
        <v>3.6075699999999999</v>
      </c>
      <c r="E45">
        <v>2.4094799999999998</v>
      </c>
      <c r="F45">
        <v>1.2032</v>
      </c>
      <c r="G45">
        <v>0</v>
      </c>
      <c r="H45" s="11" t="s">
        <v>165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31.881</v>
      </c>
      <c r="C46">
        <v>26.779499999999999</v>
      </c>
      <c r="D46">
        <v>3.6413600000000002</v>
      </c>
      <c r="E46">
        <v>2.41153</v>
      </c>
      <c r="F46">
        <v>1.20116</v>
      </c>
      <c r="G46">
        <v>0</v>
      </c>
      <c r="H46">
        <v>1.20116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31.888300000000001</v>
      </c>
      <c r="C47">
        <v>26.7499</v>
      </c>
      <c r="D47">
        <v>3.6147399999999998</v>
      </c>
      <c r="E47">
        <v>2.4012899999999999</v>
      </c>
      <c r="F47">
        <v>1.19706</v>
      </c>
      <c r="G47">
        <v>0</v>
      </c>
      <c r="H47">
        <v>1.19706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31.858799999999999</v>
      </c>
      <c r="C48">
        <v>26.663399999999999</v>
      </c>
      <c r="D48">
        <v>3.6126900000000002</v>
      </c>
      <c r="E48">
        <v>2.4043600000000001</v>
      </c>
      <c r="F48">
        <v>1.18272</v>
      </c>
      <c r="G48">
        <v>0</v>
      </c>
      <c r="H48">
        <v>1.18272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46.674399999999999</v>
      </c>
      <c r="C49">
        <v>35.696100000000001</v>
      </c>
      <c r="D49">
        <v>3.8287499999999999</v>
      </c>
      <c r="E49">
        <v>2.5415800000000002</v>
      </c>
      <c r="F49">
        <v>1.2625999999999999</v>
      </c>
      <c r="G49">
        <v>0</v>
      </c>
      <c r="H49" s="11" t="s">
        <v>166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40.840600000000002</v>
      </c>
      <c r="C50">
        <v>30.539899999999999</v>
      </c>
      <c r="D50">
        <v>3.5491999999999999</v>
      </c>
      <c r="E50">
        <v>2.3705699999999998</v>
      </c>
      <c r="F50">
        <v>1.17658</v>
      </c>
      <c r="G50">
        <v>0</v>
      </c>
      <c r="H50">
        <v>1.17658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37.321100000000001</v>
      </c>
      <c r="C51">
        <v>29.070499999999999</v>
      </c>
      <c r="D51">
        <v>3.6004</v>
      </c>
      <c r="E51">
        <v>2.4043600000000001</v>
      </c>
      <c r="F51">
        <v>1.20218</v>
      </c>
      <c r="G51">
        <v>0</v>
      </c>
      <c r="H51">
        <v>1.20218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33.821199999999997</v>
      </c>
      <c r="C52">
        <v>26.677</v>
      </c>
      <c r="D52">
        <v>3.5573899999999998</v>
      </c>
      <c r="E52">
        <v>2.3541799999999999</v>
      </c>
      <c r="F52">
        <v>1.16327</v>
      </c>
      <c r="G52">
        <v>0</v>
      </c>
      <c r="H52">
        <v>1.16327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33.0837</v>
      </c>
      <c r="C53">
        <v>26.7104</v>
      </c>
      <c r="D53">
        <v>3.5543200000000001</v>
      </c>
      <c r="E53">
        <v>2.3582800000000002</v>
      </c>
      <c r="F53">
        <v>1.17658</v>
      </c>
      <c r="G53">
        <v>0</v>
      </c>
      <c r="H53">
        <v>1.17658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31.146999999999998</v>
      </c>
      <c r="C54">
        <v>25.38</v>
      </c>
      <c r="D54">
        <v>3.5573899999999998</v>
      </c>
      <c r="E54">
        <v>2.3797799999999998</v>
      </c>
      <c r="F54">
        <v>1.1786300000000001</v>
      </c>
      <c r="G54">
        <v>0</v>
      </c>
      <c r="H54">
        <v>1.1786300000000001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30.401199999999999</v>
      </c>
      <c r="C55">
        <v>24.986499999999999</v>
      </c>
      <c r="D55">
        <v>3.5543200000000001</v>
      </c>
      <c r="E55">
        <v>2.3685200000000002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68</v>
      </c>
      <c r="U55" t="s">
        <v>67</v>
      </c>
      <c r="X55" t="s">
        <v>65</v>
      </c>
    </row>
    <row r="56" spans="1:25" x14ac:dyDescent="0.25">
      <c r="A56" t="s">
        <v>35</v>
      </c>
      <c r="B56">
        <v>30.027999999999999</v>
      </c>
      <c r="C56">
        <v>24.7151</v>
      </c>
      <c r="D56">
        <v>3.5358900000000002</v>
      </c>
      <c r="E56">
        <v>2.3582800000000002</v>
      </c>
      <c r="F56">
        <v>1.1622399999999999</v>
      </c>
      <c r="G56">
        <v>0</v>
      </c>
      <c r="H56">
        <v>1.1622399999999999</v>
      </c>
      <c r="I56">
        <v>32767</v>
      </c>
      <c r="J56">
        <v>-32767</v>
      </c>
      <c r="K56">
        <v>0</v>
      </c>
      <c r="R56">
        <f>AVERAGE(B7:B56)</f>
        <v>38.44396600000001</v>
      </c>
      <c r="S56">
        <f>AVERAGE(C7:C56)</f>
        <v>27.100923999999999</v>
      </c>
      <c r="U56">
        <f>_xlfn.VAR.P(B7:B56)</f>
        <v>1360.0471192798441</v>
      </c>
      <c r="V56">
        <f>_xlfn.VAR.P(C7:C56)</f>
        <v>6.1024418158240019</v>
      </c>
      <c r="X56">
        <f>1.96*SQRT(U56)/50</f>
        <v>1.4456496136236399</v>
      </c>
      <c r="Y56">
        <f>1.96*SQRT(V56)/50</f>
        <v>9.6836233878996938E-2</v>
      </c>
    </row>
    <row r="57" spans="1:25" x14ac:dyDescent="0.25">
      <c r="A57" t="s">
        <v>109</v>
      </c>
      <c r="B57">
        <v>1924.719071</v>
      </c>
      <c r="C57" t="s">
        <v>37</v>
      </c>
    </row>
    <row r="58" spans="1:25" x14ac:dyDescent="0.25">
      <c r="A58" t="s">
        <v>36</v>
      </c>
      <c r="B58">
        <v>19.664300000000001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20.111000000000001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19.805900000000001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19.822900000000001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19.893000000000001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19.697900000000001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19.878399999999999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19.6783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19.900400000000001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19.713200000000001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19.6633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25.8934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35.284999999999997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30.476199999999999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28.5976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25.968499999999999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24.338999999999999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23.9773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22.710699999999999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21.739899999999999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21.353300000000001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21.084800000000001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20.753299999999999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20.772500000000001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20.796099999999999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20.801300000000001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20.817599999999999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20.7898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20.859000000000002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20.797799999999999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20.866700000000002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20.781300000000002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20.8461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20.771799999999999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20.8063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20.7987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20.809899999999999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20.784400000000002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20.788499999999999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20.748200000000001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20.7712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20.848500000000001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20.7698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20.743300000000001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20.7319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33.329700000000003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30.815300000000001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28.570699999999999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26.079899999999999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24.154299999999999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22.650099999999998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22.338000000000001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21.1037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20.1524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68</v>
      </c>
      <c r="U111" t="s">
        <v>67</v>
      </c>
      <c r="X111" t="s">
        <v>65</v>
      </c>
    </row>
    <row r="112" spans="1:25" x14ac:dyDescent="0.25">
      <c r="A112" t="s">
        <v>36</v>
      </c>
      <c r="B112">
        <v>19.816700000000001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22.544439999999998</v>
      </c>
      <c r="S112">
        <f>AVERAGE(C63:C112)</f>
        <v>0</v>
      </c>
      <c r="U112">
        <f>_xlfn.VAR.P(B63:B112)</f>
        <v>13.260073637999966</v>
      </c>
      <c r="V112">
        <f>_xlfn.VAR.P(C63:C112)</f>
        <v>0</v>
      </c>
      <c r="X112">
        <f>1.96*SQRT(U112)/50</f>
        <v>0.14274438537153139</v>
      </c>
      <c r="Y112">
        <f>1.96*SQRT(V112)/50</f>
        <v>0</v>
      </c>
    </row>
    <row r="113" spans="1:9" x14ac:dyDescent="0.25">
      <c r="A113" t="s">
        <v>36</v>
      </c>
      <c r="B113">
        <v>1129.6471489999999</v>
      </c>
      <c r="C113" t="s">
        <v>37</v>
      </c>
    </row>
    <row r="114" spans="1:9" x14ac:dyDescent="0.25">
      <c r="A114" t="s">
        <v>38</v>
      </c>
      <c r="B114">
        <v>87674.5</v>
      </c>
      <c r="C114">
        <v>87667.5</v>
      </c>
      <c r="D114">
        <v>87629.9</v>
      </c>
      <c r="E114">
        <v>87628.6</v>
      </c>
      <c r="F114">
        <v>1.5104299999999999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90480.7</v>
      </c>
      <c r="C115">
        <v>90475.8</v>
      </c>
      <c r="D115">
        <v>90448.4</v>
      </c>
      <c r="E115">
        <v>90447.1</v>
      </c>
      <c r="F115">
        <v>1.51187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86403.3</v>
      </c>
      <c r="C116">
        <v>86399.3</v>
      </c>
      <c r="D116">
        <v>86373.2</v>
      </c>
      <c r="E116">
        <v>86371.9</v>
      </c>
      <c r="F116">
        <v>1.52057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88156.4</v>
      </c>
      <c r="C117">
        <v>88152.1</v>
      </c>
      <c r="D117">
        <v>88125.1</v>
      </c>
      <c r="E117">
        <v>88123.8</v>
      </c>
      <c r="F117">
        <v>1.5151300000000001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95259</v>
      </c>
      <c r="C118">
        <v>95251.7</v>
      </c>
      <c r="D118">
        <v>95105.9</v>
      </c>
      <c r="E118">
        <v>95104.5</v>
      </c>
      <c r="F118">
        <v>1.53311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88725.5</v>
      </c>
      <c r="C119">
        <v>88121.5</v>
      </c>
      <c r="D119">
        <v>88092.4</v>
      </c>
      <c r="E119">
        <v>88091</v>
      </c>
      <c r="F119">
        <v>1.51203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87100.5</v>
      </c>
      <c r="C120">
        <v>87092.9</v>
      </c>
      <c r="D120">
        <v>87064.3</v>
      </c>
      <c r="E120">
        <v>87063.1</v>
      </c>
      <c r="F120">
        <v>1.51007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89313.5</v>
      </c>
      <c r="C121">
        <v>89309.4</v>
      </c>
      <c r="D121">
        <v>89280.5</v>
      </c>
      <c r="E121">
        <v>89279.2</v>
      </c>
      <c r="F121">
        <v>1.5287999999999999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87615.1</v>
      </c>
      <c r="C122">
        <v>87610.9</v>
      </c>
      <c r="D122">
        <v>87583.4</v>
      </c>
      <c r="E122">
        <v>87582.1</v>
      </c>
      <c r="F122">
        <v>1.52352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88144.7</v>
      </c>
      <c r="C123">
        <v>88140.5</v>
      </c>
      <c r="D123">
        <v>88112.5</v>
      </c>
      <c r="E123">
        <v>88111.1</v>
      </c>
      <c r="F123">
        <v>1.51728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87919.8</v>
      </c>
      <c r="C124">
        <v>87915.3</v>
      </c>
      <c r="D124">
        <v>87887.3</v>
      </c>
      <c r="E124">
        <v>87886</v>
      </c>
      <c r="F124">
        <v>1.5164800000000001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88670.2</v>
      </c>
      <c r="C125">
        <v>88665.600000000006</v>
      </c>
      <c r="D125">
        <v>88636.1</v>
      </c>
      <c r="E125">
        <v>88634.8</v>
      </c>
      <c r="F125">
        <v>1.5259799999999999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88618.6</v>
      </c>
      <c r="C126">
        <v>88614.399999999994</v>
      </c>
      <c r="D126">
        <v>88585.3</v>
      </c>
      <c r="E126">
        <v>88584</v>
      </c>
      <c r="F126">
        <v>1.5203500000000001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88841.8</v>
      </c>
      <c r="C127">
        <v>88837.6</v>
      </c>
      <c r="D127">
        <v>88809.5</v>
      </c>
      <c r="E127">
        <v>88808.3</v>
      </c>
      <c r="F127">
        <v>1.53382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87446.3</v>
      </c>
      <c r="C128">
        <v>87442.2</v>
      </c>
      <c r="D128">
        <v>87414.2</v>
      </c>
      <c r="E128">
        <v>87412.9</v>
      </c>
      <c r="F128">
        <v>1.5236700000000001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87715.4</v>
      </c>
      <c r="C129">
        <v>87711.2</v>
      </c>
      <c r="D129">
        <v>87683.5</v>
      </c>
      <c r="E129">
        <v>87682.3</v>
      </c>
      <c r="F129">
        <v>1.52294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88845.4</v>
      </c>
      <c r="C130">
        <v>88841.1</v>
      </c>
      <c r="D130">
        <v>88813.4</v>
      </c>
      <c r="E130">
        <v>88812.1</v>
      </c>
      <c r="F130">
        <v>1.51932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87835</v>
      </c>
      <c r="C131">
        <v>87830.9</v>
      </c>
      <c r="D131">
        <v>87803.5</v>
      </c>
      <c r="E131">
        <v>87802.3</v>
      </c>
      <c r="F131">
        <v>1.52512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88436.3</v>
      </c>
      <c r="C132">
        <v>88432.1</v>
      </c>
      <c r="D132">
        <v>88404.800000000003</v>
      </c>
      <c r="E132">
        <v>88403.5</v>
      </c>
      <c r="F132">
        <v>1.52156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87760.3</v>
      </c>
      <c r="C133">
        <v>87756.1</v>
      </c>
      <c r="D133">
        <v>87729.1</v>
      </c>
      <c r="E133">
        <v>87727.8</v>
      </c>
      <c r="F133">
        <v>1.51145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88266.7</v>
      </c>
      <c r="C134">
        <v>88262.7</v>
      </c>
      <c r="D134">
        <v>88235.4</v>
      </c>
      <c r="E134">
        <v>88234.2</v>
      </c>
      <c r="F134">
        <v>1.5098800000000001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90431.7</v>
      </c>
      <c r="C135">
        <v>90427.5</v>
      </c>
      <c r="D135">
        <v>90399.2</v>
      </c>
      <c r="E135">
        <v>90397.9</v>
      </c>
      <c r="F135">
        <v>1.51014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90595.1</v>
      </c>
      <c r="C136">
        <v>90590.2</v>
      </c>
      <c r="D136">
        <v>90562.3</v>
      </c>
      <c r="E136">
        <v>90561.1</v>
      </c>
      <c r="F136">
        <v>1.51305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89355</v>
      </c>
      <c r="C137">
        <v>89350.8</v>
      </c>
      <c r="D137">
        <v>89323</v>
      </c>
      <c r="E137">
        <v>89321.7</v>
      </c>
      <c r="F137">
        <v>1.5220100000000001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88509.9</v>
      </c>
      <c r="C138">
        <v>88505.8</v>
      </c>
      <c r="D138">
        <v>88478</v>
      </c>
      <c r="E138">
        <v>88476.7</v>
      </c>
      <c r="F138">
        <v>1.5382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90385.9</v>
      </c>
      <c r="C139">
        <v>90125.8</v>
      </c>
      <c r="D139">
        <v>90097.9</v>
      </c>
      <c r="E139">
        <v>90096.6</v>
      </c>
      <c r="F139">
        <v>1.51145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89198.6</v>
      </c>
      <c r="C140">
        <v>89194.3</v>
      </c>
      <c r="D140">
        <v>89166.399999999994</v>
      </c>
      <c r="E140">
        <v>89165.1</v>
      </c>
      <c r="F140">
        <v>1.51196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88985.3</v>
      </c>
      <c r="C141">
        <v>88253.8</v>
      </c>
      <c r="D141">
        <v>88226</v>
      </c>
      <c r="E141">
        <v>88224.8</v>
      </c>
      <c r="F141">
        <v>1.5099800000000001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87248.1</v>
      </c>
      <c r="C142">
        <v>86636</v>
      </c>
      <c r="D142">
        <v>86608.4</v>
      </c>
      <c r="E142">
        <v>86607.1</v>
      </c>
      <c r="F142">
        <v>1.5202500000000001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88828.2</v>
      </c>
      <c r="C143">
        <v>88824.1</v>
      </c>
      <c r="D143">
        <v>88796.1</v>
      </c>
      <c r="E143">
        <v>88794.8</v>
      </c>
      <c r="F143">
        <v>1.5247299999999999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88876.2</v>
      </c>
      <c r="C144">
        <v>88871.6</v>
      </c>
      <c r="D144">
        <v>88843.8</v>
      </c>
      <c r="E144">
        <v>88842.5</v>
      </c>
      <c r="F144">
        <v>1.51267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86880</v>
      </c>
      <c r="C145">
        <v>86368.3</v>
      </c>
      <c r="D145">
        <v>86340.6</v>
      </c>
      <c r="E145">
        <v>86339.3</v>
      </c>
      <c r="F145">
        <v>1.50908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89447.4</v>
      </c>
      <c r="C146">
        <v>89422.3</v>
      </c>
      <c r="D146">
        <v>89394.5</v>
      </c>
      <c r="E146">
        <v>89393.3</v>
      </c>
      <c r="F146">
        <v>1.51132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88726.8</v>
      </c>
      <c r="C147">
        <v>88489.2</v>
      </c>
      <c r="D147">
        <v>88461.3</v>
      </c>
      <c r="E147">
        <v>88460</v>
      </c>
      <c r="F147">
        <v>1.51187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88521.3</v>
      </c>
      <c r="C148">
        <v>87919.3</v>
      </c>
      <c r="D148">
        <v>87891.1</v>
      </c>
      <c r="E148">
        <v>87889.8</v>
      </c>
      <c r="F148">
        <v>1.5120899999999999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86102.3</v>
      </c>
      <c r="C149">
        <v>86098.2</v>
      </c>
      <c r="D149">
        <v>86069.5</v>
      </c>
      <c r="E149">
        <v>86068.3</v>
      </c>
      <c r="F149">
        <v>1.5076099999999999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88409.600000000006</v>
      </c>
      <c r="C150">
        <v>88405.1</v>
      </c>
      <c r="D150">
        <v>88376.4</v>
      </c>
      <c r="E150">
        <v>88375.1</v>
      </c>
      <c r="F150">
        <v>1.52159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87882.9</v>
      </c>
      <c r="C151">
        <v>87878.6</v>
      </c>
      <c r="D151">
        <v>87850</v>
      </c>
      <c r="E151">
        <v>87848.8</v>
      </c>
      <c r="F151">
        <v>1.5138799999999999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87067.199999999997</v>
      </c>
      <c r="C152">
        <v>87063.2</v>
      </c>
      <c r="D152">
        <v>87034.7</v>
      </c>
      <c r="E152">
        <v>87033.3</v>
      </c>
      <c r="F152">
        <v>1.50928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87824.1</v>
      </c>
      <c r="C153">
        <v>87820</v>
      </c>
      <c r="D153">
        <v>87791.5</v>
      </c>
      <c r="E153">
        <v>87790.1</v>
      </c>
      <c r="F153">
        <v>1.5071000000000001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87260.7</v>
      </c>
      <c r="C154">
        <v>87256.4</v>
      </c>
      <c r="D154">
        <v>87227.8</v>
      </c>
      <c r="E154">
        <v>87226.5</v>
      </c>
      <c r="F154">
        <v>1.50681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88909</v>
      </c>
      <c r="C155">
        <v>88904.1</v>
      </c>
      <c r="D155">
        <v>88875.3</v>
      </c>
      <c r="E155">
        <v>88874</v>
      </c>
      <c r="F155">
        <v>1.5058199999999999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88019.9</v>
      </c>
      <c r="C156">
        <v>87936.2</v>
      </c>
      <c r="D156">
        <v>87907.5</v>
      </c>
      <c r="E156">
        <v>87906.2</v>
      </c>
      <c r="F156">
        <v>1.5092399999999999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88292.9</v>
      </c>
      <c r="C157">
        <v>87682.4</v>
      </c>
      <c r="D157">
        <v>87653.8</v>
      </c>
      <c r="E157">
        <v>87652.6</v>
      </c>
      <c r="F157">
        <v>1.5087600000000001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89045.9</v>
      </c>
      <c r="C158">
        <v>89041.8</v>
      </c>
      <c r="D158">
        <v>89012.9</v>
      </c>
      <c r="E158">
        <v>89011.6</v>
      </c>
      <c r="F158">
        <v>1.50912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88527.8</v>
      </c>
      <c r="C159">
        <v>88523.7</v>
      </c>
      <c r="D159">
        <v>88495</v>
      </c>
      <c r="E159">
        <v>88493.8</v>
      </c>
      <c r="F159">
        <v>1.5083500000000001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88838.6</v>
      </c>
      <c r="C160">
        <v>88834.4</v>
      </c>
      <c r="D160">
        <v>88805.6</v>
      </c>
      <c r="E160">
        <v>88804.4</v>
      </c>
      <c r="F160">
        <v>1.51088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88425.8</v>
      </c>
      <c r="C161">
        <v>88421.6</v>
      </c>
      <c r="D161">
        <v>88392.8</v>
      </c>
      <c r="E161">
        <v>88391.5</v>
      </c>
      <c r="F161">
        <v>1.5219800000000001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86879.5</v>
      </c>
      <c r="C162">
        <v>86830.5</v>
      </c>
      <c r="D162">
        <v>86801.7</v>
      </c>
      <c r="E162">
        <v>86800.6</v>
      </c>
      <c r="F162">
        <v>1.5123200000000001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90587.1</v>
      </c>
      <c r="C163">
        <v>89060.5</v>
      </c>
      <c r="D163">
        <v>89031.7</v>
      </c>
      <c r="E163">
        <v>89030.399999999994</v>
      </c>
      <c r="F163">
        <v>1.50665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87930.8</v>
      </c>
      <c r="C164">
        <v>87917.2</v>
      </c>
      <c r="D164">
        <v>87888.4</v>
      </c>
      <c r="E164">
        <v>87887.1</v>
      </c>
      <c r="F164">
        <v>1.51017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90069.1</v>
      </c>
      <c r="C165">
        <v>90065.1</v>
      </c>
      <c r="D165">
        <v>90036.1</v>
      </c>
      <c r="E165">
        <v>90034.9</v>
      </c>
      <c r="F165">
        <v>1.5099800000000001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88589.8</v>
      </c>
      <c r="C166">
        <v>88585.7</v>
      </c>
      <c r="D166">
        <v>88557</v>
      </c>
      <c r="E166">
        <v>88555.8</v>
      </c>
      <c r="F166">
        <v>1.5083200000000001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87426.7</v>
      </c>
      <c r="C167">
        <v>87422.399999999994</v>
      </c>
      <c r="D167">
        <v>87393.2</v>
      </c>
      <c r="E167">
        <v>87392</v>
      </c>
      <c r="F167">
        <v>1.5180100000000001</v>
      </c>
      <c r="G167">
        <v>32767</v>
      </c>
      <c r="H167">
        <v>-32767</v>
      </c>
      <c r="I167">
        <v>0</v>
      </c>
      <c r="R167" t="s">
        <v>68</v>
      </c>
      <c r="U167" t="s">
        <v>67</v>
      </c>
      <c r="X167" t="s">
        <v>65</v>
      </c>
    </row>
    <row r="168" spans="1:25" x14ac:dyDescent="0.25">
      <c r="A168" t="s">
        <v>38</v>
      </c>
      <c r="B168">
        <v>90072.3</v>
      </c>
      <c r="C168">
        <v>90068</v>
      </c>
      <c r="D168">
        <v>90038.7</v>
      </c>
      <c r="E168">
        <v>90037.5</v>
      </c>
      <c r="F168">
        <v>1.53129</v>
      </c>
      <c r="G168">
        <v>32767</v>
      </c>
      <c r="H168">
        <v>-32767</v>
      </c>
      <c r="I168">
        <v>0</v>
      </c>
      <c r="R168">
        <f>AVERAGE(B119:B168)</f>
        <v>88468.131999999998</v>
      </c>
      <c r="S168">
        <f>AVERAGE(C119:C168)</f>
        <v>88347.570000000022</v>
      </c>
      <c r="U168">
        <f>_xlfn.VAR.P(B119:B168)</f>
        <v>997705.08177600056</v>
      </c>
      <c r="V168">
        <f>_xlfn.VAR.P(C119:C168)</f>
        <v>974249.98610000277</v>
      </c>
      <c r="X168">
        <f>1.96*SQRT(U168)/50</f>
        <v>39.154993766571764</v>
      </c>
      <c r="Y168">
        <f>1.96*SQRT(V168)/50</f>
        <v>38.692008201186823</v>
      </c>
    </row>
    <row r="169" spans="1:25" x14ac:dyDescent="0.25">
      <c r="A169" t="s">
        <v>38</v>
      </c>
      <c r="B169">
        <v>4423384.7261410002</v>
      </c>
      <c r="C169" t="s">
        <v>37</v>
      </c>
    </row>
    <row r="170" spans="1:25" x14ac:dyDescent="0.25">
      <c r="A170" t="s">
        <v>95</v>
      </c>
      <c r="B170">
        <v>2978.78</v>
      </c>
      <c r="C170">
        <v>2973.15</v>
      </c>
      <c r="D170">
        <v>2948.07</v>
      </c>
      <c r="E170">
        <v>2941.62</v>
      </c>
      <c r="F170">
        <v>255.405</v>
      </c>
      <c r="G170">
        <v>0.37573600000000001</v>
      </c>
      <c r="H170">
        <v>0.62839199999999995</v>
      </c>
      <c r="I170">
        <v>0</v>
      </c>
    </row>
    <row r="171" spans="1:25" x14ac:dyDescent="0.25">
      <c r="A171" t="s">
        <v>95</v>
      </c>
      <c r="B171">
        <v>3039.67</v>
      </c>
      <c r="C171">
        <v>2936.83</v>
      </c>
      <c r="D171">
        <v>2911.88</v>
      </c>
      <c r="E171">
        <v>2905.66</v>
      </c>
      <c r="F171">
        <v>251.93799999999999</v>
      </c>
      <c r="G171">
        <v>0.37569999999999998</v>
      </c>
      <c r="H171">
        <v>0.61912100000000003</v>
      </c>
      <c r="I171">
        <v>0</v>
      </c>
    </row>
    <row r="172" spans="1:25" x14ac:dyDescent="0.25">
      <c r="A172" t="s">
        <v>95</v>
      </c>
      <c r="B172">
        <v>2931.61</v>
      </c>
      <c r="C172">
        <v>2924.19</v>
      </c>
      <c r="D172">
        <v>2900.05</v>
      </c>
      <c r="E172">
        <v>2893.92</v>
      </c>
      <c r="F172">
        <v>252.11199999999999</v>
      </c>
      <c r="G172">
        <v>0.37590699999999999</v>
      </c>
      <c r="H172">
        <v>0.61912199999999995</v>
      </c>
      <c r="I172">
        <v>0</v>
      </c>
    </row>
    <row r="173" spans="1:25" x14ac:dyDescent="0.25">
      <c r="A173" t="s">
        <v>95</v>
      </c>
      <c r="B173">
        <v>2918.5</v>
      </c>
      <c r="C173">
        <v>2913.55</v>
      </c>
      <c r="D173">
        <v>2889.64</v>
      </c>
      <c r="E173">
        <v>2883.51</v>
      </c>
      <c r="F173">
        <v>251.535</v>
      </c>
      <c r="G173">
        <v>0.37569399999999997</v>
      </c>
      <c r="H173">
        <v>0.61912100000000003</v>
      </c>
      <c r="I173">
        <v>0</v>
      </c>
    </row>
    <row r="174" spans="1:25" x14ac:dyDescent="0.25">
      <c r="A174" t="s">
        <v>95</v>
      </c>
      <c r="B174">
        <v>3570.29</v>
      </c>
      <c r="C174">
        <v>2918.07</v>
      </c>
      <c r="D174">
        <v>2894.31</v>
      </c>
      <c r="E174">
        <v>2888.25</v>
      </c>
      <c r="F174">
        <v>251.48500000000001</v>
      </c>
      <c r="G174">
        <v>0.36438900000000002</v>
      </c>
      <c r="H174">
        <v>0.62861699999999998</v>
      </c>
      <c r="I174">
        <v>0</v>
      </c>
    </row>
    <row r="175" spans="1:25" x14ac:dyDescent="0.25">
      <c r="A175" t="s">
        <v>95</v>
      </c>
      <c r="B175">
        <v>3522.57</v>
      </c>
      <c r="C175">
        <v>2924.75</v>
      </c>
      <c r="D175">
        <v>2900.05</v>
      </c>
      <c r="E175">
        <v>2893.8</v>
      </c>
      <c r="F175">
        <v>251.59399999999999</v>
      </c>
      <c r="G175">
        <v>0.37569799999999998</v>
      </c>
      <c r="H175">
        <v>0.629799</v>
      </c>
      <c r="I175">
        <v>0</v>
      </c>
    </row>
    <row r="176" spans="1:25" x14ac:dyDescent="0.25">
      <c r="A176" t="s">
        <v>95</v>
      </c>
      <c r="B176">
        <v>2919.3</v>
      </c>
      <c r="C176">
        <v>2914.23</v>
      </c>
      <c r="D176">
        <v>2889.84</v>
      </c>
      <c r="E176">
        <v>2883.66</v>
      </c>
      <c r="F176">
        <v>251.57</v>
      </c>
      <c r="G176">
        <v>0.37643100000000002</v>
      </c>
      <c r="H176">
        <v>0.61912100000000003</v>
      </c>
      <c r="I176">
        <v>0</v>
      </c>
    </row>
    <row r="177" spans="1:9" x14ac:dyDescent="0.25">
      <c r="A177" t="s">
        <v>95</v>
      </c>
      <c r="B177">
        <v>3552.55</v>
      </c>
      <c r="C177">
        <v>2921.08</v>
      </c>
      <c r="D177">
        <v>2897.11</v>
      </c>
      <c r="E177">
        <v>2890.99</v>
      </c>
      <c r="F177">
        <v>251.434</v>
      </c>
      <c r="G177">
        <v>0.37574299999999999</v>
      </c>
      <c r="H177">
        <v>0.61912</v>
      </c>
      <c r="I177">
        <v>0</v>
      </c>
    </row>
    <row r="178" spans="1:9" x14ac:dyDescent="0.25">
      <c r="A178" t="s">
        <v>95</v>
      </c>
      <c r="B178">
        <v>3524.65</v>
      </c>
      <c r="C178">
        <v>2923.55</v>
      </c>
      <c r="D178">
        <v>2898.55</v>
      </c>
      <c r="E178">
        <v>2892.27</v>
      </c>
      <c r="F178">
        <v>251.19399999999999</v>
      </c>
      <c r="G178">
        <v>0.36438399999999999</v>
      </c>
      <c r="H178">
        <v>0.61912100000000003</v>
      </c>
      <c r="I178">
        <v>0</v>
      </c>
    </row>
    <row r="179" spans="1:9" x14ac:dyDescent="0.25">
      <c r="A179" t="s">
        <v>95</v>
      </c>
      <c r="B179">
        <v>2919.73</v>
      </c>
      <c r="C179">
        <v>2914.62</v>
      </c>
      <c r="D179">
        <v>2889.78</v>
      </c>
      <c r="E179">
        <v>2883.53</v>
      </c>
      <c r="F179">
        <v>251.61699999999999</v>
      </c>
      <c r="G179">
        <v>0.37593799999999999</v>
      </c>
      <c r="H179">
        <v>0.62966699999999998</v>
      </c>
      <c r="I179">
        <v>0</v>
      </c>
    </row>
    <row r="180" spans="1:9" x14ac:dyDescent="0.25">
      <c r="A180" t="s">
        <v>95</v>
      </c>
      <c r="B180">
        <v>3552.34</v>
      </c>
      <c r="C180">
        <v>2917.43</v>
      </c>
      <c r="D180">
        <v>2893.8</v>
      </c>
      <c r="E180">
        <v>2887.74</v>
      </c>
      <c r="F180">
        <v>251.02799999999999</v>
      </c>
      <c r="G180">
        <v>0.37594300000000003</v>
      </c>
      <c r="H180">
        <v>0.61912199999999995</v>
      </c>
      <c r="I180">
        <v>0</v>
      </c>
    </row>
    <row r="181" spans="1:9" x14ac:dyDescent="0.25">
      <c r="A181" t="s">
        <v>95</v>
      </c>
      <c r="B181">
        <v>3540.78</v>
      </c>
      <c r="C181">
        <v>2922.7</v>
      </c>
      <c r="D181">
        <v>2897.54</v>
      </c>
      <c r="E181">
        <v>2891.2</v>
      </c>
      <c r="F181">
        <v>251.935</v>
      </c>
      <c r="G181">
        <v>0.37573299999999998</v>
      </c>
      <c r="H181">
        <v>0.61912100000000003</v>
      </c>
      <c r="I181">
        <v>0</v>
      </c>
    </row>
    <row r="182" spans="1:9" x14ac:dyDescent="0.25">
      <c r="A182" t="s">
        <v>95</v>
      </c>
      <c r="B182">
        <v>2927.66</v>
      </c>
      <c r="C182">
        <v>2921.81</v>
      </c>
      <c r="D182">
        <v>2896.66</v>
      </c>
      <c r="E182">
        <v>2890.27</v>
      </c>
      <c r="F182">
        <v>252.39699999999999</v>
      </c>
      <c r="G182">
        <v>0.37648199999999998</v>
      </c>
      <c r="H182">
        <v>0.62897999999999998</v>
      </c>
      <c r="I182">
        <v>0</v>
      </c>
    </row>
    <row r="183" spans="1:9" x14ac:dyDescent="0.25">
      <c r="A183" t="s">
        <v>95</v>
      </c>
      <c r="B183">
        <v>3433.23</v>
      </c>
      <c r="C183">
        <v>2921.9</v>
      </c>
      <c r="D183">
        <v>2897.43</v>
      </c>
      <c r="E183">
        <v>2891.18</v>
      </c>
      <c r="F183">
        <v>251.56899999999999</v>
      </c>
      <c r="G183">
        <v>0.37042399999999998</v>
      </c>
      <c r="H183">
        <v>0.61910799999999999</v>
      </c>
      <c r="I183">
        <v>0</v>
      </c>
    </row>
    <row r="184" spans="1:9" x14ac:dyDescent="0.25">
      <c r="A184" t="s">
        <v>95</v>
      </c>
      <c r="B184">
        <v>3524.11</v>
      </c>
      <c r="C184">
        <v>2924</v>
      </c>
      <c r="D184">
        <v>2899.27</v>
      </c>
      <c r="E184">
        <v>2893.06</v>
      </c>
      <c r="F184">
        <v>251.71600000000001</v>
      </c>
      <c r="G184">
        <v>0.37579099999999999</v>
      </c>
      <c r="H184">
        <v>0.62895800000000002</v>
      </c>
      <c r="I184">
        <v>0</v>
      </c>
    </row>
    <row r="185" spans="1:9" x14ac:dyDescent="0.25">
      <c r="A185" t="s">
        <v>95</v>
      </c>
      <c r="B185">
        <v>2919.16</v>
      </c>
      <c r="C185">
        <v>2914.06</v>
      </c>
      <c r="D185">
        <v>2889.53</v>
      </c>
      <c r="E185">
        <v>2883.33</v>
      </c>
      <c r="F185">
        <v>251.34399999999999</v>
      </c>
      <c r="G185">
        <v>0.37573400000000001</v>
      </c>
      <c r="H185">
        <v>0.61912199999999995</v>
      </c>
      <c r="I185">
        <v>0</v>
      </c>
    </row>
    <row r="186" spans="1:9" x14ac:dyDescent="0.25">
      <c r="A186" t="s">
        <v>95</v>
      </c>
      <c r="B186">
        <v>3572.41</v>
      </c>
      <c r="C186">
        <v>2918.44</v>
      </c>
      <c r="D186">
        <v>2894.64</v>
      </c>
      <c r="E186">
        <v>2888.56</v>
      </c>
      <c r="F186">
        <v>251.78800000000001</v>
      </c>
      <c r="G186">
        <v>0.37607099999999999</v>
      </c>
      <c r="H186">
        <v>0.61912199999999995</v>
      </c>
      <c r="I186">
        <v>0</v>
      </c>
    </row>
    <row r="187" spans="1:9" x14ac:dyDescent="0.25">
      <c r="A187" t="s">
        <v>95</v>
      </c>
      <c r="B187">
        <v>3531.61</v>
      </c>
      <c r="C187">
        <v>2921.21</v>
      </c>
      <c r="D187">
        <v>2896.8</v>
      </c>
      <c r="E187">
        <v>2890.87</v>
      </c>
      <c r="F187">
        <v>251.595</v>
      </c>
      <c r="G187">
        <v>0.37570599999999998</v>
      </c>
      <c r="H187">
        <v>0.61912100000000003</v>
      </c>
      <c r="I187">
        <v>0</v>
      </c>
    </row>
    <row r="188" spans="1:9" x14ac:dyDescent="0.25">
      <c r="A188" t="s">
        <v>95</v>
      </c>
      <c r="B188">
        <v>2918.4</v>
      </c>
      <c r="C188">
        <v>2913.32</v>
      </c>
      <c r="D188">
        <v>2889.3</v>
      </c>
      <c r="E188">
        <v>2883.39</v>
      </c>
      <c r="F188">
        <v>251.405</v>
      </c>
      <c r="G188">
        <v>0.37603199999999998</v>
      </c>
      <c r="H188">
        <v>0.62213799999999997</v>
      </c>
      <c r="I188">
        <v>0</v>
      </c>
    </row>
    <row r="189" spans="1:9" x14ac:dyDescent="0.25">
      <c r="A189" t="s">
        <v>95</v>
      </c>
      <c r="B189">
        <v>3582.71</v>
      </c>
      <c r="C189">
        <v>2919.86</v>
      </c>
      <c r="D189">
        <v>2896.56</v>
      </c>
      <c r="E189">
        <v>2890.68</v>
      </c>
      <c r="F189">
        <v>251.15700000000001</v>
      </c>
      <c r="G189">
        <v>0.37569000000000002</v>
      </c>
      <c r="H189">
        <v>0.61911000000000005</v>
      </c>
      <c r="I189">
        <v>0</v>
      </c>
    </row>
    <row r="190" spans="1:9" x14ac:dyDescent="0.25">
      <c r="A190" t="s">
        <v>95</v>
      </c>
      <c r="B190">
        <v>3529.09</v>
      </c>
      <c r="C190">
        <v>2922.98</v>
      </c>
      <c r="D190">
        <v>2898.76</v>
      </c>
      <c r="E190">
        <v>2892.86</v>
      </c>
      <c r="F190">
        <v>251.77199999999999</v>
      </c>
      <c r="G190">
        <v>0.36468400000000001</v>
      </c>
      <c r="H190">
        <v>0.61912199999999995</v>
      </c>
      <c r="I190">
        <v>0</v>
      </c>
    </row>
    <row r="191" spans="1:9" x14ac:dyDescent="0.25">
      <c r="A191" t="s">
        <v>95</v>
      </c>
      <c r="B191">
        <v>2917.8</v>
      </c>
      <c r="C191">
        <v>2912.89</v>
      </c>
      <c r="D191">
        <v>2889.54</v>
      </c>
      <c r="E191">
        <v>2883.63</v>
      </c>
      <c r="F191">
        <v>251.666</v>
      </c>
      <c r="G191">
        <v>0.37592700000000001</v>
      </c>
      <c r="H191">
        <v>0.62013200000000002</v>
      </c>
      <c r="I191">
        <v>0</v>
      </c>
    </row>
    <row r="192" spans="1:9" x14ac:dyDescent="0.25">
      <c r="A192" t="s">
        <v>95</v>
      </c>
      <c r="B192">
        <v>3548.82</v>
      </c>
      <c r="C192">
        <v>2916.47</v>
      </c>
      <c r="D192">
        <v>2893.36</v>
      </c>
      <c r="E192">
        <v>2887.52</v>
      </c>
      <c r="F192">
        <v>250.66399999999999</v>
      </c>
      <c r="G192">
        <v>0.375695</v>
      </c>
      <c r="H192">
        <v>0.61912199999999995</v>
      </c>
      <c r="I192">
        <v>0</v>
      </c>
    </row>
    <row r="193" spans="1:9" x14ac:dyDescent="0.25">
      <c r="A193" t="s">
        <v>95</v>
      </c>
      <c r="B193">
        <v>3524.68</v>
      </c>
      <c r="C193">
        <v>2921.57</v>
      </c>
      <c r="D193">
        <v>2897.3</v>
      </c>
      <c r="E193">
        <v>2891.27</v>
      </c>
      <c r="F193">
        <v>251.982</v>
      </c>
      <c r="G193">
        <v>0.37570300000000001</v>
      </c>
      <c r="H193">
        <v>0.62957300000000005</v>
      </c>
      <c r="I193">
        <v>0</v>
      </c>
    </row>
    <row r="194" spans="1:9" x14ac:dyDescent="0.25">
      <c r="A194" t="s">
        <v>95</v>
      </c>
      <c r="B194">
        <v>2918.76</v>
      </c>
      <c r="C194">
        <v>2913.68</v>
      </c>
      <c r="D194">
        <v>2889.76</v>
      </c>
      <c r="E194">
        <v>2883.62</v>
      </c>
      <c r="F194">
        <v>251.61</v>
      </c>
      <c r="G194">
        <v>0.375691</v>
      </c>
      <c r="H194">
        <v>0.629189</v>
      </c>
      <c r="I194">
        <v>0</v>
      </c>
    </row>
    <row r="195" spans="1:9" x14ac:dyDescent="0.25">
      <c r="A195" t="s">
        <v>95</v>
      </c>
      <c r="B195">
        <v>3498.51</v>
      </c>
      <c r="C195">
        <v>2920.08</v>
      </c>
      <c r="D195">
        <v>2896.28</v>
      </c>
      <c r="E195">
        <v>2890.19</v>
      </c>
      <c r="F195">
        <v>250.749</v>
      </c>
      <c r="G195">
        <v>0.37590499999999999</v>
      </c>
      <c r="H195">
        <v>0.62861299999999998</v>
      </c>
      <c r="I195">
        <v>0</v>
      </c>
    </row>
    <row r="196" spans="1:9" x14ac:dyDescent="0.25">
      <c r="A196" t="s">
        <v>95</v>
      </c>
      <c r="B196">
        <v>3520.17</v>
      </c>
      <c r="C196">
        <v>2923.38</v>
      </c>
      <c r="D196">
        <v>2898.47</v>
      </c>
      <c r="E196">
        <v>2892.19</v>
      </c>
      <c r="F196">
        <v>250.93100000000001</v>
      </c>
      <c r="G196">
        <v>0.37579499999999999</v>
      </c>
      <c r="H196">
        <v>0.62726999999999999</v>
      </c>
      <c r="I196">
        <v>0</v>
      </c>
    </row>
    <row r="197" spans="1:9" x14ac:dyDescent="0.25">
      <c r="A197" t="s">
        <v>95</v>
      </c>
      <c r="B197">
        <v>2919.58</v>
      </c>
      <c r="C197">
        <v>2914.5</v>
      </c>
      <c r="D197">
        <v>2889.8</v>
      </c>
      <c r="E197">
        <v>2883.56</v>
      </c>
      <c r="F197">
        <v>251.78100000000001</v>
      </c>
      <c r="G197">
        <v>0.37581100000000001</v>
      </c>
      <c r="H197">
        <v>0.61911899999999997</v>
      </c>
      <c r="I197">
        <v>0</v>
      </c>
    </row>
    <row r="198" spans="1:9" x14ac:dyDescent="0.25">
      <c r="A198" t="s">
        <v>95</v>
      </c>
      <c r="B198">
        <v>3582.2</v>
      </c>
      <c r="C198">
        <v>2917.93</v>
      </c>
      <c r="D198">
        <v>2894.19</v>
      </c>
      <c r="E198">
        <v>2888.1</v>
      </c>
      <c r="F198">
        <v>251.37</v>
      </c>
      <c r="G198">
        <v>0.375693</v>
      </c>
      <c r="H198">
        <v>0.62486900000000001</v>
      </c>
      <c r="I198">
        <v>0</v>
      </c>
    </row>
    <row r="199" spans="1:9" x14ac:dyDescent="0.25">
      <c r="A199" t="s">
        <v>95</v>
      </c>
      <c r="B199">
        <v>3519.09</v>
      </c>
      <c r="C199">
        <v>2921.41</v>
      </c>
      <c r="D199">
        <v>2897.22</v>
      </c>
      <c r="E199">
        <v>2891.07</v>
      </c>
      <c r="F199">
        <v>251.83799999999999</v>
      </c>
      <c r="G199">
        <v>0.37634499999999999</v>
      </c>
      <c r="H199">
        <v>0.62429900000000005</v>
      </c>
      <c r="I199">
        <v>0</v>
      </c>
    </row>
    <row r="200" spans="1:9" x14ac:dyDescent="0.25">
      <c r="A200" t="s">
        <v>95</v>
      </c>
      <c r="B200">
        <v>2918.92</v>
      </c>
      <c r="C200">
        <v>2913.93</v>
      </c>
      <c r="D200">
        <v>2889.86</v>
      </c>
      <c r="E200">
        <v>2883.72</v>
      </c>
      <c r="F200">
        <v>251.755</v>
      </c>
      <c r="G200">
        <v>0.37574800000000003</v>
      </c>
      <c r="H200">
        <v>0.61912199999999995</v>
      </c>
      <c r="I200">
        <v>0</v>
      </c>
    </row>
    <row r="201" spans="1:9" x14ac:dyDescent="0.25">
      <c r="A201" t="s">
        <v>95</v>
      </c>
      <c r="B201">
        <v>4194.75</v>
      </c>
      <c r="C201">
        <v>2920.08</v>
      </c>
      <c r="D201">
        <v>2895.95</v>
      </c>
      <c r="E201">
        <v>2889.83</v>
      </c>
      <c r="F201">
        <v>250.62700000000001</v>
      </c>
      <c r="G201">
        <v>0.375693</v>
      </c>
      <c r="H201">
        <v>0.62627699999999997</v>
      </c>
      <c r="I201">
        <v>0</v>
      </c>
    </row>
    <row r="202" spans="1:9" x14ac:dyDescent="0.25">
      <c r="A202" t="s">
        <v>95</v>
      </c>
      <c r="B202">
        <v>2933.68</v>
      </c>
      <c r="C202">
        <v>2922.38</v>
      </c>
      <c r="D202">
        <v>2898</v>
      </c>
      <c r="E202">
        <v>2892.01</v>
      </c>
      <c r="F202">
        <v>251.51</v>
      </c>
      <c r="G202">
        <v>0.37027599999999999</v>
      </c>
      <c r="H202">
        <v>0.61912100000000003</v>
      </c>
      <c r="I202">
        <v>0</v>
      </c>
    </row>
    <row r="203" spans="1:9" x14ac:dyDescent="0.25">
      <c r="A203" t="s">
        <v>95</v>
      </c>
      <c r="B203">
        <v>2922.02</v>
      </c>
      <c r="C203">
        <v>2916.52</v>
      </c>
      <c r="D203">
        <v>2892.17</v>
      </c>
      <c r="E203">
        <v>2886.28</v>
      </c>
      <c r="F203">
        <v>251.05500000000001</v>
      </c>
      <c r="G203">
        <v>0.37576500000000002</v>
      </c>
      <c r="H203">
        <v>0.62706600000000001</v>
      </c>
      <c r="I203">
        <v>0</v>
      </c>
    </row>
    <row r="204" spans="1:9" x14ac:dyDescent="0.25">
      <c r="A204" t="s">
        <v>95</v>
      </c>
      <c r="B204">
        <v>3558.93</v>
      </c>
      <c r="C204">
        <v>2914.37</v>
      </c>
      <c r="D204">
        <v>2891.28</v>
      </c>
      <c r="E204">
        <v>2885.42</v>
      </c>
      <c r="F204">
        <v>251.761</v>
      </c>
      <c r="G204">
        <v>0.37569000000000002</v>
      </c>
      <c r="H204">
        <v>0.62980499999999995</v>
      </c>
      <c r="I204">
        <v>0</v>
      </c>
    </row>
    <row r="205" spans="1:9" x14ac:dyDescent="0.25">
      <c r="A205" t="s">
        <v>95</v>
      </c>
      <c r="B205">
        <v>3528.51</v>
      </c>
      <c r="C205">
        <v>2924.15</v>
      </c>
      <c r="D205">
        <v>2899.93</v>
      </c>
      <c r="E205">
        <v>2893.99</v>
      </c>
      <c r="F205">
        <v>251.80500000000001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95</v>
      </c>
      <c r="B206">
        <v>2919.12</v>
      </c>
      <c r="C206">
        <v>2914.03</v>
      </c>
      <c r="D206">
        <v>2889.88</v>
      </c>
      <c r="E206">
        <v>2883.97</v>
      </c>
      <c r="F206">
        <v>251.88900000000001</v>
      </c>
      <c r="G206">
        <v>0.36784099999999997</v>
      </c>
      <c r="H206">
        <v>0.62979799999999997</v>
      </c>
      <c r="I206">
        <v>0</v>
      </c>
    </row>
    <row r="207" spans="1:9" x14ac:dyDescent="0.25">
      <c r="A207" t="s">
        <v>95</v>
      </c>
      <c r="B207">
        <v>3565.21</v>
      </c>
      <c r="C207">
        <v>2919.76</v>
      </c>
      <c r="D207">
        <v>2896.36</v>
      </c>
      <c r="E207">
        <v>2890.48</v>
      </c>
      <c r="F207">
        <v>251.18100000000001</v>
      </c>
      <c r="G207">
        <v>0.37569799999999998</v>
      </c>
      <c r="H207">
        <v>0.626386</v>
      </c>
      <c r="I207">
        <v>0</v>
      </c>
    </row>
    <row r="208" spans="1:9" x14ac:dyDescent="0.25">
      <c r="A208" t="s">
        <v>95</v>
      </c>
      <c r="B208">
        <v>3520.28</v>
      </c>
      <c r="C208">
        <v>2922.56</v>
      </c>
      <c r="D208">
        <v>2898.95</v>
      </c>
      <c r="E208">
        <v>2893.05</v>
      </c>
      <c r="F208">
        <v>251.83199999999999</v>
      </c>
      <c r="G208">
        <v>0.37570599999999998</v>
      </c>
      <c r="H208">
        <v>0.62920100000000001</v>
      </c>
      <c r="I208">
        <v>0</v>
      </c>
    </row>
    <row r="209" spans="1:25" x14ac:dyDescent="0.25">
      <c r="A209" t="s">
        <v>95</v>
      </c>
      <c r="B209">
        <v>2917.9</v>
      </c>
      <c r="C209">
        <v>2912.84</v>
      </c>
      <c r="D209">
        <v>2889.55</v>
      </c>
      <c r="E209">
        <v>2883.64</v>
      </c>
      <c r="F209">
        <v>251.78200000000001</v>
      </c>
      <c r="G209">
        <v>0.37574099999999999</v>
      </c>
      <c r="H209">
        <v>0.62602400000000002</v>
      </c>
      <c r="I209">
        <v>0</v>
      </c>
    </row>
    <row r="210" spans="1:25" x14ac:dyDescent="0.25">
      <c r="A210" t="s">
        <v>95</v>
      </c>
      <c r="B210">
        <v>3495.66</v>
      </c>
      <c r="C210">
        <v>2917.52</v>
      </c>
      <c r="D210">
        <v>2894.41</v>
      </c>
      <c r="E210">
        <v>2888.55</v>
      </c>
      <c r="F210">
        <v>251.721</v>
      </c>
      <c r="G210">
        <v>0.37590699999999999</v>
      </c>
      <c r="H210">
        <v>0.62585199999999996</v>
      </c>
      <c r="I210">
        <v>0</v>
      </c>
    </row>
    <row r="211" spans="1:25" x14ac:dyDescent="0.25">
      <c r="A211" t="s">
        <v>95</v>
      </c>
      <c r="B211">
        <v>3522.63</v>
      </c>
      <c r="C211">
        <v>2924.19</v>
      </c>
      <c r="D211">
        <v>2900.01</v>
      </c>
      <c r="E211">
        <v>2894.11</v>
      </c>
      <c r="F211">
        <v>251.626</v>
      </c>
      <c r="G211">
        <v>0.37572100000000003</v>
      </c>
      <c r="H211">
        <v>0.61912199999999995</v>
      </c>
      <c r="I211">
        <v>0</v>
      </c>
    </row>
    <row r="212" spans="1:25" x14ac:dyDescent="0.25">
      <c r="A212" t="s">
        <v>95</v>
      </c>
      <c r="B212">
        <v>2918.62</v>
      </c>
      <c r="C212">
        <v>2913.52</v>
      </c>
      <c r="D212">
        <v>2889.44</v>
      </c>
      <c r="E212">
        <v>2883.51</v>
      </c>
      <c r="F212">
        <v>251.458</v>
      </c>
      <c r="G212">
        <v>0.36557200000000001</v>
      </c>
      <c r="H212">
        <v>0.62575999999999998</v>
      </c>
      <c r="I212">
        <v>0</v>
      </c>
    </row>
    <row r="213" spans="1:25" x14ac:dyDescent="0.25">
      <c r="A213" t="s">
        <v>95</v>
      </c>
      <c r="B213">
        <v>3566.92</v>
      </c>
      <c r="C213">
        <v>2919.75</v>
      </c>
      <c r="D213">
        <v>2896.35</v>
      </c>
      <c r="E213">
        <v>2890.48</v>
      </c>
      <c r="F213">
        <v>250.92</v>
      </c>
      <c r="G213">
        <v>0.37574600000000002</v>
      </c>
      <c r="H213">
        <v>0.62170199999999998</v>
      </c>
      <c r="I213">
        <v>0</v>
      </c>
    </row>
    <row r="214" spans="1:25" x14ac:dyDescent="0.25">
      <c r="A214" t="s">
        <v>95</v>
      </c>
      <c r="B214">
        <v>3524.67</v>
      </c>
      <c r="C214">
        <v>2928.2</v>
      </c>
      <c r="D214">
        <v>2904.25</v>
      </c>
      <c r="E214">
        <v>2898.31</v>
      </c>
      <c r="F214">
        <v>251.77799999999999</v>
      </c>
      <c r="G214">
        <v>0.37573000000000001</v>
      </c>
      <c r="H214">
        <v>0.62978500000000004</v>
      </c>
      <c r="I214">
        <v>0</v>
      </c>
    </row>
    <row r="215" spans="1:25" x14ac:dyDescent="0.25">
      <c r="A215" t="s">
        <v>95</v>
      </c>
      <c r="B215">
        <v>2931.25</v>
      </c>
      <c r="C215">
        <v>2926.3</v>
      </c>
      <c r="D215">
        <v>2902.78</v>
      </c>
      <c r="E215">
        <v>2896.82</v>
      </c>
      <c r="F215">
        <v>252.482</v>
      </c>
      <c r="G215">
        <v>0.37665999999999999</v>
      </c>
      <c r="H215">
        <v>0.62644299999999997</v>
      </c>
      <c r="I215">
        <v>0</v>
      </c>
    </row>
    <row r="216" spans="1:25" x14ac:dyDescent="0.25">
      <c r="A216" t="s">
        <v>95</v>
      </c>
      <c r="B216">
        <v>3558.48</v>
      </c>
      <c r="C216">
        <v>2929.8</v>
      </c>
      <c r="D216">
        <v>2906.69</v>
      </c>
      <c r="E216">
        <v>2900.79</v>
      </c>
      <c r="F216">
        <v>252.2</v>
      </c>
      <c r="G216">
        <v>0.37583800000000001</v>
      </c>
      <c r="H216">
        <v>0.62100999999999995</v>
      </c>
      <c r="I216">
        <v>0</v>
      </c>
    </row>
    <row r="217" spans="1:25" x14ac:dyDescent="0.25">
      <c r="A217" t="s">
        <v>95</v>
      </c>
      <c r="B217">
        <v>3534.09</v>
      </c>
      <c r="C217">
        <v>2934.81</v>
      </c>
      <c r="D217">
        <v>2909.46</v>
      </c>
      <c r="E217">
        <v>2903.12</v>
      </c>
      <c r="F217">
        <v>251.911</v>
      </c>
      <c r="G217">
        <v>0.37635800000000003</v>
      </c>
      <c r="H217">
        <v>0.61912100000000003</v>
      </c>
      <c r="I217">
        <v>0</v>
      </c>
    </row>
    <row r="218" spans="1:25" x14ac:dyDescent="0.25">
      <c r="A218" t="s">
        <v>95</v>
      </c>
      <c r="B218">
        <v>2932.87</v>
      </c>
      <c r="C218">
        <v>2927.64</v>
      </c>
      <c r="D218">
        <v>2902.7</v>
      </c>
      <c r="E218">
        <v>2896.37</v>
      </c>
      <c r="F218">
        <v>252.202</v>
      </c>
      <c r="G218">
        <v>0.37570399999999998</v>
      </c>
      <c r="H218">
        <v>0.62216199999999999</v>
      </c>
      <c r="I218">
        <v>0</v>
      </c>
    </row>
    <row r="219" spans="1:25" x14ac:dyDescent="0.25">
      <c r="A219" t="s">
        <v>95</v>
      </c>
      <c r="B219">
        <v>3616.8</v>
      </c>
      <c r="C219">
        <v>2934.21</v>
      </c>
      <c r="D219">
        <v>2909.78</v>
      </c>
      <c r="E219">
        <v>2903.56</v>
      </c>
      <c r="F219">
        <v>251.90700000000001</v>
      </c>
      <c r="G219">
        <v>0.37630400000000003</v>
      </c>
      <c r="H219">
        <v>0.61912199999999995</v>
      </c>
      <c r="I219">
        <v>0</v>
      </c>
    </row>
    <row r="220" spans="1:25" x14ac:dyDescent="0.25">
      <c r="A220" t="s">
        <v>95</v>
      </c>
      <c r="B220">
        <v>3533.76</v>
      </c>
      <c r="C220">
        <v>2937.66</v>
      </c>
      <c r="D220">
        <v>2913.07</v>
      </c>
      <c r="E220">
        <v>2906.83</v>
      </c>
      <c r="F220">
        <v>252.79300000000001</v>
      </c>
      <c r="G220">
        <v>0.37752200000000002</v>
      </c>
      <c r="H220">
        <v>0.62470000000000003</v>
      </c>
      <c r="I220">
        <v>0</v>
      </c>
    </row>
    <row r="221" spans="1:25" x14ac:dyDescent="0.25">
      <c r="A221" t="s">
        <v>95</v>
      </c>
      <c r="B221">
        <v>2932.18</v>
      </c>
      <c r="C221">
        <v>2927.17</v>
      </c>
      <c r="D221">
        <v>2902.72</v>
      </c>
      <c r="E221">
        <v>2896.47</v>
      </c>
      <c r="F221">
        <v>252.36600000000001</v>
      </c>
      <c r="G221">
        <v>0.37612899999999999</v>
      </c>
      <c r="H221">
        <v>0.62603200000000003</v>
      </c>
      <c r="I221">
        <v>0</v>
      </c>
    </row>
    <row r="222" spans="1:25" x14ac:dyDescent="0.25">
      <c r="A222" t="s">
        <v>95</v>
      </c>
      <c r="B222">
        <v>4148.8</v>
      </c>
      <c r="C222">
        <v>2934.78</v>
      </c>
      <c r="D222">
        <v>2910.09</v>
      </c>
      <c r="E222">
        <v>2903.79</v>
      </c>
      <c r="F222">
        <v>251.80799999999999</v>
      </c>
      <c r="G222">
        <v>0.375695</v>
      </c>
      <c r="H222">
        <v>0.61911799999999995</v>
      </c>
      <c r="I222">
        <v>0</v>
      </c>
    </row>
    <row r="223" spans="1:25" x14ac:dyDescent="0.25">
      <c r="A223" t="s">
        <v>95</v>
      </c>
      <c r="B223">
        <v>2941.47</v>
      </c>
      <c r="C223">
        <v>2925.8</v>
      </c>
      <c r="D223">
        <v>2900.21</v>
      </c>
      <c r="E223">
        <v>2893.75</v>
      </c>
      <c r="F223">
        <v>251.32499999999999</v>
      </c>
      <c r="G223">
        <v>0.37570300000000001</v>
      </c>
      <c r="H223">
        <v>0.61912100000000003</v>
      </c>
      <c r="I223">
        <v>0</v>
      </c>
      <c r="R223" t="s">
        <v>68</v>
      </c>
      <c r="U223" t="s">
        <v>67</v>
      </c>
      <c r="X223" t="s">
        <v>65</v>
      </c>
    </row>
    <row r="224" spans="1:25" x14ac:dyDescent="0.25">
      <c r="A224" t="s">
        <v>95</v>
      </c>
      <c r="B224">
        <v>2920.22</v>
      </c>
      <c r="C224">
        <v>2915.04</v>
      </c>
      <c r="D224">
        <v>2889.91</v>
      </c>
      <c r="E224">
        <v>2883.59</v>
      </c>
      <c r="F224">
        <v>251.67599999999999</v>
      </c>
      <c r="G224">
        <v>0.37569900000000001</v>
      </c>
      <c r="H224">
        <v>0.61912199999999995</v>
      </c>
      <c r="I224">
        <v>0</v>
      </c>
      <c r="R224">
        <f>AVERAGE(B175:B224)</f>
        <v>3329.5529999999994</v>
      </c>
      <c r="S224">
        <f>AVERAGE(C175:C224)</f>
        <v>2921.0972000000002</v>
      </c>
      <c r="U224">
        <f>_xlfn.VAR.P(B175:B224)</f>
        <v>116717.23367700959</v>
      </c>
      <c r="V224">
        <f>_xlfn.VAR.P(C175:C224)</f>
        <v>38.13264016000025</v>
      </c>
      <c r="X224">
        <f>1.96*SQRT(U224)/50</f>
        <v>13.392250369427837</v>
      </c>
      <c r="Y224">
        <f>1.96*SQRT(V224)/50</f>
        <v>0.24206639621282172</v>
      </c>
    </row>
    <row r="225" spans="1:9" x14ac:dyDescent="0.25">
      <c r="A225" t="s">
        <v>95</v>
      </c>
      <c r="B225">
        <v>166479.986539</v>
      </c>
      <c r="C225" t="s">
        <v>37</v>
      </c>
    </row>
    <row r="226" spans="1:9" x14ac:dyDescent="0.25">
      <c r="A226" t="s">
        <v>110</v>
      </c>
      <c r="B226">
        <v>109743</v>
      </c>
      <c r="C226">
        <v>109738</v>
      </c>
      <c r="D226">
        <v>109713</v>
      </c>
      <c r="E226">
        <v>109712</v>
      </c>
      <c r="F226">
        <v>1.18068</v>
      </c>
      <c r="G226">
        <v>1</v>
      </c>
      <c r="H226">
        <v>1</v>
      </c>
      <c r="I226">
        <v>12225500</v>
      </c>
    </row>
    <row r="227" spans="1:9" x14ac:dyDescent="0.25">
      <c r="A227" t="s">
        <v>110</v>
      </c>
      <c r="B227">
        <v>109750</v>
      </c>
      <c r="C227">
        <v>109745</v>
      </c>
      <c r="D227">
        <v>109720</v>
      </c>
      <c r="E227">
        <v>109718</v>
      </c>
      <c r="F227">
        <v>1.19808</v>
      </c>
      <c r="G227">
        <v>1</v>
      </c>
      <c r="H227">
        <v>1</v>
      </c>
      <c r="I227">
        <v>12225500</v>
      </c>
    </row>
    <row r="228" spans="1:9" x14ac:dyDescent="0.25">
      <c r="A228" t="s">
        <v>110</v>
      </c>
      <c r="B228">
        <v>109725</v>
      </c>
      <c r="C228">
        <v>109720</v>
      </c>
      <c r="D228">
        <v>109695</v>
      </c>
      <c r="E228">
        <v>109694</v>
      </c>
      <c r="F228">
        <v>1.19296</v>
      </c>
      <c r="G228">
        <v>1</v>
      </c>
      <c r="H228">
        <v>1</v>
      </c>
      <c r="I228">
        <v>12225500</v>
      </c>
    </row>
    <row r="229" spans="1:9" x14ac:dyDescent="0.25">
      <c r="A229" t="s">
        <v>110</v>
      </c>
      <c r="B229">
        <v>109750</v>
      </c>
      <c r="C229">
        <v>109745</v>
      </c>
      <c r="D229">
        <v>109720</v>
      </c>
      <c r="E229">
        <v>109719</v>
      </c>
      <c r="F229">
        <v>1.1939900000000001</v>
      </c>
      <c r="G229">
        <v>1</v>
      </c>
      <c r="H229">
        <v>1</v>
      </c>
      <c r="I229">
        <v>12225500</v>
      </c>
    </row>
    <row r="230" spans="1:9" x14ac:dyDescent="0.25">
      <c r="A230" t="s">
        <v>110</v>
      </c>
      <c r="B230">
        <v>109724</v>
      </c>
      <c r="C230">
        <v>109718</v>
      </c>
      <c r="D230">
        <v>109693</v>
      </c>
      <c r="E230">
        <v>109692</v>
      </c>
      <c r="F230">
        <v>1.19296</v>
      </c>
      <c r="G230">
        <v>1</v>
      </c>
      <c r="H230">
        <v>1</v>
      </c>
      <c r="I230">
        <v>12225500</v>
      </c>
    </row>
    <row r="231" spans="1:9" x14ac:dyDescent="0.25">
      <c r="A231" t="s">
        <v>110</v>
      </c>
      <c r="B231">
        <v>109749</v>
      </c>
      <c r="C231">
        <v>109744</v>
      </c>
      <c r="D231">
        <v>109719</v>
      </c>
      <c r="E231">
        <v>109718</v>
      </c>
      <c r="F231">
        <v>1.1898899999999999</v>
      </c>
      <c r="G231">
        <v>1</v>
      </c>
      <c r="H231">
        <v>1</v>
      </c>
      <c r="I231">
        <v>12225500</v>
      </c>
    </row>
    <row r="232" spans="1:9" x14ac:dyDescent="0.25">
      <c r="A232" t="s">
        <v>110</v>
      </c>
      <c r="B232">
        <v>109726</v>
      </c>
      <c r="C232">
        <v>109720</v>
      </c>
      <c r="D232">
        <v>109695</v>
      </c>
      <c r="E232">
        <v>109694</v>
      </c>
      <c r="F232">
        <v>1.1735100000000001</v>
      </c>
      <c r="G232">
        <v>1</v>
      </c>
      <c r="H232">
        <v>1</v>
      </c>
      <c r="I232">
        <v>12225500</v>
      </c>
    </row>
    <row r="233" spans="1:9" x14ac:dyDescent="0.25">
      <c r="A233" t="s">
        <v>110</v>
      </c>
      <c r="B233">
        <v>109750</v>
      </c>
      <c r="C233">
        <v>109745</v>
      </c>
      <c r="D233">
        <v>109720</v>
      </c>
      <c r="E233">
        <v>109718</v>
      </c>
      <c r="F233">
        <v>1.19194</v>
      </c>
      <c r="G233">
        <v>1</v>
      </c>
      <c r="H233">
        <v>1</v>
      </c>
      <c r="I233">
        <v>12225500</v>
      </c>
    </row>
    <row r="234" spans="1:9" x14ac:dyDescent="0.25">
      <c r="A234" t="s">
        <v>110</v>
      </c>
      <c r="B234">
        <v>109725</v>
      </c>
      <c r="C234">
        <v>109720</v>
      </c>
      <c r="D234">
        <v>109695</v>
      </c>
      <c r="E234">
        <v>109694</v>
      </c>
      <c r="F234">
        <v>1.1612199999999999</v>
      </c>
      <c r="G234">
        <v>1</v>
      </c>
      <c r="H234">
        <v>1</v>
      </c>
      <c r="I234">
        <v>12225500</v>
      </c>
    </row>
    <row r="235" spans="1:9" x14ac:dyDescent="0.25">
      <c r="A235" t="s">
        <v>110</v>
      </c>
      <c r="B235">
        <v>109750</v>
      </c>
      <c r="C235">
        <v>109745</v>
      </c>
      <c r="D235">
        <v>109720</v>
      </c>
      <c r="E235">
        <v>109719</v>
      </c>
      <c r="F235">
        <v>1.2001299999999999</v>
      </c>
      <c r="G235">
        <v>1</v>
      </c>
      <c r="H235">
        <v>1</v>
      </c>
      <c r="I235">
        <v>12225500</v>
      </c>
    </row>
    <row r="236" spans="1:9" x14ac:dyDescent="0.25">
      <c r="A236" t="s">
        <v>110</v>
      </c>
      <c r="B236">
        <v>109724</v>
      </c>
      <c r="C236">
        <v>109718</v>
      </c>
      <c r="D236">
        <v>109693</v>
      </c>
      <c r="E236">
        <v>109692</v>
      </c>
      <c r="F236">
        <v>1.1817</v>
      </c>
      <c r="G236">
        <v>1</v>
      </c>
      <c r="H236">
        <v>1</v>
      </c>
      <c r="I236">
        <v>12225500</v>
      </c>
    </row>
    <row r="237" spans="1:9" x14ac:dyDescent="0.25">
      <c r="A237" t="s">
        <v>110</v>
      </c>
      <c r="B237">
        <v>109730</v>
      </c>
      <c r="C237">
        <v>109724</v>
      </c>
      <c r="D237">
        <v>109699</v>
      </c>
      <c r="E237">
        <v>109698</v>
      </c>
      <c r="F237">
        <v>1.1898899999999999</v>
      </c>
      <c r="G237">
        <v>1</v>
      </c>
      <c r="H237">
        <v>1</v>
      </c>
      <c r="I237">
        <v>12225500</v>
      </c>
    </row>
    <row r="238" spans="1:9" x14ac:dyDescent="0.25">
      <c r="A238" t="s">
        <v>110</v>
      </c>
      <c r="B238">
        <v>109754</v>
      </c>
      <c r="C238">
        <v>109749</v>
      </c>
      <c r="D238">
        <v>109724</v>
      </c>
      <c r="E238">
        <v>109723</v>
      </c>
      <c r="F238">
        <v>1.1755599999999999</v>
      </c>
      <c r="G238">
        <v>1</v>
      </c>
      <c r="H238">
        <v>1</v>
      </c>
      <c r="I238">
        <v>12225500</v>
      </c>
    </row>
    <row r="239" spans="1:9" x14ac:dyDescent="0.25">
      <c r="A239" t="s">
        <v>110</v>
      </c>
      <c r="B239">
        <v>109707</v>
      </c>
      <c r="C239">
        <v>109701</v>
      </c>
      <c r="D239">
        <v>109677</v>
      </c>
      <c r="E239">
        <v>109675</v>
      </c>
      <c r="F239">
        <v>1.19194</v>
      </c>
      <c r="G239">
        <v>1</v>
      </c>
      <c r="H239">
        <v>1</v>
      </c>
      <c r="I239">
        <v>12225500</v>
      </c>
    </row>
    <row r="240" spans="1:9" x14ac:dyDescent="0.25">
      <c r="A240" t="s">
        <v>110</v>
      </c>
      <c r="B240">
        <v>109750</v>
      </c>
      <c r="C240">
        <v>109744</v>
      </c>
      <c r="D240">
        <v>109719</v>
      </c>
      <c r="E240">
        <v>109718</v>
      </c>
      <c r="F240">
        <v>1.1786300000000001</v>
      </c>
      <c r="G240">
        <v>1</v>
      </c>
      <c r="H240">
        <v>1</v>
      </c>
      <c r="I240">
        <v>12225500</v>
      </c>
    </row>
    <row r="241" spans="1:9" x14ac:dyDescent="0.25">
      <c r="A241" t="s">
        <v>110</v>
      </c>
      <c r="B241">
        <v>109708</v>
      </c>
      <c r="C241">
        <v>109702</v>
      </c>
      <c r="D241">
        <v>109677</v>
      </c>
      <c r="E241">
        <v>109676</v>
      </c>
      <c r="F241">
        <v>1.1714599999999999</v>
      </c>
      <c r="G241">
        <v>1</v>
      </c>
      <c r="H241">
        <v>1</v>
      </c>
      <c r="I241">
        <v>12225500</v>
      </c>
    </row>
    <row r="242" spans="1:9" x14ac:dyDescent="0.25">
      <c r="A242" t="s">
        <v>110</v>
      </c>
      <c r="B242">
        <v>109674</v>
      </c>
      <c r="C242">
        <v>109668</v>
      </c>
      <c r="D242">
        <v>109643</v>
      </c>
      <c r="E242">
        <v>109641</v>
      </c>
      <c r="F242">
        <v>1.16839</v>
      </c>
      <c r="G242">
        <v>1</v>
      </c>
      <c r="H242">
        <v>1</v>
      </c>
      <c r="I242">
        <v>12225500</v>
      </c>
    </row>
    <row r="243" spans="1:9" x14ac:dyDescent="0.25">
      <c r="A243" t="s">
        <v>110</v>
      </c>
      <c r="B243">
        <v>109881</v>
      </c>
      <c r="C243">
        <v>109750</v>
      </c>
      <c r="D243">
        <v>109725</v>
      </c>
      <c r="E243">
        <v>109724</v>
      </c>
      <c r="F243">
        <v>1.1745300000000001</v>
      </c>
      <c r="G243">
        <v>1</v>
      </c>
      <c r="H243">
        <v>1</v>
      </c>
      <c r="I243">
        <v>12225500</v>
      </c>
    </row>
    <row r="244" spans="1:9" x14ac:dyDescent="0.25">
      <c r="A244" t="s">
        <v>110</v>
      </c>
      <c r="B244">
        <v>110138</v>
      </c>
      <c r="C244">
        <v>109703</v>
      </c>
      <c r="D244">
        <v>109678</v>
      </c>
      <c r="E244">
        <v>109677</v>
      </c>
      <c r="F244">
        <v>1.1694100000000001</v>
      </c>
      <c r="G244">
        <v>1</v>
      </c>
      <c r="H244">
        <v>1</v>
      </c>
      <c r="I244">
        <v>12225500</v>
      </c>
    </row>
    <row r="245" spans="1:9" x14ac:dyDescent="0.25">
      <c r="A245" t="s">
        <v>110</v>
      </c>
      <c r="B245">
        <v>109896</v>
      </c>
      <c r="C245">
        <v>109756</v>
      </c>
      <c r="D245">
        <v>109731</v>
      </c>
      <c r="E245">
        <v>109729</v>
      </c>
      <c r="F245">
        <v>1.1735100000000001</v>
      </c>
      <c r="G245">
        <v>1</v>
      </c>
      <c r="H245">
        <v>1</v>
      </c>
      <c r="I245">
        <v>12225500</v>
      </c>
    </row>
    <row r="246" spans="1:9" x14ac:dyDescent="0.25">
      <c r="A246" t="s">
        <v>110</v>
      </c>
      <c r="B246">
        <v>109767</v>
      </c>
      <c r="C246">
        <v>109728</v>
      </c>
      <c r="D246">
        <v>109702</v>
      </c>
      <c r="E246">
        <v>109701</v>
      </c>
      <c r="F246">
        <v>1.1837500000000001</v>
      </c>
      <c r="G246">
        <v>1</v>
      </c>
      <c r="H246">
        <v>1</v>
      </c>
      <c r="I246">
        <v>12225500</v>
      </c>
    </row>
    <row r="247" spans="1:9" x14ac:dyDescent="0.25">
      <c r="A247" t="s">
        <v>110</v>
      </c>
      <c r="B247">
        <v>109732</v>
      </c>
      <c r="C247">
        <v>109726</v>
      </c>
      <c r="D247">
        <v>109701</v>
      </c>
      <c r="E247">
        <v>109699</v>
      </c>
      <c r="F247">
        <v>1.18068</v>
      </c>
      <c r="G247">
        <v>1</v>
      </c>
      <c r="H247">
        <v>1</v>
      </c>
      <c r="I247">
        <v>12225500</v>
      </c>
    </row>
    <row r="248" spans="1:9" x14ac:dyDescent="0.25">
      <c r="A248" t="s">
        <v>110</v>
      </c>
      <c r="B248">
        <v>109732</v>
      </c>
      <c r="C248">
        <v>109727</v>
      </c>
      <c r="D248">
        <v>109702</v>
      </c>
      <c r="E248">
        <v>109701</v>
      </c>
      <c r="F248">
        <v>1.1786300000000001</v>
      </c>
      <c r="G248">
        <v>1</v>
      </c>
      <c r="H248">
        <v>1</v>
      </c>
      <c r="I248">
        <v>12225500</v>
      </c>
    </row>
    <row r="249" spans="1:9" x14ac:dyDescent="0.25">
      <c r="A249" t="s">
        <v>110</v>
      </c>
      <c r="B249">
        <v>109736</v>
      </c>
      <c r="C249">
        <v>109730</v>
      </c>
      <c r="D249">
        <v>109705</v>
      </c>
      <c r="E249">
        <v>109704</v>
      </c>
      <c r="F249">
        <v>1.1786300000000001</v>
      </c>
      <c r="G249">
        <v>1</v>
      </c>
      <c r="H249">
        <v>1</v>
      </c>
      <c r="I249">
        <v>12225500</v>
      </c>
    </row>
    <row r="250" spans="1:9" x14ac:dyDescent="0.25">
      <c r="A250" t="s">
        <v>110</v>
      </c>
      <c r="B250">
        <v>109741</v>
      </c>
      <c r="C250">
        <v>109721</v>
      </c>
      <c r="D250">
        <v>109696</v>
      </c>
      <c r="E250">
        <v>109694</v>
      </c>
      <c r="F250">
        <v>1.17658</v>
      </c>
      <c r="G250">
        <v>1</v>
      </c>
      <c r="H250">
        <v>1</v>
      </c>
      <c r="I250">
        <v>12225500</v>
      </c>
    </row>
    <row r="251" spans="1:9" x14ac:dyDescent="0.25">
      <c r="A251" t="s">
        <v>110</v>
      </c>
      <c r="B251">
        <v>110036</v>
      </c>
      <c r="C251">
        <v>109728</v>
      </c>
      <c r="D251">
        <v>109703</v>
      </c>
      <c r="E251">
        <v>109702</v>
      </c>
      <c r="F251">
        <v>1.1847700000000001</v>
      </c>
      <c r="G251">
        <v>1</v>
      </c>
      <c r="H251">
        <v>1</v>
      </c>
      <c r="I251">
        <v>12225500</v>
      </c>
    </row>
    <row r="252" spans="1:9" x14ac:dyDescent="0.25">
      <c r="A252" t="s">
        <v>110</v>
      </c>
      <c r="B252">
        <v>109921</v>
      </c>
      <c r="C252">
        <v>109732</v>
      </c>
      <c r="D252">
        <v>109707</v>
      </c>
      <c r="E252">
        <v>109706</v>
      </c>
      <c r="F252">
        <v>1.1796500000000001</v>
      </c>
      <c r="G252">
        <v>1</v>
      </c>
      <c r="H252">
        <v>1</v>
      </c>
      <c r="I252">
        <v>12225500</v>
      </c>
    </row>
    <row r="253" spans="1:9" x14ac:dyDescent="0.25">
      <c r="A253" t="s">
        <v>110</v>
      </c>
      <c r="B253">
        <v>110021</v>
      </c>
      <c r="C253">
        <v>109713</v>
      </c>
      <c r="D253">
        <v>109688</v>
      </c>
      <c r="E253">
        <v>109687</v>
      </c>
      <c r="F253">
        <v>1.19604</v>
      </c>
      <c r="G253">
        <v>1</v>
      </c>
      <c r="H253">
        <v>1</v>
      </c>
      <c r="I253">
        <v>12225500</v>
      </c>
    </row>
    <row r="254" spans="1:9" x14ac:dyDescent="0.25">
      <c r="A254" t="s">
        <v>110</v>
      </c>
      <c r="B254">
        <v>110049</v>
      </c>
      <c r="C254">
        <v>109732</v>
      </c>
      <c r="D254">
        <v>109707</v>
      </c>
      <c r="E254">
        <v>109706</v>
      </c>
      <c r="F254">
        <v>1.1735100000000001</v>
      </c>
      <c r="G254">
        <v>1</v>
      </c>
      <c r="H254">
        <v>1</v>
      </c>
      <c r="I254">
        <v>12225500</v>
      </c>
    </row>
    <row r="255" spans="1:9" x14ac:dyDescent="0.25">
      <c r="A255" t="s">
        <v>110</v>
      </c>
      <c r="B255">
        <v>110040</v>
      </c>
      <c r="C255">
        <v>109713</v>
      </c>
      <c r="D255">
        <v>109688</v>
      </c>
      <c r="E255">
        <v>109687</v>
      </c>
      <c r="F255">
        <v>1.1663399999999999</v>
      </c>
      <c r="G255">
        <v>1</v>
      </c>
      <c r="H255">
        <v>1</v>
      </c>
      <c r="I255">
        <v>12225500</v>
      </c>
    </row>
    <row r="256" spans="1:9" x14ac:dyDescent="0.25">
      <c r="A256" t="s">
        <v>110</v>
      </c>
      <c r="B256">
        <v>109897</v>
      </c>
      <c r="C256">
        <v>109732</v>
      </c>
      <c r="D256">
        <v>109707</v>
      </c>
      <c r="E256">
        <v>109706</v>
      </c>
      <c r="F256">
        <v>1.1776</v>
      </c>
      <c r="G256">
        <v>1</v>
      </c>
      <c r="H256">
        <v>1</v>
      </c>
      <c r="I256">
        <v>12225500</v>
      </c>
    </row>
    <row r="257" spans="1:9" x14ac:dyDescent="0.25">
      <c r="A257" t="s">
        <v>110</v>
      </c>
      <c r="B257">
        <v>110051</v>
      </c>
      <c r="C257">
        <v>109713</v>
      </c>
      <c r="D257">
        <v>109688</v>
      </c>
      <c r="E257">
        <v>109687</v>
      </c>
      <c r="F257">
        <v>1.1898899999999999</v>
      </c>
      <c r="G257">
        <v>1</v>
      </c>
      <c r="H257">
        <v>1</v>
      </c>
      <c r="I257">
        <v>12225500</v>
      </c>
    </row>
    <row r="258" spans="1:9" x14ac:dyDescent="0.25">
      <c r="A258" t="s">
        <v>110</v>
      </c>
      <c r="B258">
        <v>110078</v>
      </c>
      <c r="C258">
        <v>109731</v>
      </c>
      <c r="D258">
        <v>109706</v>
      </c>
      <c r="E258">
        <v>109705</v>
      </c>
      <c r="F258">
        <v>1.1796500000000001</v>
      </c>
      <c r="G258">
        <v>1</v>
      </c>
      <c r="H258">
        <v>1</v>
      </c>
      <c r="I258">
        <v>12225500</v>
      </c>
    </row>
    <row r="259" spans="1:9" x14ac:dyDescent="0.25">
      <c r="A259" t="s">
        <v>110</v>
      </c>
      <c r="B259">
        <v>109873</v>
      </c>
      <c r="C259">
        <v>109713</v>
      </c>
      <c r="D259">
        <v>109688</v>
      </c>
      <c r="E259">
        <v>109687</v>
      </c>
      <c r="F259">
        <v>1.1858</v>
      </c>
      <c r="G259">
        <v>1</v>
      </c>
      <c r="H259">
        <v>1</v>
      </c>
      <c r="I259">
        <v>12225500</v>
      </c>
    </row>
    <row r="260" spans="1:9" x14ac:dyDescent="0.25">
      <c r="A260" t="s">
        <v>110</v>
      </c>
      <c r="B260">
        <v>110078</v>
      </c>
      <c r="C260">
        <v>109732</v>
      </c>
      <c r="D260">
        <v>109707</v>
      </c>
      <c r="E260">
        <v>109706</v>
      </c>
      <c r="F260">
        <v>1.1786300000000001</v>
      </c>
      <c r="G260">
        <v>1</v>
      </c>
      <c r="H260">
        <v>1</v>
      </c>
      <c r="I260">
        <v>12225500</v>
      </c>
    </row>
    <row r="261" spans="1:9" x14ac:dyDescent="0.25">
      <c r="A261" t="s">
        <v>110</v>
      </c>
      <c r="B261">
        <v>109914</v>
      </c>
      <c r="C261">
        <v>109713</v>
      </c>
      <c r="D261">
        <v>109688</v>
      </c>
      <c r="E261">
        <v>109687</v>
      </c>
      <c r="F261">
        <v>1.19296</v>
      </c>
      <c r="G261">
        <v>1</v>
      </c>
      <c r="H261">
        <v>1</v>
      </c>
      <c r="I261">
        <v>12225500</v>
      </c>
    </row>
    <row r="262" spans="1:9" x14ac:dyDescent="0.25">
      <c r="A262" t="s">
        <v>110</v>
      </c>
      <c r="B262">
        <v>110033</v>
      </c>
      <c r="C262">
        <v>109732</v>
      </c>
      <c r="D262">
        <v>109706</v>
      </c>
      <c r="E262">
        <v>109705</v>
      </c>
      <c r="F262">
        <v>1.1704399999999999</v>
      </c>
      <c r="G262">
        <v>1</v>
      </c>
      <c r="H262">
        <v>1</v>
      </c>
      <c r="I262">
        <v>12225500</v>
      </c>
    </row>
    <row r="263" spans="1:9" x14ac:dyDescent="0.25">
      <c r="A263" t="s">
        <v>110</v>
      </c>
      <c r="B263">
        <v>110074</v>
      </c>
      <c r="C263">
        <v>109713</v>
      </c>
      <c r="D263">
        <v>109688</v>
      </c>
      <c r="E263">
        <v>109687</v>
      </c>
      <c r="F263">
        <v>1.1755599999999999</v>
      </c>
      <c r="G263">
        <v>1</v>
      </c>
      <c r="H263">
        <v>1</v>
      </c>
      <c r="I263">
        <v>12225500</v>
      </c>
    </row>
    <row r="264" spans="1:9" x14ac:dyDescent="0.25">
      <c r="A264" t="s">
        <v>110</v>
      </c>
      <c r="B264">
        <v>109974</v>
      </c>
      <c r="C264">
        <v>109731</v>
      </c>
      <c r="D264">
        <v>109706</v>
      </c>
      <c r="E264">
        <v>109705</v>
      </c>
      <c r="F264">
        <v>1.19706</v>
      </c>
      <c r="G264">
        <v>1</v>
      </c>
      <c r="H264">
        <v>1</v>
      </c>
      <c r="I264">
        <v>12225500</v>
      </c>
    </row>
    <row r="265" spans="1:9" x14ac:dyDescent="0.25">
      <c r="A265" t="s">
        <v>110</v>
      </c>
      <c r="B265">
        <v>109939</v>
      </c>
      <c r="C265">
        <v>109713</v>
      </c>
      <c r="D265">
        <v>109688</v>
      </c>
      <c r="E265">
        <v>109687</v>
      </c>
      <c r="F265">
        <v>1.1745300000000001</v>
      </c>
      <c r="G265">
        <v>1</v>
      </c>
      <c r="H265">
        <v>1</v>
      </c>
      <c r="I265">
        <v>12225500</v>
      </c>
    </row>
    <row r="266" spans="1:9" x14ac:dyDescent="0.25">
      <c r="A266" t="s">
        <v>110</v>
      </c>
      <c r="B266">
        <v>109973</v>
      </c>
      <c r="C266">
        <v>109732</v>
      </c>
      <c r="D266">
        <v>109707</v>
      </c>
      <c r="E266">
        <v>109706</v>
      </c>
      <c r="F266">
        <v>1.16327</v>
      </c>
      <c r="G266">
        <v>1</v>
      </c>
      <c r="H266">
        <v>1</v>
      </c>
      <c r="I266">
        <v>12225500</v>
      </c>
    </row>
    <row r="267" spans="1:9" x14ac:dyDescent="0.25">
      <c r="A267" t="s">
        <v>110</v>
      </c>
      <c r="B267">
        <v>110007</v>
      </c>
      <c r="C267">
        <v>109713</v>
      </c>
      <c r="D267">
        <v>109688</v>
      </c>
      <c r="E267">
        <v>109686</v>
      </c>
      <c r="F267">
        <v>1.1663399999999999</v>
      </c>
      <c r="G267">
        <v>1</v>
      </c>
      <c r="H267">
        <v>1</v>
      </c>
      <c r="I267">
        <v>12225500</v>
      </c>
    </row>
    <row r="268" spans="1:9" x14ac:dyDescent="0.25">
      <c r="A268" t="s">
        <v>110</v>
      </c>
      <c r="B268">
        <v>110009</v>
      </c>
      <c r="C268">
        <v>109732</v>
      </c>
      <c r="D268">
        <v>109707</v>
      </c>
      <c r="E268">
        <v>109706</v>
      </c>
      <c r="F268">
        <v>1.1796500000000001</v>
      </c>
      <c r="G268">
        <v>1</v>
      </c>
      <c r="H268">
        <v>1</v>
      </c>
      <c r="I268">
        <v>12225500</v>
      </c>
    </row>
    <row r="269" spans="1:9" x14ac:dyDescent="0.25">
      <c r="A269" t="s">
        <v>110</v>
      </c>
      <c r="B269">
        <v>110076</v>
      </c>
      <c r="C269">
        <v>109714</v>
      </c>
      <c r="D269">
        <v>109689</v>
      </c>
      <c r="E269">
        <v>109688</v>
      </c>
      <c r="F269">
        <v>1.1858</v>
      </c>
      <c r="G269">
        <v>1</v>
      </c>
      <c r="H269">
        <v>1</v>
      </c>
      <c r="I269">
        <v>12225500</v>
      </c>
    </row>
    <row r="270" spans="1:9" x14ac:dyDescent="0.25">
      <c r="A270" t="s">
        <v>110</v>
      </c>
      <c r="B270">
        <v>110025</v>
      </c>
      <c r="C270">
        <v>109732</v>
      </c>
      <c r="D270">
        <v>109707</v>
      </c>
      <c r="E270">
        <v>109706</v>
      </c>
      <c r="F270">
        <v>1.1898899999999999</v>
      </c>
      <c r="G270">
        <v>1</v>
      </c>
      <c r="H270">
        <v>1</v>
      </c>
      <c r="I270">
        <v>12225500</v>
      </c>
    </row>
    <row r="271" spans="1:9" x14ac:dyDescent="0.25">
      <c r="A271" t="s">
        <v>110</v>
      </c>
      <c r="B271">
        <v>109885</v>
      </c>
      <c r="C271">
        <v>109715</v>
      </c>
      <c r="D271">
        <v>109690</v>
      </c>
      <c r="E271">
        <v>109688</v>
      </c>
      <c r="F271">
        <v>1.1939900000000001</v>
      </c>
      <c r="G271">
        <v>1</v>
      </c>
      <c r="H271">
        <v>1</v>
      </c>
      <c r="I271">
        <v>12225500</v>
      </c>
    </row>
    <row r="272" spans="1:9" x14ac:dyDescent="0.25">
      <c r="A272" t="s">
        <v>110</v>
      </c>
      <c r="B272">
        <v>110036</v>
      </c>
      <c r="C272">
        <v>109732</v>
      </c>
      <c r="D272">
        <v>109707</v>
      </c>
      <c r="E272">
        <v>109706</v>
      </c>
      <c r="F272">
        <v>1.1939900000000001</v>
      </c>
      <c r="G272">
        <v>1</v>
      </c>
      <c r="H272">
        <v>1</v>
      </c>
      <c r="I272">
        <v>12225500</v>
      </c>
    </row>
    <row r="273" spans="1:25" x14ac:dyDescent="0.25">
      <c r="A273" t="s">
        <v>110</v>
      </c>
      <c r="B273">
        <v>109991</v>
      </c>
      <c r="C273">
        <v>109713</v>
      </c>
      <c r="D273">
        <v>109688</v>
      </c>
      <c r="E273">
        <v>109687</v>
      </c>
      <c r="F273">
        <v>1.19092</v>
      </c>
      <c r="G273">
        <v>1</v>
      </c>
      <c r="H273">
        <v>1</v>
      </c>
      <c r="I273">
        <v>12225500</v>
      </c>
    </row>
    <row r="274" spans="1:25" x14ac:dyDescent="0.25">
      <c r="A274" t="s">
        <v>110</v>
      </c>
      <c r="B274">
        <v>109976</v>
      </c>
      <c r="C274">
        <v>109733</v>
      </c>
      <c r="D274">
        <v>109707</v>
      </c>
      <c r="E274">
        <v>109706</v>
      </c>
      <c r="F274">
        <v>1.1898899999999999</v>
      </c>
      <c r="G274">
        <v>1</v>
      </c>
      <c r="H274">
        <v>1</v>
      </c>
      <c r="I274">
        <v>12225500</v>
      </c>
    </row>
    <row r="275" spans="1:25" x14ac:dyDescent="0.25">
      <c r="A275" t="s">
        <v>110</v>
      </c>
      <c r="B275">
        <v>110016</v>
      </c>
      <c r="C275">
        <v>109713</v>
      </c>
      <c r="D275">
        <v>109688</v>
      </c>
      <c r="E275">
        <v>109687</v>
      </c>
      <c r="F275">
        <v>1.1755599999999999</v>
      </c>
      <c r="G275">
        <v>1</v>
      </c>
      <c r="H275">
        <v>1</v>
      </c>
      <c r="I275">
        <v>12225500</v>
      </c>
    </row>
    <row r="276" spans="1:25" x14ac:dyDescent="0.25">
      <c r="A276" t="s">
        <v>110</v>
      </c>
      <c r="B276">
        <v>110109</v>
      </c>
      <c r="C276">
        <v>109733</v>
      </c>
      <c r="D276">
        <v>109708</v>
      </c>
      <c r="E276">
        <v>109707</v>
      </c>
      <c r="F276">
        <v>1.18068</v>
      </c>
      <c r="G276">
        <v>1</v>
      </c>
      <c r="H276">
        <v>1</v>
      </c>
      <c r="I276">
        <v>12225500</v>
      </c>
    </row>
    <row r="277" spans="1:25" x14ac:dyDescent="0.25">
      <c r="A277" t="s">
        <v>110</v>
      </c>
      <c r="B277">
        <v>109927</v>
      </c>
      <c r="C277">
        <v>109713</v>
      </c>
      <c r="D277">
        <v>109688</v>
      </c>
      <c r="E277">
        <v>109687</v>
      </c>
      <c r="F277">
        <v>1.18784</v>
      </c>
      <c r="G277">
        <v>1</v>
      </c>
      <c r="H277">
        <v>1</v>
      </c>
      <c r="I277">
        <v>12225500</v>
      </c>
    </row>
    <row r="278" spans="1:25" x14ac:dyDescent="0.25">
      <c r="A278" t="s">
        <v>110</v>
      </c>
      <c r="B278">
        <v>109995</v>
      </c>
      <c r="C278">
        <v>109732</v>
      </c>
      <c r="D278">
        <v>109707</v>
      </c>
      <c r="E278">
        <v>109706</v>
      </c>
      <c r="F278">
        <v>1.18068</v>
      </c>
      <c r="G278">
        <v>1</v>
      </c>
      <c r="H278">
        <v>1</v>
      </c>
      <c r="I278">
        <v>12225500</v>
      </c>
    </row>
    <row r="279" spans="1:25" x14ac:dyDescent="0.25">
      <c r="A279" t="s">
        <v>110</v>
      </c>
      <c r="B279">
        <v>110027</v>
      </c>
      <c r="C279">
        <v>109714</v>
      </c>
      <c r="D279">
        <v>109689</v>
      </c>
      <c r="E279">
        <v>109688</v>
      </c>
      <c r="F279">
        <v>1.1991099999999999</v>
      </c>
      <c r="G279">
        <v>1</v>
      </c>
      <c r="H279">
        <v>1</v>
      </c>
      <c r="I279">
        <v>12225500</v>
      </c>
      <c r="R279" t="s">
        <v>68</v>
      </c>
      <c r="U279" t="s">
        <v>67</v>
      </c>
      <c r="X279" t="s">
        <v>65</v>
      </c>
    </row>
    <row r="280" spans="1:25" x14ac:dyDescent="0.25">
      <c r="A280" t="s">
        <v>110</v>
      </c>
      <c r="B280">
        <v>109995</v>
      </c>
      <c r="C280">
        <v>109732</v>
      </c>
      <c r="D280">
        <v>109707</v>
      </c>
      <c r="E280">
        <v>109706</v>
      </c>
      <c r="F280">
        <v>1.19296</v>
      </c>
      <c r="G280">
        <v>1</v>
      </c>
      <c r="H280">
        <v>1</v>
      </c>
      <c r="I280">
        <v>12225500</v>
      </c>
      <c r="R280">
        <f>AVERAGE(B231:B280)</f>
        <v>109907.9</v>
      </c>
      <c r="S280">
        <f>AVERAGE(C231:C280)</f>
        <v>109724.3</v>
      </c>
      <c r="U280">
        <f>_xlfn.VAR.P(B231:B280)</f>
        <v>19106.489999999983</v>
      </c>
      <c r="V280">
        <f>_xlfn.VAR.P(C231:C280)</f>
        <v>226.53000000000017</v>
      </c>
      <c r="X280">
        <f>1.96*SQRT(U280)/50</f>
        <v>5.418468122412456</v>
      </c>
      <c r="Y280">
        <f>1.96*SQRT(V280)/50</f>
        <v>0.58999581286649849</v>
      </c>
    </row>
    <row r="281" spans="1:25" x14ac:dyDescent="0.25">
      <c r="A281" t="s">
        <v>110</v>
      </c>
      <c r="B281">
        <v>5495369.8564729998</v>
      </c>
      <c r="C281" t="s">
        <v>37</v>
      </c>
    </row>
    <row r="282" spans="1:25" x14ac:dyDescent="0.25">
      <c r="A282" t="s">
        <v>96</v>
      </c>
      <c r="B282">
        <v>2008.63</v>
      </c>
      <c r="C282">
        <v>2000.15</v>
      </c>
      <c r="D282">
        <v>1976.27</v>
      </c>
      <c r="E282">
        <v>1970.12</v>
      </c>
      <c r="F282">
        <v>252.66399999999999</v>
      </c>
      <c r="G282">
        <v>0.37569999999999998</v>
      </c>
      <c r="H282">
        <v>0.62919199999999997</v>
      </c>
      <c r="I282">
        <v>0</v>
      </c>
    </row>
    <row r="283" spans="1:25" x14ac:dyDescent="0.25">
      <c r="A283" t="s">
        <v>96</v>
      </c>
      <c r="B283">
        <v>1997.03</v>
      </c>
      <c r="C283">
        <v>1992.06</v>
      </c>
      <c r="D283">
        <v>1968.42</v>
      </c>
      <c r="E283">
        <v>1962.3</v>
      </c>
      <c r="F283">
        <v>253.00899999999999</v>
      </c>
      <c r="G283">
        <v>0.37593700000000002</v>
      </c>
      <c r="H283">
        <v>0.62474799999999997</v>
      </c>
      <c r="I283">
        <v>0</v>
      </c>
    </row>
    <row r="284" spans="1:25" x14ac:dyDescent="0.25">
      <c r="A284" t="s">
        <v>96</v>
      </c>
      <c r="B284">
        <v>2005.08</v>
      </c>
      <c r="C284">
        <v>2000.11</v>
      </c>
      <c r="D284">
        <v>1976.53</v>
      </c>
      <c r="E284">
        <v>1970.46</v>
      </c>
      <c r="F284">
        <v>252.30199999999999</v>
      </c>
      <c r="G284">
        <v>0.376494</v>
      </c>
      <c r="H284">
        <v>0.61912199999999995</v>
      </c>
      <c r="I284">
        <v>0</v>
      </c>
    </row>
    <row r="285" spans="1:25" x14ac:dyDescent="0.25">
      <c r="A285" t="s">
        <v>96</v>
      </c>
      <c r="B285">
        <v>2002.84</v>
      </c>
      <c r="C285">
        <v>1997.89</v>
      </c>
      <c r="D285">
        <v>1974.19</v>
      </c>
      <c r="E285">
        <v>1968.1</v>
      </c>
      <c r="F285">
        <v>252.84299999999999</v>
      </c>
      <c r="G285">
        <v>0.37569200000000003</v>
      </c>
      <c r="H285">
        <v>0.62968800000000003</v>
      </c>
      <c r="I285">
        <v>0</v>
      </c>
    </row>
    <row r="286" spans="1:25" x14ac:dyDescent="0.25">
      <c r="A286" t="s">
        <v>96</v>
      </c>
      <c r="B286">
        <v>2009.75</v>
      </c>
      <c r="C286">
        <v>2004.67</v>
      </c>
      <c r="D286">
        <v>1980.97</v>
      </c>
      <c r="E286">
        <v>1974.89</v>
      </c>
      <c r="F286">
        <v>253.54</v>
      </c>
      <c r="G286">
        <v>0.37569000000000002</v>
      </c>
      <c r="H286">
        <v>0.61911400000000005</v>
      </c>
      <c r="I286">
        <v>0</v>
      </c>
    </row>
    <row r="287" spans="1:25" x14ac:dyDescent="0.25">
      <c r="A287" t="s">
        <v>96</v>
      </c>
      <c r="B287">
        <v>2002.73</v>
      </c>
      <c r="C287">
        <v>1997.75</v>
      </c>
      <c r="D287">
        <v>1973.44</v>
      </c>
      <c r="E287">
        <v>1967.27</v>
      </c>
      <c r="F287">
        <v>252.31899999999999</v>
      </c>
      <c r="G287">
        <v>0.37571500000000002</v>
      </c>
      <c r="H287">
        <v>0.62626499999999996</v>
      </c>
      <c r="I287">
        <v>0</v>
      </c>
    </row>
    <row r="288" spans="1:25" x14ac:dyDescent="0.25">
      <c r="A288" t="s">
        <v>96</v>
      </c>
      <c r="B288">
        <v>2009.32</v>
      </c>
      <c r="C288">
        <v>2004.17</v>
      </c>
      <c r="D288">
        <v>1979.33</v>
      </c>
      <c r="E288">
        <v>1973.1</v>
      </c>
      <c r="F288">
        <v>252.196</v>
      </c>
      <c r="G288">
        <v>0.376411</v>
      </c>
      <c r="H288">
        <v>0.621533</v>
      </c>
      <c r="I288">
        <v>0</v>
      </c>
    </row>
    <row r="289" spans="1:9" x14ac:dyDescent="0.25">
      <c r="A289" t="s">
        <v>96</v>
      </c>
      <c r="B289">
        <v>2003.79</v>
      </c>
      <c r="C289">
        <v>1998.65</v>
      </c>
      <c r="D289">
        <v>1973.85</v>
      </c>
      <c r="E289">
        <v>1967.59</v>
      </c>
      <c r="F289">
        <v>252.47800000000001</v>
      </c>
      <c r="G289">
        <v>0.375695</v>
      </c>
      <c r="H289">
        <v>0.62980400000000003</v>
      </c>
      <c r="I289">
        <v>0</v>
      </c>
    </row>
    <row r="290" spans="1:9" x14ac:dyDescent="0.25">
      <c r="A290" t="s">
        <v>96</v>
      </c>
      <c r="B290">
        <v>2009.13</v>
      </c>
      <c r="C290">
        <v>2004.07</v>
      </c>
      <c r="D290">
        <v>1979.57</v>
      </c>
      <c r="E290">
        <v>1973.38</v>
      </c>
      <c r="F290">
        <v>252.63200000000001</v>
      </c>
      <c r="G290">
        <v>0.37644899999999998</v>
      </c>
      <c r="H290">
        <v>0.62977899999999998</v>
      </c>
      <c r="I290">
        <v>0</v>
      </c>
    </row>
    <row r="291" spans="1:9" x14ac:dyDescent="0.25">
      <c r="A291" t="s">
        <v>96</v>
      </c>
      <c r="B291">
        <v>2003.66</v>
      </c>
      <c r="C291">
        <v>1998.57</v>
      </c>
      <c r="D291">
        <v>1974.97</v>
      </c>
      <c r="E291">
        <v>1968.88</v>
      </c>
      <c r="F291">
        <v>252.64699999999999</v>
      </c>
      <c r="G291">
        <v>0.37619200000000003</v>
      </c>
      <c r="H291">
        <v>0.62935700000000006</v>
      </c>
      <c r="I291">
        <v>0</v>
      </c>
    </row>
    <row r="292" spans="1:9" x14ac:dyDescent="0.25">
      <c r="A292" t="s">
        <v>96</v>
      </c>
      <c r="B292">
        <v>2008.59</v>
      </c>
      <c r="C292">
        <v>2003.49</v>
      </c>
      <c r="D292">
        <v>1979.26</v>
      </c>
      <c r="E292">
        <v>1973.1</v>
      </c>
      <c r="F292">
        <v>252.316</v>
      </c>
      <c r="G292">
        <v>0.37570900000000002</v>
      </c>
      <c r="H292">
        <v>0.628166</v>
      </c>
      <c r="I292">
        <v>0</v>
      </c>
    </row>
    <row r="293" spans="1:9" x14ac:dyDescent="0.25">
      <c r="A293" t="s">
        <v>96</v>
      </c>
      <c r="B293">
        <v>2004.81</v>
      </c>
      <c r="C293">
        <v>1999.47</v>
      </c>
      <c r="D293">
        <v>1974.39</v>
      </c>
      <c r="E293">
        <v>1968.12</v>
      </c>
      <c r="F293">
        <v>253.13900000000001</v>
      </c>
      <c r="G293">
        <v>0.37185600000000002</v>
      </c>
      <c r="H293">
        <v>0.61912199999999995</v>
      </c>
      <c r="I293">
        <v>0</v>
      </c>
    </row>
    <row r="294" spans="1:9" x14ac:dyDescent="0.25">
      <c r="A294" t="s">
        <v>96</v>
      </c>
      <c r="B294">
        <v>2008.92</v>
      </c>
      <c r="C294">
        <v>2003.86</v>
      </c>
      <c r="D294">
        <v>1979.39</v>
      </c>
      <c r="E294">
        <v>1973.19</v>
      </c>
      <c r="F294">
        <v>252.45699999999999</v>
      </c>
      <c r="G294">
        <v>0.37633800000000001</v>
      </c>
      <c r="H294">
        <v>0.61912199999999995</v>
      </c>
      <c r="I294">
        <v>0</v>
      </c>
    </row>
    <row r="295" spans="1:9" x14ac:dyDescent="0.25">
      <c r="A295" t="s">
        <v>96</v>
      </c>
      <c r="B295">
        <v>2002.88</v>
      </c>
      <c r="C295">
        <v>1997.91</v>
      </c>
      <c r="D295">
        <v>1974.5</v>
      </c>
      <c r="E295">
        <v>1968.44</v>
      </c>
      <c r="F295">
        <v>253.39</v>
      </c>
      <c r="G295">
        <v>0.37569999999999998</v>
      </c>
      <c r="H295">
        <v>0.62917699999999999</v>
      </c>
      <c r="I295">
        <v>0</v>
      </c>
    </row>
    <row r="296" spans="1:9" x14ac:dyDescent="0.25">
      <c r="A296" t="s">
        <v>96</v>
      </c>
      <c r="B296">
        <v>2009.76</v>
      </c>
      <c r="C296">
        <v>2004.66</v>
      </c>
      <c r="D296">
        <v>1981.08</v>
      </c>
      <c r="E296">
        <v>1974.98</v>
      </c>
      <c r="F296">
        <v>252.88399999999999</v>
      </c>
      <c r="G296">
        <v>0.375753</v>
      </c>
      <c r="H296">
        <v>0.61912100000000003</v>
      </c>
      <c r="I296">
        <v>0</v>
      </c>
    </row>
    <row r="297" spans="1:9" x14ac:dyDescent="0.25">
      <c r="A297" t="s">
        <v>96</v>
      </c>
      <c r="B297">
        <v>2003.17</v>
      </c>
      <c r="C297">
        <v>1998.2</v>
      </c>
      <c r="D297">
        <v>1973.87</v>
      </c>
      <c r="E297">
        <v>1967.71</v>
      </c>
      <c r="F297">
        <v>252.69499999999999</v>
      </c>
      <c r="G297">
        <v>0.37570599999999998</v>
      </c>
      <c r="H297">
        <v>0.61910799999999999</v>
      </c>
      <c r="I297">
        <v>0</v>
      </c>
    </row>
    <row r="298" spans="1:9" x14ac:dyDescent="0.25">
      <c r="A298" t="s">
        <v>96</v>
      </c>
      <c r="B298">
        <v>2009.66</v>
      </c>
      <c r="C298">
        <v>2004.54</v>
      </c>
      <c r="D298">
        <v>1979.89</v>
      </c>
      <c r="E298">
        <v>1973.67</v>
      </c>
      <c r="F298">
        <v>253</v>
      </c>
      <c r="G298">
        <v>0.36796099999999998</v>
      </c>
      <c r="H298">
        <v>0.62831300000000001</v>
      </c>
      <c r="I298">
        <v>0</v>
      </c>
    </row>
    <row r="299" spans="1:9" x14ac:dyDescent="0.25">
      <c r="A299" t="s">
        <v>96</v>
      </c>
      <c r="B299">
        <v>2002.97</v>
      </c>
      <c r="C299">
        <v>1997.98</v>
      </c>
      <c r="D299">
        <v>1973.76</v>
      </c>
      <c r="E299">
        <v>1967.6</v>
      </c>
      <c r="F299">
        <v>252.69499999999999</v>
      </c>
      <c r="G299">
        <v>0.37584800000000002</v>
      </c>
      <c r="H299">
        <v>0.61912100000000003</v>
      </c>
      <c r="I299">
        <v>0</v>
      </c>
    </row>
    <row r="300" spans="1:9" x14ac:dyDescent="0.25">
      <c r="A300" t="s">
        <v>96</v>
      </c>
      <c r="B300">
        <v>2009.05</v>
      </c>
      <c r="C300">
        <v>2004.1</v>
      </c>
      <c r="D300">
        <v>1980.21</v>
      </c>
      <c r="E300">
        <v>1974.08</v>
      </c>
      <c r="F300">
        <v>253.27</v>
      </c>
      <c r="G300">
        <v>0.37595600000000001</v>
      </c>
      <c r="H300">
        <v>0.62936300000000001</v>
      </c>
      <c r="I300">
        <v>0</v>
      </c>
    </row>
    <row r="301" spans="1:9" x14ac:dyDescent="0.25">
      <c r="A301" t="s">
        <v>96</v>
      </c>
      <c r="B301">
        <v>2005.18</v>
      </c>
      <c r="C301">
        <v>2000.05</v>
      </c>
      <c r="D301">
        <v>1976.1</v>
      </c>
      <c r="E301">
        <v>1969.98</v>
      </c>
      <c r="F301">
        <v>253.44</v>
      </c>
      <c r="G301">
        <v>0.37619399999999997</v>
      </c>
      <c r="H301">
        <v>0.62970800000000005</v>
      </c>
      <c r="I301">
        <v>0</v>
      </c>
    </row>
    <row r="302" spans="1:9" x14ac:dyDescent="0.25">
      <c r="A302" t="s">
        <v>96</v>
      </c>
      <c r="B302">
        <v>2015.64</v>
      </c>
      <c r="C302">
        <v>2010.38</v>
      </c>
      <c r="D302">
        <v>1986.84</v>
      </c>
      <c r="E302">
        <v>1980.77</v>
      </c>
      <c r="F302">
        <v>253.17599999999999</v>
      </c>
      <c r="G302">
        <v>0.37581599999999998</v>
      </c>
      <c r="H302">
        <v>0.62865899999999997</v>
      </c>
      <c r="I302">
        <v>0</v>
      </c>
    </row>
    <row r="303" spans="1:9" x14ac:dyDescent="0.25">
      <c r="A303" t="s">
        <v>96</v>
      </c>
      <c r="B303">
        <v>2009.72</v>
      </c>
      <c r="C303">
        <v>2004.76</v>
      </c>
      <c r="D303">
        <v>1981.43</v>
      </c>
      <c r="E303">
        <v>1975.34</v>
      </c>
      <c r="F303">
        <v>253.697</v>
      </c>
      <c r="G303">
        <v>0.376052</v>
      </c>
      <c r="H303">
        <v>0.61911799999999995</v>
      </c>
      <c r="I303">
        <v>0</v>
      </c>
    </row>
    <row r="304" spans="1:9" x14ac:dyDescent="0.25">
      <c r="A304" t="s">
        <v>96</v>
      </c>
      <c r="B304">
        <v>2016.05</v>
      </c>
      <c r="C304">
        <v>2011.06</v>
      </c>
      <c r="D304">
        <v>1987.6</v>
      </c>
      <c r="E304">
        <v>1981.54</v>
      </c>
      <c r="F304">
        <v>253.959</v>
      </c>
      <c r="G304">
        <v>0.37626100000000001</v>
      </c>
      <c r="H304">
        <v>0.62863500000000005</v>
      </c>
      <c r="I304">
        <v>0</v>
      </c>
    </row>
    <row r="305" spans="1:9" x14ac:dyDescent="0.25">
      <c r="A305" t="s">
        <v>96</v>
      </c>
      <c r="B305">
        <v>2009.56</v>
      </c>
      <c r="C305">
        <v>2004.6</v>
      </c>
      <c r="D305">
        <v>1981.27</v>
      </c>
      <c r="E305">
        <v>1975.16</v>
      </c>
      <c r="F305">
        <v>253.37799999999999</v>
      </c>
      <c r="G305">
        <v>0.37573299999999998</v>
      </c>
      <c r="H305">
        <v>0.61912100000000003</v>
      </c>
      <c r="I305">
        <v>0</v>
      </c>
    </row>
    <row r="306" spans="1:9" x14ac:dyDescent="0.25">
      <c r="A306" t="s">
        <v>96</v>
      </c>
      <c r="B306">
        <v>2017.83</v>
      </c>
      <c r="C306">
        <v>2012.34</v>
      </c>
      <c r="D306">
        <v>1988.63</v>
      </c>
      <c r="E306">
        <v>1982.5</v>
      </c>
      <c r="F306">
        <v>253.90799999999999</v>
      </c>
      <c r="G306">
        <v>0.37608000000000003</v>
      </c>
      <c r="H306">
        <v>0.61912199999999995</v>
      </c>
      <c r="I306">
        <v>0</v>
      </c>
    </row>
    <row r="307" spans="1:9" x14ac:dyDescent="0.25">
      <c r="A307" t="s">
        <v>96</v>
      </c>
      <c r="B307">
        <v>2009.82</v>
      </c>
      <c r="C307">
        <v>2004.65</v>
      </c>
      <c r="D307">
        <v>1981.12</v>
      </c>
      <c r="E307">
        <v>1974.99</v>
      </c>
      <c r="F307">
        <v>253.364</v>
      </c>
      <c r="G307">
        <v>0.37621599999999999</v>
      </c>
      <c r="H307">
        <v>0.61912100000000003</v>
      </c>
      <c r="I307">
        <v>0</v>
      </c>
    </row>
    <row r="308" spans="1:9" x14ac:dyDescent="0.25">
      <c r="A308" t="s">
        <v>96</v>
      </c>
      <c r="B308">
        <v>2015.07</v>
      </c>
      <c r="C308">
        <v>2010.09</v>
      </c>
      <c r="D308">
        <v>1986.53</v>
      </c>
      <c r="E308">
        <v>1980.4</v>
      </c>
      <c r="F308">
        <v>253.023</v>
      </c>
      <c r="G308">
        <v>0.37617200000000001</v>
      </c>
      <c r="H308">
        <v>0.62751699999999999</v>
      </c>
      <c r="I308">
        <v>0</v>
      </c>
    </row>
    <row r="309" spans="1:9" x14ac:dyDescent="0.25">
      <c r="A309" t="s">
        <v>96</v>
      </c>
      <c r="B309">
        <v>2009.73</v>
      </c>
      <c r="C309">
        <v>2004.79</v>
      </c>
      <c r="D309">
        <v>1981.26</v>
      </c>
      <c r="E309">
        <v>1975.14</v>
      </c>
      <c r="F309">
        <v>253.47399999999999</v>
      </c>
      <c r="G309">
        <v>0.37578499999999998</v>
      </c>
      <c r="H309">
        <v>0.62205699999999997</v>
      </c>
      <c r="I309">
        <v>0</v>
      </c>
    </row>
    <row r="310" spans="1:9" x14ac:dyDescent="0.25">
      <c r="A310" t="s">
        <v>96</v>
      </c>
      <c r="B310">
        <v>2016.16</v>
      </c>
      <c r="C310">
        <v>2011.19</v>
      </c>
      <c r="D310">
        <v>1987.58</v>
      </c>
      <c r="E310">
        <v>1981.51</v>
      </c>
      <c r="F310">
        <v>253.773</v>
      </c>
      <c r="G310">
        <v>0.37570500000000001</v>
      </c>
      <c r="H310">
        <v>0.61912199999999995</v>
      </c>
      <c r="I310">
        <v>0</v>
      </c>
    </row>
    <row r="311" spans="1:9" x14ac:dyDescent="0.25">
      <c r="A311" t="s">
        <v>96</v>
      </c>
      <c r="B311">
        <v>2011.96</v>
      </c>
      <c r="C311">
        <v>2006.46</v>
      </c>
      <c r="D311">
        <v>1982.76</v>
      </c>
      <c r="E311">
        <v>1976.62</v>
      </c>
      <c r="F311">
        <v>254.227</v>
      </c>
      <c r="G311">
        <v>0.37588899999999997</v>
      </c>
      <c r="H311">
        <v>0.62539599999999995</v>
      </c>
      <c r="I311">
        <v>0</v>
      </c>
    </row>
    <row r="312" spans="1:9" x14ac:dyDescent="0.25">
      <c r="A312" t="s">
        <v>96</v>
      </c>
      <c r="B312">
        <v>2015.89</v>
      </c>
      <c r="C312">
        <v>2010.7</v>
      </c>
      <c r="D312">
        <v>1987.07</v>
      </c>
      <c r="E312">
        <v>1980.98</v>
      </c>
      <c r="F312">
        <v>253.43799999999999</v>
      </c>
      <c r="G312">
        <v>0.37597700000000001</v>
      </c>
      <c r="H312">
        <v>0.62959600000000004</v>
      </c>
      <c r="I312">
        <v>0</v>
      </c>
    </row>
    <row r="313" spans="1:9" x14ac:dyDescent="0.25">
      <c r="A313" t="s">
        <v>96</v>
      </c>
      <c r="B313">
        <v>2010.71</v>
      </c>
      <c r="C313">
        <v>2005.76</v>
      </c>
      <c r="D313">
        <v>1982.27</v>
      </c>
      <c r="E313">
        <v>1976.18</v>
      </c>
      <c r="F313">
        <v>254.42699999999999</v>
      </c>
      <c r="G313">
        <v>0.37569000000000002</v>
      </c>
      <c r="H313">
        <v>0.619112</v>
      </c>
      <c r="I313">
        <v>0</v>
      </c>
    </row>
    <row r="314" spans="1:9" x14ac:dyDescent="0.25">
      <c r="A314" t="s">
        <v>96</v>
      </c>
      <c r="B314">
        <v>2015.39</v>
      </c>
      <c r="C314">
        <v>2010.41</v>
      </c>
      <c r="D314">
        <v>1986.98</v>
      </c>
      <c r="E314">
        <v>1980.91</v>
      </c>
      <c r="F314">
        <v>253.465</v>
      </c>
      <c r="G314">
        <v>0.37583299999999997</v>
      </c>
      <c r="H314">
        <v>0.62918700000000005</v>
      </c>
      <c r="I314">
        <v>0</v>
      </c>
    </row>
    <row r="315" spans="1:9" x14ac:dyDescent="0.25">
      <c r="A315" t="s">
        <v>96</v>
      </c>
      <c r="B315">
        <v>2009.57</v>
      </c>
      <c r="C315">
        <v>2004.61</v>
      </c>
      <c r="D315">
        <v>1980.95</v>
      </c>
      <c r="E315">
        <v>1974.84</v>
      </c>
      <c r="F315">
        <v>253.69300000000001</v>
      </c>
      <c r="G315">
        <v>0.37578099999999998</v>
      </c>
      <c r="H315">
        <v>0.61912199999999995</v>
      </c>
      <c r="I315">
        <v>0</v>
      </c>
    </row>
    <row r="316" spans="1:9" x14ac:dyDescent="0.25">
      <c r="A316" t="s">
        <v>96</v>
      </c>
      <c r="B316">
        <v>2016.74</v>
      </c>
      <c r="C316">
        <v>2011.62</v>
      </c>
      <c r="D316">
        <v>1987.92</v>
      </c>
      <c r="E316">
        <v>1981.79</v>
      </c>
      <c r="F316">
        <v>253.303</v>
      </c>
      <c r="G316">
        <v>0.375697</v>
      </c>
      <c r="H316">
        <v>0.62941999999999998</v>
      </c>
      <c r="I316">
        <v>0</v>
      </c>
    </row>
    <row r="317" spans="1:9" x14ac:dyDescent="0.25">
      <c r="A317" t="s">
        <v>96</v>
      </c>
      <c r="B317">
        <v>2009.31</v>
      </c>
      <c r="C317">
        <v>2004.42</v>
      </c>
      <c r="D317">
        <v>1980.88</v>
      </c>
      <c r="E317">
        <v>1974.75</v>
      </c>
      <c r="F317">
        <v>253.34299999999999</v>
      </c>
      <c r="G317">
        <v>0.37576999999999999</v>
      </c>
      <c r="H317">
        <v>0.62498799999999999</v>
      </c>
      <c r="I317">
        <v>0</v>
      </c>
    </row>
    <row r="318" spans="1:9" x14ac:dyDescent="0.25">
      <c r="A318" t="s">
        <v>96</v>
      </c>
      <c r="B318">
        <v>2015.54</v>
      </c>
      <c r="C318">
        <v>2010.59</v>
      </c>
      <c r="D318">
        <v>1987.02</v>
      </c>
      <c r="E318">
        <v>1980.91</v>
      </c>
      <c r="F318">
        <v>253.51</v>
      </c>
      <c r="G318">
        <v>0.37581399999999998</v>
      </c>
      <c r="H318">
        <v>0.62608399999999997</v>
      </c>
      <c r="I318">
        <v>0</v>
      </c>
    </row>
    <row r="319" spans="1:9" x14ac:dyDescent="0.25">
      <c r="A319" t="s">
        <v>96</v>
      </c>
      <c r="B319">
        <v>2009.57</v>
      </c>
      <c r="C319">
        <v>2004.59</v>
      </c>
      <c r="D319">
        <v>1981.27</v>
      </c>
      <c r="E319">
        <v>1975.17</v>
      </c>
      <c r="F319">
        <v>253.74</v>
      </c>
      <c r="G319">
        <v>0.37604900000000002</v>
      </c>
      <c r="H319">
        <v>0.62884600000000002</v>
      </c>
      <c r="I319">
        <v>0</v>
      </c>
    </row>
    <row r="320" spans="1:9" x14ac:dyDescent="0.25">
      <c r="A320" t="s">
        <v>96</v>
      </c>
      <c r="B320">
        <v>3070.79</v>
      </c>
      <c r="C320">
        <v>2010.84</v>
      </c>
      <c r="D320">
        <v>1987.31</v>
      </c>
      <c r="E320">
        <v>1981.23</v>
      </c>
      <c r="F320">
        <v>253.953</v>
      </c>
      <c r="G320">
        <v>0.37570399999999998</v>
      </c>
      <c r="H320">
        <v>0.61911700000000003</v>
      </c>
      <c r="I320">
        <v>0</v>
      </c>
    </row>
    <row r="321" spans="1:25" x14ac:dyDescent="0.25">
      <c r="A321" t="s">
        <v>96</v>
      </c>
      <c r="B321">
        <v>2612.02</v>
      </c>
      <c r="C321">
        <v>2010.98</v>
      </c>
      <c r="D321">
        <v>1986.11</v>
      </c>
      <c r="E321">
        <v>1979.85</v>
      </c>
      <c r="F321">
        <v>253.38499999999999</v>
      </c>
      <c r="G321">
        <v>0.375691</v>
      </c>
      <c r="H321">
        <v>0.629741</v>
      </c>
      <c r="I321">
        <v>0</v>
      </c>
    </row>
    <row r="322" spans="1:25" x14ac:dyDescent="0.25">
      <c r="A322" t="s">
        <v>96</v>
      </c>
      <c r="B322">
        <v>2005.47</v>
      </c>
      <c r="C322">
        <v>2000.21</v>
      </c>
      <c r="D322">
        <v>1975.41</v>
      </c>
      <c r="E322">
        <v>1969.13</v>
      </c>
      <c r="F322">
        <v>252.892</v>
      </c>
      <c r="G322">
        <v>0.37569799999999998</v>
      </c>
      <c r="H322">
        <v>0.62700999999999996</v>
      </c>
      <c r="I322">
        <v>0</v>
      </c>
    </row>
    <row r="323" spans="1:25" x14ac:dyDescent="0.25">
      <c r="A323" t="s">
        <v>96</v>
      </c>
      <c r="B323">
        <v>2010.53</v>
      </c>
      <c r="C323">
        <v>2005.41</v>
      </c>
      <c r="D323">
        <v>1980.88</v>
      </c>
      <c r="E323">
        <v>1974.65</v>
      </c>
      <c r="F323">
        <v>253.364</v>
      </c>
      <c r="G323">
        <v>0.37594499999999997</v>
      </c>
      <c r="H323">
        <v>0.61911899999999997</v>
      </c>
      <c r="I323">
        <v>0</v>
      </c>
    </row>
    <row r="324" spans="1:25" x14ac:dyDescent="0.25">
      <c r="A324" t="s">
        <v>96</v>
      </c>
      <c r="B324">
        <v>2009.46</v>
      </c>
      <c r="C324">
        <v>2004.52</v>
      </c>
      <c r="D324">
        <v>1980.98</v>
      </c>
      <c r="E324">
        <v>1974.88</v>
      </c>
      <c r="F324">
        <v>253.52</v>
      </c>
      <c r="G324">
        <v>0.37569599999999997</v>
      </c>
      <c r="H324">
        <v>0.61911700000000003</v>
      </c>
      <c r="I324">
        <v>0</v>
      </c>
    </row>
    <row r="325" spans="1:25" x14ac:dyDescent="0.25">
      <c r="A325" t="s">
        <v>96</v>
      </c>
      <c r="B325">
        <v>2014.44</v>
      </c>
      <c r="C325">
        <v>2009.33</v>
      </c>
      <c r="D325">
        <v>1985.6</v>
      </c>
      <c r="E325">
        <v>1979.49</v>
      </c>
      <c r="F325">
        <v>253.57</v>
      </c>
      <c r="G325">
        <v>0.37570599999999998</v>
      </c>
      <c r="H325">
        <v>0.61912199999999995</v>
      </c>
      <c r="I325">
        <v>0</v>
      </c>
    </row>
    <row r="326" spans="1:25" x14ac:dyDescent="0.25">
      <c r="A326" t="s">
        <v>96</v>
      </c>
      <c r="B326">
        <v>2009.16</v>
      </c>
      <c r="C326">
        <v>2004.28</v>
      </c>
      <c r="D326">
        <v>1980.82</v>
      </c>
      <c r="E326">
        <v>1974.72</v>
      </c>
      <c r="F326">
        <v>253.29400000000001</v>
      </c>
      <c r="G326">
        <v>0.37571300000000002</v>
      </c>
      <c r="H326">
        <v>0.62149600000000005</v>
      </c>
      <c r="I326">
        <v>0</v>
      </c>
    </row>
    <row r="327" spans="1:25" x14ac:dyDescent="0.25">
      <c r="A327" t="s">
        <v>96</v>
      </c>
      <c r="B327">
        <v>2013.81</v>
      </c>
      <c r="C327">
        <v>2008.84</v>
      </c>
      <c r="D327">
        <v>1985.28</v>
      </c>
      <c r="E327">
        <v>1979.17</v>
      </c>
      <c r="F327">
        <v>254.54400000000001</v>
      </c>
      <c r="G327">
        <v>0.37583</v>
      </c>
      <c r="H327">
        <v>0.62416300000000002</v>
      </c>
      <c r="I327">
        <v>0</v>
      </c>
    </row>
    <row r="328" spans="1:25" x14ac:dyDescent="0.25">
      <c r="A328" t="s">
        <v>96</v>
      </c>
      <c r="B328">
        <v>2010.84</v>
      </c>
      <c r="C328">
        <v>2005.85</v>
      </c>
      <c r="D328">
        <v>1982.28</v>
      </c>
      <c r="E328">
        <v>1976.18</v>
      </c>
      <c r="F328">
        <v>254.40199999999999</v>
      </c>
      <c r="G328">
        <v>0.37570100000000001</v>
      </c>
      <c r="H328">
        <v>0.61912199999999995</v>
      </c>
      <c r="I328">
        <v>0</v>
      </c>
    </row>
    <row r="329" spans="1:25" x14ac:dyDescent="0.25">
      <c r="A329" t="s">
        <v>96</v>
      </c>
      <c r="B329">
        <v>2012.56</v>
      </c>
      <c r="C329">
        <v>2007.61</v>
      </c>
      <c r="D329">
        <v>1983.88</v>
      </c>
      <c r="E329">
        <v>1977.74</v>
      </c>
      <c r="F329">
        <v>253.596</v>
      </c>
      <c r="G329">
        <v>0.37570199999999998</v>
      </c>
      <c r="H329">
        <v>0.62395800000000001</v>
      </c>
      <c r="I329">
        <v>0</v>
      </c>
    </row>
    <row r="330" spans="1:25" x14ac:dyDescent="0.25">
      <c r="A330" t="s">
        <v>96</v>
      </c>
      <c r="B330">
        <v>2011.15</v>
      </c>
      <c r="C330">
        <v>2006.05</v>
      </c>
      <c r="D330">
        <v>1982.39</v>
      </c>
      <c r="E330">
        <v>1976.27</v>
      </c>
      <c r="F330">
        <v>253.96</v>
      </c>
      <c r="G330">
        <v>0.37569000000000002</v>
      </c>
      <c r="H330">
        <v>0.62001600000000001</v>
      </c>
      <c r="I330">
        <v>0</v>
      </c>
    </row>
    <row r="331" spans="1:25" x14ac:dyDescent="0.25">
      <c r="A331" t="s">
        <v>96</v>
      </c>
      <c r="B331">
        <v>2012.5</v>
      </c>
      <c r="C331">
        <v>2007.62</v>
      </c>
      <c r="D331">
        <v>1984.09</v>
      </c>
      <c r="E331">
        <v>1977.99</v>
      </c>
      <c r="F331">
        <v>253.68899999999999</v>
      </c>
      <c r="G331">
        <v>0.377419</v>
      </c>
      <c r="H331">
        <v>0.61912199999999995</v>
      </c>
      <c r="I331">
        <v>0</v>
      </c>
    </row>
    <row r="332" spans="1:25" x14ac:dyDescent="0.25">
      <c r="A332" t="s">
        <v>96</v>
      </c>
      <c r="B332">
        <v>2009.29</v>
      </c>
      <c r="C332">
        <v>2004.32</v>
      </c>
      <c r="D332">
        <v>1980.89</v>
      </c>
      <c r="E332">
        <v>1974.78</v>
      </c>
      <c r="F332">
        <v>253.39500000000001</v>
      </c>
      <c r="G332">
        <v>0.37586199999999997</v>
      </c>
      <c r="H332">
        <v>0.62783999999999995</v>
      </c>
      <c r="I332">
        <v>0</v>
      </c>
    </row>
    <row r="333" spans="1:25" x14ac:dyDescent="0.25">
      <c r="A333" t="s">
        <v>96</v>
      </c>
      <c r="B333">
        <v>2012.27</v>
      </c>
      <c r="C333">
        <v>2007.31</v>
      </c>
      <c r="D333">
        <v>1983.85</v>
      </c>
      <c r="E333">
        <v>1977.74</v>
      </c>
      <c r="F333">
        <v>253.11099999999999</v>
      </c>
      <c r="G333">
        <v>0.375693</v>
      </c>
      <c r="H333">
        <v>0.61911499999999997</v>
      </c>
      <c r="I333">
        <v>0</v>
      </c>
    </row>
    <row r="334" spans="1:25" x14ac:dyDescent="0.25">
      <c r="A334" t="s">
        <v>96</v>
      </c>
      <c r="B334">
        <v>2009.69</v>
      </c>
      <c r="C334">
        <v>2004.72</v>
      </c>
      <c r="D334">
        <v>1981.31</v>
      </c>
      <c r="E334">
        <v>1975.21</v>
      </c>
      <c r="F334">
        <v>253.63900000000001</v>
      </c>
      <c r="G334">
        <v>0.37570399999999998</v>
      </c>
      <c r="H334">
        <v>0.61912199999999995</v>
      </c>
      <c r="I334">
        <v>0</v>
      </c>
    </row>
    <row r="335" spans="1:25" x14ac:dyDescent="0.25">
      <c r="A335" t="s">
        <v>96</v>
      </c>
      <c r="B335">
        <v>2014.7</v>
      </c>
      <c r="C335">
        <v>2009.55</v>
      </c>
      <c r="D335">
        <v>1985.78</v>
      </c>
      <c r="E335">
        <v>1979.67</v>
      </c>
      <c r="F335">
        <v>253.774</v>
      </c>
      <c r="G335">
        <v>0.366118</v>
      </c>
      <c r="H335">
        <v>0.62977300000000003</v>
      </c>
      <c r="I335">
        <v>0</v>
      </c>
      <c r="R335" t="s">
        <v>68</v>
      </c>
      <c r="U335" t="s">
        <v>67</v>
      </c>
      <c r="X335" t="s">
        <v>65</v>
      </c>
    </row>
    <row r="336" spans="1:25" x14ac:dyDescent="0.25">
      <c r="A336" t="s">
        <v>96</v>
      </c>
      <c r="B336">
        <v>2010.36</v>
      </c>
      <c r="C336">
        <v>2005.47</v>
      </c>
      <c r="D336">
        <v>1981.83</v>
      </c>
      <c r="E336">
        <v>1975.72</v>
      </c>
      <c r="F336">
        <v>254.31700000000001</v>
      </c>
      <c r="G336">
        <v>0.37579499999999999</v>
      </c>
      <c r="H336">
        <v>0.62975300000000001</v>
      </c>
      <c r="I336">
        <v>0</v>
      </c>
      <c r="R336">
        <f>AVERAGE(B287:B336)</f>
        <v>2043.5383999999999</v>
      </c>
      <c r="S336">
        <f>AVERAGE(C287:C336)</f>
        <v>2005.4680000000001</v>
      </c>
      <c r="U336">
        <f>_xlfn.VAR.P(B287:B336)</f>
        <v>28644.678449439998</v>
      </c>
      <c r="V336">
        <f>_xlfn.VAR.P(C287:C336)</f>
        <v>16.485859999999853</v>
      </c>
      <c r="X336">
        <f>1.96*SQRT(U336)/50</f>
        <v>6.6344976217154139</v>
      </c>
      <c r="Y336">
        <f>1.96*SQRT(V336)/50</f>
        <v>0.15916290997088417</v>
      </c>
    </row>
    <row r="337" spans="1:9" x14ac:dyDescent="0.25">
      <c r="A337" t="s">
        <v>96</v>
      </c>
      <c r="B337">
        <v>102179.00437</v>
      </c>
      <c r="C337" t="s">
        <v>37</v>
      </c>
    </row>
    <row r="338" spans="1:9" x14ac:dyDescent="0.25">
      <c r="A338" t="s">
        <v>111</v>
      </c>
      <c r="B338">
        <v>11430.5</v>
      </c>
      <c r="C338">
        <v>11425.7</v>
      </c>
      <c r="D338">
        <v>11401.5</v>
      </c>
      <c r="E338">
        <v>11308.1</v>
      </c>
      <c r="F338">
        <v>7419.64</v>
      </c>
      <c r="G338">
        <v>0.375828</v>
      </c>
      <c r="H338">
        <v>0.61912100000000003</v>
      </c>
      <c r="I338">
        <v>0</v>
      </c>
    </row>
    <row r="339" spans="1:9" x14ac:dyDescent="0.25">
      <c r="A339" t="s">
        <v>111</v>
      </c>
      <c r="B339">
        <v>11468.7</v>
      </c>
      <c r="C339">
        <v>11462.9</v>
      </c>
      <c r="D339">
        <v>11438.5</v>
      </c>
      <c r="E339">
        <v>11346.3</v>
      </c>
      <c r="F339">
        <v>7374.2</v>
      </c>
      <c r="G339">
        <v>0.37599100000000002</v>
      </c>
      <c r="H339">
        <v>0.61912199999999995</v>
      </c>
      <c r="I339">
        <v>0</v>
      </c>
    </row>
    <row r="340" spans="1:9" x14ac:dyDescent="0.25">
      <c r="A340" t="s">
        <v>111</v>
      </c>
      <c r="B340">
        <v>11470.9</v>
      </c>
      <c r="C340">
        <v>11465.1</v>
      </c>
      <c r="D340">
        <v>11440.7</v>
      </c>
      <c r="E340">
        <v>11348.1</v>
      </c>
      <c r="F340">
        <v>7377.4</v>
      </c>
      <c r="G340">
        <v>0.37570900000000002</v>
      </c>
      <c r="H340">
        <v>0.61912100000000003</v>
      </c>
      <c r="I340">
        <v>0</v>
      </c>
    </row>
    <row r="341" spans="1:9" x14ac:dyDescent="0.25">
      <c r="A341" t="s">
        <v>111</v>
      </c>
      <c r="B341">
        <v>11554.1</v>
      </c>
      <c r="C341">
        <v>11548.4</v>
      </c>
      <c r="D341">
        <v>11524.2</v>
      </c>
      <c r="E341">
        <v>11429.9</v>
      </c>
      <c r="F341">
        <v>7472.36</v>
      </c>
      <c r="G341">
        <v>0.37588899999999997</v>
      </c>
      <c r="H341">
        <v>0.626749</v>
      </c>
      <c r="I341">
        <v>0</v>
      </c>
    </row>
    <row r="342" spans="1:9" x14ac:dyDescent="0.25">
      <c r="A342" t="s">
        <v>111</v>
      </c>
      <c r="B342">
        <v>11798</v>
      </c>
      <c r="C342">
        <v>11539</v>
      </c>
      <c r="D342">
        <v>11514.4</v>
      </c>
      <c r="E342">
        <v>11420.4</v>
      </c>
      <c r="F342">
        <v>7460.32</v>
      </c>
      <c r="G342">
        <v>0.37569399999999997</v>
      </c>
      <c r="H342">
        <v>0.62979300000000005</v>
      </c>
      <c r="I342">
        <v>0</v>
      </c>
    </row>
    <row r="343" spans="1:9" x14ac:dyDescent="0.25">
      <c r="A343" t="s">
        <v>111</v>
      </c>
      <c r="B343">
        <v>11810.3</v>
      </c>
      <c r="C343">
        <v>11801.5</v>
      </c>
      <c r="D343">
        <v>11776.7</v>
      </c>
      <c r="E343">
        <v>11677.9</v>
      </c>
      <c r="F343">
        <v>7712.7</v>
      </c>
      <c r="G343">
        <v>0.37652099999999999</v>
      </c>
      <c r="H343">
        <v>0.62484300000000004</v>
      </c>
      <c r="I343">
        <v>0</v>
      </c>
    </row>
    <row r="344" spans="1:9" x14ac:dyDescent="0.25">
      <c r="A344" t="s">
        <v>111</v>
      </c>
      <c r="B344">
        <v>11563</v>
      </c>
      <c r="C344">
        <v>11557.2</v>
      </c>
      <c r="D344">
        <v>11532.9</v>
      </c>
      <c r="E344">
        <v>11438.7</v>
      </c>
      <c r="F344">
        <v>7472.8</v>
      </c>
      <c r="G344">
        <v>0.37569599999999997</v>
      </c>
      <c r="H344">
        <v>0.61912</v>
      </c>
      <c r="I344">
        <v>0</v>
      </c>
    </row>
    <row r="345" spans="1:9" x14ac:dyDescent="0.25">
      <c r="A345" t="s">
        <v>111</v>
      </c>
      <c r="B345">
        <v>11581.6</v>
      </c>
      <c r="C345">
        <v>11575.8</v>
      </c>
      <c r="D345">
        <v>11551.6</v>
      </c>
      <c r="E345">
        <v>11457.1</v>
      </c>
      <c r="F345">
        <v>7491.71</v>
      </c>
      <c r="G345">
        <v>0.38007200000000002</v>
      </c>
      <c r="H345">
        <v>0.62978000000000001</v>
      </c>
      <c r="I345">
        <v>0</v>
      </c>
    </row>
    <row r="346" spans="1:9" x14ac:dyDescent="0.25">
      <c r="A346" t="s">
        <v>111</v>
      </c>
      <c r="B346">
        <v>11925.1</v>
      </c>
      <c r="C346">
        <v>11919.3</v>
      </c>
      <c r="D346">
        <v>11894.7</v>
      </c>
      <c r="E346">
        <v>11793.8</v>
      </c>
      <c r="F346">
        <v>7820.74</v>
      </c>
      <c r="G346">
        <v>0.36565500000000001</v>
      </c>
      <c r="H346">
        <v>0.62850399999999995</v>
      </c>
      <c r="I346">
        <v>0</v>
      </c>
    </row>
    <row r="347" spans="1:9" x14ac:dyDescent="0.25">
      <c r="A347" t="s">
        <v>111</v>
      </c>
      <c r="B347">
        <v>11555.2</v>
      </c>
      <c r="C347">
        <v>11549.4</v>
      </c>
      <c r="D347">
        <v>11524.9</v>
      </c>
      <c r="E347">
        <v>11431.2</v>
      </c>
      <c r="F347">
        <v>7455.72</v>
      </c>
      <c r="G347">
        <v>0.37585499999999999</v>
      </c>
      <c r="H347">
        <v>0.62173299999999998</v>
      </c>
      <c r="I347">
        <v>0</v>
      </c>
    </row>
    <row r="348" spans="1:9" x14ac:dyDescent="0.25">
      <c r="A348" t="s">
        <v>111</v>
      </c>
      <c r="B348">
        <v>13417.4</v>
      </c>
      <c r="C348">
        <v>11723.3</v>
      </c>
      <c r="D348">
        <v>11698.8</v>
      </c>
      <c r="E348">
        <v>11601.4</v>
      </c>
      <c r="F348">
        <v>7617.59</v>
      </c>
      <c r="G348">
        <v>0.37588100000000002</v>
      </c>
      <c r="H348">
        <v>0.62938899999999998</v>
      </c>
      <c r="I348">
        <v>0</v>
      </c>
    </row>
    <row r="349" spans="1:9" x14ac:dyDescent="0.25">
      <c r="A349" t="s">
        <v>111</v>
      </c>
      <c r="B349">
        <v>11428.9</v>
      </c>
      <c r="C349">
        <v>11423.1</v>
      </c>
      <c r="D349">
        <v>11398.7</v>
      </c>
      <c r="E349">
        <v>11306.7</v>
      </c>
      <c r="F349">
        <v>7353.78</v>
      </c>
      <c r="G349">
        <v>0.37142599999999998</v>
      </c>
      <c r="H349">
        <v>0.62483200000000005</v>
      </c>
      <c r="I349">
        <v>0</v>
      </c>
    </row>
    <row r="350" spans="1:9" x14ac:dyDescent="0.25">
      <c r="A350" t="s">
        <v>111</v>
      </c>
      <c r="B350">
        <v>11702.5</v>
      </c>
      <c r="C350">
        <v>11696.7</v>
      </c>
      <c r="D350">
        <v>11672</v>
      </c>
      <c r="E350">
        <v>11575.1</v>
      </c>
      <c r="F350">
        <v>7608.05</v>
      </c>
      <c r="G350">
        <v>0.37573299999999998</v>
      </c>
      <c r="H350">
        <v>0.62955099999999997</v>
      </c>
      <c r="I350">
        <v>0</v>
      </c>
    </row>
    <row r="351" spans="1:9" x14ac:dyDescent="0.25">
      <c r="A351" t="s">
        <v>111</v>
      </c>
      <c r="B351">
        <v>11446.9</v>
      </c>
      <c r="C351">
        <v>11441.1</v>
      </c>
      <c r="D351">
        <v>11416.9</v>
      </c>
      <c r="E351">
        <v>11324.7</v>
      </c>
      <c r="F351">
        <v>7367.07</v>
      </c>
      <c r="G351">
        <v>0.37621199999999999</v>
      </c>
      <c r="H351">
        <v>0.62969900000000001</v>
      </c>
      <c r="I351">
        <v>0</v>
      </c>
    </row>
    <row r="352" spans="1:9" x14ac:dyDescent="0.25">
      <c r="A352" t="s">
        <v>111</v>
      </c>
      <c r="B352">
        <v>11482.4</v>
      </c>
      <c r="C352">
        <v>11476.6</v>
      </c>
      <c r="D352">
        <v>11452.4</v>
      </c>
      <c r="E352">
        <v>11359.3</v>
      </c>
      <c r="F352">
        <v>7414.04</v>
      </c>
      <c r="G352">
        <v>0.37616899999999998</v>
      </c>
      <c r="H352">
        <v>0.61911899999999997</v>
      </c>
      <c r="I352">
        <v>0</v>
      </c>
    </row>
    <row r="353" spans="1:9" x14ac:dyDescent="0.25">
      <c r="A353" t="s">
        <v>111</v>
      </c>
      <c r="B353">
        <v>12102.8</v>
      </c>
      <c r="C353">
        <v>11413.9</v>
      </c>
      <c r="D353">
        <v>11389.3</v>
      </c>
      <c r="E353">
        <v>11297.8</v>
      </c>
      <c r="F353">
        <v>7330.46</v>
      </c>
      <c r="G353">
        <v>0.37628099999999998</v>
      </c>
      <c r="H353">
        <v>0.61911799999999995</v>
      </c>
      <c r="I353">
        <v>0</v>
      </c>
    </row>
    <row r="354" spans="1:9" x14ac:dyDescent="0.25">
      <c r="A354" t="s">
        <v>111</v>
      </c>
      <c r="B354">
        <v>11615.2</v>
      </c>
      <c r="C354">
        <v>11607</v>
      </c>
      <c r="D354">
        <v>11582.6</v>
      </c>
      <c r="E354">
        <v>11487.3</v>
      </c>
      <c r="F354">
        <v>7522.45</v>
      </c>
      <c r="G354">
        <v>0.375697</v>
      </c>
      <c r="H354">
        <v>0.62751699999999999</v>
      </c>
      <c r="I354">
        <v>0</v>
      </c>
    </row>
    <row r="355" spans="1:9" x14ac:dyDescent="0.25">
      <c r="A355" t="s">
        <v>111</v>
      </c>
      <c r="B355">
        <v>11816.3</v>
      </c>
      <c r="C355">
        <v>11810.5</v>
      </c>
      <c r="D355">
        <v>11786</v>
      </c>
      <c r="E355">
        <v>11686.6</v>
      </c>
      <c r="F355">
        <v>7742.44</v>
      </c>
      <c r="G355">
        <v>0.37590400000000002</v>
      </c>
      <c r="H355">
        <v>0.61912199999999995</v>
      </c>
      <c r="I355">
        <v>0</v>
      </c>
    </row>
    <row r="356" spans="1:9" x14ac:dyDescent="0.25">
      <c r="A356" t="s">
        <v>111</v>
      </c>
      <c r="B356">
        <v>11609.5</v>
      </c>
      <c r="C356">
        <v>11603.7</v>
      </c>
      <c r="D356">
        <v>11579.1</v>
      </c>
      <c r="E356">
        <v>11484</v>
      </c>
      <c r="F356">
        <v>7521.18</v>
      </c>
      <c r="G356">
        <v>0.37603599999999998</v>
      </c>
      <c r="H356">
        <v>0.61912199999999995</v>
      </c>
      <c r="I356">
        <v>0</v>
      </c>
    </row>
    <row r="357" spans="1:9" x14ac:dyDescent="0.25">
      <c r="A357" t="s">
        <v>111</v>
      </c>
      <c r="B357">
        <v>11548.7</v>
      </c>
      <c r="C357">
        <v>11542.9</v>
      </c>
      <c r="D357">
        <v>11518.3</v>
      </c>
      <c r="E357">
        <v>11424.3</v>
      </c>
      <c r="F357">
        <v>7470.6</v>
      </c>
      <c r="G357">
        <v>0.37569000000000002</v>
      </c>
      <c r="H357">
        <v>0.62840600000000002</v>
      </c>
      <c r="I357">
        <v>0</v>
      </c>
    </row>
    <row r="358" spans="1:9" x14ac:dyDescent="0.25">
      <c r="A358" t="s">
        <v>111</v>
      </c>
      <c r="B358">
        <v>11548</v>
      </c>
      <c r="C358">
        <v>11542.2</v>
      </c>
      <c r="D358">
        <v>11517.7</v>
      </c>
      <c r="E358">
        <v>11423.5</v>
      </c>
      <c r="F358">
        <v>7474.06</v>
      </c>
      <c r="G358">
        <v>0.37571300000000002</v>
      </c>
      <c r="H358">
        <v>0.62165800000000004</v>
      </c>
      <c r="I358">
        <v>0</v>
      </c>
    </row>
    <row r="359" spans="1:9" x14ac:dyDescent="0.25">
      <c r="A359" t="s">
        <v>111</v>
      </c>
      <c r="B359">
        <v>11870.3</v>
      </c>
      <c r="C359">
        <v>11476.9</v>
      </c>
      <c r="D359">
        <v>11452.5</v>
      </c>
      <c r="E359">
        <v>11359.7</v>
      </c>
      <c r="F359">
        <v>7395.19</v>
      </c>
      <c r="G359">
        <v>0.375753</v>
      </c>
      <c r="H359">
        <v>0.61912199999999995</v>
      </c>
      <c r="I359">
        <v>0</v>
      </c>
    </row>
    <row r="360" spans="1:9" x14ac:dyDescent="0.25">
      <c r="A360" t="s">
        <v>111</v>
      </c>
      <c r="B360">
        <v>12009.1</v>
      </c>
      <c r="C360">
        <v>12000.1</v>
      </c>
      <c r="D360">
        <v>11975.2</v>
      </c>
      <c r="E360">
        <v>11872.5</v>
      </c>
      <c r="F360">
        <v>7909.91</v>
      </c>
      <c r="G360">
        <v>0.37650099999999997</v>
      </c>
      <c r="H360">
        <v>0.61912199999999995</v>
      </c>
      <c r="I360">
        <v>0</v>
      </c>
    </row>
    <row r="361" spans="1:9" x14ac:dyDescent="0.25">
      <c r="A361" t="s">
        <v>111</v>
      </c>
      <c r="B361">
        <v>11715.8</v>
      </c>
      <c r="C361">
        <v>11710</v>
      </c>
      <c r="D361">
        <v>11685.3</v>
      </c>
      <c r="E361">
        <v>11587.8</v>
      </c>
      <c r="F361">
        <v>7638.8</v>
      </c>
      <c r="G361">
        <v>0.37569000000000002</v>
      </c>
      <c r="H361">
        <v>0.62860700000000003</v>
      </c>
      <c r="I361">
        <v>0</v>
      </c>
    </row>
    <row r="362" spans="1:9" x14ac:dyDescent="0.25">
      <c r="A362" t="s">
        <v>111</v>
      </c>
      <c r="B362">
        <v>11591.7</v>
      </c>
      <c r="C362">
        <v>11585.9</v>
      </c>
      <c r="D362">
        <v>11561.5</v>
      </c>
      <c r="E362">
        <v>11466.6</v>
      </c>
      <c r="F362">
        <v>7510.71</v>
      </c>
      <c r="G362">
        <v>0.375695</v>
      </c>
      <c r="H362">
        <v>0.62717199999999995</v>
      </c>
      <c r="I362">
        <v>0</v>
      </c>
    </row>
    <row r="363" spans="1:9" x14ac:dyDescent="0.25">
      <c r="A363" t="s">
        <v>111</v>
      </c>
      <c r="B363">
        <v>11546.2</v>
      </c>
      <c r="C363">
        <v>11540.4</v>
      </c>
      <c r="D363">
        <v>11516</v>
      </c>
      <c r="E363">
        <v>11421.9</v>
      </c>
      <c r="F363">
        <v>7466.05</v>
      </c>
      <c r="G363">
        <v>0.37569000000000002</v>
      </c>
      <c r="H363">
        <v>0.62494400000000006</v>
      </c>
      <c r="I363">
        <v>0</v>
      </c>
    </row>
    <row r="364" spans="1:9" x14ac:dyDescent="0.25">
      <c r="A364" t="s">
        <v>111</v>
      </c>
      <c r="B364">
        <v>11477</v>
      </c>
      <c r="C364">
        <v>11471.1</v>
      </c>
      <c r="D364">
        <v>11446.3</v>
      </c>
      <c r="E364">
        <v>11353.8</v>
      </c>
      <c r="F364">
        <v>7393.76</v>
      </c>
      <c r="G364">
        <v>0.37569999999999998</v>
      </c>
      <c r="H364">
        <v>0.62973299999999999</v>
      </c>
      <c r="I364">
        <v>0</v>
      </c>
    </row>
    <row r="365" spans="1:9" x14ac:dyDescent="0.25">
      <c r="A365" t="s">
        <v>111</v>
      </c>
      <c r="B365">
        <v>11671.9</v>
      </c>
      <c r="C365">
        <v>11627.2</v>
      </c>
      <c r="D365">
        <v>11603</v>
      </c>
      <c r="E365">
        <v>11507.2</v>
      </c>
      <c r="F365">
        <v>7545.13</v>
      </c>
      <c r="G365">
        <v>0.37606400000000001</v>
      </c>
      <c r="H365">
        <v>0.61912100000000003</v>
      </c>
      <c r="I365">
        <v>0</v>
      </c>
    </row>
    <row r="366" spans="1:9" x14ac:dyDescent="0.25">
      <c r="A366" t="s">
        <v>111</v>
      </c>
      <c r="B366">
        <v>11439.4</v>
      </c>
      <c r="C366">
        <v>11432.4</v>
      </c>
      <c r="D366">
        <v>11407.7</v>
      </c>
      <c r="E366">
        <v>11315.7</v>
      </c>
      <c r="F366">
        <v>7358.85</v>
      </c>
      <c r="G366">
        <v>0.37601800000000002</v>
      </c>
      <c r="H366">
        <v>0.62750899999999998</v>
      </c>
      <c r="I366">
        <v>0</v>
      </c>
    </row>
    <row r="367" spans="1:9" x14ac:dyDescent="0.25">
      <c r="A367" t="s">
        <v>111</v>
      </c>
      <c r="B367">
        <v>11624.2</v>
      </c>
      <c r="C367">
        <v>11618.5</v>
      </c>
      <c r="D367">
        <v>11594.2</v>
      </c>
      <c r="E367">
        <v>11498.4</v>
      </c>
      <c r="F367">
        <v>7542.9</v>
      </c>
      <c r="G367">
        <v>0.375697</v>
      </c>
      <c r="H367">
        <v>0.61912199999999995</v>
      </c>
      <c r="I367">
        <v>0</v>
      </c>
    </row>
    <row r="368" spans="1:9" x14ac:dyDescent="0.25">
      <c r="A368" t="s">
        <v>111</v>
      </c>
      <c r="B368">
        <v>11444.3</v>
      </c>
      <c r="C368">
        <v>11438.5</v>
      </c>
      <c r="D368">
        <v>11414.1</v>
      </c>
      <c r="E368">
        <v>11321.7</v>
      </c>
      <c r="F368">
        <v>7364.35</v>
      </c>
      <c r="G368">
        <v>0.37579299999999999</v>
      </c>
      <c r="H368">
        <v>0.62957399999999997</v>
      </c>
      <c r="I368">
        <v>0</v>
      </c>
    </row>
    <row r="369" spans="1:9" x14ac:dyDescent="0.25">
      <c r="A369" t="s">
        <v>111</v>
      </c>
      <c r="B369">
        <v>11494.7</v>
      </c>
      <c r="C369">
        <v>11488.8</v>
      </c>
      <c r="D369">
        <v>11464.3</v>
      </c>
      <c r="E369">
        <v>11371.4</v>
      </c>
      <c r="F369">
        <v>7408.37</v>
      </c>
      <c r="G369">
        <v>0.375751</v>
      </c>
      <c r="H369">
        <v>0.61903900000000001</v>
      </c>
      <c r="I369">
        <v>0</v>
      </c>
    </row>
    <row r="370" spans="1:9" x14ac:dyDescent="0.25">
      <c r="A370" t="s">
        <v>111</v>
      </c>
      <c r="B370">
        <v>11560.8</v>
      </c>
      <c r="C370">
        <v>11555.1</v>
      </c>
      <c r="D370">
        <v>11530.7</v>
      </c>
      <c r="E370">
        <v>11436.3</v>
      </c>
      <c r="F370">
        <v>7479.13</v>
      </c>
      <c r="G370">
        <v>0.37592799999999998</v>
      </c>
      <c r="H370">
        <v>0.61911899999999997</v>
      </c>
      <c r="I370">
        <v>0</v>
      </c>
    </row>
    <row r="371" spans="1:9" x14ac:dyDescent="0.25">
      <c r="A371" t="s">
        <v>111</v>
      </c>
      <c r="B371">
        <v>11835.8</v>
      </c>
      <c r="C371">
        <v>11500.5</v>
      </c>
      <c r="D371">
        <v>11476.1</v>
      </c>
      <c r="E371">
        <v>11382.6</v>
      </c>
      <c r="F371">
        <v>7437.2</v>
      </c>
      <c r="G371">
        <v>0.375691</v>
      </c>
      <c r="H371">
        <v>0.619035</v>
      </c>
      <c r="I371">
        <v>0</v>
      </c>
    </row>
    <row r="372" spans="1:9" x14ac:dyDescent="0.25">
      <c r="A372" t="s">
        <v>111</v>
      </c>
      <c r="B372">
        <v>12642.8</v>
      </c>
      <c r="C372">
        <v>12040.7</v>
      </c>
      <c r="D372">
        <v>12015.6</v>
      </c>
      <c r="E372">
        <v>11912</v>
      </c>
      <c r="F372">
        <v>7959.13</v>
      </c>
      <c r="G372">
        <v>0.38007400000000002</v>
      </c>
      <c r="H372">
        <v>0.62859900000000002</v>
      </c>
      <c r="I372">
        <v>0</v>
      </c>
    </row>
    <row r="373" spans="1:9" x14ac:dyDescent="0.25">
      <c r="A373" t="s">
        <v>111</v>
      </c>
      <c r="B373">
        <v>11577.6</v>
      </c>
      <c r="C373">
        <v>11571.8</v>
      </c>
      <c r="D373">
        <v>11547.5</v>
      </c>
      <c r="E373">
        <v>11452.5</v>
      </c>
      <c r="F373">
        <v>7508.51</v>
      </c>
      <c r="G373">
        <v>0.375697</v>
      </c>
      <c r="H373">
        <v>0.61912199999999995</v>
      </c>
      <c r="I373">
        <v>0</v>
      </c>
    </row>
    <row r="374" spans="1:9" x14ac:dyDescent="0.25">
      <c r="A374" t="s">
        <v>111</v>
      </c>
      <c r="B374">
        <v>11496.3</v>
      </c>
      <c r="C374">
        <v>11490.4</v>
      </c>
      <c r="D374">
        <v>11466.1</v>
      </c>
      <c r="E374">
        <v>11373.2</v>
      </c>
      <c r="F374">
        <v>7409.54</v>
      </c>
      <c r="G374">
        <v>0.37571599999999999</v>
      </c>
      <c r="H374">
        <v>0.61912100000000003</v>
      </c>
      <c r="I374">
        <v>0</v>
      </c>
    </row>
    <row r="375" spans="1:9" x14ac:dyDescent="0.25">
      <c r="A375" t="s">
        <v>111</v>
      </c>
      <c r="B375">
        <v>11667.4</v>
      </c>
      <c r="C375">
        <v>11661.6</v>
      </c>
      <c r="D375">
        <v>11636.8</v>
      </c>
      <c r="E375">
        <v>11540.1</v>
      </c>
      <c r="F375">
        <v>7590.29</v>
      </c>
      <c r="G375">
        <v>0.37578</v>
      </c>
      <c r="H375">
        <v>0.62772799999999995</v>
      </c>
      <c r="I375">
        <v>0</v>
      </c>
    </row>
    <row r="376" spans="1:9" x14ac:dyDescent="0.25">
      <c r="A376" t="s">
        <v>111</v>
      </c>
      <c r="B376">
        <v>11610.6</v>
      </c>
      <c r="C376">
        <v>11604.8</v>
      </c>
      <c r="D376">
        <v>11580.3</v>
      </c>
      <c r="E376">
        <v>11485.2</v>
      </c>
      <c r="F376">
        <v>7516.65</v>
      </c>
      <c r="G376">
        <v>0.375691</v>
      </c>
      <c r="H376">
        <v>0.61910100000000001</v>
      </c>
      <c r="I376">
        <v>0</v>
      </c>
    </row>
    <row r="377" spans="1:9" x14ac:dyDescent="0.25">
      <c r="A377" t="s">
        <v>111</v>
      </c>
      <c r="B377">
        <v>11592.3</v>
      </c>
      <c r="C377">
        <v>11566.3</v>
      </c>
      <c r="D377">
        <v>11541.7</v>
      </c>
      <c r="E377">
        <v>11447.7</v>
      </c>
      <c r="F377">
        <v>7470.39</v>
      </c>
      <c r="G377">
        <v>0.37569200000000003</v>
      </c>
      <c r="H377">
        <v>0.62877799999999995</v>
      </c>
      <c r="I377">
        <v>0</v>
      </c>
    </row>
    <row r="378" spans="1:9" x14ac:dyDescent="0.25">
      <c r="A378" t="s">
        <v>111</v>
      </c>
      <c r="B378">
        <v>11492.6</v>
      </c>
      <c r="C378">
        <v>11487.1</v>
      </c>
      <c r="D378">
        <v>11462.8</v>
      </c>
      <c r="E378">
        <v>11369.4</v>
      </c>
      <c r="F378">
        <v>7432.06</v>
      </c>
      <c r="G378">
        <v>0.375718</v>
      </c>
      <c r="H378">
        <v>0.62950399999999995</v>
      </c>
      <c r="I378">
        <v>0</v>
      </c>
    </row>
    <row r="379" spans="1:9" x14ac:dyDescent="0.25">
      <c r="A379" t="s">
        <v>111</v>
      </c>
      <c r="B379">
        <v>11401.4</v>
      </c>
      <c r="C379">
        <v>11395.5</v>
      </c>
      <c r="D379">
        <v>11370.8</v>
      </c>
      <c r="E379">
        <v>11279.4</v>
      </c>
      <c r="F379">
        <v>7334.27</v>
      </c>
      <c r="G379">
        <v>0.37570500000000001</v>
      </c>
      <c r="H379">
        <v>0.64044599999999996</v>
      </c>
      <c r="I379">
        <v>0</v>
      </c>
    </row>
    <row r="380" spans="1:9" x14ac:dyDescent="0.25">
      <c r="A380" t="s">
        <v>111</v>
      </c>
      <c r="B380">
        <v>11526.8</v>
      </c>
      <c r="C380">
        <v>11521.1</v>
      </c>
      <c r="D380">
        <v>11496.6</v>
      </c>
      <c r="E380">
        <v>11402.9</v>
      </c>
      <c r="F380">
        <v>7437</v>
      </c>
      <c r="G380">
        <v>0.37571399999999999</v>
      </c>
      <c r="H380">
        <v>0.62451100000000004</v>
      </c>
      <c r="I380">
        <v>0</v>
      </c>
    </row>
    <row r="381" spans="1:9" x14ac:dyDescent="0.25">
      <c r="A381" t="s">
        <v>111</v>
      </c>
      <c r="B381">
        <v>11630.4</v>
      </c>
      <c r="C381">
        <v>11624.7</v>
      </c>
      <c r="D381">
        <v>11600.4</v>
      </c>
      <c r="E381">
        <v>11504.8</v>
      </c>
      <c r="F381">
        <v>7552.73</v>
      </c>
      <c r="G381">
        <v>0.36440099999999997</v>
      </c>
      <c r="H381">
        <v>0.62629500000000005</v>
      </c>
      <c r="I381">
        <v>0</v>
      </c>
    </row>
    <row r="382" spans="1:9" x14ac:dyDescent="0.25">
      <c r="A382" t="s">
        <v>111</v>
      </c>
      <c r="B382">
        <v>11567.6</v>
      </c>
      <c r="C382">
        <v>11561.9</v>
      </c>
      <c r="D382">
        <v>11537.5</v>
      </c>
      <c r="E382">
        <v>11442.9</v>
      </c>
      <c r="F382">
        <v>7499.26</v>
      </c>
      <c r="G382">
        <v>0.37663000000000002</v>
      </c>
      <c r="H382">
        <v>0.61911899999999997</v>
      </c>
      <c r="I382">
        <v>0</v>
      </c>
    </row>
    <row r="383" spans="1:9" x14ac:dyDescent="0.25">
      <c r="A383" t="s">
        <v>111</v>
      </c>
      <c r="B383">
        <v>12363.3</v>
      </c>
      <c r="C383">
        <v>11494.8</v>
      </c>
      <c r="D383">
        <v>11470.5</v>
      </c>
      <c r="E383">
        <v>11377.2</v>
      </c>
      <c r="F383">
        <v>7420.39</v>
      </c>
      <c r="G383">
        <v>0.37571599999999999</v>
      </c>
      <c r="H383">
        <v>0.61911400000000005</v>
      </c>
      <c r="I383">
        <v>0</v>
      </c>
    </row>
    <row r="384" spans="1:9" x14ac:dyDescent="0.25">
      <c r="A384" t="s">
        <v>111</v>
      </c>
      <c r="B384">
        <v>11457.6</v>
      </c>
      <c r="C384">
        <v>11442.7</v>
      </c>
      <c r="D384">
        <v>11418.2</v>
      </c>
      <c r="E384">
        <v>11325.7</v>
      </c>
      <c r="F384">
        <v>7369.8</v>
      </c>
      <c r="G384">
        <v>0.37803300000000001</v>
      </c>
      <c r="H384">
        <v>0.619116</v>
      </c>
      <c r="I384">
        <v>0</v>
      </c>
    </row>
    <row r="385" spans="1:25" x14ac:dyDescent="0.25">
      <c r="A385" t="s">
        <v>111</v>
      </c>
      <c r="B385">
        <v>11381.5</v>
      </c>
      <c r="C385">
        <v>11375.6</v>
      </c>
      <c r="D385">
        <v>11351.1</v>
      </c>
      <c r="E385">
        <v>11260.2</v>
      </c>
      <c r="F385">
        <v>7304.69</v>
      </c>
      <c r="G385">
        <v>0.37569000000000002</v>
      </c>
      <c r="H385">
        <v>0.62885500000000005</v>
      </c>
      <c r="I385">
        <v>0</v>
      </c>
    </row>
    <row r="386" spans="1:25" x14ac:dyDescent="0.25">
      <c r="A386" t="s">
        <v>111</v>
      </c>
      <c r="B386">
        <v>11633.2</v>
      </c>
      <c r="C386">
        <v>11627.4</v>
      </c>
      <c r="D386">
        <v>11602.7</v>
      </c>
      <c r="E386">
        <v>11506.8</v>
      </c>
      <c r="F386">
        <v>7556.52</v>
      </c>
      <c r="G386">
        <v>0.37570599999999998</v>
      </c>
      <c r="H386">
        <v>0.61912199999999995</v>
      </c>
      <c r="I386">
        <v>0</v>
      </c>
    </row>
    <row r="387" spans="1:25" x14ac:dyDescent="0.25">
      <c r="A387" t="s">
        <v>111</v>
      </c>
      <c r="B387">
        <v>11568.7</v>
      </c>
      <c r="C387">
        <v>11562.9</v>
      </c>
      <c r="D387">
        <v>11538.7</v>
      </c>
      <c r="E387">
        <v>11444.2</v>
      </c>
      <c r="F387">
        <v>7484.99</v>
      </c>
      <c r="G387">
        <v>0.37569200000000003</v>
      </c>
      <c r="H387">
        <v>0.62943700000000002</v>
      </c>
      <c r="I387">
        <v>0</v>
      </c>
    </row>
    <row r="388" spans="1:25" x14ac:dyDescent="0.25">
      <c r="A388" t="s">
        <v>111</v>
      </c>
      <c r="B388">
        <v>11601.9</v>
      </c>
      <c r="C388">
        <v>11596.1</v>
      </c>
      <c r="D388">
        <v>11571.9</v>
      </c>
      <c r="E388">
        <v>11476.5</v>
      </c>
      <c r="F388">
        <v>7517.37</v>
      </c>
      <c r="G388">
        <v>0.37570700000000001</v>
      </c>
      <c r="H388">
        <v>0.629772</v>
      </c>
      <c r="I388">
        <v>0</v>
      </c>
    </row>
    <row r="389" spans="1:25" x14ac:dyDescent="0.25">
      <c r="A389" t="s">
        <v>111</v>
      </c>
      <c r="B389">
        <v>12366.2</v>
      </c>
      <c r="C389">
        <v>11595</v>
      </c>
      <c r="D389">
        <v>11570.8</v>
      </c>
      <c r="E389">
        <v>11475.9</v>
      </c>
      <c r="F389">
        <v>7504.98</v>
      </c>
      <c r="G389">
        <v>0.37649199999999999</v>
      </c>
      <c r="H389">
        <v>0.62972899999999998</v>
      </c>
      <c r="I389">
        <v>0</v>
      </c>
    </row>
    <row r="390" spans="1:25" x14ac:dyDescent="0.25">
      <c r="A390" t="s">
        <v>111</v>
      </c>
      <c r="B390">
        <v>11587.7</v>
      </c>
      <c r="C390">
        <v>11574.8</v>
      </c>
      <c r="D390">
        <v>11550.2</v>
      </c>
      <c r="E390">
        <v>11455.3</v>
      </c>
      <c r="F390">
        <v>7494.53</v>
      </c>
      <c r="G390">
        <v>0.37586900000000001</v>
      </c>
      <c r="H390">
        <v>0.61911899999999997</v>
      </c>
      <c r="I390">
        <v>0</v>
      </c>
    </row>
    <row r="391" spans="1:25" x14ac:dyDescent="0.25">
      <c r="A391" t="s">
        <v>111</v>
      </c>
      <c r="B391">
        <v>11808.7</v>
      </c>
      <c r="C391">
        <v>11802.9</v>
      </c>
      <c r="D391">
        <v>11778.4</v>
      </c>
      <c r="E391">
        <v>11678.9</v>
      </c>
      <c r="F391">
        <v>7732.45</v>
      </c>
      <c r="G391">
        <v>0.36663899999999999</v>
      </c>
      <c r="H391">
        <v>0.61912199999999995</v>
      </c>
      <c r="I391">
        <v>0</v>
      </c>
      <c r="R391" t="s">
        <v>68</v>
      </c>
      <c r="U391" t="s">
        <v>67</v>
      </c>
      <c r="X391" t="s">
        <v>65</v>
      </c>
    </row>
    <row r="392" spans="1:25" x14ac:dyDescent="0.25">
      <c r="A392" t="s">
        <v>111</v>
      </c>
      <c r="B392">
        <v>11665.8</v>
      </c>
      <c r="C392">
        <v>11660</v>
      </c>
      <c r="D392">
        <v>11635.6</v>
      </c>
      <c r="E392">
        <v>11539</v>
      </c>
      <c r="F392">
        <v>7576.65</v>
      </c>
      <c r="G392">
        <v>0.37735400000000002</v>
      </c>
      <c r="H392">
        <v>0.62958000000000003</v>
      </c>
      <c r="I392">
        <v>0</v>
      </c>
      <c r="R392">
        <f>AVERAGE(B343:B392)</f>
        <v>11701.507999999996</v>
      </c>
      <c r="S392">
        <f>AVERAGE(C343:C392)</f>
        <v>11587.754000000001</v>
      </c>
      <c r="U392">
        <f>_xlfn.VAR.P(B343:B392)</f>
        <v>123383.33033599996</v>
      </c>
      <c r="V392">
        <f>_xlfn.VAR.P(C343:C392)</f>
        <v>20355.375684000013</v>
      </c>
      <c r="X392">
        <f>1.96*SQRT(U392)/50</f>
        <v>13.769377644886895</v>
      </c>
      <c r="Y392">
        <f>1.96*SQRT(V392)/50</f>
        <v>5.5927528544592224</v>
      </c>
    </row>
    <row r="393" spans="1:25" x14ac:dyDescent="0.25">
      <c r="A393" t="s">
        <v>111</v>
      </c>
      <c r="B393">
        <v>585076.14429600001</v>
      </c>
      <c r="C393" t="s">
        <v>37</v>
      </c>
    </row>
    <row r="394" spans="1:25" x14ac:dyDescent="0.25">
      <c r="A394" t="s">
        <v>112</v>
      </c>
      <c r="B394">
        <v>11607.5</v>
      </c>
      <c r="C394">
        <v>0</v>
      </c>
      <c r="D394">
        <v>0</v>
      </c>
      <c r="E394">
        <v>0</v>
      </c>
      <c r="F394">
        <v>0</v>
      </c>
      <c r="G394">
        <v>0.37571900000000003</v>
      </c>
      <c r="H394">
        <v>0.62885999999999997</v>
      </c>
      <c r="I394">
        <v>0</v>
      </c>
    </row>
    <row r="395" spans="1:25" x14ac:dyDescent="0.25">
      <c r="A395" t="s">
        <v>112</v>
      </c>
      <c r="B395">
        <v>11669.2</v>
      </c>
      <c r="C395">
        <v>0</v>
      </c>
      <c r="D395">
        <v>0</v>
      </c>
      <c r="E395">
        <v>0</v>
      </c>
      <c r="F395">
        <v>0</v>
      </c>
      <c r="G395">
        <v>0.375726</v>
      </c>
      <c r="H395">
        <v>0.61912199999999995</v>
      </c>
      <c r="I395">
        <v>0</v>
      </c>
    </row>
    <row r="396" spans="1:25" x14ac:dyDescent="0.25">
      <c r="A396" t="s">
        <v>112</v>
      </c>
      <c r="B396">
        <v>11712.4</v>
      </c>
      <c r="C396">
        <v>0</v>
      </c>
      <c r="D396">
        <v>0</v>
      </c>
      <c r="E396">
        <v>0</v>
      </c>
      <c r="F396">
        <v>0</v>
      </c>
      <c r="G396">
        <v>0.375944</v>
      </c>
      <c r="H396">
        <v>0.61912199999999995</v>
      </c>
      <c r="I396">
        <v>0</v>
      </c>
    </row>
    <row r="397" spans="1:25" x14ac:dyDescent="0.25">
      <c r="A397" t="s">
        <v>112</v>
      </c>
      <c r="B397">
        <v>11618.2</v>
      </c>
      <c r="C397">
        <v>0</v>
      </c>
      <c r="D397">
        <v>0</v>
      </c>
      <c r="E397">
        <v>0</v>
      </c>
      <c r="F397">
        <v>0</v>
      </c>
      <c r="G397">
        <v>0.37569900000000001</v>
      </c>
      <c r="H397">
        <v>0.61912199999999995</v>
      </c>
      <c r="I397">
        <v>0</v>
      </c>
    </row>
    <row r="398" spans="1:25" x14ac:dyDescent="0.25">
      <c r="A398" t="s">
        <v>112</v>
      </c>
      <c r="B398">
        <v>11737.1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0.61912199999999995</v>
      </c>
      <c r="I398">
        <v>0</v>
      </c>
    </row>
    <row r="399" spans="1:25" x14ac:dyDescent="0.25">
      <c r="A399" t="s">
        <v>112</v>
      </c>
      <c r="B399">
        <v>11524.8</v>
      </c>
      <c r="C399">
        <v>0</v>
      </c>
      <c r="D399">
        <v>0</v>
      </c>
      <c r="E399">
        <v>0</v>
      </c>
      <c r="F399">
        <v>0</v>
      </c>
      <c r="G399">
        <v>0.37581999999999999</v>
      </c>
      <c r="H399">
        <v>0.62949699999999997</v>
      </c>
      <c r="I399">
        <v>0</v>
      </c>
    </row>
    <row r="400" spans="1:25" x14ac:dyDescent="0.25">
      <c r="A400" t="s">
        <v>112</v>
      </c>
      <c r="B400">
        <v>11628.9</v>
      </c>
      <c r="C400">
        <v>0</v>
      </c>
      <c r="D400">
        <v>0</v>
      </c>
      <c r="E400">
        <v>0</v>
      </c>
      <c r="F400">
        <v>0</v>
      </c>
      <c r="G400">
        <v>0.37573499999999999</v>
      </c>
      <c r="H400">
        <v>0.61911899999999997</v>
      </c>
      <c r="I400">
        <v>0</v>
      </c>
    </row>
    <row r="401" spans="1:9" x14ac:dyDescent="0.25">
      <c r="A401" t="s">
        <v>112</v>
      </c>
      <c r="B401">
        <v>11404.4</v>
      </c>
      <c r="C401">
        <v>0</v>
      </c>
      <c r="D401">
        <v>0</v>
      </c>
      <c r="E401">
        <v>0</v>
      </c>
      <c r="F401">
        <v>0</v>
      </c>
      <c r="G401">
        <v>0.37576100000000001</v>
      </c>
      <c r="H401">
        <v>0.61912</v>
      </c>
      <c r="I401">
        <v>0</v>
      </c>
    </row>
    <row r="402" spans="1:9" x14ac:dyDescent="0.25">
      <c r="A402" t="s">
        <v>112</v>
      </c>
      <c r="B402">
        <v>12037.4</v>
      </c>
      <c r="C402">
        <v>0</v>
      </c>
      <c r="D402">
        <v>0</v>
      </c>
      <c r="E402">
        <v>0</v>
      </c>
      <c r="F402">
        <v>0</v>
      </c>
      <c r="G402">
        <v>0.37580000000000002</v>
      </c>
      <c r="H402">
        <v>0.62979700000000005</v>
      </c>
      <c r="I402">
        <v>0</v>
      </c>
    </row>
    <row r="403" spans="1:9" x14ac:dyDescent="0.25">
      <c r="A403" t="s">
        <v>112</v>
      </c>
      <c r="B403">
        <v>11666.1</v>
      </c>
      <c r="C403">
        <v>0</v>
      </c>
      <c r="D403">
        <v>0</v>
      </c>
      <c r="E403">
        <v>0</v>
      </c>
      <c r="F403">
        <v>0</v>
      </c>
      <c r="G403">
        <v>0.37313200000000002</v>
      </c>
      <c r="H403">
        <v>0.629135</v>
      </c>
      <c r="I403">
        <v>0</v>
      </c>
    </row>
    <row r="404" spans="1:9" x14ac:dyDescent="0.25">
      <c r="A404" t="s">
        <v>112</v>
      </c>
      <c r="B404">
        <v>11306.2</v>
      </c>
      <c r="C404">
        <v>0</v>
      </c>
      <c r="D404">
        <v>0</v>
      </c>
      <c r="E404">
        <v>0</v>
      </c>
      <c r="F404">
        <v>0</v>
      </c>
      <c r="G404">
        <v>0.375697</v>
      </c>
      <c r="H404">
        <v>0.62160400000000005</v>
      </c>
      <c r="I404">
        <v>0</v>
      </c>
    </row>
    <row r="405" spans="1:9" x14ac:dyDescent="0.25">
      <c r="A405" t="s">
        <v>112</v>
      </c>
      <c r="B405">
        <v>11523.3</v>
      </c>
      <c r="C405">
        <v>0</v>
      </c>
      <c r="D405">
        <v>0</v>
      </c>
      <c r="E405">
        <v>0</v>
      </c>
      <c r="F405">
        <v>0</v>
      </c>
      <c r="G405">
        <v>0.37569000000000002</v>
      </c>
      <c r="H405">
        <v>0.62845799999999996</v>
      </c>
      <c r="I405">
        <v>0</v>
      </c>
    </row>
    <row r="406" spans="1:9" x14ac:dyDescent="0.25">
      <c r="A406" t="s">
        <v>112</v>
      </c>
      <c r="B406">
        <v>11414.9</v>
      </c>
      <c r="C406">
        <v>0</v>
      </c>
      <c r="D406">
        <v>0</v>
      </c>
      <c r="E406">
        <v>0</v>
      </c>
      <c r="F406">
        <v>0</v>
      </c>
      <c r="G406">
        <v>0.37571900000000003</v>
      </c>
      <c r="H406">
        <v>0.61912199999999995</v>
      </c>
      <c r="I406">
        <v>0</v>
      </c>
    </row>
    <row r="407" spans="1:9" x14ac:dyDescent="0.25">
      <c r="A407" t="s">
        <v>112</v>
      </c>
      <c r="B407">
        <v>11795.8</v>
      </c>
      <c r="C407">
        <v>0</v>
      </c>
      <c r="D407">
        <v>0</v>
      </c>
      <c r="E407">
        <v>0</v>
      </c>
      <c r="F407">
        <v>0</v>
      </c>
      <c r="G407">
        <v>0.37580599999999997</v>
      </c>
      <c r="H407">
        <v>0.620089</v>
      </c>
      <c r="I407">
        <v>0</v>
      </c>
    </row>
    <row r="408" spans="1:9" x14ac:dyDescent="0.25">
      <c r="A408" t="s">
        <v>112</v>
      </c>
      <c r="B408">
        <v>11712.1</v>
      </c>
      <c r="C408">
        <v>0</v>
      </c>
      <c r="D408">
        <v>0</v>
      </c>
      <c r="E408">
        <v>0</v>
      </c>
      <c r="F408">
        <v>0</v>
      </c>
      <c r="G408">
        <v>0.37569799999999998</v>
      </c>
      <c r="H408">
        <v>0.61912100000000003</v>
      </c>
      <c r="I408">
        <v>0</v>
      </c>
    </row>
    <row r="409" spans="1:9" x14ac:dyDescent="0.25">
      <c r="A409" t="s">
        <v>112</v>
      </c>
      <c r="B409">
        <v>11976</v>
      </c>
      <c r="C409">
        <v>0</v>
      </c>
      <c r="D409">
        <v>0</v>
      </c>
      <c r="E409">
        <v>0</v>
      </c>
      <c r="F409">
        <v>0</v>
      </c>
      <c r="G409">
        <v>0.36644700000000002</v>
      </c>
      <c r="H409">
        <v>0.61912199999999995</v>
      </c>
      <c r="I409">
        <v>0</v>
      </c>
    </row>
    <row r="410" spans="1:9" x14ac:dyDescent="0.25">
      <c r="A410" t="s">
        <v>112</v>
      </c>
      <c r="B410">
        <v>11797.4</v>
      </c>
      <c r="C410">
        <v>0</v>
      </c>
      <c r="D410">
        <v>0</v>
      </c>
      <c r="E410">
        <v>0</v>
      </c>
      <c r="F410">
        <v>0</v>
      </c>
      <c r="G410">
        <v>0.37571100000000002</v>
      </c>
      <c r="H410">
        <v>0.62795100000000004</v>
      </c>
      <c r="I410">
        <v>0</v>
      </c>
    </row>
    <row r="411" spans="1:9" x14ac:dyDescent="0.25">
      <c r="A411" t="s">
        <v>112</v>
      </c>
      <c r="B411">
        <v>11515.7</v>
      </c>
      <c r="C411">
        <v>0</v>
      </c>
      <c r="D411">
        <v>0</v>
      </c>
      <c r="E411">
        <v>0</v>
      </c>
      <c r="F411">
        <v>0</v>
      </c>
      <c r="G411">
        <v>0.37593900000000002</v>
      </c>
      <c r="H411">
        <v>0.62966999999999995</v>
      </c>
      <c r="I411">
        <v>0</v>
      </c>
    </row>
    <row r="412" spans="1:9" x14ac:dyDescent="0.25">
      <c r="A412" t="s">
        <v>112</v>
      </c>
      <c r="B412">
        <v>11509.8</v>
      </c>
      <c r="C412">
        <v>0</v>
      </c>
      <c r="D412">
        <v>0</v>
      </c>
      <c r="E412">
        <v>0</v>
      </c>
      <c r="F412">
        <v>0</v>
      </c>
      <c r="G412">
        <v>0.36454999999999999</v>
      </c>
      <c r="H412">
        <v>0.62963100000000005</v>
      </c>
      <c r="I412">
        <v>0</v>
      </c>
    </row>
    <row r="413" spans="1:9" x14ac:dyDescent="0.25">
      <c r="A413" t="s">
        <v>112</v>
      </c>
      <c r="B413">
        <v>11547.3</v>
      </c>
      <c r="C413">
        <v>0</v>
      </c>
      <c r="D413">
        <v>0</v>
      </c>
      <c r="E413">
        <v>0</v>
      </c>
      <c r="F413">
        <v>0</v>
      </c>
      <c r="G413">
        <v>0.37158600000000003</v>
      </c>
      <c r="H413">
        <v>0.61912199999999995</v>
      </c>
      <c r="I413">
        <v>0</v>
      </c>
    </row>
    <row r="414" spans="1:9" x14ac:dyDescent="0.25">
      <c r="A414" t="s">
        <v>112</v>
      </c>
      <c r="B414">
        <v>12227.2</v>
      </c>
      <c r="C414">
        <v>0</v>
      </c>
      <c r="D414">
        <v>0</v>
      </c>
      <c r="E414">
        <v>0</v>
      </c>
      <c r="F414">
        <v>0</v>
      </c>
      <c r="G414">
        <v>0.37569000000000002</v>
      </c>
      <c r="H414">
        <v>0.620417</v>
      </c>
      <c r="I414">
        <v>0</v>
      </c>
    </row>
    <row r="415" spans="1:9" x14ac:dyDescent="0.25">
      <c r="A415" t="s">
        <v>112</v>
      </c>
      <c r="B415">
        <v>11409.3</v>
      </c>
      <c r="C415">
        <v>0</v>
      </c>
      <c r="D415">
        <v>0</v>
      </c>
      <c r="E415">
        <v>0</v>
      </c>
      <c r="F415">
        <v>0</v>
      </c>
      <c r="G415">
        <v>0.37579000000000001</v>
      </c>
      <c r="H415">
        <v>0.61912199999999995</v>
      </c>
      <c r="I415">
        <v>0</v>
      </c>
    </row>
    <row r="416" spans="1:9" x14ac:dyDescent="0.25">
      <c r="A416" t="s">
        <v>112</v>
      </c>
      <c r="B416">
        <v>11591.6</v>
      </c>
      <c r="C416">
        <v>0</v>
      </c>
      <c r="D416">
        <v>0</v>
      </c>
      <c r="E416">
        <v>0</v>
      </c>
      <c r="F416">
        <v>0</v>
      </c>
      <c r="G416">
        <v>0.37571700000000002</v>
      </c>
      <c r="H416">
        <v>0.62903299999999995</v>
      </c>
      <c r="I416">
        <v>0</v>
      </c>
    </row>
    <row r="417" spans="1:9" x14ac:dyDescent="0.25">
      <c r="A417" t="s">
        <v>112</v>
      </c>
      <c r="B417">
        <v>11556.3</v>
      </c>
      <c r="C417">
        <v>0</v>
      </c>
      <c r="D417">
        <v>0</v>
      </c>
      <c r="E417">
        <v>0</v>
      </c>
      <c r="F417">
        <v>0</v>
      </c>
      <c r="G417">
        <v>0.37570500000000001</v>
      </c>
      <c r="H417">
        <v>0.62903799999999999</v>
      </c>
      <c r="I417">
        <v>0</v>
      </c>
    </row>
    <row r="418" spans="1:9" x14ac:dyDescent="0.25">
      <c r="A418" t="s">
        <v>112</v>
      </c>
      <c r="B418">
        <v>11566.5</v>
      </c>
      <c r="C418">
        <v>0</v>
      </c>
      <c r="D418">
        <v>0</v>
      </c>
      <c r="E418">
        <v>0</v>
      </c>
      <c r="F418">
        <v>0</v>
      </c>
      <c r="G418">
        <v>0.37569399999999997</v>
      </c>
      <c r="H418">
        <v>0.619093</v>
      </c>
      <c r="I418">
        <v>0</v>
      </c>
    </row>
    <row r="419" spans="1:9" x14ac:dyDescent="0.25">
      <c r="A419" t="s">
        <v>112</v>
      </c>
      <c r="B419">
        <v>11580.4</v>
      </c>
      <c r="C419">
        <v>0</v>
      </c>
      <c r="D419">
        <v>0</v>
      </c>
      <c r="E419">
        <v>0</v>
      </c>
      <c r="F419">
        <v>0</v>
      </c>
      <c r="G419">
        <v>0.37570100000000001</v>
      </c>
      <c r="H419">
        <v>0.61912199999999995</v>
      </c>
      <c r="I419">
        <v>0</v>
      </c>
    </row>
    <row r="420" spans="1:9" x14ac:dyDescent="0.25">
      <c r="A420" t="s">
        <v>112</v>
      </c>
      <c r="B420">
        <v>12290.6</v>
      </c>
      <c r="C420">
        <v>0</v>
      </c>
      <c r="D420">
        <v>0</v>
      </c>
      <c r="E420">
        <v>0</v>
      </c>
      <c r="F420">
        <v>0</v>
      </c>
      <c r="G420">
        <v>0.37569000000000002</v>
      </c>
      <c r="H420">
        <v>0.62959600000000004</v>
      </c>
      <c r="I420">
        <v>0</v>
      </c>
    </row>
    <row r="421" spans="1:9" x14ac:dyDescent="0.25">
      <c r="A421" t="s">
        <v>112</v>
      </c>
      <c r="B421">
        <v>11635.6</v>
      </c>
      <c r="C421">
        <v>0</v>
      </c>
      <c r="D421">
        <v>0</v>
      </c>
      <c r="E421">
        <v>0</v>
      </c>
      <c r="F421">
        <v>0</v>
      </c>
      <c r="G421">
        <v>0.37569599999999997</v>
      </c>
      <c r="H421">
        <v>0.62740700000000005</v>
      </c>
      <c r="I421">
        <v>0</v>
      </c>
    </row>
    <row r="422" spans="1:9" x14ac:dyDescent="0.25">
      <c r="A422" t="s">
        <v>112</v>
      </c>
      <c r="B422">
        <v>11463.1</v>
      </c>
      <c r="C422">
        <v>0</v>
      </c>
      <c r="D422">
        <v>0</v>
      </c>
      <c r="E422">
        <v>0</v>
      </c>
      <c r="F422">
        <v>0</v>
      </c>
      <c r="G422">
        <v>0.37597599999999998</v>
      </c>
      <c r="H422">
        <v>0.62377899999999997</v>
      </c>
      <c r="I422">
        <v>0</v>
      </c>
    </row>
    <row r="423" spans="1:9" x14ac:dyDescent="0.25">
      <c r="A423" t="s">
        <v>112</v>
      </c>
      <c r="B423">
        <v>11625.6</v>
      </c>
      <c r="C423">
        <v>0</v>
      </c>
      <c r="D423">
        <v>0</v>
      </c>
      <c r="E423">
        <v>0</v>
      </c>
      <c r="F423">
        <v>0</v>
      </c>
      <c r="G423">
        <v>0.37646099999999999</v>
      </c>
      <c r="H423">
        <v>0.61912100000000003</v>
      </c>
      <c r="I423">
        <v>0</v>
      </c>
    </row>
    <row r="424" spans="1:9" x14ac:dyDescent="0.25">
      <c r="A424" t="s">
        <v>112</v>
      </c>
      <c r="B424">
        <v>11563.7</v>
      </c>
      <c r="C424">
        <v>0</v>
      </c>
      <c r="D424">
        <v>0</v>
      </c>
      <c r="E424">
        <v>0</v>
      </c>
      <c r="F424">
        <v>0</v>
      </c>
      <c r="G424">
        <v>0.378054</v>
      </c>
      <c r="H424">
        <v>0.61912199999999995</v>
      </c>
      <c r="I424">
        <v>0</v>
      </c>
    </row>
    <row r="425" spans="1:9" x14ac:dyDescent="0.25">
      <c r="A425" t="s">
        <v>112</v>
      </c>
      <c r="B425">
        <v>11795.9</v>
      </c>
      <c r="C425">
        <v>0</v>
      </c>
      <c r="D425">
        <v>0</v>
      </c>
      <c r="E425">
        <v>0</v>
      </c>
      <c r="F425">
        <v>0</v>
      </c>
      <c r="G425">
        <v>0.37569399999999997</v>
      </c>
      <c r="H425">
        <v>0.62805</v>
      </c>
      <c r="I425">
        <v>0</v>
      </c>
    </row>
    <row r="426" spans="1:9" x14ac:dyDescent="0.25">
      <c r="A426" t="s">
        <v>112</v>
      </c>
      <c r="B426">
        <v>11924</v>
      </c>
      <c r="C426">
        <v>0</v>
      </c>
      <c r="D426">
        <v>0</v>
      </c>
      <c r="E426">
        <v>0</v>
      </c>
      <c r="F426">
        <v>0</v>
      </c>
      <c r="G426">
        <v>0.375697</v>
      </c>
      <c r="H426">
        <v>0.61912199999999995</v>
      </c>
      <c r="I426">
        <v>0</v>
      </c>
    </row>
    <row r="427" spans="1:9" x14ac:dyDescent="0.25">
      <c r="A427" t="s">
        <v>112</v>
      </c>
      <c r="B427">
        <v>11563.4</v>
      </c>
      <c r="C427">
        <v>0</v>
      </c>
      <c r="D427">
        <v>0</v>
      </c>
      <c r="E427">
        <v>0</v>
      </c>
      <c r="F427">
        <v>0</v>
      </c>
      <c r="G427">
        <v>0.37572</v>
      </c>
      <c r="H427">
        <v>0.62400699999999998</v>
      </c>
      <c r="I427">
        <v>0</v>
      </c>
    </row>
    <row r="428" spans="1:9" x14ac:dyDescent="0.25">
      <c r="A428" t="s">
        <v>112</v>
      </c>
      <c r="B428">
        <v>11654.9</v>
      </c>
      <c r="C428">
        <v>0</v>
      </c>
      <c r="D428">
        <v>0</v>
      </c>
      <c r="E428">
        <v>0</v>
      </c>
      <c r="F428">
        <v>0</v>
      </c>
      <c r="G428">
        <v>0.37569900000000001</v>
      </c>
      <c r="H428">
        <v>0.61907900000000005</v>
      </c>
      <c r="I428">
        <v>0</v>
      </c>
    </row>
    <row r="429" spans="1:9" x14ac:dyDescent="0.25">
      <c r="A429" t="s">
        <v>112</v>
      </c>
      <c r="B429">
        <v>11717.6</v>
      </c>
      <c r="C429">
        <v>0</v>
      </c>
      <c r="D429">
        <v>0</v>
      </c>
      <c r="E429">
        <v>0</v>
      </c>
      <c r="F429">
        <v>0</v>
      </c>
      <c r="G429">
        <v>0.37637900000000002</v>
      </c>
      <c r="H429">
        <v>0.62978800000000001</v>
      </c>
      <c r="I429">
        <v>0</v>
      </c>
    </row>
    <row r="430" spans="1:9" x14ac:dyDescent="0.25">
      <c r="A430" t="s">
        <v>112</v>
      </c>
      <c r="B430">
        <v>11444.1</v>
      </c>
      <c r="C430">
        <v>0</v>
      </c>
      <c r="D430">
        <v>0</v>
      </c>
      <c r="E430">
        <v>0</v>
      </c>
      <c r="F430">
        <v>0</v>
      </c>
      <c r="G430">
        <v>0.36647099999999999</v>
      </c>
      <c r="H430">
        <v>0.61912199999999995</v>
      </c>
      <c r="I430">
        <v>0</v>
      </c>
    </row>
    <row r="431" spans="1:9" x14ac:dyDescent="0.25">
      <c r="A431" t="s">
        <v>112</v>
      </c>
      <c r="B431">
        <v>11510.9</v>
      </c>
      <c r="C431">
        <v>0</v>
      </c>
      <c r="D431">
        <v>0</v>
      </c>
      <c r="E431">
        <v>0</v>
      </c>
      <c r="F431">
        <v>0</v>
      </c>
      <c r="G431">
        <v>0.37606099999999998</v>
      </c>
      <c r="H431">
        <v>0.62054500000000001</v>
      </c>
      <c r="I431">
        <v>0</v>
      </c>
    </row>
    <row r="432" spans="1:9" x14ac:dyDescent="0.25">
      <c r="A432" t="s">
        <v>112</v>
      </c>
      <c r="B432">
        <v>12116.7</v>
      </c>
      <c r="C432">
        <v>0</v>
      </c>
      <c r="D432">
        <v>0</v>
      </c>
      <c r="E432">
        <v>0</v>
      </c>
      <c r="F432">
        <v>0</v>
      </c>
      <c r="G432">
        <v>0.375782</v>
      </c>
      <c r="H432">
        <v>0.62953800000000004</v>
      </c>
      <c r="I432">
        <v>0</v>
      </c>
    </row>
    <row r="433" spans="1:25" x14ac:dyDescent="0.25">
      <c r="A433" t="s">
        <v>112</v>
      </c>
      <c r="B433">
        <v>11585.8</v>
      </c>
      <c r="C433">
        <v>0</v>
      </c>
      <c r="D433">
        <v>0</v>
      </c>
      <c r="E433">
        <v>0</v>
      </c>
      <c r="F433">
        <v>0</v>
      </c>
      <c r="G433">
        <v>0.37671500000000002</v>
      </c>
      <c r="H433">
        <v>0.62973800000000002</v>
      </c>
      <c r="I433">
        <v>0</v>
      </c>
    </row>
    <row r="434" spans="1:25" x14ac:dyDescent="0.25">
      <c r="A434" t="s">
        <v>112</v>
      </c>
      <c r="B434">
        <v>11488.1</v>
      </c>
      <c r="C434">
        <v>0</v>
      </c>
      <c r="D434">
        <v>0</v>
      </c>
      <c r="E434">
        <v>0</v>
      </c>
      <c r="F434">
        <v>0</v>
      </c>
      <c r="G434">
        <v>0.38577899999999998</v>
      </c>
      <c r="H434">
        <v>0.61911499999999997</v>
      </c>
      <c r="I434">
        <v>0</v>
      </c>
    </row>
    <row r="435" spans="1:25" x14ac:dyDescent="0.25">
      <c r="A435" t="s">
        <v>112</v>
      </c>
      <c r="B435">
        <v>11411.5</v>
      </c>
      <c r="C435">
        <v>0</v>
      </c>
      <c r="D435">
        <v>0</v>
      </c>
      <c r="E435">
        <v>0</v>
      </c>
      <c r="F435">
        <v>0</v>
      </c>
      <c r="G435">
        <v>0.37569399999999997</v>
      </c>
      <c r="H435">
        <v>0.62529400000000002</v>
      </c>
      <c r="I435">
        <v>0</v>
      </c>
    </row>
    <row r="436" spans="1:25" x14ac:dyDescent="0.25">
      <c r="A436" t="s">
        <v>112</v>
      </c>
      <c r="B436">
        <v>11368.4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0.62755899999999998</v>
      </c>
      <c r="I436">
        <v>0</v>
      </c>
    </row>
    <row r="437" spans="1:25" x14ac:dyDescent="0.25">
      <c r="A437" t="s">
        <v>112</v>
      </c>
      <c r="B437">
        <v>11372.9</v>
      </c>
      <c r="C437">
        <v>0</v>
      </c>
      <c r="D437">
        <v>0</v>
      </c>
      <c r="E437">
        <v>0</v>
      </c>
      <c r="F437">
        <v>0</v>
      </c>
      <c r="G437">
        <v>0.37570900000000002</v>
      </c>
      <c r="H437">
        <v>0.62434500000000004</v>
      </c>
      <c r="I437">
        <v>0</v>
      </c>
    </row>
    <row r="438" spans="1:25" x14ac:dyDescent="0.25">
      <c r="A438" t="s">
        <v>112</v>
      </c>
      <c r="B438">
        <v>12169.1</v>
      </c>
      <c r="C438">
        <v>0</v>
      </c>
      <c r="D438">
        <v>0</v>
      </c>
      <c r="E438">
        <v>0</v>
      </c>
      <c r="F438">
        <v>0</v>
      </c>
      <c r="G438">
        <v>0.37606800000000001</v>
      </c>
      <c r="H438">
        <v>0.61911899999999997</v>
      </c>
      <c r="I438">
        <v>0</v>
      </c>
    </row>
    <row r="439" spans="1:25" x14ac:dyDescent="0.25">
      <c r="A439" t="s">
        <v>112</v>
      </c>
      <c r="B439">
        <v>12100.4</v>
      </c>
      <c r="C439">
        <v>0</v>
      </c>
      <c r="D439">
        <v>0</v>
      </c>
      <c r="E439">
        <v>0</v>
      </c>
      <c r="F439">
        <v>0</v>
      </c>
      <c r="G439">
        <v>0.37627100000000002</v>
      </c>
      <c r="H439">
        <v>0.62948499999999996</v>
      </c>
      <c r="I439">
        <v>0</v>
      </c>
    </row>
    <row r="440" spans="1:25" x14ac:dyDescent="0.25">
      <c r="A440" t="s">
        <v>112</v>
      </c>
      <c r="B440">
        <v>11340.5</v>
      </c>
      <c r="C440">
        <v>0</v>
      </c>
      <c r="D440">
        <v>0</v>
      </c>
      <c r="E440">
        <v>0</v>
      </c>
      <c r="F440">
        <v>0</v>
      </c>
      <c r="G440">
        <v>0.37569799999999998</v>
      </c>
      <c r="H440">
        <v>0.62979399999999996</v>
      </c>
      <c r="I440">
        <v>0</v>
      </c>
    </row>
    <row r="441" spans="1:25" x14ac:dyDescent="0.25">
      <c r="A441" t="s">
        <v>112</v>
      </c>
      <c r="B441">
        <v>11433.3</v>
      </c>
      <c r="C441">
        <v>0</v>
      </c>
      <c r="D441">
        <v>0</v>
      </c>
      <c r="E441">
        <v>0</v>
      </c>
      <c r="F441">
        <v>0</v>
      </c>
      <c r="G441">
        <v>0.37617499999999998</v>
      </c>
      <c r="H441">
        <v>0.62279399999999996</v>
      </c>
      <c r="I441">
        <v>0</v>
      </c>
    </row>
    <row r="442" spans="1:25" x14ac:dyDescent="0.25">
      <c r="A442" t="s">
        <v>112</v>
      </c>
      <c r="B442">
        <v>11402.2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0.62044999999999995</v>
      </c>
      <c r="I442">
        <v>0</v>
      </c>
    </row>
    <row r="443" spans="1:25" x14ac:dyDescent="0.25">
      <c r="A443" t="s">
        <v>112</v>
      </c>
      <c r="B443">
        <v>11548.3</v>
      </c>
      <c r="C443">
        <v>0</v>
      </c>
      <c r="D443">
        <v>0</v>
      </c>
      <c r="E443">
        <v>0</v>
      </c>
      <c r="F443">
        <v>0</v>
      </c>
      <c r="G443">
        <v>0.37595299999999998</v>
      </c>
      <c r="H443">
        <v>0.62613300000000005</v>
      </c>
      <c r="I443">
        <v>0</v>
      </c>
    </row>
    <row r="444" spans="1:25" x14ac:dyDescent="0.25">
      <c r="A444" t="s">
        <v>112</v>
      </c>
      <c r="B444">
        <v>12761.5</v>
      </c>
      <c r="C444">
        <v>0</v>
      </c>
      <c r="D444">
        <v>0</v>
      </c>
      <c r="E444">
        <v>0</v>
      </c>
      <c r="F444">
        <v>0</v>
      </c>
      <c r="G444">
        <v>0.37626199999999999</v>
      </c>
      <c r="H444">
        <v>0.61912199999999995</v>
      </c>
      <c r="I444">
        <v>0</v>
      </c>
    </row>
    <row r="445" spans="1:25" x14ac:dyDescent="0.25">
      <c r="A445" t="s">
        <v>112</v>
      </c>
      <c r="B445">
        <v>11401.7</v>
      </c>
      <c r="C445">
        <v>0</v>
      </c>
      <c r="D445">
        <v>0</v>
      </c>
      <c r="E445">
        <v>0</v>
      </c>
      <c r="F445">
        <v>0</v>
      </c>
      <c r="G445">
        <v>0.37569000000000002</v>
      </c>
      <c r="H445">
        <v>0.61912199999999995</v>
      </c>
      <c r="I445">
        <v>0</v>
      </c>
    </row>
    <row r="446" spans="1:25" x14ac:dyDescent="0.25">
      <c r="A446" t="s">
        <v>112</v>
      </c>
      <c r="B446">
        <v>11612.1</v>
      </c>
      <c r="C446">
        <v>0</v>
      </c>
      <c r="D446">
        <v>0</v>
      </c>
      <c r="E446">
        <v>0</v>
      </c>
      <c r="F446">
        <v>0</v>
      </c>
      <c r="G446">
        <v>0.38064500000000001</v>
      </c>
      <c r="H446">
        <v>0.61905600000000005</v>
      </c>
      <c r="I446">
        <v>0</v>
      </c>
    </row>
    <row r="447" spans="1:25" x14ac:dyDescent="0.25">
      <c r="A447" t="s">
        <v>112</v>
      </c>
      <c r="B447">
        <v>11832.2</v>
      </c>
      <c r="C447">
        <v>0</v>
      </c>
      <c r="D447">
        <v>0</v>
      </c>
      <c r="E447">
        <v>0</v>
      </c>
      <c r="F447">
        <v>0</v>
      </c>
      <c r="G447">
        <v>0.37696000000000002</v>
      </c>
      <c r="H447">
        <v>0.62087099999999995</v>
      </c>
      <c r="I447">
        <v>0</v>
      </c>
      <c r="R447" t="s">
        <v>68</v>
      </c>
      <c r="U447" t="s">
        <v>67</v>
      </c>
      <c r="X447" t="s">
        <v>65</v>
      </c>
    </row>
    <row r="448" spans="1:25" x14ac:dyDescent="0.25">
      <c r="A448" t="s">
        <v>112</v>
      </c>
      <c r="B448">
        <v>11429.8</v>
      </c>
      <c r="C448">
        <v>0</v>
      </c>
      <c r="D448">
        <v>0</v>
      </c>
      <c r="E448">
        <v>0</v>
      </c>
      <c r="F448">
        <v>0</v>
      </c>
      <c r="G448">
        <v>0.37569000000000002</v>
      </c>
      <c r="H448">
        <v>0.62506300000000004</v>
      </c>
      <c r="I448">
        <v>0</v>
      </c>
      <c r="R448">
        <f>AVERAGE(B399:B448)</f>
        <v>11657.105999999998</v>
      </c>
      <c r="S448">
        <f>AVERAGE(C399:C448)</f>
        <v>0</v>
      </c>
      <c r="U448">
        <f>_xlfn.VAR.P(B399:B448)</f>
        <v>83642.430964000043</v>
      </c>
      <c r="V448">
        <f>_xlfn.VAR.P(C399:C448)</f>
        <v>0</v>
      </c>
      <c r="X448">
        <f>1.96*SQRT(U448)/50</f>
        <v>11.337032465178929</v>
      </c>
      <c r="Y448">
        <f>1.96*SQRT(V448)/50</f>
        <v>0</v>
      </c>
    </row>
    <row r="449" spans="1:9" x14ac:dyDescent="0.25">
      <c r="A449" t="s">
        <v>112</v>
      </c>
      <c r="B449">
        <v>582855.86711800005</v>
      </c>
      <c r="C449" t="s">
        <v>37</v>
      </c>
    </row>
    <row r="450" spans="1:9" x14ac:dyDescent="0.25">
      <c r="A450" t="s">
        <v>113</v>
      </c>
      <c r="B450">
        <v>10339.6</v>
      </c>
      <c r="C450">
        <v>10334.1</v>
      </c>
      <c r="D450">
        <v>10309.200000000001</v>
      </c>
      <c r="E450">
        <v>10218.1</v>
      </c>
      <c r="F450">
        <v>7341.33</v>
      </c>
      <c r="G450">
        <v>0.37614999999999998</v>
      </c>
      <c r="H450">
        <v>0.62928700000000004</v>
      </c>
      <c r="I450">
        <v>0</v>
      </c>
    </row>
    <row r="451" spans="1:9" x14ac:dyDescent="0.25">
      <c r="A451" t="s">
        <v>113</v>
      </c>
      <c r="B451">
        <v>10423.299999999999</v>
      </c>
      <c r="C451">
        <v>10417.6</v>
      </c>
      <c r="D451">
        <v>10393.1</v>
      </c>
      <c r="E451">
        <v>10300.200000000001</v>
      </c>
      <c r="F451">
        <v>7421.7</v>
      </c>
      <c r="G451">
        <v>0.37605899999999998</v>
      </c>
      <c r="H451">
        <v>0.61912199999999995</v>
      </c>
      <c r="I451">
        <v>0</v>
      </c>
    </row>
    <row r="452" spans="1:9" x14ac:dyDescent="0.25">
      <c r="A452" t="s">
        <v>113</v>
      </c>
      <c r="B452">
        <v>10337.9</v>
      </c>
      <c r="C452">
        <v>10332.1</v>
      </c>
      <c r="D452">
        <v>10307.299999999999</v>
      </c>
      <c r="E452">
        <v>10215.9</v>
      </c>
      <c r="F452">
        <v>7340.42</v>
      </c>
      <c r="G452">
        <v>0.37679299999999999</v>
      </c>
      <c r="H452">
        <v>0.62919700000000001</v>
      </c>
      <c r="I452">
        <v>0</v>
      </c>
    </row>
    <row r="453" spans="1:9" x14ac:dyDescent="0.25">
      <c r="A453" t="s">
        <v>113</v>
      </c>
      <c r="B453">
        <v>10653.4</v>
      </c>
      <c r="C453">
        <v>10647.6</v>
      </c>
      <c r="D453">
        <v>10623.1</v>
      </c>
      <c r="E453">
        <v>10526</v>
      </c>
      <c r="F453">
        <v>7638.78</v>
      </c>
      <c r="G453">
        <v>0.37569000000000002</v>
      </c>
      <c r="H453">
        <v>0.62980400000000003</v>
      </c>
      <c r="I453">
        <v>0</v>
      </c>
    </row>
    <row r="454" spans="1:9" x14ac:dyDescent="0.25">
      <c r="A454" t="s">
        <v>113</v>
      </c>
      <c r="B454">
        <v>11978.6</v>
      </c>
      <c r="C454">
        <v>10581.3</v>
      </c>
      <c r="D454">
        <v>10556.5</v>
      </c>
      <c r="E454">
        <v>10460.5</v>
      </c>
      <c r="F454">
        <v>7588.94</v>
      </c>
      <c r="G454">
        <v>0.37579000000000001</v>
      </c>
      <c r="H454">
        <v>0.61912199999999995</v>
      </c>
      <c r="I454">
        <v>0</v>
      </c>
    </row>
    <row r="455" spans="1:9" x14ac:dyDescent="0.25">
      <c r="A455" t="s">
        <v>113</v>
      </c>
      <c r="B455">
        <v>10626.9</v>
      </c>
      <c r="C455">
        <v>10614.2</v>
      </c>
      <c r="D455">
        <v>10591.1</v>
      </c>
      <c r="E455">
        <v>10493.5</v>
      </c>
      <c r="F455">
        <v>7608.2</v>
      </c>
      <c r="G455">
        <v>0.375693</v>
      </c>
      <c r="H455">
        <v>0.61921099999999996</v>
      </c>
      <c r="I455">
        <v>0</v>
      </c>
    </row>
    <row r="456" spans="1:9" x14ac:dyDescent="0.25">
      <c r="A456" t="s">
        <v>113</v>
      </c>
      <c r="B456">
        <v>10602.6</v>
      </c>
      <c r="C456">
        <v>10498.7</v>
      </c>
      <c r="D456">
        <v>10475.6</v>
      </c>
      <c r="E456">
        <v>10380.200000000001</v>
      </c>
      <c r="F456">
        <v>7507.87</v>
      </c>
      <c r="G456">
        <v>0.37574400000000002</v>
      </c>
      <c r="H456">
        <v>0.62740799999999997</v>
      </c>
      <c r="I456">
        <v>0</v>
      </c>
    </row>
    <row r="457" spans="1:9" x14ac:dyDescent="0.25">
      <c r="A457" t="s">
        <v>113</v>
      </c>
      <c r="B457">
        <v>10666</v>
      </c>
      <c r="C457">
        <v>10660.3</v>
      </c>
      <c r="D457">
        <v>10637</v>
      </c>
      <c r="E457">
        <v>10538.6</v>
      </c>
      <c r="F457">
        <v>7675.07</v>
      </c>
      <c r="G457">
        <v>0.375697</v>
      </c>
      <c r="H457">
        <v>0.629027</v>
      </c>
      <c r="I457">
        <v>0</v>
      </c>
    </row>
    <row r="458" spans="1:9" x14ac:dyDescent="0.25">
      <c r="A458" t="s">
        <v>113</v>
      </c>
      <c r="B458">
        <v>10456.700000000001</v>
      </c>
      <c r="C458">
        <v>10450.9</v>
      </c>
      <c r="D458">
        <v>10427.799999999999</v>
      </c>
      <c r="E458">
        <v>10332.799999999999</v>
      </c>
      <c r="F458">
        <v>7488.23</v>
      </c>
      <c r="G458">
        <v>0.37570599999999998</v>
      </c>
      <c r="H458">
        <v>0.62946500000000005</v>
      </c>
      <c r="I458">
        <v>0</v>
      </c>
    </row>
    <row r="459" spans="1:9" x14ac:dyDescent="0.25">
      <c r="A459" t="s">
        <v>113</v>
      </c>
      <c r="B459">
        <v>10626.5</v>
      </c>
      <c r="C459">
        <v>10620.7</v>
      </c>
      <c r="D459">
        <v>10597.5</v>
      </c>
      <c r="E459">
        <v>10499.7</v>
      </c>
      <c r="F459">
        <v>7628.31</v>
      </c>
      <c r="G459">
        <v>0.37570399999999998</v>
      </c>
      <c r="H459">
        <v>0.62534000000000001</v>
      </c>
      <c r="I459">
        <v>0</v>
      </c>
    </row>
    <row r="460" spans="1:9" x14ac:dyDescent="0.25">
      <c r="A460" t="s">
        <v>113</v>
      </c>
      <c r="B460">
        <v>10654.3</v>
      </c>
      <c r="C460">
        <v>10648.4</v>
      </c>
      <c r="D460">
        <v>10624.8</v>
      </c>
      <c r="E460">
        <v>10526.3</v>
      </c>
      <c r="F460">
        <v>7672.14</v>
      </c>
      <c r="G460">
        <v>0.37598500000000001</v>
      </c>
      <c r="H460">
        <v>0.61911700000000003</v>
      </c>
      <c r="I460">
        <v>0</v>
      </c>
    </row>
    <row r="461" spans="1:9" x14ac:dyDescent="0.25">
      <c r="A461" t="s">
        <v>113</v>
      </c>
      <c r="B461">
        <v>11008.8</v>
      </c>
      <c r="C461">
        <v>11002.9</v>
      </c>
      <c r="D461">
        <v>10979.2</v>
      </c>
      <c r="E461">
        <v>10874.3</v>
      </c>
      <c r="F461">
        <v>8010.06</v>
      </c>
      <c r="G461">
        <v>0.376415</v>
      </c>
      <c r="H461">
        <v>0.61912199999999995</v>
      </c>
      <c r="I461">
        <v>0</v>
      </c>
    </row>
    <row r="462" spans="1:9" x14ac:dyDescent="0.25">
      <c r="A462" t="s">
        <v>113</v>
      </c>
      <c r="B462">
        <v>10627.1</v>
      </c>
      <c r="C462">
        <v>10621.4</v>
      </c>
      <c r="D462">
        <v>10597.9</v>
      </c>
      <c r="E462">
        <v>10499.7</v>
      </c>
      <c r="F462">
        <v>7650.51</v>
      </c>
      <c r="G462">
        <v>0.36642200000000003</v>
      </c>
      <c r="H462">
        <v>0.62590900000000005</v>
      </c>
      <c r="I462">
        <v>0</v>
      </c>
    </row>
    <row r="463" spans="1:9" x14ac:dyDescent="0.25">
      <c r="A463" t="s">
        <v>113</v>
      </c>
      <c r="B463">
        <v>10740.8</v>
      </c>
      <c r="C463">
        <v>10735</v>
      </c>
      <c r="D463">
        <v>10711.5</v>
      </c>
      <c r="E463">
        <v>10611.4</v>
      </c>
      <c r="F463">
        <v>7754.23</v>
      </c>
      <c r="G463">
        <v>0.37640400000000002</v>
      </c>
      <c r="H463">
        <v>0.619112</v>
      </c>
      <c r="I463">
        <v>0</v>
      </c>
    </row>
    <row r="464" spans="1:9" x14ac:dyDescent="0.25">
      <c r="A464" t="s">
        <v>113</v>
      </c>
      <c r="B464">
        <v>10521.1</v>
      </c>
      <c r="C464">
        <v>10515.3</v>
      </c>
      <c r="D464">
        <v>10492.1</v>
      </c>
      <c r="E464">
        <v>10396</v>
      </c>
      <c r="F464">
        <v>7539.54</v>
      </c>
      <c r="G464">
        <v>0.37595499999999998</v>
      </c>
      <c r="H464">
        <v>0.61912199999999995</v>
      </c>
      <c r="I464">
        <v>0</v>
      </c>
    </row>
    <row r="465" spans="1:9" x14ac:dyDescent="0.25">
      <c r="A465" t="s">
        <v>113</v>
      </c>
      <c r="B465">
        <v>10337.700000000001</v>
      </c>
      <c r="C465">
        <v>10332</v>
      </c>
      <c r="D465">
        <v>10308.799999999999</v>
      </c>
      <c r="E465">
        <v>10216.1</v>
      </c>
      <c r="F465">
        <v>7363.05</v>
      </c>
      <c r="G465">
        <v>0.37573099999999998</v>
      </c>
      <c r="H465">
        <v>0.61910500000000002</v>
      </c>
      <c r="I465">
        <v>0</v>
      </c>
    </row>
    <row r="466" spans="1:9" x14ac:dyDescent="0.25">
      <c r="A466" t="s">
        <v>113</v>
      </c>
      <c r="B466">
        <v>10419.700000000001</v>
      </c>
      <c r="C466">
        <v>10413.799999999999</v>
      </c>
      <c r="D466">
        <v>10390.6</v>
      </c>
      <c r="E466">
        <v>10296.1</v>
      </c>
      <c r="F466">
        <v>7452.24</v>
      </c>
      <c r="G466">
        <v>0.37586999999999998</v>
      </c>
      <c r="H466">
        <v>0.62941400000000003</v>
      </c>
      <c r="I466">
        <v>0</v>
      </c>
    </row>
    <row r="467" spans="1:9" x14ac:dyDescent="0.25">
      <c r="A467" t="s">
        <v>113</v>
      </c>
      <c r="B467">
        <v>10463.700000000001</v>
      </c>
      <c r="C467">
        <v>10457.9</v>
      </c>
      <c r="D467">
        <v>10434.9</v>
      </c>
      <c r="E467">
        <v>10340.299999999999</v>
      </c>
      <c r="F467">
        <v>7461.6</v>
      </c>
      <c r="G467">
        <v>0.37569000000000002</v>
      </c>
      <c r="H467">
        <v>0.62419999999999998</v>
      </c>
      <c r="I467">
        <v>0</v>
      </c>
    </row>
    <row r="468" spans="1:9" x14ac:dyDescent="0.25">
      <c r="A468" t="s">
        <v>113</v>
      </c>
      <c r="B468">
        <v>10321.299999999999</v>
      </c>
      <c r="C468">
        <v>10315.5</v>
      </c>
      <c r="D468">
        <v>10292.299999999999</v>
      </c>
      <c r="E468">
        <v>10199.700000000001</v>
      </c>
      <c r="F468">
        <v>7350.54</v>
      </c>
      <c r="G468">
        <v>0.37663200000000002</v>
      </c>
      <c r="H468">
        <v>0.61911400000000005</v>
      </c>
      <c r="I468">
        <v>0</v>
      </c>
    </row>
    <row r="469" spans="1:9" x14ac:dyDescent="0.25">
      <c r="A469" t="s">
        <v>113</v>
      </c>
      <c r="B469">
        <v>11332.1</v>
      </c>
      <c r="C469">
        <v>10461.700000000001</v>
      </c>
      <c r="D469">
        <v>10438.5</v>
      </c>
      <c r="E469">
        <v>10343.700000000001</v>
      </c>
      <c r="F469">
        <v>7476.63</v>
      </c>
      <c r="G469">
        <v>0.376384</v>
      </c>
      <c r="H469">
        <v>0.619116</v>
      </c>
      <c r="I469">
        <v>0</v>
      </c>
    </row>
    <row r="470" spans="1:9" x14ac:dyDescent="0.25">
      <c r="A470" t="s">
        <v>113</v>
      </c>
      <c r="B470">
        <v>10981.9</v>
      </c>
      <c r="C470">
        <v>10371.9</v>
      </c>
      <c r="D470">
        <v>10348.700000000001</v>
      </c>
      <c r="E470">
        <v>10255.5</v>
      </c>
      <c r="F470">
        <v>7376.57</v>
      </c>
      <c r="G470">
        <v>0.36666799999999999</v>
      </c>
      <c r="H470">
        <v>0.62865899999999997</v>
      </c>
      <c r="I470">
        <v>0</v>
      </c>
    </row>
    <row r="471" spans="1:9" x14ac:dyDescent="0.25">
      <c r="A471" t="s">
        <v>113</v>
      </c>
      <c r="B471">
        <v>10261.799999999999</v>
      </c>
      <c r="C471">
        <v>10256</v>
      </c>
      <c r="D471">
        <v>10232.700000000001</v>
      </c>
      <c r="E471">
        <v>10141.299999999999</v>
      </c>
      <c r="F471">
        <v>7296.31</v>
      </c>
      <c r="G471">
        <v>0.37145299999999998</v>
      </c>
      <c r="H471">
        <v>0.61965800000000004</v>
      </c>
      <c r="I471">
        <v>0</v>
      </c>
    </row>
    <row r="472" spans="1:9" x14ac:dyDescent="0.25">
      <c r="A472" t="s">
        <v>113</v>
      </c>
      <c r="B472">
        <v>10658.8</v>
      </c>
      <c r="C472">
        <v>10348.299999999999</v>
      </c>
      <c r="D472">
        <v>10325</v>
      </c>
      <c r="E472">
        <v>10232.299999999999</v>
      </c>
      <c r="F472">
        <v>7357.54</v>
      </c>
      <c r="G472">
        <v>0.375722</v>
      </c>
      <c r="H472">
        <v>0.62007999999999996</v>
      </c>
      <c r="I472">
        <v>0</v>
      </c>
    </row>
    <row r="473" spans="1:9" x14ac:dyDescent="0.25">
      <c r="A473" t="s">
        <v>113</v>
      </c>
      <c r="B473">
        <v>10875.4</v>
      </c>
      <c r="C473">
        <v>10869.8</v>
      </c>
      <c r="D473">
        <v>10846.3</v>
      </c>
      <c r="E473">
        <v>10743.7</v>
      </c>
      <c r="F473">
        <v>7879.84</v>
      </c>
      <c r="G473">
        <v>0.36702600000000002</v>
      </c>
      <c r="H473">
        <v>0.61911899999999997</v>
      </c>
      <c r="I473">
        <v>0</v>
      </c>
    </row>
    <row r="474" spans="1:9" x14ac:dyDescent="0.25">
      <c r="A474" t="s">
        <v>113</v>
      </c>
      <c r="B474">
        <v>10455.299999999999</v>
      </c>
      <c r="C474">
        <v>10449.6</v>
      </c>
      <c r="D474">
        <v>10426.5</v>
      </c>
      <c r="E474">
        <v>10331.299999999999</v>
      </c>
      <c r="F474">
        <v>7497.21</v>
      </c>
      <c r="G474">
        <v>0.375724</v>
      </c>
      <c r="H474">
        <v>0.619116</v>
      </c>
      <c r="I474">
        <v>0</v>
      </c>
    </row>
    <row r="475" spans="1:9" x14ac:dyDescent="0.25">
      <c r="A475" t="s">
        <v>113</v>
      </c>
      <c r="B475">
        <v>10376.6</v>
      </c>
      <c r="C475">
        <v>10370.700000000001</v>
      </c>
      <c r="D475">
        <v>10347.700000000001</v>
      </c>
      <c r="E475">
        <v>10254.1</v>
      </c>
      <c r="F475">
        <v>7403.26</v>
      </c>
      <c r="G475">
        <v>0.37569399999999997</v>
      </c>
      <c r="H475">
        <v>0.61911899999999997</v>
      </c>
      <c r="I475">
        <v>0</v>
      </c>
    </row>
    <row r="476" spans="1:9" x14ac:dyDescent="0.25">
      <c r="A476" t="s">
        <v>113</v>
      </c>
      <c r="B476">
        <v>10643.5</v>
      </c>
      <c r="C476">
        <v>10637.7</v>
      </c>
      <c r="D476">
        <v>10614.5</v>
      </c>
      <c r="E476">
        <v>10516.4</v>
      </c>
      <c r="F476">
        <v>7649.17</v>
      </c>
      <c r="G476">
        <v>0.37626900000000002</v>
      </c>
      <c r="H476">
        <v>0.61912199999999995</v>
      </c>
      <c r="I476">
        <v>0</v>
      </c>
    </row>
    <row r="477" spans="1:9" x14ac:dyDescent="0.25">
      <c r="A477" t="s">
        <v>113</v>
      </c>
      <c r="B477">
        <v>10656.2</v>
      </c>
      <c r="C477">
        <v>10650.4</v>
      </c>
      <c r="D477">
        <v>10627</v>
      </c>
      <c r="E477">
        <v>10528.5</v>
      </c>
      <c r="F477">
        <v>7670.82</v>
      </c>
      <c r="G477">
        <v>0.37579699999999999</v>
      </c>
      <c r="H477">
        <v>0.629691</v>
      </c>
      <c r="I477">
        <v>0</v>
      </c>
    </row>
    <row r="478" spans="1:9" x14ac:dyDescent="0.25">
      <c r="A478" t="s">
        <v>113</v>
      </c>
      <c r="B478">
        <v>10503.5</v>
      </c>
      <c r="C478">
        <v>10497.7</v>
      </c>
      <c r="D478">
        <v>10474.6</v>
      </c>
      <c r="E478">
        <v>10378.6</v>
      </c>
      <c r="F478">
        <v>7526.24</v>
      </c>
      <c r="G478">
        <v>0.375691</v>
      </c>
      <c r="H478">
        <v>0.62930799999999998</v>
      </c>
      <c r="I478">
        <v>0</v>
      </c>
    </row>
    <row r="479" spans="1:9" x14ac:dyDescent="0.25">
      <c r="A479" t="s">
        <v>113</v>
      </c>
      <c r="B479">
        <v>10425.4</v>
      </c>
      <c r="C479">
        <v>10419.6</v>
      </c>
      <c r="D479">
        <v>10396.5</v>
      </c>
      <c r="E479">
        <v>10302.5</v>
      </c>
      <c r="F479">
        <v>7435.91</v>
      </c>
      <c r="G479">
        <v>0.37570900000000002</v>
      </c>
      <c r="H479">
        <v>0.623089</v>
      </c>
      <c r="I479">
        <v>0</v>
      </c>
    </row>
    <row r="480" spans="1:9" x14ac:dyDescent="0.25">
      <c r="A480" t="s">
        <v>113</v>
      </c>
      <c r="B480">
        <v>10375.9</v>
      </c>
      <c r="C480">
        <v>10370.200000000001</v>
      </c>
      <c r="D480">
        <v>10347.1</v>
      </c>
      <c r="E480">
        <v>10253.299999999999</v>
      </c>
      <c r="F480">
        <v>7415.56</v>
      </c>
      <c r="G480">
        <v>0.37581500000000001</v>
      </c>
      <c r="H480">
        <v>0.62701399999999996</v>
      </c>
      <c r="I480">
        <v>0</v>
      </c>
    </row>
    <row r="481" spans="1:9" x14ac:dyDescent="0.25">
      <c r="A481" t="s">
        <v>113</v>
      </c>
      <c r="B481">
        <v>10381.1</v>
      </c>
      <c r="C481">
        <v>10375.299999999999</v>
      </c>
      <c r="D481">
        <v>10352.1</v>
      </c>
      <c r="E481">
        <v>10258.6</v>
      </c>
      <c r="F481">
        <v>7405.96</v>
      </c>
      <c r="G481">
        <v>0.37625399999999998</v>
      </c>
      <c r="H481">
        <v>0.61912199999999995</v>
      </c>
      <c r="I481">
        <v>0</v>
      </c>
    </row>
    <row r="482" spans="1:9" x14ac:dyDescent="0.25">
      <c r="A482" t="s">
        <v>113</v>
      </c>
      <c r="B482">
        <v>10298.1</v>
      </c>
      <c r="C482">
        <v>10292.299999999999</v>
      </c>
      <c r="D482">
        <v>10269</v>
      </c>
      <c r="E482">
        <v>10177</v>
      </c>
      <c r="F482">
        <v>7320.79</v>
      </c>
      <c r="G482">
        <v>0.37604500000000002</v>
      </c>
      <c r="H482">
        <v>0.62608399999999997</v>
      </c>
      <c r="I482">
        <v>0</v>
      </c>
    </row>
    <row r="483" spans="1:9" x14ac:dyDescent="0.25">
      <c r="A483" t="s">
        <v>113</v>
      </c>
      <c r="B483">
        <v>10427.799999999999</v>
      </c>
      <c r="C483">
        <v>10421.9</v>
      </c>
      <c r="D483">
        <v>10398.799999999999</v>
      </c>
      <c r="E483">
        <v>10304.5</v>
      </c>
      <c r="F483">
        <v>7448.42</v>
      </c>
      <c r="G483">
        <v>0.376054</v>
      </c>
      <c r="H483">
        <v>0.62268900000000005</v>
      </c>
      <c r="I483">
        <v>0</v>
      </c>
    </row>
    <row r="484" spans="1:9" x14ac:dyDescent="0.25">
      <c r="A484" t="s">
        <v>113</v>
      </c>
      <c r="B484">
        <v>10304.700000000001</v>
      </c>
      <c r="C484">
        <v>10298.9</v>
      </c>
      <c r="D484">
        <v>10275.700000000001</v>
      </c>
      <c r="E484">
        <v>10183.6</v>
      </c>
      <c r="F484">
        <v>7326.87</v>
      </c>
      <c r="G484">
        <v>0.364512</v>
      </c>
      <c r="H484">
        <v>0.61912199999999995</v>
      </c>
      <c r="I484">
        <v>0</v>
      </c>
    </row>
    <row r="485" spans="1:9" x14ac:dyDescent="0.25">
      <c r="A485" t="s">
        <v>113</v>
      </c>
      <c r="B485">
        <v>10465.200000000001</v>
      </c>
      <c r="C485">
        <v>10459.4</v>
      </c>
      <c r="D485">
        <v>10436.299999999999</v>
      </c>
      <c r="E485">
        <v>10341.299999999999</v>
      </c>
      <c r="F485">
        <v>7486.19</v>
      </c>
      <c r="G485">
        <v>0.37578</v>
      </c>
      <c r="H485">
        <v>0.61910500000000002</v>
      </c>
      <c r="I485">
        <v>0</v>
      </c>
    </row>
    <row r="486" spans="1:9" x14ac:dyDescent="0.25">
      <c r="A486" t="s">
        <v>113</v>
      </c>
      <c r="B486">
        <v>10659.4</v>
      </c>
      <c r="C486">
        <v>10653.6</v>
      </c>
      <c r="D486">
        <v>10630.1</v>
      </c>
      <c r="E486">
        <v>10531.3</v>
      </c>
      <c r="F486">
        <v>7681.78</v>
      </c>
      <c r="G486">
        <v>0.37583299999999997</v>
      </c>
      <c r="H486">
        <v>0.61911700000000003</v>
      </c>
      <c r="I486">
        <v>0</v>
      </c>
    </row>
    <row r="487" spans="1:9" x14ac:dyDescent="0.25">
      <c r="A487" t="s">
        <v>113</v>
      </c>
      <c r="B487">
        <v>11263.9</v>
      </c>
      <c r="C487">
        <v>10920.2</v>
      </c>
      <c r="D487">
        <v>10896.6</v>
      </c>
      <c r="E487">
        <v>10793.7</v>
      </c>
      <c r="F487">
        <v>7904.41</v>
      </c>
      <c r="G487">
        <v>0.37650400000000001</v>
      </c>
      <c r="H487">
        <v>0.61912199999999995</v>
      </c>
      <c r="I487">
        <v>0</v>
      </c>
    </row>
    <row r="488" spans="1:9" x14ac:dyDescent="0.25">
      <c r="A488" t="s">
        <v>113</v>
      </c>
      <c r="B488">
        <v>11833.6</v>
      </c>
      <c r="C488">
        <v>10772.8</v>
      </c>
      <c r="D488">
        <v>10749.2</v>
      </c>
      <c r="E488">
        <v>10648.6</v>
      </c>
      <c r="F488">
        <v>7765.53</v>
      </c>
      <c r="G488">
        <v>0.37571599999999999</v>
      </c>
      <c r="H488">
        <v>0.61912199999999995</v>
      </c>
      <c r="I488">
        <v>0</v>
      </c>
    </row>
    <row r="489" spans="1:9" x14ac:dyDescent="0.25">
      <c r="A489" t="s">
        <v>113</v>
      </c>
      <c r="B489">
        <v>10664</v>
      </c>
      <c r="C489">
        <v>10658.9</v>
      </c>
      <c r="D489">
        <v>10635.8</v>
      </c>
      <c r="E489">
        <v>10537.3</v>
      </c>
      <c r="F489">
        <v>7669.1</v>
      </c>
      <c r="G489">
        <v>0.37571199999999999</v>
      </c>
      <c r="H489">
        <v>0.61912199999999995</v>
      </c>
      <c r="I489">
        <v>0</v>
      </c>
    </row>
    <row r="490" spans="1:9" x14ac:dyDescent="0.25">
      <c r="A490" t="s">
        <v>113</v>
      </c>
      <c r="B490">
        <v>10668.6</v>
      </c>
      <c r="C490">
        <v>10662.9</v>
      </c>
      <c r="D490">
        <v>10639.5</v>
      </c>
      <c r="E490">
        <v>10541.2</v>
      </c>
      <c r="F490">
        <v>7668.12</v>
      </c>
      <c r="G490">
        <v>0.37585600000000002</v>
      </c>
      <c r="H490">
        <v>0.61913200000000002</v>
      </c>
      <c r="I490">
        <v>0</v>
      </c>
    </row>
    <row r="491" spans="1:9" x14ac:dyDescent="0.25">
      <c r="A491" t="s">
        <v>113</v>
      </c>
      <c r="B491">
        <v>10452.1</v>
      </c>
      <c r="C491">
        <v>10446.299999999999</v>
      </c>
      <c r="D491">
        <v>10422.9</v>
      </c>
      <c r="E491">
        <v>10328.299999999999</v>
      </c>
      <c r="F491">
        <v>7462.98</v>
      </c>
      <c r="G491">
        <v>0.37569000000000002</v>
      </c>
      <c r="H491">
        <v>0.62652600000000003</v>
      </c>
      <c r="I491">
        <v>0</v>
      </c>
    </row>
    <row r="492" spans="1:9" x14ac:dyDescent="0.25">
      <c r="A492" t="s">
        <v>113</v>
      </c>
      <c r="B492">
        <v>10434.6</v>
      </c>
      <c r="C492">
        <v>10428.9</v>
      </c>
      <c r="D492">
        <v>10405.700000000001</v>
      </c>
      <c r="E492">
        <v>10311.5</v>
      </c>
      <c r="F492">
        <v>7444.02</v>
      </c>
      <c r="G492">
        <v>0.37571300000000002</v>
      </c>
      <c r="H492">
        <v>0.624143</v>
      </c>
      <c r="I492">
        <v>0</v>
      </c>
    </row>
    <row r="493" spans="1:9" x14ac:dyDescent="0.25">
      <c r="A493" t="s">
        <v>113</v>
      </c>
      <c r="B493">
        <v>10457.700000000001</v>
      </c>
      <c r="C493">
        <v>10451.799999999999</v>
      </c>
      <c r="D493">
        <v>10428.700000000001</v>
      </c>
      <c r="E493">
        <v>10334</v>
      </c>
      <c r="F493">
        <v>7462.99</v>
      </c>
      <c r="G493">
        <v>0.37593799999999999</v>
      </c>
      <c r="H493">
        <v>0.62957799999999997</v>
      </c>
      <c r="I493">
        <v>0</v>
      </c>
    </row>
    <row r="494" spans="1:9" x14ac:dyDescent="0.25">
      <c r="A494" t="s">
        <v>113</v>
      </c>
      <c r="B494">
        <v>10491.9</v>
      </c>
      <c r="C494">
        <v>10486.1</v>
      </c>
      <c r="D494">
        <v>10463</v>
      </c>
      <c r="E494">
        <v>10367.4</v>
      </c>
      <c r="F494">
        <v>7508.37</v>
      </c>
      <c r="G494">
        <v>0.37593900000000002</v>
      </c>
      <c r="H494">
        <v>0.62676200000000004</v>
      </c>
      <c r="I494">
        <v>0</v>
      </c>
    </row>
    <row r="495" spans="1:9" x14ac:dyDescent="0.25">
      <c r="A495" t="s">
        <v>113</v>
      </c>
      <c r="B495">
        <v>10820.1</v>
      </c>
      <c r="C495">
        <v>10814.3</v>
      </c>
      <c r="D495">
        <v>10790.9</v>
      </c>
      <c r="E495">
        <v>10689.9</v>
      </c>
      <c r="F495">
        <v>7799.04</v>
      </c>
      <c r="G495">
        <v>0.37581999999999999</v>
      </c>
      <c r="H495">
        <v>0.62663199999999997</v>
      </c>
      <c r="I495">
        <v>0</v>
      </c>
    </row>
    <row r="496" spans="1:9" x14ac:dyDescent="0.25">
      <c r="A496" t="s">
        <v>113</v>
      </c>
      <c r="B496">
        <v>10349.9</v>
      </c>
      <c r="C496">
        <v>10344.200000000001</v>
      </c>
      <c r="D496">
        <v>10321</v>
      </c>
      <c r="E496">
        <v>10228.200000000001</v>
      </c>
      <c r="F496">
        <v>7365.1</v>
      </c>
      <c r="G496">
        <v>0.37580599999999997</v>
      </c>
      <c r="H496">
        <v>0.62010799999999999</v>
      </c>
      <c r="I496">
        <v>0</v>
      </c>
    </row>
    <row r="497" spans="1:25" x14ac:dyDescent="0.25">
      <c r="A497" t="s">
        <v>113</v>
      </c>
      <c r="B497">
        <v>10431.299999999999</v>
      </c>
      <c r="C497">
        <v>10425.5</v>
      </c>
      <c r="D497">
        <v>10402.5</v>
      </c>
      <c r="E497">
        <v>10308.5</v>
      </c>
      <c r="F497">
        <v>7431.27</v>
      </c>
      <c r="G497">
        <v>0.37570799999999999</v>
      </c>
      <c r="H497">
        <v>0.62950200000000001</v>
      </c>
      <c r="I497">
        <v>0</v>
      </c>
    </row>
    <row r="498" spans="1:25" x14ac:dyDescent="0.25">
      <c r="A498" t="s">
        <v>113</v>
      </c>
      <c r="B498">
        <v>10409.9</v>
      </c>
      <c r="C498">
        <v>10404.200000000001</v>
      </c>
      <c r="D498">
        <v>10381.1</v>
      </c>
      <c r="E498">
        <v>10287.5</v>
      </c>
      <c r="F498">
        <v>7412.64</v>
      </c>
      <c r="G498">
        <v>0.37591599999999997</v>
      </c>
      <c r="H498">
        <v>0.62911499999999998</v>
      </c>
      <c r="I498">
        <v>0</v>
      </c>
    </row>
    <row r="499" spans="1:25" x14ac:dyDescent="0.25">
      <c r="A499" t="s">
        <v>113</v>
      </c>
      <c r="B499">
        <v>10339.299999999999</v>
      </c>
      <c r="C499">
        <v>10333.5</v>
      </c>
      <c r="D499">
        <v>10310.4</v>
      </c>
      <c r="E499">
        <v>10218.200000000001</v>
      </c>
      <c r="F499">
        <v>7333.81</v>
      </c>
      <c r="G499">
        <v>0.37629000000000001</v>
      </c>
      <c r="H499">
        <v>0.61911899999999997</v>
      </c>
      <c r="I499">
        <v>0</v>
      </c>
    </row>
    <row r="500" spans="1:25" x14ac:dyDescent="0.25">
      <c r="A500" t="s">
        <v>113</v>
      </c>
      <c r="B500">
        <v>10378.1</v>
      </c>
      <c r="C500">
        <v>10372.299999999999</v>
      </c>
      <c r="D500">
        <v>10348.9</v>
      </c>
      <c r="E500">
        <v>10255.9</v>
      </c>
      <c r="F500">
        <v>7388.35</v>
      </c>
      <c r="G500">
        <v>0.37630400000000003</v>
      </c>
      <c r="H500">
        <v>0.62692400000000004</v>
      </c>
      <c r="I500">
        <v>0</v>
      </c>
    </row>
    <row r="501" spans="1:25" x14ac:dyDescent="0.25">
      <c r="A501" t="s">
        <v>113</v>
      </c>
      <c r="B501">
        <v>10688.4</v>
      </c>
      <c r="C501">
        <v>10682.6</v>
      </c>
      <c r="D501">
        <v>10659.1</v>
      </c>
      <c r="E501">
        <v>10560.1</v>
      </c>
      <c r="F501">
        <v>7690.9</v>
      </c>
      <c r="G501">
        <v>0.37569000000000002</v>
      </c>
      <c r="H501">
        <v>0.62234999999999996</v>
      </c>
      <c r="I501">
        <v>0</v>
      </c>
    </row>
    <row r="502" spans="1:25" x14ac:dyDescent="0.25">
      <c r="A502" t="s">
        <v>113</v>
      </c>
      <c r="B502">
        <v>10549.3</v>
      </c>
      <c r="C502">
        <v>10543.5</v>
      </c>
      <c r="D502">
        <v>10520.4</v>
      </c>
      <c r="E502">
        <v>10423.700000000001</v>
      </c>
      <c r="F502">
        <v>7563.07</v>
      </c>
      <c r="G502">
        <v>0.37629299999999999</v>
      </c>
      <c r="H502">
        <v>0.61912199999999995</v>
      </c>
      <c r="I502">
        <v>0</v>
      </c>
    </row>
    <row r="503" spans="1:25" x14ac:dyDescent="0.25">
      <c r="A503" t="s">
        <v>113</v>
      </c>
      <c r="B503">
        <v>11654.8</v>
      </c>
      <c r="C503">
        <v>10389.5</v>
      </c>
      <c r="D503">
        <v>10366.4</v>
      </c>
      <c r="E503">
        <v>10272.9</v>
      </c>
      <c r="F503">
        <v>7410.71</v>
      </c>
      <c r="G503">
        <v>0.37582100000000002</v>
      </c>
      <c r="H503">
        <v>0.62861599999999995</v>
      </c>
      <c r="I503">
        <v>0</v>
      </c>
      <c r="R503" t="s">
        <v>68</v>
      </c>
      <c r="U503" t="s">
        <v>67</v>
      </c>
      <c r="X503" t="s">
        <v>65</v>
      </c>
    </row>
    <row r="504" spans="1:25" x14ac:dyDescent="0.25">
      <c r="A504" t="s">
        <v>113</v>
      </c>
      <c r="B504">
        <v>10355.6</v>
      </c>
      <c r="C504">
        <v>10340.1</v>
      </c>
      <c r="D504">
        <v>10316.799999999999</v>
      </c>
      <c r="E504">
        <v>10224.4</v>
      </c>
      <c r="F504">
        <v>7348.68</v>
      </c>
      <c r="G504">
        <v>0.375691</v>
      </c>
      <c r="H504">
        <v>0.62244999999999995</v>
      </c>
      <c r="I504">
        <v>0</v>
      </c>
      <c r="R504">
        <f>AVERAGE(B455:B504)</f>
        <v>10607.98</v>
      </c>
      <c r="S504">
        <f>AVERAGE(C455:C504)</f>
        <v>10511.392000000002</v>
      </c>
      <c r="U504">
        <f>_xlfn.VAR.P(B455:B504)</f>
        <v>105291.91759999994</v>
      </c>
      <c r="V504">
        <f>_xlfn.VAR.P(C455:C504)</f>
        <v>29713.783535999992</v>
      </c>
      <c r="X504">
        <f>1.96*SQRT(U504)/50</f>
        <v>12.719896707947903</v>
      </c>
      <c r="Y504">
        <f>1.96*SQRT(V504)/50</f>
        <v>6.7571731021751269</v>
      </c>
    </row>
    <row r="505" spans="1:25" x14ac:dyDescent="0.25">
      <c r="A505" t="s">
        <v>113</v>
      </c>
      <c r="B505">
        <v>530399.69048600004</v>
      </c>
      <c r="C505" t="s">
        <v>37</v>
      </c>
    </row>
    <row r="506" spans="1:25" x14ac:dyDescent="0.25">
      <c r="A506" t="s">
        <v>114</v>
      </c>
      <c r="B506" s="9">
        <v>4896070</v>
      </c>
      <c r="C506" s="9">
        <v>4895960</v>
      </c>
      <c r="D506" s="9">
        <v>4895950</v>
      </c>
      <c r="E506" s="9">
        <v>4895950</v>
      </c>
      <c r="F506">
        <v>1.2718100000000001</v>
      </c>
      <c r="G506">
        <v>1</v>
      </c>
      <c r="H506">
        <v>1</v>
      </c>
      <c r="I506">
        <v>12499950</v>
      </c>
    </row>
    <row r="507" spans="1:25" x14ac:dyDescent="0.25">
      <c r="A507" t="s">
        <v>114</v>
      </c>
      <c r="B507" s="9">
        <v>4920610</v>
      </c>
      <c r="C507" s="9">
        <v>4920500</v>
      </c>
      <c r="D507" s="9">
        <v>4920490</v>
      </c>
      <c r="E507" s="9">
        <v>4920490</v>
      </c>
      <c r="F507">
        <v>1.2779199999999999</v>
      </c>
      <c r="G507">
        <v>1</v>
      </c>
      <c r="H507">
        <v>1</v>
      </c>
      <c r="I507">
        <v>12499950</v>
      </c>
    </row>
    <row r="559" spans="18:25" x14ac:dyDescent="0.25">
      <c r="R559" t="s">
        <v>68</v>
      </c>
      <c r="U559" t="s">
        <v>67</v>
      </c>
      <c r="X559" t="s">
        <v>65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39</v>
      </c>
      <c r="B562">
        <v>66.144599999999997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40.345199999999998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37.2911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33.857100000000003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32.4129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29.774699999999999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28.8872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28.289899999999999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724.97400000000005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53.910499999999999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32.231999999999999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31.599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31.4801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31.400700000000001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31.457699999999999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31.406500000000001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31.456600000000002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31.428799999999999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31.4435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31.444700000000001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31.424499999999998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35.762799999999999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31.5169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31.416699999999999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31.447099999999999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31.386099999999999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31.448599999999999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31.446000000000002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31.4404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31.455400000000001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31.388500000000001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31.471699999999998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31.384599999999999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31.438500000000001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31.4711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31.4605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31.440200000000001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31.455500000000001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31.416499999999999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31.384599999999999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31.423500000000001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31.409400000000002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31.416699999999999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31.4405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31.427499999999998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31.444700000000001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31.413399999999999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31.416399999999999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31.4556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31.474599999999999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31.4527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31.3917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31.413499999999999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31.408300000000001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68</v>
      </c>
      <c r="U615" t="s">
        <v>67</v>
      </c>
      <c r="X615" t="s">
        <v>65</v>
      </c>
    </row>
    <row r="616" spans="1:25" x14ac:dyDescent="0.25">
      <c r="A616" t="s">
        <v>39</v>
      </c>
      <c r="B616">
        <v>31.423100000000002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45.713074000000006</v>
      </c>
      <c r="S616">
        <f>AVERAGE(C567:C616)</f>
        <v>0</v>
      </c>
      <c r="U616">
        <f>_xlfn.VAR.P(B567:B616)</f>
        <v>9426.9377773071265</v>
      </c>
      <c r="V616">
        <f>_xlfn.VAR.P(C567:C616)</f>
        <v>0</v>
      </c>
      <c r="X616">
        <f>1.96*SQRT(U616)/50</f>
        <v>3.8060228147137036</v>
      </c>
      <c r="Y616">
        <f>1.96*SQRT(V616)/50</f>
        <v>0</v>
      </c>
    </row>
    <row r="617" spans="1:25" x14ac:dyDescent="0.25">
      <c r="A617" t="s">
        <v>39</v>
      </c>
      <c r="B617">
        <v>2288.085169</v>
      </c>
      <c r="C617" t="s">
        <v>37</v>
      </c>
    </row>
    <row r="618" spans="1:25" x14ac:dyDescent="0.25">
      <c r="A618" t="s">
        <v>40</v>
      </c>
      <c r="B618">
        <v>40.621000000000002</v>
      </c>
      <c r="C618">
        <v>25.560300000000002</v>
      </c>
      <c r="D618">
        <v>2.5108600000000001</v>
      </c>
      <c r="E618">
        <v>1.2657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40.687899999999999</v>
      </c>
      <c r="C619">
        <v>25.613600000000002</v>
      </c>
      <c r="D619">
        <v>2.5179900000000002</v>
      </c>
      <c r="E619">
        <v>1.25952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40.679699999999997</v>
      </c>
      <c r="C620">
        <v>25.634899999999998</v>
      </c>
      <c r="D620">
        <v>2.5201699999999998</v>
      </c>
      <c r="E620">
        <v>1.2882899999999999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40.588999999999999</v>
      </c>
      <c r="C621">
        <v>25.555399999999999</v>
      </c>
      <c r="D621">
        <v>2.5221499999999999</v>
      </c>
      <c r="E621">
        <v>1.26468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40.623399999999997</v>
      </c>
      <c r="C622">
        <v>25.5837</v>
      </c>
      <c r="D622">
        <v>2.5282300000000002</v>
      </c>
      <c r="E622">
        <v>1.2574799999999999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40.6248</v>
      </c>
      <c r="C623">
        <v>25.589200000000002</v>
      </c>
      <c r="D623">
        <v>2.5363600000000002</v>
      </c>
      <c r="E623">
        <v>1.2615700000000001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40.654699999999998</v>
      </c>
      <c r="C624">
        <v>25.610499999999998</v>
      </c>
      <c r="D624">
        <v>2.5057100000000001</v>
      </c>
      <c r="E624">
        <v>1.26772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40.646500000000003</v>
      </c>
      <c r="C625">
        <v>25.610099999999999</v>
      </c>
      <c r="D625">
        <v>2.51796</v>
      </c>
      <c r="E625">
        <v>1.25949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40.695999999999998</v>
      </c>
      <c r="C626">
        <v>25.6417</v>
      </c>
      <c r="D626">
        <v>2.5179900000000002</v>
      </c>
      <c r="E626">
        <v>1.2656400000000001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40.597499999999997</v>
      </c>
      <c r="C627">
        <v>25.549399999999999</v>
      </c>
      <c r="D627">
        <v>2.50779</v>
      </c>
      <c r="E627">
        <v>1.24109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40.566000000000003</v>
      </c>
      <c r="C628">
        <v>25.532399999999999</v>
      </c>
      <c r="D628">
        <v>2.5241400000000001</v>
      </c>
      <c r="E628">
        <v>1.26461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40.295099999999998</v>
      </c>
      <c r="C629">
        <v>25.614699999999999</v>
      </c>
      <c r="D629">
        <v>2.5262199999999999</v>
      </c>
      <c r="E629">
        <v>1.2656400000000001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39.602699999999999</v>
      </c>
      <c r="C630">
        <v>25.726299999999998</v>
      </c>
      <c r="D630">
        <v>2.5190199999999998</v>
      </c>
      <c r="E630">
        <v>1.24004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39.784399999999998</v>
      </c>
      <c r="C631">
        <v>25.679300000000001</v>
      </c>
      <c r="D631">
        <v>2.5323899999999999</v>
      </c>
      <c r="E631">
        <v>1.26468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39.681100000000001</v>
      </c>
      <c r="C632">
        <v>25.741199999999999</v>
      </c>
      <c r="D632">
        <v>2.5129100000000002</v>
      </c>
      <c r="E632">
        <v>1.2442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39.595199999999998</v>
      </c>
      <c r="C633">
        <v>25.715199999999999</v>
      </c>
      <c r="D633">
        <v>2.50983</v>
      </c>
      <c r="E633">
        <v>1.2472399999999999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39.639000000000003</v>
      </c>
      <c r="C634">
        <v>25.741099999999999</v>
      </c>
      <c r="D634">
        <v>2.5169999999999999</v>
      </c>
      <c r="E634">
        <v>1.2472000000000001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39.615400000000001</v>
      </c>
      <c r="C635">
        <v>25.691800000000001</v>
      </c>
      <c r="D635">
        <v>2.51396</v>
      </c>
      <c r="E635">
        <v>1.2534099999999999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39.767600000000002</v>
      </c>
      <c r="C636">
        <v>25.6753</v>
      </c>
      <c r="D636">
        <v>2.5160100000000001</v>
      </c>
      <c r="E636">
        <v>1.23908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39.576999999999998</v>
      </c>
      <c r="C637">
        <v>25.700700000000001</v>
      </c>
      <c r="D637">
        <v>2.5313099999999999</v>
      </c>
      <c r="E637">
        <v>1.2441599999999999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39.687199999999997</v>
      </c>
      <c r="C638">
        <v>25.741499999999998</v>
      </c>
      <c r="D638">
        <v>2.5169999999999999</v>
      </c>
      <c r="E638">
        <v>1.25949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39.634900000000002</v>
      </c>
      <c r="C639">
        <v>25.6966</v>
      </c>
      <c r="D639">
        <v>2.5190199999999998</v>
      </c>
      <c r="E639">
        <v>1.24823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39.549999999999997</v>
      </c>
      <c r="C640">
        <v>25.663499999999999</v>
      </c>
      <c r="D640">
        <v>2.5108600000000001</v>
      </c>
      <c r="E640">
        <v>1.24109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39.771299999999997</v>
      </c>
      <c r="C641">
        <v>25.661200000000001</v>
      </c>
      <c r="D641">
        <v>2.5344099999999998</v>
      </c>
      <c r="E641">
        <v>1.2604500000000001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39.772100000000002</v>
      </c>
      <c r="C642">
        <v>25.7225</v>
      </c>
      <c r="D642">
        <v>2.5149499999999998</v>
      </c>
      <c r="E642">
        <v>1.2472399999999999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39.645699999999998</v>
      </c>
      <c r="C643">
        <v>25.681699999999999</v>
      </c>
      <c r="D643">
        <v>2.5241699999999998</v>
      </c>
      <c r="E643">
        <v>1.2401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39.565600000000003</v>
      </c>
      <c r="C644">
        <v>25.675799999999999</v>
      </c>
      <c r="D644">
        <v>2.5343800000000001</v>
      </c>
      <c r="E644">
        <v>1.2707599999999999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39.620600000000003</v>
      </c>
      <c r="C645">
        <v>25.716999999999999</v>
      </c>
      <c r="D645">
        <v>2.5211600000000001</v>
      </c>
      <c r="E645">
        <v>1.2575099999999999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39.453899999999997</v>
      </c>
      <c r="C646">
        <v>25.685099999999998</v>
      </c>
      <c r="D646">
        <v>2.5200399999999998</v>
      </c>
      <c r="E646">
        <v>1.2523200000000001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39.456499999999998</v>
      </c>
      <c r="C647">
        <v>25.695599999999999</v>
      </c>
      <c r="D647">
        <v>2.5067599999999999</v>
      </c>
      <c r="E647">
        <v>1.2585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39.436500000000002</v>
      </c>
      <c r="C648">
        <v>25.680399999999999</v>
      </c>
      <c r="D648">
        <v>2.5210300000000001</v>
      </c>
      <c r="E648">
        <v>1.2421199999999999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39.448300000000003</v>
      </c>
      <c r="C649">
        <v>25.701899999999998</v>
      </c>
      <c r="D649">
        <v>2.5251600000000001</v>
      </c>
      <c r="E649">
        <v>1.2533799999999999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39.411200000000001</v>
      </c>
      <c r="C650">
        <v>25.6737</v>
      </c>
      <c r="D650">
        <v>2.5108299999999999</v>
      </c>
      <c r="E650">
        <v>1.2379899999999999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39.514800000000001</v>
      </c>
      <c r="C651">
        <v>25.6815</v>
      </c>
      <c r="D651">
        <v>2.4996900000000002</v>
      </c>
      <c r="E651">
        <v>1.2442299999999999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39.392600000000002</v>
      </c>
      <c r="C652">
        <v>25.654199999999999</v>
      </c>
      <c r="D652">
        <v>2.5179299999999998</v>
      </c>
      <c r="E652">
        <v>1.27796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39.407400000000003</v>
      </c>
      <c r="C653">
        <v>25.6587</v>
      </c>
      <c r="D653">
        <v>2.52318</v>
      </c>
      <c r="E653">
        <v>1.2544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39.4375</v>
      </c>
      <c r="C654">
        <v>25.694700000000001</v>
      </c>
      <c r="D654">
        <v>2.5159799999999999</v>
      </c>
      <c r="E654">
        <v>1.2482599999999999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39.481400000000001</v>
      </c>
      <c r="C655">
        <v>25.722100000000001</v>
      </c>
      <c r="D655">
        <v>2.5159500000000001</v>
      </c>
      <c r="E655">
        <v>1.2482599999999999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39.412199999999999</v>
      </c>
      <c r="C656">
        <v>25.660499999999999</v>
      </c>
      <c r="D656">
        <v>2.5026700000000002</v>
      </c>
      <c r="E656">
        <v>1.24925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39.4848</v>
      </c>
      <c r="C657">
        <v>25.729700000000001</v>
      </c>
      <c r="D657">
        <v>2.5190199999999998</v>
      </c>
      <c r="E657">
        <v>1.2523599999999999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39.495100000000001</v>
      </c>
      <c r="C658">
        <v>25.7532</v>
      </c>
      <c r="D658">
        <v>2.53748</v>
      </c>
      <c r="E658">
        <v>1.2564500000000001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39.485500000000002</v>
      </c>
      <c r="C659">
        <v>25.723800000000001</v>
      </c>
      <c r="D659">
        <v>2.51396</v>
      </c>
      <c r="E659">
        <v>1.2442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39.459899999999998</v>
      </c>
      <c r="C660">
        <v>25.723800000000001</v>
      </c>
      <c r="D660">
        <v>2.52827</v>
      </c>
      <c r="E660">
        <v>1.2707200000000001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39.440199999999997</v>
      </c>
      <c r="C661">
        <v>25.686399999999999</v>
      </c>
      <c r="D661">
        <v>2.5251600000000001</v>
      </c>
      <c r="E661">
        <v>1.28823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39.503</v>
      </c>
      <c r="C662">
        <v>25.6829</v>
      </c>
      <c r="D662">
        <v>2.52007</v>
      </c>
      <c r="E662">
        <v>1.2564500000000001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39.515300000000003</v>
      </c>
      <c r="C663">
        <v>25.753</v>
      </c>
      <c r="D663">
        <v>2.5251899999999998</v>
      </c>
      <c r="E663">
        <v>1.2656400000000001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39.488900000000001</v>
      </c>
      <c r="C664">
        <v>25.732399999999998</v>
      </c>
      <c r="D664">
        <v>2.5221200000000001</v>
      </c>
      <c r="E664">
        <v>1.2533799999999999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39.460099999999997</v>
      </c>
      <c r="C665">
        <v>25.716899999999999</v>
      </c>
      <c r="D665">
        <v>2.51803</v>
      </c>
      <c r="E665">
        <v>1.24007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39.460099999999997</v>
      </c>
      <c r="C666">
        <v>25.711200000000002</v>
      </c>
      <c r="D666">
        <v>2.5211000000000001</v>
      </c>
      <c r="E666">
        <v>1.24519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39.481999999999999</v>
      </c>
      <c r="C667">
        <v>25.7331</v>
      </c>
      <c r="D667">
        <v>2.51294</v>
      </c>
      <c r="E667">
        <v>1.24112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39.478000000000002</v>
      </c>
      <c r="C668">
        <v>25.712</v>
      </c>
      <c r="D668">
        <v>2.5292599999999998</v>
      </c>
      <c r="E668">
        <v>1.26359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39.449399999999997</v>
      </c>
      <c r="C669">
        <v>25.695499999999999</v>
      </c>
      <c r="D669">
        <v>2.5118800000000001</v>
      </c>
      <c r="E669">
        <v>1.2472399999999999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39.451099999999997</v>
      </c>
      <c r="C670">
        <v>25.704799999999999</v>
      </c>
      <c r="D670">
        <v>2.5313699999999999</v>
      </c>
      <c r="E670">
        <v>1.25444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39.420400000000001</v>
      </c>
      <c r="C671">
        <v>25.673999999999999</v>
      </c>
      <c r="D671">
        <v>2.5149499999999998</v>
      </c>
      <c r="E671">
        <v>1.24823</v>
      </c>
      <c r="F671">
        <v>0</v>
      </c>
      <c r="G671">
        <v>32767</v>
      </c>
      <c r="H671">
        <v>-32767</v>
      </c>
      <c r="I671">
        <v>0</v>
      </c>
      <c r="R671" t="s">
        <v>68</v>
      </c>
      <c r="U671" t="s">
        <v>67</v>
      </c>
      <c r="X671" t="s">
        <v>65</v>
      </c>
    </row>
    <row r="672" spans="1:25" x14ac:dyDescent="0.25">
      <c r="A672" t="s">
        <v>40</v>
      </c>
      <c r="B672">
        <v>39.446800000000003</v>
      </c>
      <c r="C672">
        <v>25.684999999999999</v>
      </c>
      <c r="D672">
        <v>2.5169999999999999</v>
      </c>
      <c r="E672">
        <v>1.2502800000000001</v>
      </c>
      <c r="F672">
        <v>0</v>
      </c>
      <c r="G672">
        <v>32767</v>
      </c>
      <c r="H672">
        <v>-32767</v>
      </c>
      <c r="I672">
        <v>0</v>
      </c>
      <c r="R672">
        <f>AVERAGE(B623:B672)</f>
        <v>39.679265999999998</v>
      </c>
      <c r="S672">
        <f>AVERAGE(C623:C672)</f>
        <v>25.686095999999988</v>
      </c>
      <c r="U672">
        <f>_xlfn.VAR.P(B623:B672)</f>
        <v>0.14543135944399987</v>
      </c>
      <c r="V672">
        <f>_xlfn.VAR.P(C623:C672)</f>
        <v>2.2234071840000098E-3</v>
      </c>
      <c r="X672">
        <f>1.96*SQRT(U672)/50</f>
        <v>1.4949101784924337E-2</v>
      </c>
      <c r="Y672">
        <f>1.96*SQRT(V672)/50</f>
        <v>1.8483983378108125E-3</v>
      </c>
    </row>
    <row r="673" spans="1:9" x14ac:dyDescent="0.25">
      <c r="A673" t="s">
        <v>39</v>
      </c>
      <c r="B673">
        <v>1986.438015</v>
      </c>
      <c r="C673" t="s">
        <v>37</v>
      </c>
    </row>
    <row r="674" spans="1:9" x14ac:dyDescent="0.25">
      <c r="A674" t="s">
        <v>41</v>
      </c>
      <c r="B674">
        <v>39.100099999999998</v>
      </c>
      <c r="C674">
        <v>25.826000000000001</v>
      </c>
      <c r="D674">
        <v>2.6849699999999999</v>
      </c>
      <c r="E674">
        <v>1.4407700000000001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37.893700000000003</v>
      </c>
      <c r="C675">
        <v>24.998799999999999</v>
      </c>
      <c r="D675">
        <v>2.5232100000000002</v>
      </c>
      <c r="E675">
        <v>1.2729299999999999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37.1233</v>
      </c>
      <c r="C676">
        <v>24.826699999999999</v>
      </c>
      <c r="D676">
        <v>2.51796</v>
      </c>
      <c r="E676">
        <v>1.2278100000000001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37.562100000000001</v>
      </c>
      <c r="C677">
        <v>25.110299999999999</v>
      </c>
      <c r="D677">
        <v>2.5210699999999999</v>
      </c>
      <c r="E677">
        <v>1.2861499999999999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37.450200000000002</v>
      </c>
      <c r="C678">
        <v>24.677299999999999</v>
      </c>
      <c r="D678">
        <v>2.51803</v>
      </c>
      <c r="E678">
        <v>1.2585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37.210999999999999</v>
      </c>
      <c r="C679">
        <v>24.7349</v>
      </c>
      <c r="D679">
        <v>2.52929</v>
      </c>
      <c r="E679">
        <v>1.23495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37.112299999999998</v>
      </c>
      <c r="C680">
        <v>24.772300000000001</v>
      </c>
      <c r="D680">
        <v>2.5211600000000001</v>
      </c>
      <c r="E680">
        <v>1.2616000000000001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37.027799999999999</v>
      </c>
      <c r="C681">
        <v>24.725999999999999</v>
      </c>
      <c r="D681">
        <v>2.5210699999999999</v>
      </c>
      <c r="E681">
        <v>1.23495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36.996899999999997</v>
      </c>
      <c r="C682">
        <v>24.6982</v>
      </c>
      <c r="D682">
        <v>2.5159799999999999</v>
      </c>
      <c r="E682">
        <v>1.24413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36.963700000000003</v>
      </c>
      <c r="C683">
        <v>24.683399999999999</v>
      </c>
      <c r="D683">
        <v>2.5272100000000002</v>
      </c>
      <c r="E683">
        <v>1.2758400000000001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36.942799999999998</v>
      </c>
      <c r="C684">
        <v>24.666599999999999</v>
      </c>
      <c r="D684">
        <v>2.5303100000000001</v>
      </c>
      <c r="E684">
        <v>1.2718100000000001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36.946399999999997</v>
      </c>
      <c r="C685">
        <v>24.6569</v>
      </c>
      <c r="D685">
        <v>2.52929</v>
      </c>
      <c r="E685">
        <v>1.2739199999999999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37.060299999999998</v>
      </c>
      <c r="C686">
        <v>24.759699999999999</v>
      </c>
      <c r="D686">
        <v>2.5262799999999999</v>
      </c>
      <c r="E686">
        <v>1.26983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37.045999999999999</v>
      </c>
      <c r="C687">
        <v>24.7562</v>
      </c>
      <c r="D687">
        <v>2.4842</v>
      </c>
      <c r="E687">
        <v>1.23908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36.967300000000002</v>
      </c>
      <c r="C688">
        <v>24.692799999999998</v>
      </c>
      <c r="D688">
        <v>2.5313400000000001</v>
      </c>
      <c r="E688">
        <v>1.26874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37.068899999999999</v>
      </c>
      <c r="C689">
        <v>24.770800000000001</v>
      </c>
      <c r="D689">
        <v>2.5097399999999999</v>
      </c>
      <c r="E689">
        <v>1.2472399999999999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36.976700000000001</v>
      </c>
      <c r="C690">
        <v>24.691600000000001</v>
      </c>
      <c r="D690">
        <v>2.5088400000000002</v>
      </c>
      <c r="E690">
        <v>1.24621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36.957799999999999</v>
      </c>
      <c r="C691">
        <v>24.665900000000001</v>
      </c>
      <c r="D691">
        <v>2.5057399999999999</v>
      </c>
      <c r="E691">
        <v>1.2718100000000001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36.997399999999999</v>
      </c>
      <c r="C692">
        <v>24.7179</v>
      </c>
      <c r="D692">
        <v>2.5149499999999998</v>
      </c>
      <c r="E692">
        <v>1.24519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37.046999999999997</v>
      </c>
      <c r="C693">
        <v>24.7698</v>
      </c>
      <c r="D693">
        <v>2.5078200000000002</v>
      </c>
      <c r="E693">
        <v>1.2585299999999999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41.488599999999998</v>
      </c>
      <c r="C694">
        <v>24.790700000000001</v>
      </c>
      <c r="D694">
        <v>2.5221200000000001</v>
      </c>
      <c r="E694">
        <v>1.24932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37.0642</v>
      </c>
      <c r="C695">
        <v>24.7882</v>
      </c>
      <c r="D695">
        <v>2.5375100000000002</v>
      </c>
      <c r="E695">
        <v>1.26573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36.9512</v>
      </c>
      <c r="C696">
        <v>24.672599999999999</v>
      </c>
      <c r="D696">
        <v>2.5426299999999999</v>
      </c>
      <c r="E696">
        <v>1.27386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37.002400000000002</v>
      </c>
      <c r="C697">
        <v>24.718499999999999</v>
      </c>
      <c r="D697">
        <v>2.5273099999999999</v>
      </c>
      <c r="E697">
        <v>1.2666900000000001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36.994999999999997</v>
      </c>
      <c r="C698">
        <v>24.7178</v>
      </c>
      <c r="D698">
        <v>2.5067599999999999</v>
      </c>
      <c r="E698">
        <v>1.2534099999999999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36.929499999999997</v>
      </c>
      <c r="C699">
        <v>24.654199999999999</v>
      </c>
      <c r="D699">
        <v>2.50983</v>
      </c>
      <c r="E699">
        <v>1.2523899999999999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36.963999999999999</v>
      </c>
      <c r="C700">
        <v>24.677900000000001</v>
      </c>
      <c r="D700">
        <v>2.5159799999999999</v>
      </c>
      <c r="E700">
        <v>1.2513300000000001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37.0762</v>
      </c>
      <c r="C701">
        <v>24.7836</v>
      </c>
      <c r="D701">
        <v>2.5179900000000002</v>
      </c>
      <c r="E701">
        <v>1.26874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36.970100000000002</v>
      </c>
      <c r="C702">
        <v>24.695799999999998</v>
      </c>
      <c r="D702">
        <v>2.51396</v>
      </c>
      <c r="E702">
        <v>1.2666900000000001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36.986899999999999</v>
      </c>
      <c r="C703">
        <v>24.700099999999999</v>
      </c>
      <c r="D703">
        <v>2.51905</v>
      </c>
      <c r="E703">
        <v>1.2370300000000001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37.084600000000002</v>
      </c>
      <c r="C704">
        <v>24.796199999999999</v>
      </c>
      <c r="D704">
        <v>2.50881</v>
      </c>
      <c r="E704">
        <v>1.2513300000000001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36.984699999999997</v>
      </c>
      <c r="C705">
        <v>24.690799999999999</v>
      </c>
      <c r="D705">
        <v>2.5231499999999998</v>
      </c>
      <c r="E705">
        <v>1.2370000000000001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36.976599999999998</v>
      </c>
      <c r="C706">
        <v>24.704799999999999</v>
      </c>
      <c r="D706">
        <v>2.5221499999999999</v>
      </c>
      <c r="E706">
        <v>1.2442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37.041899999999998</v>
      </c>
      <c r="C707">
        <v>24.766999999999999</v>
      </c>
      <c r="D707">
        <v>2.5323600000000002</v>
      </c>
      <c r="E707">
        <v>1.27386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37.0351</v>
      </c>
      <c r="C708">
        <v>24.761299999999999</v>
      </c>
      <c r="D708">
        <v>2.50881</v>
      </c>
      <c r="E708">
        <v>1.25952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36.992699999999999</v>
      </c>
      <c r="C709">
        <v>24.714700000000001</v>
      </c>
      <c r="D709">
        <v>2.5251600000000001</v>
      </c>
      <c r="E709">
        <v>1.2370300000000001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36.948399999999999</v>
      </c>
      <c r="C710">
        <v>24.6813</v>
      </c>
      <c r="D710">
        <v>2.5201099999999999</v>
      </c>
      <c r="E710">
        <v>1.2616000000000001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36.964500000000001</v>
      </c>
      <c r="C711">
        <v>24.689</v>
      </c>
      <c r="D711">
        <v>2.5057700000000001</v>
      </c>
      <c r="E711">
        <v>1.25031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36.931600000000003</v>
      </c>
      <c r="C712">
        <v>24.651700000000002</v>
      </c>
      <c r="D712">
        <v>2.5210699999999999</v>
      </c>
      <c r="E712">
        <v>1.23085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36.976399999999998</v>
      </c>
      <c r="C713">
        <v>24.700700000000001</v>
      </c>
      <c r="D713">
        <v>2.5170300000000001</v>
      </c>
      <c r="E713">
        <v>1.25031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36.993499999999997</v>
      </c>
      <c r="C714">
        <v>24.724</v>
      </c>
      <c r="D714">
        <v>2.5210699999999999</v>
      </c>
      <c r="E714">
        <v>1.2625999999999999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37.043300000000002</v>
      </c>
      <c r="C715">
        <v>24.7639</v>
      </c>
      <c r="D715">
        <v>2.51607</v>
      </c>
      <c r="E715">
        <v>1.29034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36.9878</v>
      </c>
      <c r="C716">
        <v>24.700099999999999</v>
      </c>
      <c r="D716">
        <v>2.52318</v>
      </c>
      <c r="E716">
        <v>1.2728699999999999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36.968600000000002</v>
      </c>
      <c r="C717">
        <v>24.688500000000001</v>
      </c>
      <c r="D717">
        <v>2.5128400000000002</v>
      </c>
      <c r="E717">
        <v>1.2625599999999999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36.9557</v>
      </c>
      <c r="C718">
        <v>24.677800000000001</v>
      </c>
      <c r="D718">
        <v>2.5220899999999999</v>
      </c>
      <c r="E718">
        <v>1.24624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36.975099999999998</v>
      </c>
      <c r="C719">
        <v>24.697600000000001</v>
      </c>
      <c r="D719">
        <v>2.5170300000000001</v>
      </c>
      <c r="E719">
        <v>1.25034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36.993499999999997</v>
      </c>
      <c r="C720">
        <v>24.6937</v>
      </c>
      <c r="D720">
        <v>2.5139300000000002</v>
      </c>
      <c r="E720">
        <v>1.2472399999999999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36.999899999999997</v>
      </c>
      <c r="C721">
        <v>24.7224</v>
      </c>
      <c r="D721">
        <v>2.51905</v>
      </c>
      <c r="E721">
        <v>1.26461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36.962000000000003</v>
      </c>
      <c r="C722">
        <v>24.686499999999999</v>
      </c>
      <c r="D722">
        <v>2.5006499999999998</v>
      </c>
      <c r="E722">
        <v>1.23908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36.966099999999997</v>
      </c>
      <c r="C723">
        <v>24.691600000000001</v>
      </c>
      <c r="D723">
        <v>2.5241400000000001</v>
      </c>
      <c r="E723">
        <v>1.2605500000000001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36.9679</v>
      </c>
      <c r="C724">
        <v>24.6922</v>
      </c>
      <c r="D724">
        <v>2.5159799999999999</v>
      </c>
      <c r="E724">
        <v>1.2513300000000001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37.072499999999998</v>
      </c>
      <c r="C725">
        <v>24.6739</v>
      </c>
      <c r="D725">
        <v>2.50779</v>
      </c>
      <c r="E725">
        <v>1.2513300000000001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36.9893</v>
      </c>
      <c r="C726">
        <v>24.715199999999999</v>
      </c>
      <c r="D726">
        <v>2.5159500000000001</v>
      </c>
      <c r="E726">
        <v>1.2625999999999999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37.048200000000001</v>
      </c>
      <c r="C727">
        <v>24.783100000000001</v>
      </c>
      <c r="D727">
        <v>2.5108899999999998</v>
      </c>
      <c r="E727">
        <v>1.26976</v>
      </c>
      <c r="F727">
        <v>0</v>
      </c>
      <c r="G727">
        <v>32767</v>
      </c>
      <c r="H727">
        <v>-32767</v>
      </c>
      <c r="I727">
        <v>0</v>
      </c>
      <c r="R727" t="s">
        <v>68</v>
      </c>
      <c r="U727" t="s">
        <v>67</v>
      </c>
      <c r="X727" t="s">
        <v>65</v>
      </c>
    </row>
    <row r="728" spans="1:25" x14ac:dyDescent="0.25">
      <c r="A728" t="s">
        <v>41</v>
      </c>
      <c r="B728">
        <v>37.0595</v>
      </c>
      <c r="C728">
        <v>24.783899999999999</v>
      </c>
      <c r="D728">
        <v>2.5067300000000001</v>
      </c>
      <c r="E728">
        <v>1.24621</v>
      </c>
      <c r="F728">
        <v>0</v>
      </c>
      <c r="G728">
        <v>32767</v>
      </c>
      <c r="H728">
        <v>-32767</v>
      </c>
      <c r="I728">
        <v>0</v>
      </c>
      <c r="R728">
        <f>AVERAGE(B679:B728)</f>
        <v>37.093396000000006</v>
      </c>
      <c r="S728">
        <f>AVERAGE(C679:C728)</f>
        <v>24.716286000000004</v>
      </c>
      <c r="U728">
        <f>_xlfn.VAR.P(B679:B728)</f>
        <v>0.39706438758399981</v>
      </c>
      <c r="V728">
        <f>_xlfn.VAR.P(C679:C728)</f>
        <v>1.679277203999996E-3</v>
      </c>
      <c r="X728">
        <f>1.96*SQRT(U728)/50</f>
        <v>2.4701113750944054E-2</v>
      </c>
      <c r="Y728">
        <f>1.96*SQRT(V728)/50</f>
        <v>1.6063762083505079E-3</v>
      </c>
    </row>
    <row r="729" spans="1:25" x14ac:dyDescent="0.25">
      <c r="A729" t="s">
        <v>41</v>
      </c>
      <c r="B729">
        <v>1856.8384659999999</v>
      </c>
      <c r="C729" t="s">
        <v>37</v>
      </c>
      <c r="U729" t="s">
        <v>81</v>
      </c>
    </row>
    <row r="730" spans="1:25" x14ac:dyDescent="0.25">
      <c r="A730" t="s">
        <v>97</v>
      </c>
      <c r="B730">
        <v>3927.42</v>
      </c>
      <c r="C730">
        <v>2942.62</v>
      </c>
      <c r="D730">
        <v>2920.35</v>
      </c>
      <c r="E730">
        <v>2667.79</v>
      </c>
      <c r="F730">
        <v>0</v>
      </c>
      <c r="G730">
        <v>0.40565099999999998</v>
      </c>
      <c r="H730">
        <v>0.59340300000000001</v>
      </c>
      <c r="I730">
        <v>0</v>
      </c>
      <c r="U730">
        <f>_xlfn.STDEV.P(B679:B728)</f>
        <v>0.63013045283020552</v>
      </c>
      <c r="V730">
        <f>_xlfn.STDEV.P(C679:C728)</f>
        <v>4.097898490690071E-2</v>
      </c>
    </row>
    <row r="731" spans="1:25" x14ac:dyDescent="0.25">
      <c r="A731" t="s">
        <v>97</v>
      </c>
      <c r="B731">
        <v>2930.31</v>
      </c>
      <c r="C731">
        <v>2909.05</v>
      </c>
      <c r="D731">
        <v>2886.4</v>
      </c>
      <c r="E731">
        <v>2635.93</v>
      </c>
      <c r="F731">
        <v>0</v>
      </c>
      <c r="G731">
        <v>0.40326099999999998</v>
      </c>
      <c r="H731">
        <v>0.59341900000000003</v>
      </c>
      <c r="I731">
        <v>0</v>
      </c>
    </row>
    <row r="732" spans="1:25" x14ac:dyDescent="0.25">
      <c r="A732" t="s">
        <v>97</v>
      </c>
      <c r="B732">
        <v>2924.02</v>
      </c>
      <c r="C732">
        <v>2908.46</v>
      </c>
      <c r="D732">
        <v>2885.42</v>
      </c>
      <c r="E732">
        <v>2634.76</v>
      </c>
      <c r="F732">
        <v>0</v>
      </c>
      <c r="G732">
        <v>0.402918</v>
      </c>
      <c r="H732">
        <v>0.59337700000000004</v>
      </c>
      <c r="I732">
        <v>0</v>
      </c>
    </row>
    <row r="733" spans="1:25" x14ac:dyDescent="0.25">
      <c r="A733" t="s">
        <v>97</v>
      </c>
      <c r="B733">
        <v>4303.5600000000004</v>
      </c>
      <c r="C733">
        <v>2905.41</v>
      </c>
      <c r="D733">
        <v>2882.95</v>
      </c>
      <c r="E733">
        <v>2632.85</v>
      </c>
      <c r="F733">
        <v>0</v>
      </c>
      <c r="G733">
        <v>0.402862</v>
      </c>
      <c r="H733">
        <v>0.59338599999999997</v>
      </c>
      <c r="I733">
        <v>0</v>
      </c>
    </row>
    <row r="734" spans="1:25" x14ac:dyDescent="0.25">
      <c r="A734" t="s">
        <v>97</v>
      </c>
      <c r="B734">
        <v>2930.35</v>
      </c>
      <c r="C734">
        <v>2908.75</v>
      </c>
      <c r="D734">
        <v>2886.2</v>
      </c>
      <c r="E734">
        <v>2635.77</v>
      </c>
      <c r="F734">
        <v>0</v>
      </c>
      <c r="G734">
        <v>0.40613199999999999</v>
      </c>
      <c r="H734">
        <v>0.59300299999999995</v>
      </c>
      <c r="I734">
        <v>0</v>
      </c>
    </row>
    <row r="735" spans="1:25" x14ac:dyDescent="0.25">
      <c r="A735" t="s">
        <v>97</v>
      </c>
      <c r="B735">
        <v>2923.79</v>
      </c>
      <c r="C735">
        <v>2908.21</v>
      </c>
      <c r="D735">
        <v>2885.09</v>
      </c>
      <c r="E735">
        <v>2634.88</v>
      </c>
      <c r="F735">
        <v>0</v>
      </c>
      <c r="G735">
        <v>0.40918900000000002</v>
      </c>
      <c r="H735">
        <v>0.593198</v>
      </c>
      <c r="I735">
        <v>0</v>
      </c>
    </row>
    <row r="736" spans="1:25" x14ac:dyDescent="0.25">
      <c r="A736" t="s">
        <v>97</v>
      </c>
      <c r="B736">
        <v>4034.17</v>
      </c>
      <c r="C736">
        <v>2905.99</v>
      </c>
      <c r="D736">
        <v>2883.63</v>
      </c>
      <c r="E736">
        <v>2633.15</v>
      </c>
      <c r="F736">
        <v>0</v>
      </c>
      <c r="G736">
        <v>0.40290399999999998</v>
      </c>
      <c r="H736">
        <v>0.600912</v>
      </c>
      <c r="I736">
        <v>0</v>
      </c>
    </row>
    <row r="737" spans="1:9" x14ac:dyDescent="0.25">
      <c r="A737" t="s">
        <v>97</v>
      </c>
      <c r="B737">
        <v>2931.55</v>
      </c>
      <c r="C737">
        <v>2909.14</v>
      </c>
      <c r="D737">
        <v>2886.72</v>
      </c>
      <c r="E737">
        <v>2635.82</v>
      </c>
      <c r="F737">
        <v>0</v>
      </c>
      <c r="G737">
        <v>0.40445700000000001</v>
      </c>
      <c r="H737">
        <v>0.59342099999999998</v>
      </c>
      <c r="I737">
        <v>0</v>
      </c>
    </row>
    <row r="738" spans="1:9" x14ac:dyDescent="0.25">
      <c r="A738" t="s">
        <v>97</v>
      </c>
      <c r="B738">
        <v>2923.36</v>
      </c>
      <c r="C738">
        <v>2907.82</v>
      </c>
      <c r="D738">
        <v>2885.12</v>
      </c>
      <c r="E738">
        <v>2634.81</v>
      </c>
      <c r="F738">
        <v>0</v>
      </c>
      <c r="G738">
        <v>0.40299400000000002</v>
      </c>
      <c r="H738">
        <v>0.59340499999999996</v>
      </c>
      <c r="I738">
        <v>0</v>
      </c>
    </row>
    <row r="739" spans="1:9" x14ac:dyDescent="0.25">
      <c r="A739" t="s">
        <v>97</v>
      </c>
      <c r="B739">
        <v>4192.6099999999997</v>
      </c>
      <c r="C739">
        <v>2899.97</v>
      </c>
      <c r="D739">
        <v>2878.09</v>
      </c>
      <c r="E739">
        <v>2627.01</v>
      </c>
      <c r="F739">
        <v>0</v>
      </c>
      <c r="G739">
        <v>0.40299099999999999</v>
      </c>
      <c r="H739">
        <v>0.59341999999999995</v>
      </c>
      <c r="I739">
        <v>0</v>
      </c>
    </row>
    <row r="740" spans="1:9" x14ac:dyDescent="0.25">
      <c r="A740" t="s">
        <v>97</v>
      </c>
      <c r="B740">
        <v>2934.49</v>
      </c>
      <c r="C740">
        <v>2908.56</v>
      </c>
      <c r="D740">
        <v>2885.81</v>
      </c>
      <c r="E740">
        <v>2635.61</v>
      </c>
      <c r="F740">
        <v>0</v>
      </c>
      <c r="G740">
        <v>0.40323700000000001</v>
      </c>
      <c r="H740">
        <v>0.593418</v>
      </c>
      <c r="I740">
        <v>0</v>
      </c>
    </row>
    <row r="741" spans="1:9" x14ac:dyDescent="0.25">
      <c r="A741" t="s">
        <v>97</v>
      </c>
      <c r="B741">
        <v>2923.01</v>
      </c>
      <c r="C741">
        <v>2908.08</v>
      </c>
      <c r="D741">
        <v>2885.15</v>
      </c>
      <c r="E741">
        <v>2634.46</v>
      </c>
      <c r="F741">
        <v>0</v>
      </c>
      <c r="G741">
        <v>0.40371699999999999</v>
      </c>
      <c r="H741">
        <v>0.59337200000000001</v>
      </c>
      <c r="I741">
        <v>0</v>
      </c>
    </row>
    <row r="742" spans="1:9" x14ac:dyDescent="0.25">
      <c r="A742" t="s">
        <v>97</v>
      </c>
      <c r="B742">
        <v>4231.0600000000004</v>
      </c>
      <c r="C742">
        <v>2904.58</v>
      </c>
      <c r="D742">
        <v>2882.31</v>
      </c>
      <c r="E742">
        <v>2632.5</v>
      </c>
      <c r="F742">
        <v>0</v>
      </c>
      <c r="G742">
        <v>0.41010200000000002</v>
      </c>
      <c r="H742">
        <v>0.59327700000000005</v>
      </c>
      <c r="I742">
        <v>0</v>
      </c>
    </row>
    <row r="743" spans="1:9" x14ac:dyDescent="0.25">
      <c r="A743" t="s">
        <v>97</v>
      </c>
      <c r="B743">
        <v>2942.31</v>
      </c>
      <c r="C743">
        <v>2908.98</v>
      </c>
      <c r="D743">
        <v>2886.23</v>
      </c>
      <c r="E743">
        <v>2635.59</v>
      </c>
      <c r="F743">
        <v>0</v>
      </c>
      <c r="G743">
        <v>0.404945</v>
      </c>
      <c r="H743">
        <v>0.593387</v>
      </c>
      <c r="I743">
        <v>0</v>
      </c>
    </row>
    <row r="744" spans="1:9" x14ac:dyDescent="0.25">
      <c r="A744" t="s">
        <v>97</v>
      </c>
      <c r="B744">
        <v>2922.71</v>
      </c>
      <c r="C744">
        <v>2908.27</v>
      </c>
      <c r="D744">
        <v>2885.17</v>
      </c>
      <c r="E744">
        <v>2634.85</v>
      </c>
      <c r="F744">
        <v>0</v>
      </c>
      <c r="G744">
        <v>0.41010099999999999</v>
      </c>
      <c r="H744">
        <v>0.59342099999999998</v>
      </c>
      <c r="I744">
        <v>0</v>
      </c>
    </row>
    <row r="745" spans="1:9" x14ac:dyDescent="0.25">
      <c r="A745" t="s">
        <v>97</v>
      </c>
      <c r="B745">
        <v>4087.3</v>
      </c>
      <c r="C745">
        <v>2909.16</v>
      </c>
      <c r="D745">
        <v>2886.24</v>
      </c>
      <c r="E745">
        <v>2635.96</v>
      </c>
      <c r="F745">
        <v>0</v>
      </c>
      <c r="G745">
        <v>0.40296999999999999</v>
      </c>
      <c r="H745">
        <v>0.59341299999999997</v>
      </c>
      <c r="I745">
        <v>0</v>
      </c>
    </row>
    <row r="746" spans="1:9" x14ac:dyDescent="0.25">
      <c r="A746" t="s">
        <v>97</v>
      </c>
      <c r="B746">
        <v>2941.47</v>
      </c>
      <c r="C746">
        <v>2906.9</v>
      </c>
      <c r="D746">
        <v>2884.64</v>
      </c>
      <c r="E746">
        <v>2634.43</v>
      </c>
      <c r="F746">
        <v>0</v>
      </c>
      <c r="G746">
        <v>0.40632600000000002</v>
      </c>
      <c r="H746">
        <v>0.59332600000000002</v>
      </c>
      <c r="I746">
        <v>0</v>
      </c>
    </row>
    <row r="747" spans="1:9" x14ac:dyDescent="0.25">
      <c r="A747" t="s">
        <v>97</v>
      </c>
      <c r="B747">
        <v>2919.7</v>
      </c>
      <c r="C747">
        <v>2905.16</v>
      </c>
      <c r="D747">
        <v>2882.96</v>
      </c>
      <c r="E747">
        <v>2632.47</v>
      </c>
      <c r="F747">
        <v>0</v>
      </c>
      <c r="G747">
        <v>0.40295999999999998</v>
      </c>
      <c r="H747">
        <v>0.59338500000000005</v>
      </c>
      <c r="I747">
        <v>0</v>
      </c>
    </row>
    <row r="748" spans="1:9" x14ac:dyDescent="0.25">
      <c r="A748" t="s">
        <v>97</v>
      </c>
      <c r="B748">
        <v>3985.21</v>
      </c>
      <c r="C748">
        <v>2907.07</v>
      </c>
      <c r="D748">
        <v>2884.97</v>
      </c>
      <c r="E748">
        <v>2634.74</v>
      </c>
      <c r="F748">
        <v>0</v>
      </c>
      <c r="G748">
        <v>0.40350900000000001</v>
      </c>
      <c r="H748">
        <v>0.59338500000000005</v>
      </c>
      <c r="I748">
        <v>0</v>
      </c>
    </row>
    <row r="749" spans="1:9" x14ac:dyDescent="0.25">
      <c r="A749" t="s">
        <v>97</v>
      </c>
      <c r="B749">
        <v>5241.34</v>
      </c>
      <c r="C749">
        <v>2907.77</v>
      </c>
      <c r="D749">
        <v>2885.48</v>
      </c>
      <c r="E749">
        <v>2635.59</v>
      </c>
      <c r="F749">
        <v>0</v>
      </c>
      <c r="G749">
        <v>0.41010200000000002</v>
      </c>
      <c r="H749">
        <v>0.59735099999999997</v>
      </c>
      <c r="I749">
        <v>0</v>
      </c>
    </row>
    <row r="750" spans="1:9" x14ac:dyDescent="0.25">
      <c r="A750" t="s">
        <v>97</v>
      </c>
      <c r="B750">
        <v>4165.93</v>
      </c>
      <c r="C750">
        <v>2942.64</v>
      </c>
      <c r="D750">
        <v>2919.98</v>
      </c>
      <c r="E750">
        <v>2667.05</v>
      </c>
      <c r="F750">
        <v>0</v>
      </c>
      <c r="G750">
        <v>0.402891</v>
      </c>
      <c r="H750">
        <v>0.59341900000000003</v>
      </c>
      <c r="I750">
        <v>0</v>
      </c>
    </row>
    <row r="751" spans="1:9" x14ac:dyDescent="0.25">
      <c r="A751" t="s">
        <v>97</v>
      </c>
      <c r="B751">
        <v>2943.45</v>
      </c>
      <c r="C751">
        <v>2909.61</v>
      </c>
      <c r="D751">
        <v>2886.43</v>
      </c>
      <c r="E751">
        <v>2635.56</v>
      </c>
      <c r="F751">
        <v>0</v>
      </c>
      <c r="G751">
        <v>0.40328000000000003</v>
      </c>
      <c r="H751">
        <v>0.59342099999999998</v>
      </c>
      <c r="I751">
        <v>0</v>
      </c>
    </row>
    <row r="752" spans="1:9" x14ac:dyDescent="0.25">
      <c r="A752" t="s">
        <v>97</v>
      </c>
      <c r="B752">
        <v>2923.32</v>
      </c>
      <c r="C752">
        <v>2907.35</v>
      </c>
      <c r="D752">
        <v>2884.67</v>
      </c>
      <c r="E752">
        <v>2634.35</v>
      </c>
      <c r="F752">
        <v>0</v>
      </c>
      <c r="G752">
        <v>0.40294799999999997</v>
      </c>
      <c r="H752">
        <v>0.593418</v>
      </c>
      <c r="I752">
        <v>0</v>
      </c>
    </row>
    <row r="753" spans="1:9" x14ac:dyDescent="0.25">
      <c r="A753" t="s">
        <v>97</v>
      </c>
      <c r="B753">
        <v>4123.3</v>
      </c>
      <c r="C753">
        <v>2901.9</v>
      </c>
      <c r="D753">
        <v>2880.04</v>
      </c>
      <c r="E753">
        <v>2629.99</v>
      </c>
      <c r="F753">
        <v>0</v>
      </c>
      <c r="G753">
        <v>0.40287499999999998</v>
      </c>
      <c r="H753">
        <v>0.59341999999999995</v>
      </c>
      <c r="I753">
        <v>0</v>
      </c>
    </row>
    <row r="754" spans="1:9" x14ac:dyDescent="0.25">
      <c r="A754" t="s">
        <v>97</v>
      </c>
      <c r="B754">
        <v>2934.94</v>
      </c>
      <c r="C754">
        <v>2908.48</v>
      </c>
      <c r="D754">
        <v>2885.86</v>
      </c>
      <c r="E754">
        <v>2635.48</v>
      </c>
      <c r="F754">
        <v>0</v>
      </c>
      <c r="G754">
        <v>0.405275</v>
      </c>
      <c r="H754">
        <v>0.59340700000000002</v>
      </c>
      <c r="I754">
        <v>0</v>
      </c>
    </row>
    <row r="755" spans="1:9" x14ac:dyDescent="0.25">
      <c r="A755" t="s">
        <v>97</v>
      </c>
      <c r="B755">
        <v>2922.28</v>
      </c>
      <c r="C755">
        <v>2907.57</v>
      </c>
      <c r="D755">
        <v>2884.7</v>
      </c>
      <c r="E755">
        <v>2634.39</v>
      </c>
      <c r="F755">
        <v>0</v>
      </c>
      <c r="G755">
        <v>0.40301599999999999</v>
      </c>
      <c r="H755">
        <v>0.59333400000000003</v>
      </c>
      <c r="I755">
        <v>0</v>
      </c>
    </row>
    <row r="756" spans="1:9" x14ac:dyDescent="0.25">
      <c r="A756" t="s">
        <v>97</v>
      </c>
      <c r="B756">
        <v>4241</v>
      </c>
      <c r="C756">
        <v>2898.95</v>
      </c>
      <c r="D756">
        <v>2877.16</v>
      </c>
      <c r="E756">
        <v>2626.82</v>
      </c>
      <c r="F756">
        <v>0</v>
      </c>
      <c r="G756">
        <v>0.40506799999999998</v>
      </c>
      <c r="H756">
        <v>0.593418</v>
      </c>
      <c r="I756">
        <v>0</v>
      </c>
    </row>
    <row r="757" spans="1:9" x14ac:dyDescent="0.25">
      <c r="A757" t="s">
        <v>97</v>
      </c>
      <c r="B757">
        <v>2946.01</v>
      </c>
      <c r="C757">
        <v>2908.39</v>
      </c>
      <c r="D757">
        <v>2885.89</v>
      </c>
      <c r="E757">
        <v>2635.57</v>
      </c>
      <c r="F757">
        <v>0</v>
      </c>
      <c r="G757">
        <v>0.41010200000000002</v>
      </c>
      <c r="H757">
        <v>0.59341999999999995</v>
      </c>
      <c r="I757">
        <v>0</v>
      </c>
    </row>
    <row r="758" spans="1:9" x14ac:dyDescent="0.25">
      <c r="A758" t="s">
        <v>97</v>
      </c>
      <c r="B758">
        <v>2921.29</v>
      </c>
      <c r="C758">
        <v>2907.31</v>
      </c>
      <c r="D758">
        <v>2884.9</v>
      </c>
      <c r="E758">
        <v>2634.74</v>
      </c>
      <c r="F758">
        <v>0</v>
      </c>
      <c r="G758">
        <v>0.403221</v>
      </c>
      <c r="H758">
        <v>0.59342099999999998</v>
      </c>
      <c r="I758">
        <v>0</v>
      </c>
    </row>
    <row r="759" spans="1:9" x14ac:dyDescent="0.25">
      <c r="A759" t="s">
        <v>97</v>
      </c>
      <c r="B759">
        <v>4036.33</v>
      </c>
      <c r="C759">
        <v>2907.39</v>
      </c>
      <c r="D759">
        <v>2885.21</v>
      </c>
      <c r="E759">
        <v>2635.42</v>
      </c>
      <c r="F759">
        <v>0</v>
      </c>
      <c r="G759">
        <v>0.41010200000000002</v>
      </c>
      <c r="H759">
        <v>0.593418</v>
      </c>
      <c r="I759">
        <v>0</v>
      </c>
    </row>
    <row r="760" spans="1:9" x14ac:dyDescent="0.25">
      <c r="A760" t="s">
        <v>97</v>
      </c>
      <c r="B760">
        <v>2931.19</v>
      </c>
      <c r="C760">
        <v>2908.25</v>
      </c>
      <c r="D760">
        <v>2885.64</v>
      </c>
      <c r="E760">
        <v>2635.58</v>
      </c>
      <c r="F760">
        <v>0</v>
      </c>
      <c r="G760">
        <v>0.40318799999999999</v>
      </c>
      <c r="H760">
        <v>0.59337300000000004</v>
      </c>
      <c r="I760">
        <v>0</v>
      </c>
    </row>
    <row r="761" spans="1:9" x14ac:dyDescent="0.25">
      <c r="A761" t="s">
        <v>97</v>
      </c>
      <c r="B761">
        <v>2922.63</v>
      </c>
      <c r="C761">
        <v>2907.88</v>
      </c>
      <c r="D761">
        <v>2885.06</v>
      </c>
      <c r="E761">
        <v>2634.41</v>
      </c>
      <c r="F761">
        <v>0</v>
      </c>
      <c r="G761">
        <v>0.41010099999999999</v>
      </c>
      <c r="H761">
        <v>0.59323999999999999</v>
      </c>
      <c r="I761">
        <v>0</v>
      </c>
    </row>
    <row r="762" spans="1:9" x14ac:dyDescent="0.25">
      <c r="A762" t="s">
        <v>97</v>
      </c>
      <c r="B762">
        <v>4277.04</v>
      </c>
      <c r="C762">
        <v>2898.99</v>
      </c>
      <c r="D762">
        <v>2877.12</v>
      </c>
      <c r="E762">
        <v>2626.76</v>
      </c>
      <c r="F762">
        <v>0</v>
      </c>
      <c r="G762">
        <v>0.405252</v>
      </c>
      <c r="H762">
        <v>0.59340400000000004</v>
      </c>
      <c r="I762">
        <v>0</v>
      </c>
    </row>
    <row r="763" spans="1:9" x14ac:dyDescent="0.25">
      <c r="A763" t="s">
        <v>97</v>
      </c>
      <c r="B763">
        <v>2942.73</v>
      </c>
      <c r="C763">
        <v>2908.91</v>
      </c>
      <c r="D763">
        <v>2886.21</v>
      </c>
      <c r="E763">
        <v>2635.43</v>
      </c>
      <c r="F763">
        <v>0</v>
      </c>
      <c r="G763">
        <v>0.406671</v>
      </c>
      <c r="H763">
        <v>0.59342099999999998</v>
      </c>
      <c r="I763">
        <v>0</v>
      </c>
    </row>
    <row r="764" spans="1:9" x14ac:dyDescent="0.25">
      <c r="A764" t="s">
        <v>97</v>
      </c>
      <c r="B764">
        <v>2921.06</v>
      </c>
      <c r="C764">
        <v>2907.3</v>
      </c>
      <c r="D764">
        <v>2884.91</v>
      </c>
      <c r="E764">
        <v>2634.85</v>
      </c>
      <c r="F764">
        <v>0</v>
      </c>
      <c r="G764">
        <v>0.40322599999999997</v>
      </c>
      <c r="H764">
        <v>0.59455800000000003</v>
      </c>
      <c r="I764">
        <v>0</v>
      </c>
    </row>
    <row r="765" spans="1:9" x14ac:dyDescent="0.25">
      <c r="A765" t="s">
        <v>97</v>
      </c>
      <c r="B765">
        <v>4131.25</v>
      </c>
      <c r="C765">
        <v>2905.2</v>
      </c>
      <c r="D765">
        <v>2883.11</v>
      </c>
      <c r="E765">
        <v>2632.76</v>
      </c>
      <c r="F765">
        <v>0</v>
      </c>
      <c r="G765">
        <v>0.404198</v>
      </c>
      <c r="H765">
        <v>0.59342099999999998</v>
      </c>
      <c r="I765">
        <v>0</v>
      </c>
    </row>
    <row r="766" spans="1:9" x14ac:dyDescent="0.25">
      <c r="A766" t="s">
        <v>97</v>
      </c>
      <c r="B766">
        <v>2938.06</v>
      </c>
      <c r="C766">
        <v>2908.64</v>
      </c>
      <c r="D766">
        <v>2886.33</v>
      </c>
      <c r="E766">
        <v>2635.51</v>
      </c>
      <c r="F766">
        <v>0</v>
      </c>
      <c r="G766">
        <v>0.40901599999999999</v>
      </c>
      <c r="H766">
        <v>0.60080599999999995</v>
      </c>
      <c r="I766">
        <v>0</v>
      </c>
    </row>
    <row r="767" spans="1:9" x14ac:dyDescent="0.25">
      <c r="A767" t="s">
        <v>97</v>
      </c>
      <c r="B767">
        <v>2918.93</v>
      </c>
      <c r="C767">
        <v>2905.24</v>
      </c>
      <c r="D767">
        <v>2883.16</v>
      </c>
      <c r="E767">
        <v>2632.8</v>
      </c>
      <c r="F767">
        <v>0</v>
      </c>
      <c r="G767">
        <v>0.40693800000000002</v>
      </c>
      <c r="H767">
        <v>0.59335499999999997</v>
      </c>
      <c r="I767">
        <v>0</v>
      </c>
    </row>
    <row r="768" spans="1:9" x14ac:dyDescent="0.25">
      <c r="A768" t="s">
        <v>97</v>
      </c>
      <c r="B768">
        <v>4151.18</v>
      </c>
      <c r="C768">
        <v>2905.1</v>
      </c>
      <c r="D768">
        <v>2883.26</v>
      </c>
      <c r="E768">
        <v>2632.77</v>
      </c>
      <c r="F768">
        <v>0</v>
      </c>
      <c r="G768">
        <v>0.41010200000000002</v>
      </c>
      <c r="H768">
        <v>0.59342099999999998</v>
      </c>
      <c r="I768">
        <v>0</v>
      </c>
    </row>
    <row r="769" spans="1:25" x14ac:dyDescent="0.25">
      <c r="A769" t="s">
        <v>97</v>
      </c>
      <c r="B769">
        <v>2935.65</v>
      </c>
      <c r="C769">
        <v>2909.02</v>
      </c>
      <c r="D769">
        <v>2886.2</v>
      </c>
      <c r="E769">
        <v>2635.48</v>
      </c>
      <c r="F769">
        <v>0</v>
      </c>
      <c r="G769">
        <v>0.41010099999999999</v>
      </c>
      <c r="H769">
        <v>0.59341900000000003</v>
      </c>
      <c r="I769">
        <v>0</v>
      </c>
    </row>
    <row r="770" spans="1:25" x14ac:dyDescent="0.25">
      <c r="A770" t="s">
        <v>97</v>
      </c>
      <c r="B770">
        <v>2923.31</v>
      </c>
      <c r="C770">
        <v>2907.63</v>
      </c>
      <c r="D770">
        <v>2884.6</v>
      </c>
      <c r="E770">
        <v>2634.44</v>
      </c>
      <c r="F770">
        <v>0</v>
      </c>
      <c r="G770">
        <v>0.40290900000000002</v>
      </c>
      <c r="H770">
        <v>0.59342099999999998</v>
      </c>
      <c r="I770">
        <v>0</v>
      </c>
    </row>
    <row r="771" spans="1:25" x14ac:dyDescent="0.25">
      <c r="A771" t="s">
        <v>97</v>
      </c>
      <c r="B771">
        <v>4073.85</v>
      </c>
      <c r="C771">
        <v>2905.43</v>
      </c>
      <c r="D771">
        <v>2882.94</v>
      </c>
      <c r="E771">
        <v>2632.41</v>
      </c>
      <c r="F771">
        <v>0</v>
      </c>
      <c r="G771">
        <v>0.40325299999999997</v>
      </c>
      <c r="H771">
        <v>0.59342099999999998</v>
      </c>
      <c r="I771">
        <v>0</v>
      </c>
    </row>
    <row r="772" spans="1:25" x14ac:dyDescent="0.25">
      <c r="A772" t="s">
        <v>97</v>
      </c>
      <c r="B772">
        <v>2930.16</v>
      </c>
      <c r="C772">
        <v>2908.3</v>
      </c>
      <c r="D772">
        <v>2885.75</v>
      </c>
      <c r="E772">
        <v>2635.23</v>
      </c>
      <c r="F772">
        <v>0</v>
      </c>
      <c r="G772">
        <v>0.41010200000000002</v>
      </c>
      <c r="H772">
        <v>0.59339799999999998</v>
      </c>
      <c r="I772">
        <v>0</v>
      </c>
    </row>
    <row r="773" spans="1:25" x14ac:dyDescent="0.25">
      <c r="A773" t="s">
        <v>97</v>
      </c>
      <c r="B773">
        <v>2919.2</v>
      </c>
      <c r="C773">
        <v>2905.45</v>
      </c>
      <c r="D773">
        <v>2883.06</v>
      </c>
      <c r="E773">
        <v>2632.8</v>
      </c>
      <c r="F773">
        <v>0</v>
      </c>
      <c r="G773">
        <v>0.41010200000000002</v>
      </c>
      <c r="H773">
        <v>0.59340999999999999</v>
      </c>
      <c r="I773">
        <v>0</v>
      </c>
    </row>
    <row r="774" spans="1:25" x14ac:dyDescent="0.25">
      <c r="A774" t="s">
        <v>97</v>
      </c>
      <c r="B774">
        <v>4206.46</v>
      </c>
      <c r="C774">
        <v>2902.58</v>
      </c>
      <c r="D774">
        <v>2880.85</v>
      </c>
      <c r="E774">
        <v>2630.13</v>
      </c>
      <c r="F774">
        <v>0</v>
      </c>
      <c r="G774">
        <v>0.40603600000000001</v>
      </c>
      <c r="H774">
        <v>0.59341200000000005</v>
      </c>
      <c r="I774">
        <v>0</v>
      </c>
    </row>
    <row r="775" spans="1:25" x14ac:dyDescent="0.25">
      <c r="A775" t="s">
        <v>97</v>
      </c>
      <c r="B775">
        <v>2938.65</v>
      </c>
      <c r="C775">
        <v>2908.99</v>
      </c>
      <c r="D775">
        <v>2886.27</v>
      </c>
      <c r="E775">
        <v>2635.45</v>
      </c>
      <c r="F775">
        <v>0</v>
      </c>
      <c r="G775">
        <v>0.40340700000000002</v>
      </c>
      <c r="H775">
        <v>0.59277199999999997</v>
      </c>
      <c r="I775">
        <v>0</v>
      </c>
    </row>
    <row r="776" spans="1:25" x14ac:dyDescent="0.25">
      <c r="A776" t="s">
        <v>97</v>
      </c>
      <c r="B776">
        <v>2922.25</v>
      </c>
      <c r="C776">
        <v>2907.57</v>
      </c>
      <c r="D776">
        <v>2884.75</v>
      </c>
      <c r="E776">
        <v>2634.4</v>
      </c>
      <c r="F776">
        <v>0</v>
      </c>
      <c r="G776">
        <v>0.40961500000000001</v>
      </c>
      <c r="H776">
        <v>0.59341900000000003</v>
      </c>
      <c r="I776">
        <v>0</v>
      </c>
    </row>
    <row r="777" spans="1:25" x14ac:dyDescent="0.25">
      <c r="A777" t="s">
        <v>97</v>
      </c>
      <c r="B777">
        <v>4033.81</v>
      </c>
      <c r="C777">
        <v>2903.65</v>
      </c>
      <c r="D777">
        <v>2881.49</v>
      </c>
      <c r="E777">
        <v>2632.36</v>
      </c>
      <c r="F777">
        <v>0</v>
      </c>
      <c r="G777">
        <v>0.40308699999999997</v>
      </c>
      <c r="H777">
        <v>0.59560800000000003</v>
      </c>
      <c r="I777">
        <v>0</v>
      </c>
    </row>
    <row r="778" spans="1:25" x14ac:dyDescent="0.25">
      <c r="A778" t="s">
        <v>97</v>
      </c>
      <c r="B778">
        <v>2930.84</v>
      </c>
      <c r="C778">
        <v>2908.71</v>
      </c>
      <c r="D778">
        <v>2886.43</v>
      </c>
      <c r="E778">
        <v>2635.4</v>
      </c>
      <c r="F778">
        <v>0</v>
      </c>
      <c r="G778">
        <v>0.40290399999999998</v>
      </c>
      <c r="H778">
        <v>0.59340000000000004</v>
      </c>
      <c r="I778">
        <v>0</v>
      </c>
    </row>
    <row r="779" spans="1:25" x14ac:dyDescent="0.25">
      <c r="A779" t="s">
        <v>97</v>
      </c>
      <c r="B779">
        <v>2920.95</v>
      </c>
      <c r="C779">
        <v>2906.95</v>
      </c>
      <c r="D779">
        <v>2884.95</v>
      </c>
      <c r="E779">
        <v>2634.54</v>
      </c>
      <c r="F779">
        <v>0</v>
      </c>
      <c r="G779">
        <v>0.41010099999999999</v>
      </c>
      <c r="H779">
        <v>0.59342099999999998</v>
      </c>
      <c r="I779">
        <v>0</v>
      </c>
    </row>
    <row r="780" spans="1:25" x14ac:dyDescent="0.25">
      <c r="A780" t="s">
        <v>97</v>
      </c>
      <c r="B780">
        <v>4110.63</v>
      </c>
      <c r="C780">
        <v>2904.4</v>
      </c>
      <c r="D780">
        <v>2882.58</v>
      </c>
      <c r="E780">
        <v>2632.63</v>
      </c>
      <c r="F780">
        <v>0</v>
      </c>
      <c r="G780">
        <v>0.40292899999999998</v>
      </c>
      <c r="H780">
        <v>0.59307699999999997</v>
      </c>
      <c r="I780">
        <v>0</v>
      </c>
    </row>
    <row r="781" spans="1:25" x14ac:dyDescent="0.25">
      <c r="A781" t="s">
        <v>97</v>
      </c>
      <c r="B781">
        <v>2948.4</v>
      </c>
      <c r="C781">
        <v>2909.28</v>
      </c>
      <c r="D781">
        <v>2886.36</v>
      </c>
      <c r="E781">
        <v>2635.44</v>
      </c>
      <c r="F781">
        <v>0</v>
      </c>
      <c r="G781">
        <v>0.40376800000000002</v>
      </c>
      <c r="H781">
        <v>0.59338599999999997</v>
      </c>
      <c r="I781">
        <v>0</v>
      </c>
    </row>
    <row r="782" spans="1:25" x14ac:dyDescent="0.25">
      <c r="A782" t="s">
        <v>97</v>
      </c>
      <c r="B782">
        <v>2921.98</v>
      </c>
      <c r="C782">
        <v>2907.13</v>
      </c>
      <c r="D782">
        <v>2884.51</v>
      </c>
      <c r="E782">
        <v>2634.49</v>
      </c>
      <c r="F782">
        <v>0</v>
      </c>
      <c r="G782">
        <v>0.40290999999999999</v>
      </c>
      <c r="H782">
        <v>0.59337799999999996</v>
      </c>
      <c r="I782">
        <v>0</v>
      </c>
    </row>
    <row r="783" spans="1:25" x14ac:dyDescent="0.25">
      <c r="A783" t="s">
        <v>97</v>
      </c>
      <c r="B783">
        <v>4274.9399999999996</v>
      </c>
      <c r="C783">
        <v>2905.44</v>
      </c>
      <c r="D783">
        <v>2883.2</v>
      </c>
      <c r="E783">
        <v>2632.48</v>
      </c>
      <c r="F783">
        <v>0</v>
      </c>
      <c r="G783">
        <v>0.40298099999999998</v>
      </c>
      <c r="H783">
        <v>0.59323700000000001</v>
      </c>
      <c r="I783">
        <v>0</v>
      </c>
      <c r="R783" t="s">
        <v>68</v>
      </c>
      <c r="U783" t="s">
        <v>67</v>
      </c>
      <c r="X783" t="s">
        <v>65</v>
      </c>
    </row>
    <row r="784" spans="1:25" x14ac:dyDescent="0.25">
      <c r="A784" t="s">
        <v>97</v>
      </c>
      <c r="B784">
        <v>2930.58</v>
      </c>
      <c r="C784">
        <v>2908.79</v>
      </c>
      <c r="D784">
        <v>2886.03</v>
      </c>
      <c r="E784">
        <v>2635.32</v>
      </c>
      <c r="F784">
        <v>0</v>
      </c>
      <c r="G784">
        <v>0.40297300000000003</v>
      </c>
      <c r="H784">
        <v>0.59338000000000002</v>
      </c>
      <c r="I784">
        <v>0</v>
      </c>
      <c r="R784">
        <f>AVERAGE(B735:B784)</f>
        <v>3386.9531999999995</v>
      </c>
      <c r="S784">
        <f>AVERAGE(C735:C784)</f>
        <v>2907.4016000000011</v>
      </c>
      <c r="U784">
        <f>_xlfn.VAR.P(B735:B784)</f>
        <v>397306.53412976227</v>
      </c>
      <c r="V784">
        <f>_xlfn.VAR.P(C735:C784)</f>
        <v>31.897689440000082</v>
      </c>
      <c r="X784">
        <f>1.96*SQRT(U784)/50</f>
        <v>24.708644491455974</v>
      </c>
      <c r="Y784">
        <f>1.96*SQRT(V784)/50</f>
        <v>0.22139391477879811</v>
      </c>
    </row>
    <row r="785" spans="1:9" x14ac:dyDescent="0.25">
      <c r="A785" t="s">
        <v>97</v>
      </c>
      <c r="B785">
        <v>169351.64719799999</v>
      </c>
      <c r="C785" t="s">
        <v>37</v>
      </c>
    </row>
    <row r="786" spans="1:9" x14ac:dyDescent="0.25">
      <c r="A786" t="s">
        <v>98</v>
      </c>
      <c r="B786">
        <v>2003.24</v>
      </c>
      <c r="C786">
        <v>1988.51</v>
      </c>
      <c r="D786">
        <v>1966.07</v>
      </c>
      <c r="E786">
        <v>1714.27</v>
      </c>
      <c r="F786">
        <v>0</v>
      </c>
      <c r="G786">
        <v>0.40289399999999997</v>
      </c>
      <c r="H786">
        <v>0.59340899999999996</v>
      </c>
      <c r="I786">
        <v>0</v>
      </c>
    </row>
    <row r="787" spans="1:9" x14ac:dyDescent="0.25">
      <c r="A787" t="s">
        <v>98</v>
      </c>
      <c r="B787">
        <v>1996.56</v>
      </c>
      <c r="C787">
        <v>1982.84</v>
      </c>
      <c r="D787">
        <v>1960.96</v>
      </c>
      <c r="E787">
        <v>1709.13</v>
      </c>
      <c r="F787">
        <v>0</v>
      </c>
      <c r="G787">
        <v>0.40363599999999999</v>
      </c>
      <c r="H787">
        <v>0.59335400000000005</v>
      </c>
      <c r="I787">
        <v>0</v>
      </c>
    </row>
    <row r="788" spans="1:9" x14ac:dyDescent="0.25">
      <c r="A788" t="s">
        <v>98</v>
      </c>
      <c r="B788">
        <v>2942.3</v>
      </c>
      <c r="C788">
        <v>1985.86</v>
      </c>
      <c r="D788">
        <v>1964</v>
      </c>
      <c r="E788">
        <v>1711.84</v>
      </c>
      <c r="F788">
        <v>0</v>
      </c>
      <c r="G788">
        <v>0.40440399999999999</v>
      </c>
      <c r="H788">
        <v>0.59340899999999996</v>
      </c>
      <c r="I788">
        <v>0</v>
      </c>
    </row>
    <row r="789" spans="1:9" x14ac:dyDescent="0.25">
      <c r="A789" t="s">
        <v>98</v>
      </c>
      <c r="B789">
        <v>2026.46</v>
      </c>
      <c r="C789">
        <v>1989.26</v>
      </c>
      <c r="D789">
        <v>1966.62</v>
      </c>
      <c r="E789">
        <v>1715.14</v>
      </c>
      <c r="F789">
        <v>0</v>
      </c>
      <c r="G789">
        <v>0.402889</v>
      </c>
      <c r="H789">
        <v>0.59341699999999997</v>
      </c>
      <c r="I789">
        <v>0</v>
      </c>
    </row>
    <row r="790" spans="1:9" x14ac:dyDescent="0.25">
      <c r="A790" t="s">
        <v>98</v>
      </c>
      <c r="B790">
        <v>2004.94</v>
      </c>
      <c r="C790">
        <v>1989.46</v>
      </c>
      <c r="D790">
        <v>1966.52</v>
      </c>
      <c r="E790">
        <v>1714.42</v>
      </c>
      <c r="F790">
        <v>0</v>
      </c>
      <c r="G790">
        <v>0.40411900000000001</v>
      </c>
      <c r="H790">
        <v>0.59323300000000001</v>
      </c>
      <c r="I790">
        <v>0</v>
      </c>
    </row>
    <row r="791" spans="1:9" x14ac:dyDescent="0.25">
      <c r="A791" t="s">
        <v>98</v>
      </c>
      <c r="B791">
        <v>2000.39</v>
      </c>
      <c r="C791">
        <v>1986.21</v>
      </c>
      <c r="D791">
        <v>1963.65</v>
      </c>
      <c r="E791">
        <v>1711.65</v>
      </c>
      <c r="F791">
        <v>0</v>
      </c>
      <c r="G791">
        <v>0.40508899999999998</v>
      </c>
      <c r="H791">
        <v>0.59324200000000005</v>
      </c>
      <c r="I791">
        <v>0</v>
      </c>
    </row>
    <row r="792" spans="1:9" x14ac:dyDescent="0.25">
      <c r="A792" t="s">
        <v>98</v>
      </c>
      <c r="B792">
        <v>1996.99</v>
      </c>
      <c r="C792">
        <v>1983.45</v>
      </c>
      <c r="D792">
        <v>1961.3</v>
      </c>
      <c r="E792">
        <v>1709.37</v>
      </c>
      <c r="F792">
        <v>0</v>
      </c>
      <c r="G792">
        <v>0.40373500000000001</v>
      </c>
      <c r="H792">
        <v>0.59339900000000001</v>
      </c>
      <c r="I792">
        <v>0</v>
      </c>
    </row>
    <row r="793" spans="1:9" x14ac:dyDescent="0.25">
      <c r="A793" t="s">
        <v>98</v>
      </c>
      <c r="B793">
        <v>2094.02</v>
      </c>
      <c r="C793">
        <v>1988.86</v>
      </c>
      <c r="D793">
        <v>1966.89</v>
      </c>
      <c r="E793">
        <v>1715.24</v>
      </c>
      <c r="F793">
        <v>0</v>
      </c>
      <c r="G793">
        <v>0.40293600000000002</v>
      </c>
      <c r="H793">
        <v>0.59336</v>
      </c>
      <c r="I793">
        <v>0</v>
      </c>
    </row>
    <row r="794" spans="1:9" x14ac:dyDescent="0.25">
      <c r="A794" t="s">
        <v>98</v>
      </c>
      <c r="B794">
        <v>2009.65</v>
      </c>
      <c r="C794">
        <v>1988.12</v>
      </c>
      <c r="D794">
        <v>1965.97</v>
      </c>
      <c r="E794">
        <v>1714.46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98</v>
      </c>
      <c r="B795">
        <v>1996.04</v>
      </c>
      <c r="C795">
        <v>1982.8</v>
      </c>
      <c r="D795">
        <v>1960.49</v>
      </c>
      <c r="E795">
        <v>1709.16</v>
      </c>
      <c r="F795">
        <v>0</v>
      </c>
      <c r="G795">
        <v>0.41010200000000002</v>
      </c>
      <c r="H795">
        <v>0.59341900000000003</v>
      </c>
      <c r="I795">
        <v>0</v>
      </c>
    </row>
    <row r="796" spans="1:9" x14ac:dyDescent="0.25">
      <c r="A796" t="s">
        <v>98</v>
      </c>
      <c r="B796">
        <v>1996.67</v>
      </c>
      <c r="C796">
        <v>1983.29</v>
      </c>
      <c r="D796">
        <v>1961.38</v>
      </c>
      <c r="E796">
        <v>1709.19</v>
      </c>
      <c r="F796">
        <v>0</v>
      </c>
      <c r="G796">
        <v>0.40814499999999998</v>
      </c>
      <c r="H796">
        <v>0.59341900000000003</v>
      </c>
      <c r="I796">
        <v>0</v>
      </c>
    </row>
    <row r="797" spans="1:9" x14ac:dyDescent="0.25">
      <c r="A797" t="s">
        <v>98</v>
      </c>
      <c r="B797">
        <v>1998.76</v>
      </c>
      <c r="C797">
        <v>1985.07</v>
      </c>
      <c r="D797">
        <v>1963.36</v>
      </c>
      <c r="E797">
        <v>1711.93</v>
      </c>
      <c r="F797">
        <v>0</v>
      </c>
      <c r="G797">
        <v>0.410103</v>
      </c>
      <c r="H797">
        <v>0.59335000000000004</v>
      </c>
      <c r="I797">
        <v>0</v>
      </c>
    </row>
    <row r="798" spans="1:9" x14ac:dyDescent="0.25">
      <c r="A798" t="s">
        <v>98</v>
      </c>
      <c r="B798">
        <v>2001.76</v>
      </c>
      <c r="C798">
        <v>1987.44</v>
      </c>
      <c r="D798">
        <v>1965.46</v>
      </c>
      <c r="E798">
        <v>1713.05</v>
      </c>
      <c r="F798">
        <v>0</v>
      </c>
      <c r="G798">
        <v>0.40943800000000002</v>
      </c>
      <c r="H798">
        <v>0.59341699999999997</v>
      </c>
      <c r="I798">
        <v>0</v>
      </c>
    </row>
    <row r="799" spans="1:9" x14ac:dyDescent="0.25">
      <c r="A799" t="s">
        <v>98</v>
      </c>
      <c r="B799">
        <v>2002.95</v>
      </c>
      <c r="C799">
        <v>1988.92</v>
      </c>
      <c r="D799">
        <v>1966.36</v>
      </c>
      <c r="E799">
        <v>1715.26</v>
      </c>
      <c r="F799">
        <v>0</v>
      </c>
      <c r="G799">
        <v>0.41010200000000002</v>
      </c>
      <c r="H799">
        <v>0.59342099999999998</v>
      </c>
      <c r="I799">
        <v>0</v>
      </c>
    </row>
    <row r="800" spans="1:9" x14ac:dyDescent="0.25">
      <c r="A800" t="s">
        <v>98</v>
      </c>
      <c r="B800">
        <v>2002.81</v>
      </c>
      <c r="C800">
        <v>1988.32</v>
      </c>
      <c r="D800">
        <v>1965.74</v>
      </c>
      <c r="E800">
        <v>1714.17</v>
      </c>
      <c r="F800">
        <v>0</v>
      </c>
      <c r="G800">
        <v>0.40795999999999999</v>
      </c>
      <c r="H800">
        <v>0.59340599999999999</v>
      </c>
      <c r="I800">
        <v>0</v>
      </c>
    </row>
    <row r="801" spans="1:9" x14ac:dyDescent="0.25">
      <c r="A801" t="s">
        <v>98</v>
      </c>
      <c r="B801">
        <v>1993.52</v>
      </c>
      <c r="C801">
        <v>1980.15</v>
      </c>
      <c r="D801">
        <v>1957.78</v>
      </c>
      <c r="E801">
        <v>1705.38</v>
      </c>
      <c r="F801">
        <v>0</v>
      </c>
      <c r="G801">
        <v>0.40731200000000001</v>
      </c>
      <c r="H801">
        <v>0.59311700000000001</v>
      </c>
      <c r="I801">
        <v>0</v>
      </c>
    </row>
    <row r="802" spans="1:9" x14ac:dyDescent="0.25">
      <c r="A802" t="s">
        <v>98</v>
      </c>
      <c r="B802">
        <v>1996.5</v>
      </c>
      <c r="C802">
        <v>1982.86</v>
      </c>
      <c r="D802">
        <v>1960.73</v>
      </c>
      <c r="E802">
        <v>1709.24</v>
      </c>
      <c r="F802">
        <v>0</v>
      </c>
      <c r="G802">
        <v>0.403312</v>
      </c>
      <c r="H802">
        <v>0.59340599999999999</v>
      </c>
      <c r="I802">
        <v>0</v>
      </c>
    </row>
    <row r="803" spans="1:9" x14ac:dyDescent="0.25">
      <c r="A803" t="s">
        <v>98</v>
      </c>
      <c r="B803">
        <v>2001.98</v>
      </c>
      <c r="C803">
        <v>1987.06</v>
      </c>
      <c r="D803">
        <v>1965.01</v>
      </c>
      <c r="E803">
        <v>1713.25</v>
      </c>
      <c r="F803">
        <v>0</v>
      </c>
      <c r="G803">
        <v>0.40390199999999998</v>
      </c>
      <c r="H803">
        <v>0.59342099999999998</v>
      </c>
      <c r="I803">
        <v>0</v>
      </c>
    </row>
    <row r="804" spans="1:9" x14ac:dyDescent="0.25">
      <c r="A804" t="s">
        <v>98</v>
      </c>
      <c r="B804">
        <v>2002.75</v>
      </c>
      <c r="C804">
        <v>1988.87</v>
      </c>
      <c r="D804">
        <v>1966.63</v>
      </c>
      <c r="E804">
        <v>1714.33</v>
      </c>
      <c r="F804">
        <v>0</v>
      </c>
      <c r="G804">
        <v>0.41010200000000002</v>
      </c>
      <c r="H804">
        <v>0.59340300000000001</v>
      </c>
      <c r="I804">
        <v>0</v>
      </c>
    </row>
    <row r="805" spans="1:9" x14ac:dyDescent="0.25">
      <c r="A805" t="s">
        <v>98</v>
      </c>
      <c r="B805">
        <v>1999.26</v>
      </c>
      <c r="C805">
        <v>1985.56</v>
      </c>
      <c r="D805">
        <v>1963.23</v>
      </c>
      <c r="E805">
        <v>1711.66</v>
      </c>
      <c r="F805">
        <v>0</v>
      </c>
      <c r="G805">
        <v>0.41010099999999999</v>
      </c>
      <c r="H805">
        <v>0.59335000000000004</v>
      </c>
      <c r="I805">
        <v>0</v>
      </c>
    </row>
    <row r="806" spans="1:9" x14ac:dyDescent="0.25">
      <c r="A806" t="s">
        <v>98</v>
      </c>
      <c r="B806">
        <v>1992.75</v>
      </c>
      <c r="C806">
        <v>1979.41</v>
      </c>
      <c r="D806">
        <v>1957.28</v>
      </c>
      <c r="E806">
        <v>1705.31</v>
      </c>
      <c r="F806">
        <v>0</v>
      </c>
      <c r="G806">
        <v>0.41010099999999999</v>
      </c>
      <c r="H806">
        <v>0.59338000000000002</v>
      </c>
      <c r="I806">
        <v>0</v>
      </c>
    </row>
    <row r="807" spans="1:9" x14ac:dyDescent="0.25">
      <c r="A807" t="s">
        <v>98</v>
      </c>
      <c r="B807">
        <v>1997.7</v>
      </c>
      <c r="C807">
        <v>1984.68</v>
      </c>
      <c r="D807">
        <v>1962.92</v>
      </c>
      <c r="E807">
        <v>1711.8</v>
      </c>
      <c r="F807">
        <v>0</v>
      </c>
      <c r="G807">
        <v>0.41010099999999999</v>
      </c>
      <c r="H807">
        <v>0.60028300000000001</v>
      </c>
      <c r="I807">
        <v>0</v>
      </c>
    </row>
    <row r="808" spans="1:9" x14ac:dyDescent="0.25">
      <c r="A808" t="s">
        <v>98</v>
      </c>
      <c r="B808">
        <v>2000.4</v>
      </c>
      <c r="C808">
        <v>1987.5</v>
      </c>
      <c r="D808">
        <v>1965.38</v>
      </c>
      <c r="E808">
        <v>1712.95</v>
      </c>
      <c r="F808">
        <v>0</v>
      </c>
      <c r="G808">
        <v>0.41010200000000002</v>
      </c>
      <c r="H808">
        <v>0.59341900000000003</v>
      </c>
      <c r="I808">
        <v>0</v>
      </c>
    </row>
    <row r="809" spans="1:9" x14ac:dyDescent="0.25">
      <c r="A809" t="s">
        <v>98</v>
      </c>
      <c r="B809">
        <v>1998.56</v>
      </c>
      <c r="C809">
        <v>1984.94</v>
      </c>
      <c r="D809">
        <v>1962.93</v>
      </c>
      <c r="E809">
        <v>1712.03</v>
      </c>
      <c r="F809">
        <v>0</v>
      </c>
      <c r="G809">
        <v>0.40301399999999998</v>
      </c>
      <c r="H809">
        <v>0.59340099999999996</v>
      </c>
      <c r="I809">
        <v>0</v>
      </c>
    </row>
    <row r="810" spans="1:9" x14ac:dyDescent="0.25">
      <c r="A810" t="s">
        <v>98</v>
      </c>
      <c r="B810">
        <v>1996.29</v>
      </c>
      <c r="C810">
        <v>1983.26</v>
      </c>
      <c r="D810">
        <v>1961.21</v>
      </c>
      <c r="E810">
        <v>1709.38</v>
      </c>
      <c r="F810">
        <v>0</v>
      </c>
      <c r="G810">
        <v>0.402862</v>
      </c>
      <c r="H810">
        <v>0.59338500000000005</v>
      </c>
      <c r="I810">
        <v>0</v>
      </c>
    </row>
    <row r="811" spans="1:9" x14ac:dyDescent="0.25">
      <c r="A811" t="s">
        <v>98</v>
      </c>
      <c r="B811">
        <v>2001.39</v>
      </c>
      <c r="C811">
        <v>1988.36</v>
      </c>
      <c r="D811">
        <v>1966.28</v>
      </c>
      <c r="E811">
        <v>1714.71</v>
      </c>
      <c r="F811">
        <v>0</v>
      </c>
      <c r="G811">
        <v>0.40379500000000002</v>
      </c>
      <c r="H811">
        <v>0.59341999999999995</v>
      </c>
      <c r="I811">
        <v>0</v>
      </c>
    </row>
    <row r="812" spans="1:9" x14ac:dyDescent="0.25">
      <c r="A812" t="s">
        <v>98</v>
      </c>
      <c r="B812">
        <v>1996.46</v>
      </c>
      <c r="C812">
        <v>1983.06</v>
      </c>
      <c r="D812">
        <v>1961</v>
      </c>
      <c r="E812">
        <v>1709.37</v>
      </c>
      <c r="F812">
        <v>0</v>
      </c>
      <c r="G812">
        <v>0.402866</v>
      </c>
      <c r="H812">
        <v>0.59337600000000001</v>
      </c>
      <c r="I812">
        <v>0</v>
      </c>
    </row>
    <row r="813" spans="1:9" x14ac:dyDescent="0.25">
      <c r="A813" t="s">
        <v>98</v>
      </c>
      <c r="B813">
        <v>2015.7</v>
      </c>
      <c r="C813">
        <v>1989.72</v>
      </c>
      <c r="D813">
        <v>1967.69</v>
      </c>
      <c r="E813">
        <v>1716.05</v>
      </c>
      <c r="F813">
        <v>0</v>
      </c>
      <c r="G813">
        <v>0.40425899999999998</v>
      </c>
      <c r="H813">
        <v>0.59325099999999997</v>
      </c>
      <c r="I813">
        <v>0</v>
      </c>
    </row>
    <row r="814" spans="1:9" x14ac:dyDescent="0.25">
      <c r="A814" t="s">
        <v>98</v>
      </c>
      <c r="B814">
        <v>2001.8</v>
      </c>
      <c r="C814">
        <v>1988.06</v>
      </c>
      <c r="D814">
        <v>1966.13</v>
      </c>
      <c r="E814">
        <v>1714.25</v>
      </c>
      <c r="F814">
        <v>0</v>
      </c>
      <c r="G814">
        <v>0.40864</v>
      </c>
      <c r="H814">
        <v>0.59309400000000001</v>
      </c>
      <c r="I814">
        <v>0</v>
      </c>
    </row>
    <row r="815" spans="1:9" x14ac:dyDescent="0.25">
      <c r="A815" t="s">
        <v>98</v>
      </c>
      <c r="B815">
        <v>1991.6</v>
      </c>
      <c r="C815">
        <v>1979.09</v>
      </c>
      <c r="D815">
        <v>1957.26</v>
      </c>
      <c r="E815">
        <v>1705.66</v>
      </c>
      <c r="F815">
        <v>0</v>
      </c>
      <c r="G815">
        <v>0.40687600000000002</v>
      </c>
      <c r="H815">
        <v>0.59335400000000005</v>
      </c>
      <c r="I815">
        <v>0</v>
      </c>
    </row>
    <row r="816" spans="1:9" x14ac:dyDescent="0.25">
      <c r="A816" t="s">
        <v>98</v>
      </c>
      <c r="B816">
        <v>1995.38</v>
      </c>
      <c r="C816">
        <v>1982.8</v>
      </c>
      <c r="D816">
        <v>1961.03</v>
      </c>
      <c r="E816">
        <v>1709.27</v>
      </c>
      <c r="F816">
        <v>0</v>
      </c>
      <c r="G816">
        <v>0.40948400000000001</v>
      </c>
      <c r="H816">
        <v>0.59340700000000002</v>
      </c>
      <c r="I816">
        <v>0</v>
      </c>
    </row>
    <row r="817" spans="1:9" x14ac:dyDescent="0.25">
      <c r="A817" t="s">
        <v>98</v>
      </c>
      <c r="B817">
        <v>1995.43</v>
      </c>
      <c r="C817">
        <v>1982.59</v>
      </c>
      <c r="D817">
        <v>1960.97</v>
      </c>
      <c r="E817">
        <v>1709.31</v>
      </c>
      <c r="F817">
        <v>0</v>
      </c>
      <c r="G817">
        <v>0.41010099999999999</v>
      </c>
      <c r="H817">
        <v>0.60029600000000005</v>
      </c>
      <c r="I817">
        <v>0</v>
      </c>
    </row>
    <row r="818" spans="1:9" x14ac:dyDescent="0.25">
      <c r="A818" t="s">
        <v>98</v>
      </c>
      <c r="B818">
        <v>2000.39</v>
      </c>
      <c r="C818">
        <v>1979.35</v>
      </c>
      <c r="D818">
        <v>1957.29</v>
      </c>
      <c r="E818">
        <v>1705.23</v>
      </c>
      <c r="F818">
        <v>0</v>
      </c>
      <c r="G818">
        <v>0.40861900000000001</v>
      </c>
      <c r="H818">
        <v>0.59341900000000003</v>
      </c>
      <c r="I818">
        <v>0</v>
      </c>
    </row>
    <row r="819" spans="1:9" x14ac:dyDescent="0.25">
      <c r="A819" t="s">
        <v>98</v>
      </c>
      <c r="B819">
        <v>2003.44</v>
      </c>
      <c r="C819">
        <v>1989.59</v>
      </c>
      <c r="D819">
        <v>1967.1</v>
      </c>
      <c r="E819">
        <v>1715.14</v>
      </c>
      <c r="F819">
        <v>0</v>
      </c>
      <c r="G819">
        <v>0.40313100000000002</v>
      </c>
      <c r="H819">
        <v>0.59330799999999995</v>
      </c>
      <c r="I819">
        <v>0</v>
      </c>
    </row>
    <row r="820" spans="1:9" x14ac:dyDescent="0.25">
      <c r="A820" t="s">
        <v>98</v>
      </c>
      <c r="B820">
        <v>2003.06</v>
      </c>
      <c r="C820">
        <v>1988.9</v>
      </c>
      <c r="D820">
        <v>1966.31</v>
      </c>
      <c r="E820">
        <v>1714.34</v>
      </c>
      <c r="F820">
        <v>0</v>
      </c>
      <c r="G820">
        <v>0.40968399999999999</v>
      </c>
      <c r="H820">
        <v>0.59338900000000006</v>
      </c>
      <c r="I820">
        <v>0</v>
      </c>
    </row>
    <row r="821" spans="1:9" x14ac:dyDescent="0.25">
      <c r="A821" t="s">
        <v>98</v>
      </c>
      <c r="B821">
        <v>1991.04</v>
      </c>
      <c r="C821">
        <v>1977.82</v>
      </c>
      <c r="D821">
        <v>1955.47</v>
      </c>
      <c r="E821">
        <v>1703.95</v>
      </c>
      <c r="F821">
        <v>0</v>
      </c>
      <c r="G821">
        <v>0.410105</v>
      </c>
      <c r="H821">
        <v>0.59340199999999999</v>
      </c>
      <c r="I821">
        <v>0</v>
      </c>
    </row>
    <row r="822" spans="1:9" x14ac:dyDescent="0.25">
      <c r="A822" t="s">
        <v>98</v>
      </c>
      <c r="B822">
        <v>1996.46</v>
      </c>
      <c r="C822">
        <v>1982.89</v>
      </c>
      <c r="D822">
        <v>1960.71</v>
      </c>
      <c r="E822">
        <v>1709.08</v>
      </c>
      <c r="F822">
        <v>0</v>
      </c>
      <c r="G822">
        <v>0.40448800000000001</v>
      </c>
      <c r="H822">
        <v>0.59341699999999997</v>
      </c>
      <c r="I822">
        <v>0</v>
      </c>
    </row>
    <row r="823" spans="1:9" x14ac:dyDescent="0.25">
      <c r="A823" t="s">
        <v>98</v>
      </c>
      <c r="B823">
        <v>2000.88</v>
      </c>
      <c r="C823">
        <v>1987.97</v>
      </c>
      <c r="D823">
        <v>1965.56</v>
      </c>
      <c r="E823">
        <v>1712.82</v>
      </c>
      <c r="F823">
        <v>0</v>
      </c>
      <c r="G823">
        <v>0.41010099999999999</v>
      </c>
      <c r="H823">
        <v>0.59342099999999998</v>
      </c>
      <c r="I823">
        <v>0</v>
      </c>
    </row>
    <row r="824" spans="1:9" x14ac:dyDescent="0.25">
      <c r="A824" t="s">
        <v>98</v>
      </c>
      <c r="B824">
        <v>2001.53</v>
      </c>
      <c r="C824">
        <v>1987.81</v>
      </c>
      <c r="D824">
        <v>1965.61</v>
      </c>
      <c r="E824">
        <v>1714.34</v>
      </c>
      <c r="F824">
        <v>0</v>
      </c>
      <c r="G824">
        <v>0.41010099999999999</v>
      </c>
      <c r="H824">
        <v>0.59342099999999998</v>
      </c>
      <c r="I824">
        <v>0</v>
      </c>
    </row>
    <row r="825" spans="1:9" x14ac:dyDescent="0.25">
      <c r="A825" t="s">
        <v>98</v>
      </c>
      <c r="B825">
        <v>1996.49</v>
      </c>
      <c r="C825">
        <v>1983.45</v>
      </c>
      <c r="D825">
        <v>1961.26</v>
      </c>
      <c r="E825">
        <v>1709.49</v>
      </c>
      <c r="F825">
        <v>0</v>
      </c>
      <c r="G825">
        <v>0.40302100000000002</v>
      </c>
      <c r="H825">
        <v>0.59341600000000005</v>
      </c>
      <c r="I825">
        <v>0</v>
      </c>
    </row>
    <row r="826" spans="1:9" x14ac:dyDescent="0.25">
      <c r="A826" t="s">
        <v>98</v>
      </c>
      <c r="B826">
        <v>1998.72</v>
      </c>
      <c r="C826">
        <v>1985.7</v>
      </c>
      <c r="D826">
        <v>1963.69</v>
      </c>
      <c r="E826">
        <v>1712.45</v>
      </c>
      <c r="F826">
        <v>0</v>
      </c>
      <c r="G826">
        <v>0.41008600000000001</v>
      </c>
      <c r="H826">
        <v>0.59338999999999997</v>
      </c>
      <c r="I826">
        <v>0</v>
      </c>
    </row>
    <row r="827" spans="1:9" x14ac:dyDescent="0.25">
      <c r="A827" t="s">
        <v>98</v>
      </c>
      <c r="B827">
        <v>1995.67</v>
      </c>
      <c r="C827">
        <v>1982.8</v>
      </c>
      <c r="D827">
        <v>1961.13</v>
      </c>
      <c r="E827">
        <v>1709.46</v>
      </c>
      <c r="F827">
        <v>0</v>
      </c>
      <c r="G827">
        <v>0.403109</v>
      </c>
      <c r="H827">
        <v>0.59340800000000005</v>
      </c>
      <c r="I827">
        <v>0</v>
      </c>
    </row>
    <row r="828" spans="1:9" x14ac:dyDescent="0.25">
      <c r="A828" t="s">
        <v>98</v>
      </c>
      <c r="B828">
        <v>2004.51</v>
      </c>
      <c r="C828">
        <v>1987.74</v>
      </c>
      <c r="D828">
        <v>1965.67</v>
      </c>
      <c r="E828">
        <v>1713.73</v>
      </c>
      <c r="F828">
        <v>0</v>
      </c>
      <c r="G828">
        <v>0.41010099999999999</v>
      </c>
      <c r="H828">
        <v>0.59325300000000003</v>
      </c>
      <c r="I828">
        <v>0</v>
      </c>
    </row>
    <row r="829" spans="1:9" x14ac:dyDescent="0.25">
      <c r="A829" t="s">
        <v>98</v>
      </c>
      <c r="B829">
        <v>1999.13</v>
      </c>
      <c r="C829">
        <v>1985.43</v>
      </c>
      <c r="D829">
        <v>1963.14</v>
      </c>
      <c r="E829">
        <v>1711.83</v>
      </c>
      <c r="F829">
        <v>0</v>
      </c>
      <c r="G829">
        <v>0.40569100000000002</v>
      </c>
      <c r="H829">
        <v>0.59340899999999996</v>
      </c>
      <c r="I829">
        <v>0</v>
      </c>
    </row>
    <row r="830" spans="1:9" x14ac:dyDescent="0.25">
      <c r="A830" t="s">
        <v>98</v>
      </c>
      <c r="B830">
        <v>2002.23</v>
      </c>
      <c r="C830">
        <v>1988.76</v>
      </c>
      <c r="D830">
        <v>1966.39</v>
      </c>
      <c r="E830">
        <v>1714.42</v>
      </c>
      <c r="F830">
        <v>0</v>
      </c>
      <c r="G830">
        <v>0.402918</v>
      </c>
      <c r="H830">
        <v>0.59326500000000004</v>
      </c>
      <c r="I830">
        <v>0</v>
      </c>
    </row>
    <row r="831" spans="1:9" x14ac:dyDescent="0.25">
      <c r="A831" t="s">
        <v>98</v>
      </c>
      <c r="B831">
        <v>1992.84</v>
      </c>
      <c r="C831">
        <v>1979.48</v>
      </c>
      <c r="D831">
        <v>1957.46</v>
      </c>
      <c r="E831">
        <v>1705.5</v>
      </c>
      <c r="F831">
        <v>0</v>
      </c>
      <c r="G831">
        <v>0.41010099999999999</v>
      </c>
      <c r="H831">
        <v>0.593418</v>
      </c>
      <c r="I831">
        <v>0</v>
      </c>
    </row>
    <row r="832" spans="1:9" x14ac:dyDescent="0.25">
      <c r="A832" t="s">
        <v>98</v>
      </c>
      <c r="B832">
        <v>1996.82</v>
      </c>
      <c r="C832">
        <v>1983.08</v>
      </c>
      <c r="D832">
        <v>1961.2</v>
      </c>
      <c r="E832">
        <v>1709.35</v>
      </c>
      <c r="F832">
        <v>0</v>
      </c>
      <c r="G832">
        <v>0.40288499999999999</v>
      </c>
      <c r="H832">
        <v>0.59341999999999995</v>
      </c>
      <c r="I832">
        <v>0</v>
      </c>
    </row>
    <row r="833" spans="1:25" x14ac:dyDescent="0.25">
      <c r="A833" t="s">
        <v>98</v>
      </c>
      <c r="B833">
        <v>2021.82</v>
      </c>
      <c r="C833">
        <v>1988.68</v>
      </c>
      <c r="D833">
        <v>1966.54</v>
      </c>
      <c r="E833">
        <v>1712.87</v>
      </c>
      <c r="F833">
        <v>0</v>
      </c>
      <c r="G833">
        <v>0.41010099999999999</v>
      </c>
      <c r="H833">
        <v>0.60096899999999998</v>
      </c>
      <c r="I833">
        <v>0</v>
      </c>
    </row>
    <row r="834" spans="1:25" x14ac:dyDescent="0.25">
      <c r="A834" t="s">
        <v>98</v>
      </c>
      <c r="B834">
        <v>2011.07</v>
      </c>
      <c r="C834">
        <v>1988.33</v>
      </c>
      <c r="D834">
        <v>1966.33</v>
      </c>
      <c r="E834">
        <v>1714.35</v>
      </c>
      <c r="F834">
        <v>0</v>
      </c>
      <c r="G834">
        <v>0.41010099999999999</v>
      </c>
      <c r="H834">
        <v>0.59340400000000004</v>
      </c>
      <c r="I834">
        <v>0</v>
      </c>
    </row>
    <row r="835" spans="1:25" x14ac:dyDescent="0.25">
      <c r="A835" t="s">
        <v>98</v>
      </c>
      <c r="B835">
        <v>1992.21</v>
      </c>
      <c r="C835">
        <v>1979.33</v>
      </c>
      <c r="D835">
        <v>1957.59</v>
      </c>
      <c r="E835">
        <v>1705.7</v>
      </c>
      <c r="F835">
        <v>0</v>
      </c>
      <c r="G835">
        <v>0.408634</v>
      </c>
      <c r="H835">
        <v>0.59339900000000001</v>
      </c>
      <c r="I835">
        <v>0</v>
      </c>
    </row>
    <row r="836" spans="1:25" x14ac:dyDescent="0.25">
      <c r="A836" t="s">
        <v>98</v>
      </c>
      <c r="B836">
        <v>1995.41</v>
      </c>
      <c r="C836">
        <v>1982.76</v>
      </c>
      <c r="D836">
        <v>1961.09</v>
      </c>
      <c r="E836">
        <v>1709.41</v>
      </c>
      <c r="F836">
        <v>0</v>
      </c>
      <c r="G836">
        <v>0.40290300000000001</v>
      </c>
      <c r="H836">
        <v>0.59342099999999998</v>
      </c>
      <c r="I836">
        <v>0</v>
      </c>
    </row>
    <row r="837" spans="1:25" x14ac:dyDescent="0.25">
      <c r="A837" t="s">
        <v>98</v>
      </c>
      <c r="B837">
        <v>1996.38</v>
      </c>
      <c r="C837">
        <v>1983.44</v>
      </c>
      <c r="D837">
        <v>1961.77</v>
      </c>
      <c r="E837">
        <v>1709.55</v>
      </c>
      <c r="F837">
        <v>0</v>
      </c>
      <c r="G837">
        <v>0.40302199999999999</v>
      </c>
      <c r="H837">
        <v>0.59339200000000003</v>
      </c>
      <c r="I837">
        <v>0</v>
      </c>
    </row>
    <row r="838" spans="1:25" x14ac:dyDescent="0.25">
      <c r="A838" t="s">
        <v>98</v>
      </c>
      <c r="B838">
        <v>2000.67</v>
      </c>
      <c r="C838">
        <v>1987.73</v>
      </c>
      <c r="D838">
        <v>1965.6</v>
      </c>
      <c r="E838">
        <v>1714.1</v>
      </c>
      <c r="F838">
        <v>0</v>
      </c>
      <c r="G838">
        <v>0.40596599999999999</v>
      </c>
      <c r="H838">
        <v>0.593418</v>
      </c>
      <c r="I838">
        <v>0</v>
      </c>
    </row>
    <row r="839" spans="1:25" x14ac:dyDescent="0.25">
      <c r="A839" t="s">
        <v>98</v>
      </c>
      <c r="B839">
        <v>1999.64</v>
      </c>
      <c r="C839">
        <v>1985.52</v>
      </c>
      <c r="D839">
        <v>1963.56</v>
      </c>
      <c r="E839">
        <v>1711.88</v>
      </c>
      <c r="F839">
        <v>0</v>
      </c>
      <c r="G839">
        <v>0.41010099999999999</v>
      </c>
      <c r="H839">
        <v>0.59336</v>
      </c>
      <c r="I839">
        <v>0</v>
      </c>
      <c r="R839" t="s">
        <v>68</v>
      </c>
      <c r="U839" t="s">
        <v>67</v>
      </c>
      <c r="X839" t="s">
        <v>65</v>
      </c>
    </row>
    <row r="840" spans="1:25" x14ac:dyDescent="0.25">
      <c r="A840" t="s">
        <v>98</v>
      </c>
      <c r="B840">
        <v>1996.09</v>
      </c>
      <c r="C840">
        <v>1982.92</v>
      </c>
      <c r="D840">
        <v>1961.12</v>
      </c>
      <c r="E840">
        <v>1709.41</v>
      </c>
      <c r="F840">
        <v>0</v>
      </c>
      <c r="G840">
        <v>0.40295799999999998</v>
      </c>
      <c r="H840">
        <v>0.59341999999999995</v>
      </c>
      <c r="I840">
        <v>0</v>
      </c>
      <c r="R840">
        <f>AVERAGE(B791:B840)</f>
        <v>2001.4802000000004</v>
      </c>
      <c r="S840">
        <f>AVERAGE(C791:C840)</f>
        <v>1984.9985999999997</v>
      </c>
      <c r="U840">
        <f>_xlfn.VAR.P(B791:B840)</f>
        <v>206.88934995999989</v>
      </c>
      <c r="V840">
        <f>_xlfn.VAR.P(C791:C840)</f>
        <v>10.60147604</v>
      </c>
      <c r="X840">
        <f>1.96*SQRT(U840)/50</f>
        <v>0.56383902908767691</v>
      </c>
      <c r="Y840">
        <f>1.96*SQRT(V840)/50</f>
        <v>0.12763483906091472</v>
      </c>
    </row>
    <row r="841" spans="1:25" x14ac:dyDescent="0.25">
      <c r="A841" t="s">
        <v>98</v>
      </c>
      <c r="B841">
        <v>100076.935682</v>
      </c>
      <c r="C841" t="s">
        <v>37</v>
      </c>
    </row>
    <row r="842" spans="1:25" x14ac:dyDescent="0.25">
      <c r="A842" t="s">
        <v>116</v>
      </c>
      <c r="B842">
        <v>109773</v>
      </c>
      <c r="C842">
        <v>109760</v>
      </c>
      <c r="D842">
        <v>109737</v>
      </c>
      <c r="E842">
        <v>109736</v>
      </c>
      <c r="F842">
        <v>0</v>
      </c>
      <c r="G842">
        <v>1</v>
      </c>
      <c r="H842">
        <v>1</v>
      </c>
      <c r="I842">
        <v>12225500</v>
      </c>
    </row>
    <row r="843" spans="1:25" x14ac:dyDescent="0.25">
      <c r="A843" t="s">
        <v>116</v>
      </c>
      <c r="B843">
        <v>109748</v>
      </c>
      <c r="C843">
        <v>109733</v>
      </c>
      <c r="D843">
        <v>109710</v>
      </c>
      <c r="E843">
        <v>109709</v>
      </c>
      <c r="F843">
        <v>0</v>
      </c>
      <c r="G843">
        <v>1</v>
      </c>
      <c r="H843">
        <v>1</v>
      </c>
      <c r="I843">
        <v>12225500</v>
      </c>
    </row>
    <row r="844" spans="1:25" x14ac:dyDescent="0.25">
      <c r="A844" t="s">
        <v>116</v>
      </c>
      <c r="B844">
        <v>109731</v>
      </c>
      <c r="C844">
        <v>109716</v>
      </c>
      <c r="D844">
        <v>109693</v>
      </c>
      <c r="E844">
        <v>109692</v>
      </c>
      <c r="F844">
        <v>0</v>
      </c>
      <c r="G844">
        <v>1</v>
      </c>
      <c r="H844">
        <v>1</v>
      </c>
      <c r="I844">
        <v>12225500</v>
      </c>
    </row>
    <row r="845" spans="1:25" x14ac:dyDescent="0.25">
      <c r="A845" t="s">
        <v>116</v>
      </c>
      <c r="B845">
        <v>109749</v>
      </c>
      <c r="C845">
        <v>109733</v>
      </c>
      <c r="D845">
        <v>109710</v>
      </c>
      <c r="E845">
        <v>109709</v>
      </c>
      <c r="F845">
        <v>0</v>
      </c>
      <c r="G845">
        <v>1</v>
      </c>
      <c r="H845">
        <v>1</v>
      </c>
      <c r="I845">
        <v>12225500</v>
      </c>
    </row>
    <row r="846" spans="1:25" x14ac:dyDescent="0.25">
      <c r="A846" t="s">
        <v>116</v>
      </c>
      <c r="B846">
        <v>109732</v>
      </c>
      <c r="C846">
        <v>109716</v>
      </c>
      <c r="D846">
        <v>109693</v>
      </c>
      <c r="E846">
        <v>109692</v>
      </c>
      <c r="F846">
        <v>0</v>
      </c>
      <c r="G846">
        <v>1</v>
      </c>
      <c r="H846">
        <v>1</v>
      </c>
      <c r="I846">
        <v>12225500</v>
      </c>
    </row>
    <row r="847" spans="1:25" x14ac:dyDescent="0.25">
      <c r="A847" t="s">
        <v>116</v>
      </c>
      <c r="B847">
        <v>109747</v>
      </c>
      <c r="C847">
        <v>109732</v>
      </c>
      <c r="D847">
        <v>109709</v>
      </c>
      <c r="E847">
        <v>109707</v>
      </c>
      <c r="F847">
        <v>0</v>
      </c>
      <c r="G847">
        <v>1</v>
      </c>
      <c r="H847">
        <v>1</v>
      </c>
      <c r="I847">
        <v>12225500</v>
      </c>
    </row>
    <row r="848" spans="1:25" x14ac:dyDescent="0.25">
      <c r="A848" t="s">
        <v>116</v>
      </c>
      <c r="B848">
        <v>109731</v>
      </c>
      <c r="C848">
        <v>109716</v>
      </c>
      <c r="D848">
        <v>109693</v>
      </c>
      <c r="E848">
        <v>109692</v>
      </c>
      <c r="F848">
        <v>0</v>
      </c>
      <c r="G848">
        <v>1</v>
      </c>
      <c r="H848">
        <v>1</v>
      </c>
      <c r="I848">
        <v>12225500</v>
      </c>
    </row>
    <row r="849" spans="1:9" x14ac:dyDescent="0.25">
      <c r="A849" t="s">
        <v>116</v>
      </c>
      <c r="B849">
        <v>109748</v>
      </c>
      <c r="C849">
        <v>109731</v>
      </c>
      <c r="D849">
        <v>109708</v>
      </c>
      <c r="E849">
        <v>109707</v>
      </c>
      <c r="F849">
        <v>0</v>
      </c>
      <c r="G849">
        <v>1</v>
      </c>
      <c r="H849">
        <v>1</v>
      </c>
      <c r="I849">
        <v>12225500</v>
      </c>
    </row>
    <row r="850" spans="1:9" x14ac:dyDescent="0.25">
      <c r="A850" t="s">
        <v>116</v>
      </c>
      <c r="B850">
        <v>109732</v>
      </c>
      <c r="C850">
        <v>109716</v>
      </c>
      <c r="D850">
        <v>109693</v>
      </c>
      <c r="E850">
        <v>109692</v>
      </c>
      <c r="F850">
        <v>0</v>
      </c>
      <c r="G850">
        <v>1</v>
      </c>
      <c r="H850">
        <v>1</v>
      </c>
      <c r="I850">
        <v>12225500</v>
      </c>
    </row>
    <row r="851" spans="1:9" x14ac:dyDescent="0.25">
      <c r="A851" t="s">
        <v>116</v>
      </c>
      <c r="B851">
        <v>109749</v>
      </c>
      <c r="C851">
        <v>109732</v>
      </c>
      <c r="D851">
        <v>109708</v>
      </c>
      <c r="E851">
        <v>109707</v>
      </c>
      <c r="F851">
        <v>0</v>
      </c>
      <c r="G851">
        <v>1</v>
      </c>
      <c r="H851">
        <v>1</v>
      </c>
      <c r="I851">
        <v>12225500</v>
      </c>
    </row>
    <row r="852" spans="1:9" x14ac:dyDescent="0.25">
      <c r="A852" t="s">
        <v>116</v>
      </c>
      <c r="B852">
        <v>109731</v>
      </c>
      <c r="C852">
        <v>109715</v>
      </c>
      <c r="D852">
        <v>109692</v>
      </c>
      <c r="E852">
        <v>109691</v>
      </c>
      <c r="F852">
        <v>0</v>
      </c>
      <c r="G852">
        <v>1</v>
      </c>
      <c r="H852">
        <v>1</v>
      </c>
      <c r="I852">
        <v>12225500</v>
      </c>
    </row>
    <row r="853" spans="1:9" x14ac:dyDescent="0.25">
      <c r="A853" t="s">
        <v>116</v>
      </c>
      <c r="B853">
        <v>110015</v>
      </c>
      <c r="C853">
        <v>109733</v>
      </c>
      <c r="D853">
        <v>109710</v>
      </c>
      <c r="E853">
        <v>109709</v>
      </c>
      <c r="F853">
        <v>0</v>
      </c>
      <c r="G853">
        <v>1</v>
      </c>
      <c r="H853">
        <v>1</v>
      </c>
      <c r="I853">
        <v>12225500</v>
      </c>
    </row>
    <row r="854" spans="1:9" x14ac:dyDescent="0.25">
      <c r="A854" t="s">
        <v>116</v>
      </c>
      <c r="B854">
        <v>109951</v>
      </c>
      <c r="C854">
        <v>109685</v>
      </c>
      <c r="D854">
        <v>109662</v>
      </c>
      <c r="E854">
        <v>109661</v>
      </c>
      <c r="F854">
        <v>0</v>
      </c>
      <c r="G854">
        <v>1</v>
      </c>
      <c r="H854">
        <v>1</v>
      </c>
      <c r="I854">
        <v>12225500</v>
      </c>
    </row>
    <row r="855" spans="1:9" x14ac:dyDescent="0.25">
      <c r="A855" t="s">
        <v>116</v>
      </c>
      <c r="B855">
        <v>110032</v>
      </c>
      <c r="C855">
        <v>109687</v>
      </c>
      <c r="D855">
        <v>109664</v>
      </c>
      <c r="E855">
        <v>109662</v>
      </c>
      <c r="F855">
        <v>0</v>
      </c>
      <c r="G855">
        <v>1</v>
      </c>
      <c r="H855">
        <v>1</v>
      </c>
      <c r="I855">
        <v>12225500</v>
      </c>
    </row>
    <row r="856" spans="1:9" x14ac:dyDescent="0.25">
      <c r="A856" t="s">
        <v>116</v>
      </c>
      <c r="B856">
        <v>109984</v>
      </c>
      <c r="C856">
        <v>109688</v>
      </c>
      <c r="D856">
        <v>109664</v>
      </c>
      <c r="E856">
        <v>109663</v>
      </c>
      <c r="F856">
        <v>0</v>
      </c>
      <c r="G856">
        <v>1</v>
      </c>
      <c r="H856">
        <v>1</v>
      </c>
      <c r="I856">
        <v>12225500</v>
      </c>
    </row>
    <row r="857" spans="1:9" x14ac:dyDescent="0.25">
      <c r="A857" t="s">
        <v>116</v>
      </c>
      <c r="B857">
        <v>110060</v>
      </c>
      <c r="C857">
        <v>109686</v>
      </c>
      <c r="D857">
        <v>109662</v>
      </c>
      <c r="E857">
        <v>109661</v>
      </c>
      <c r="F857">
        <v>0</v>
      </c>
      <c r="G857">
        <v>1</v>
      </c>
      <c r="H857">
        <v>1</v>
      </c>
      <c r="I857">
        <v>12225500</v>
      </c>
    </row>
    <row r="858" spans="1:9" x14ac:dyDescent="0.25">
      <c r="A858" t="s">
        <v>116</v>
      </c>
      <c r="B858">
        <v>109953</v>
      </c>
      <c r="C858">
        <v>109685</v>
      </c>
      <c r="D858">
        <v>109661</v>
      </c>
      <c r="E858">
        <v>109660</v>
      </c>
      <c r="F858">
        <v>0</v>
      </c>
      <c r="G858">
        <v>1</v>
      </c>
      <c r="H858">
        <v>1</v>
      </c>
      <c r="I858">
        <v>12225500</v>
      </c>
    </row>
    <row r="859" spans="1:9" x14ac:dyDescent="0.25">
      <c r="A859" t="s">
        <v>116</v>
      </c>
      <c r="B859">
        <v>110148</v>
      </c>
      <c r="C859">
        <v>109731</v>
      </c>
      <c r="D859">
        <v>109707</v>
      </c>
      <c r="E859">
        <v>109706</v>
      </c>
      <c r="F859">
        <v>0</v>
      </c>
      <c r="G859">
        <v>1</v>
      </c>
      <c r="H859">
        <v>1</v>
      </c>
      <c r="I859">
        <v>12225500</v>
      </c>
    </row>
    <row r="860" spans="1:9" x14ac:dyDescent="0.25">
      <c r="A860" t="s">
        <v>116</v>
      </c>
      <c r="B860">
        <v>109717</v>
      </c>
      <c r="C860">
        <v>109684</v>
      </c>
      <c r="D860">
        <v>109660</v>
      </c>
      <c r="E860">
        <v>109659</v>
      </c>
      <c r="F860">
        <v>0</v>
      </c>
      <c r="G860">
        <v>1</v>
      </c>
      <c r="H860">
        <v>1</v>
      </c>
      <c r="I860">
        <v>12225500</v>
      </c>
    </row>
    <row r="861" spans="1:9" x14ac:dyDescent="0.25">
      <c r="A861" t="s">
        <v>116</v>
      </c>
      <c r="B861">
        <v>110206</v>
      </c>
      <c r="C861">
        <v>109732</v>
      </c>
      <c r="D861">
        <v>109707</v>
      </c>
      <c r="E861">
        <v>109706</v>
      </c>
      <c r="F861">
        <v>0</v>
      </c>
      <c r="G861">
        <v>1</v>
      </c>
      <c r="H861">
        <v>1</v>
      </c>
      <c r="I861">
        <v>12225500</v>
      </c>
    </row>
    <row r="862" spans="1:9" x14ac:dyDescent="0.25">
      <c r="A862" t="s">
        <v>116</v>
      </c>
      <c r="B862">
        <v>109952</v>
      </c>
      <c r="C862">
        <v>109686</v>
      </c>
      <c r="D862">
        <v>109662</v>
      </c>
      <c r="E862">
        <v>109660</v>
      </c>
      <c r="F862">
        <v>0</v>
      </c>
      <c r="G862">
        <v>1</v>
      </c>
      <c r="H862">
        <v>1</v>
      </c>
      <c r="I862">
        <v>12225500</v>
      </c>
    </row>
    <row r="863" spans="1:9" x14ac:dyDescent="0.25">
      <c r="A863" t="s">
        <v>116</v>
      </c>
      <c r="B863">
        <v>110016</v>
      </c>
      <c r="C863">
        <v>109685</v>
      </c>
      <c r="D863">
        <v>109661</v>
      </c>
      <c r="E863">
        <v>109660</v>
      </c>
      <c r="F863">
        <v>0</v>
      </c>
      <c r="G863">
        <v>1</v>
      </c>
      <c r="H863">
        <v>1</v>
      </c>
      <c r="I863">
        <v>12225500</v>
      </c>
    </row>
    <row r="864" spans="1:9" x14ac:dyDescent="0.25">
      <c r="A864" t="s">
        <v>116</v>
      </c>
      <c r="B864">
        <v>109828</v>
      </c>
      <c r="C864">
        <v>109685</v>
      </c>
      <c r="D864">
        <v>109661</v>
      </c>
      <c r="E864">
        <v>109660</v>
      </c>
      <c r="F864">
        <v>0</v>
      </c>
      <c r="G864">
        <v>1</v>
      </c>
      <c r="H864">
        <v>1</v>
      </c>
      <c r="I864">
        <v>12225500</v>
      </c>
    </row>
    <row r="865" spans="1:9" x14ac:dyDescent="0.25">
      <c r="A865" t="s">
        <v>116</v>
      </c>
      <c r="B865">
        <v>109892</v>
      </c>
      <c r="C865">
        <v>109686</v>
      </c>
      <c r="D865">
        <v>109662</v>
      </c>
      <c r="E865">
        <v>109661</v>
      </c>
      <c r="F865">
        <v>0</v>
      </c>
      <c r="G865">
        <v>1</v>
      </c>
      <c r="H865">
        <v>1</v>
      </c>
      <c r="I865">
        <v>12225500</v>
      </c>
    </row>
    <row r="866" spans="1:9" x14ac:dyDescent="0.25">
      <c r="A866" t="s">
        <v>116</v>
      </c>
      <c r="B866">
        <v>109749</v>
      </c>
      <c r="C866">
        <v>109731</v>
      </c>
      <c r="D866">
        <v>109708</v>
      </c>
      <c r="E866">
        <v>109706</v>
      </c>
      <c r="F866">
        <v>0</v>
      </c>
      <c r="G866">
        <v>1</v>
      </c>
      <c r="H866">
        <v>1</v>
      </c>
      <c r="I866">
        <v>12225500</v>
      </c>
    </row>
    <row r="867" spans="1:9" x14ac:dyDescent="0.25">
      <c r="A867" t="s">
        <v>116</v>
      </c>
      <c r="B867">
        <v>109732</v>
      </c>
      <c r="C867">
        <v>109717</v>
      </c>
      <c r="D867">
        <v>109693</v>
      </c>
      <c r="E867">
        <v>109691</v>
      </c>
      <c r="F867">
        <v>0</v>
      </c>
      <c r="G867">
        <v>1</v>
      </c>
      <c r="H867">
        <v>1</v>
      </c>
      <c r="I867">
        <v>12225500</v>
      </c>
    </row>
    <row r="868" spans="1:9" x14ac:dyDescent="0.25">
      <c r="A868" t="s">
        <v>116</v>
      </c>
      <c r="B868">
        <v>109747</v>
      </c>
      <c r="C868">
        <v>109731</v>
      </c>
      <c r="D868">
        <v>109707</v>
      </c>
      <c r="E868">
        <v>109706</v>
      </c>
      <c r="F868">
        <v>0</v>
      </c>
      <c r="G868">
        <v>1</v>
      </c>
      <c r="H868">
        <v>1</v>
      </c>
      <c r="I868">
        <v>12225500</v>
      </c>
    </row>
    <row r="869" spans="1:9" x14ac:dyDescent="0.25">
      <c r="A869" t="s">
        <v>116</v>
      </c>
      <c r="B869">
        <v>109807</v>
      </c>
      <c r="C869">
        <v>109717</v>
      </c>
      <c r="D869">
        <v>109694</v>
      </c>
      <c r="E869">
        <v>109692</v>
      </c>
      <c r="F869">
        <v>0</v>
      </c>
      <c r="G869">
        <v>1</v>
      </c>
      <c r="H869">
        <v>1</v>
      </c>
      <c r="I869">
        <v>12225500</v>
      </c>
    </row>
    <row r="870" spans="1:9" x14ac:dyDescent="0.25">
      <c r="A870" t="s">
        <v>116</v>
      </c>
      <c r="B870">
        <v>109930</v>
      </c>
      <c r="C870">
        <v>109733</v>
      </c>
      <c r="D870">
        <v>109709</v>
      </c>
      <c r="E870">
        <v>109708</v>
      </c>
      <c r="F870">
        <v>0</v>
      </c>
      <c r="G870">
        <v>1</v>
      </c>
      <c r="H870">
        <v>1</v>
      </c>
      <c r="I870">
        <v>12225500</v>
      </c>
    </row>
    <row r="871" spans="1:9" x14ac:dyDescent="0.25">
      <c r="A871" t="s">
        <v>116</v>
      </c>
      <c r="B871">
        <v>110093</v>
      </c>
      <c r="C871">
        <v>109718</v>
      </c>
      <c r="D871">
        <v>109695</v>
      </c>
      <c r="E871">
        <v>109693</v>
      </c>
      <c r="F871">
        <v>0</v>
      </c>
      <c r="G871">
        <v>1</v>
      </c>
      <c r="H871">
        <v>1</v>
      </c>
      <c r="I871">
        <v>12225500</v>
      </c>
    </row>
    <row r="872" spans="1:9" x14ac:dyDescent="0.25">
      <c r="A872" t="s">
        <v>116</v>
      </c>
      <c r="B872">
        <v>109891</v>
      </c>
      <c r="C872">
        <v>109734</v>
      </c>
      <c r="D872">
        <v>109711</v>
      </c>
      <c r="E872">
        <v>109710</v>
      </c>
      <c r="F872">
        <v>0</v>
      </c>
      <c r="G872">
        <v>1</v>
      </c>
      <c r="H872">
        <v>1</v>
      </c>
      <c r="I872">
        <v>12225500</v>
      </c>
    </row>
    <row r="873" spans="1:9" x14ac:dyDescent="0.25">
      <c r="A873" t="s">
        <v>116</v>
      </c>
      <c r="B873">
        <v>110025</v>
      </c>
      <c r="C873">
        <v>109718</v>
      </c>
      <c r="D873">
        <v>109694</v>
      </c>
      <c r="E873">
        <v>109693</v>
      </c>
      <c r="F873">
        <v>0</v>
      </c>
      <c r="G873">
        <v>1</v>
      </c>
      <c r="H873">
        <v>1</v>
      </c>
      <c r="I873">
        <v>12225500</v>
      </c>
    </row>
    <row r="874" spans="1:9" x14ac:dyDescent="0.25">
      <c r="A874" t="s">
        <v>116</v>
      </c>
      <c r="B874">
        <v>110081</v>
      </c>
      <c r="C874">
        <v>109734</v>
      </c>
      <c r="D874">
        <v>109711</v>
      </c>
      <c r="E874">
        <v>109710</v>
      </c>
      <c r="F874">
        <v>0</v>
      </c>
      <c r="G874">
        <v>1</v>
      </c>
      <c r="H874">
        <v>1</v>
      </c>
      <c r="I874">
        <v>12225500</v>
      </c>
    </row>
    <row r="875" spans="1:9" x14ac:dyDescent="0.25">
      <c r="A875" t="s">
        <v>116</v>
      </c>
      <c r="B875">
        <v>109917</v>
      </c>
      <c r="C875">
        <v>109720</v>
      </c>
      <c r="D875">
        <v>109696</v>
      </c>
      <c r="E875">
        <v>109695</v>
      </c>
      <c r="F875">
        <v>0</v>
      </c>
      <c r="G875">
        <v>1</v>
      </c>
      <c r="H875">
        <v>1</v>
      </c>
      <c r="I875">
        <v>12225500</v>
      </c>
    </row>
    <row r="876" spans="1:9" x14ac:dyDescent="0.25">
      <c r="A876" t="s">
        <v>116</v>
      </c>
      <c r="B876">
        <v>110080</v>
      </c>
      <c r="C876">
        <v>109735</v>
      </c>
      <c r="D876">
        <v>109711</v>
      </c>
      <c r="E876">
        <v>109710</v>
      </c>
      <c r="F876">
        <v>0</v>
      </c>
      <c r="G876">
        <v>1</v>
      </c>
      <c r="H876">
        <v>1</v>
      </c>
      <c r="I876">
        <v>12225500</v>
      </c>
    </row>
    <row r="877" spans="1:9" x14ac:dyDescent="0.25">
      <c r="A877" t="s">
        <v>116</v>
      </c>
      <c r="B877">
        <v>109924</v>
      </c>
      <c r="C877">
        <v>109718</v>
      </c>
      <c r="D877">
        <v>109695</v>
      </c>
      <c r="E877">
        <v>109693</v>
      </c>
      <c r="F877">
        <v>0</v>
      </c>
      <c r="G877">
        <v>1</v>
      </c>
      <c r="H877">
        <v>1</v>
      </c>
      <c r="I877">
        <v>12225500</v>
      </c>
    </row>
    <row r="878" spans="1:9" x14ac:dyDescent="0.25">
      <c r="A878" t="s">
        <v>116</v>
      </c>
      <c r="B878">
        <v>109996</v>
      </c>
      <c r="C878">
        <v>109734</v>
      </c>
      <c r="D878">
        <v>109711</v>
      </c>
      <c r="E878">
        <v>109710</v>
      </c>
      <c r="F878">
        <v>0</v>
      </c>
      <c r="G878">
        <v>1</v>
      </c>
      <c r="H878">
        <v>1</v>
      </c>
      <c r="I878">
        <v>12225500</v>
      </c>
    </row>
    <row r="879" spans="1:9" x14ac:dyDescent="0.25">
      <c r="A879" t="s">
        <v>116</v>
      </c>
      <c r="B879">
        <v>110121</v>
      </c>
      <c r="C879">
        <v>109719</v>
      </c>
      <c r="D879">
        <v>109695</v>
      </c>
      <c r="E879">
        <v>109694</v>
      </c>
      <c r="F879">
        <v>0</v>
      </c>
      <c r="G879">
        <v>1</v>
      </c>
      <c r="H879">
        <v>1</v>
      </c>
      <c r="I879">
        <v>12225500</v>
      </c>
    </row>
    <row r="880" spans="1:9" x14ac:dyDescent="0.25">
      <c r="A880" t="s">
        <v>116</v>
      </c>
      <c r="B880">
        <v>109989</v>
      </c>
      <c r="C880">
        <v>109734</v>
      </c>
      <c r="D880">
        <v>109711</v>
      </c>
      <c r="E880">
        <v>109710</v>
      </c>
      <c r="F880">
        <v>0</v>
      </c>
      <c r="G880">
        <v>1</v>
      </c>
      <c r="H880">
        <v>1</v>
      </c>
      <c r="I880">
        <v>12225500</v>
      </c>
    </row>
    <row r="881" spans="1:25" x14ac:dyDescent="0.25">
      <c r="A881" t="s">
        <v>116</v>
      </c>
      <c r="B881">
        <v>110011</v>
      </c>
      <c r="C881">
        <v>109718</v>
      </c>
      <c r="D881">
        <v>109694</v>
      </c>
      <c r="E881">
        <v>109693</v>
      </c>
      <c r="F881">
        <v>0</v>
      </c>
      <c r="G881">
        <v>1</v>
      </c>
      <c r="H881">
        <v>1</v>
      </c>
      <c r="I881">
        <v>12225500</v>
      </c>
    </row>
    <row r="882" spans="1:25" x14ac:dyDescent="0.25">
      <c r="A882" t="s">
        <v>116</v>
      </c>
      <c r="B882">
        <v>110034</v>
      </c>
      <c r="C882">
        <v>109734</v>
      </c>
      <c r="D882">
        <v>109710</v>
      </c>
      <c r="E882">
        <v>109709</v>
      </c>
      <c r="F882">
        <v>0</v>
      </c>
      <c r="G882">
        <v>1</v>
      </c>
      <c r="H882">
        <v>1</v>
      </c>
      <c r="I882">
        <v>12225500</v>
      </c>
    </row>
    <row r="883" spans="1:25" x14ac:dyDescent="0.25">
      <c r="A883" t="s">
        <v>116</v>
      </c>
      <c r="B883">
        <v>109942</v>
      </c>
      <c r="C883">
        <v>109718</v>
      </c>
      <c r="D883">
        <v>109694</v>
      </c>
      <c r="E883">
        <v>109693</v>
      </c>
      <c r="F883">
        <v>0</v>
      </c>
      <c r="G883">
        <v>1</v>
      </c>
      <c r="H883">
        <v>1</v>
      </c>
      <c r="I883">
        <v>12225500</v>
      </c>
    </row>
    <row r="884" spans="1:25" x14ac:dyDescent="0.25">
      <c r="A884" t="s">
        <v>116</v>
      </c>
      <c r="B884">
        <v>109977</v>
      </c>
      <c r="C884">
        <v>109735</v>
      </c>
      <c r="D884">
        <v>109712</v>
      </c>
      <c r="E884">
        <v>109710</v>
      </c>
      <c r="F884">
        <v>0</v>
      </c>
      <c r="G884">
        <v>1</v>
      </c>
      <c r="H884">
        <v>1</v>
      </c>
      <c r="I884">
        <v>12225500</v>
      </c>
    </row>
    <row r="885" spans="1:25" x14ac:dyDescent="0.25">
      <c r="A885" t="s">
        <v>116</v>
      </c>
      <c r="B885">
        <v>109908</v>
      </c>
      <c r="C885">
        <v>109718</v>
      </c>
      <c r="D885">
        <v>109695</v>
      </c>
      <c r="E885">
        <v>109694</v>
      </c>
      <c r="F885">
        <v>0</v>
      </c>
      <c r="G885">
        <v>1</v>
      </c>
      <c r="H885">
        <v>1</v>
      </c>
      <c r="I885">
        <v>12225500</v>
      </c>
    </row>
    <row r="886" spans="1:25" x14ac:dyDescent="0.25">
      <c r="A886" t="s">
        <v>116</v>
      </c>
      <c r="B886">
        <v>110050</v>
      </c>
      <c r="C886">
        <v>109734</v>
      </c>
      <c r="D886">
        <v>109710</v>
      </c>
      <c r="E886">
        <v>109709</v>
      </c>
      <c r="F886">
        <v>0</v>
      </c>
      <c r="G886">
        <v>1</v>
      </c>
      <c r="H886">
        <v>1</v>
      </c>
      <c r="I886">
        <v>12225500</v>
      </c>
    </row>
    <row r="887" spans="1:25" x14ac:dyDescent="0.25">
      <c r="A887" t="s">
        <v>116</v>
      </c>
      <c r="B887">
        <v>109953</v>
      </c>
      <c r="C887">
        <v>109718</v>
      </c>
      <c r="D887">
        <v>109695</v>
      </c>
      <c r="E887">
        <v>109693</v>
      </c>
      <c r="F887">
        <v>0</v>
      </c>
      <c r="G887">
        <v>1</v>
      </c>
      <c r="H887">
        <v>1</v>
      </c>
      <c r="I887">
        <v>12225500</v>
      </c>
    </row>
    <row r="888" spans="1:25" x14ac:dyDescent="0.25">
      <c r="A888" t="s">
        <v>116</v>
      </c>
      <c r="B888">
        <v>110001</v>
      </c>
      <c r="C888">
        <v>109733</v>
      </c>
      <c r="D888">
        <v>109709</v>
      </c>
      <c r="E888">
        <v>109708</v>
      </c>
      <c r="F888">
        <v>0</v>
      </c>
      <c r="G888">
        <v>1</v>
      </c>
      <c r="H888">
        <v>1</v>
      </c>
      <c r="I888">
        <v>12225500</v>
      </c>
    </row>
    <row r="889" spans="1:25" x14ac:dyDescent="0.25">
      <c r="A889" t="s">
        <v>116</v>
      </c>
      <c r="B889">
        <v>110067</v>
      </c>
      <c r="C889">
        <v>109718</v>
      </c>
      <c r="D889">
        <v>109694</v>
      </c>
      <c r="E889">
        <v>109693</v>
      </c>
      <c r="F889">
        <v>0</v>
      </c>
      <c r="G889">
        <v>1</v>
      </c>
      <c r="H889">
        <v>1</v>
      </c>
      <c r="I889">
        <v>12225500</v>
      </c>
    </row>
    <row r="890" spans="1:25" x14ac:dyDescent="0.25">
      <c r="A890" t="s">
        <v>116</v>
      </c>
      <c r="B890">
        <v>110037</v>
      </c>
      <c r="C890">
        <v>109735</v>
      </c>
      <c r="D890">
        <v>109711</v>
      </c>
      <c r="E890">
        <v>109710</v>
      </c>
      <c r="F890">
        <v>0</v>
      </c>
      <c r="G890">
        <v>1</v>
      </c>
      <c r="H890">
        <v>1</v>
      </c>
      <c r="I890">
        <v>12225500</v>
      </c>
    </row>
    <row r="891" spans="1:25" x14ac:dyDescent="0.25">
      <c r="A891" t="s">
        <v>116</v>
      </c>
      <c r="B891">
        <v>109903</v>
      </c>
      <c r="C891">
        <v>109719</v>
      </c>
      <c r="D891">
        <v>109695</v>
      </c>
      <c r="E891">
        <v>109694</v>
      </c>
      <c r="F891">
        <v>0</v>
      </c>
      <c r="G891">
        <v>1</v>
      </c>
      <c r="H891">
        <v>1</v>
      </c>
      <c r="I891">
        <v>12225500</v>
      </c>
    </row>
    <row r="892" spans="1:25" x14ac:dyDescent="0.25">
      <c r="A892" t="s">
        <v>116</v>
      </c>
      <c r="B892">
        <v>109995</v>
      </c>
      <c r="C892">
        <v>109735</v>
      </c>
      <c r="D892">
        <v>109711</v>
      </c>
      <c r="E892">
        <v>109710</v>
      </c>
      <c r="F892">
        <v>0</v>
      </c>
      <c r="G892">
        <v>1</v>
      </c>
      <c r="H892">
        <v>1</v>
      </c>
      <c r="I892">
        <v>12225500</v>
      </c>
    </row>
    <row r="893" spans="1:25" x14ac:dyDescent="0.25">
      <c r="A893" t="s">
        <v>116</v>
      </c>
      <c r="B893">
        <v>110004</v>
      </c>
      <c r="C893">
        <v>109719</v>
      </c>
      <c r="D893">
        <v>109695</v>
      </c>
      <c r="E893">
        <v>109694</v>
      </c>
      <c r="F893">
        <v>0</v>
      </c>
      <c r="G893">
        <v>1</v>
      </c>
      <c r="H893">
        <v>1</v>
      </c>
      <c r="I893">
        <v>12225500</v>
      </c>
    </row>
    <row r="894" spans="1:25" x14ac:dyDescent="0.25">
      <c r="A894" t="s">
        <v>116</v>
      </c>
      <c r="B894">
        <v>110057</v>
      </c>
      <c r="C894">
        <v>109735</v>
      </c>
      <c r="D894">
        <v>109711</v>
      </c>
      <c r="E894">
        <v>109710</v>
      </c>
      <c r="F894">
        <v>0</v>
      </c>
      <c r="G894">
        <v>1</v>
      </c>
      <c r="H894">
        <v>1</v>
      </c>
      <c r="I894">
        <v>12225500</v>
      </c>
    </row>
    <row r="895" spans="1:25" x14ac:dyDescent="0.25">
      <c r="A895" t="s">
        <v>116</v>
      </c>
      <c r="B895">
        <v>110055</v>
      </c>
      <c r="C895">
        <v>109719</v>
      </c>
      <c r="D895">
        <v>109695</v>
      </c>
      <c r="E895">
        <v>109694</v>
      </c>
      <c r="F895">
        <v>0</v>
      </c>
      <c r="G895">
        <v>1</v>
      </c>
      <c r="H895">
        <v>1</v>
      </c>
      <c r="I895">
        <v>12225500</v>
      </c>
      <c r="R895" t="s">
        <v>68</v>
      </c>
      <c r="U895" t="s">
        <v>67</v>
      </c>
      <c r="X895" t="s">
        <v>65</v>
      </c>
    </row>
    <row r="896" spans="1:25" x14ac:dyDescent="0.25">
      <c r="A896" t="s">
        <v>116</v>
      </c>
      <c r="B896">
        <v>109868</v>
      </c>
      <c r="C896">
        <v>109734</v>
      </c>
      <c r="D896">
        <v>109711</v>
      </c>
      <c r="E896">
        <v>109709</v>
      </c>
      <c r="F896">
        <v>0</v>
      </c>
      <c r="G896">
        <v>1</v>
      </c>
      <c r="H896">
        <v>1</v>
      </c>
      <c r="I896">
        <v>12225500</v>
      </c>
      <c r="R896">
        <f>AVERAGE(B847:B896)</f>
        <v>109942.72</v>
      </c>
      <c r="S896">
        <f>AVERAGE(C847:C896)</f>
        <v>109718.2</v>
      </c>
      <c r="U896">
        <f>_xlfn.VAR.P(B847:B896)</f>
        <v>16017.081600000007</v>
      </c>
      <c r="V896">
        <f>_xlfn.VAR.P(C847:C896)</f>
        <v>312.92000000000019</v>
      </c>
      <c r="X896">
        <f>1.96*SQRT(U896)/50</f>
        <v>4.9610974864261648</v>
      </c>
      <c r="Y896">
        <f>1.96*SQRT(V896)/50</f>
        <v>0.69343016144381853</v>
      </c>
    </row>
    <row r="897" spans="1:15" x14ac:dyDescent="0.25">
      <c r="A897" t="s">
        <v>116</v>
      </c>
      <c r="B897">
        <v>5497136.5240310002</v>
      </c>
      <c r="C897" t="s">
        <v>37</v>
      </c>
    </row>
    <row r="898" spans="1:15" x14ac:dyDescent="0.25">
      <c r="A898" t="s">
        <v>42</v>
      </c>
      <c r="B898">
        <v>114712</v>
      </c>
      <c r="C898">
        <v>114556</v>
      </c>
      <c r="D898">
        <v>114555</v>
      </c>
      <c r="E898">
        <v>114457</v>
      </c>
      <c r="F898">
        <v>6162.54</v>
      </c>
      <c r="G898">
        <v>6496.62</v>
      </c>
      <c r="H898">
        <v>1856.43</v>
      </c>
      <c r="I898">
        <v>1979.05</v>
      </c>
      <c r="J898">
        <v>2106.12</v>
      </c>
      <c r="K898">
        <v>101431</v>
      </c>
      <c r="L898">
        <v>0.375722</v>
      </c>
      <c r="M898">
        <v>0.61912199999999995</v>
      </c>
      <c r="N898">
        <v>0</v>
      </c>
      <c r="O898" t="s">
        <v>43</v>
      </c>
    </row>
    <row r="899" spans="1:15" x14ac:dyDescent="0.25">
      <c r="A899" t="s">
        <v>42</v>
      </c>
      <c r="B899">
        <v>116074</v>
      </c>
      <c r="C899">
        <v>115950</v>
      </c>
      <c r="D899">
        <v>115949</v>
      </c>
      <c r="E899">
        <v>115852</v>
      </c>
      <c r="F899">
        <v>8340.69</v>
      </c>
      <c r="G899">
        <v>6509.36</v>
      </c>
      <c r="H899">
        <v>1841.91</v>
      </c>
      <c r="I899">
        <v>1963.64</v>
      </c>
      <c r="J899">
        <v>2151.79</v>
      </c>
      <c r="K899">
        <v>100599</v>
      </c>
      <c r="L899">
        <v>0.37598799999999999</v>
      </c>
      <c r="M899">
        <v>0.61912199999999995</v>
      </c>
      <c r="N899">
        <v>0</v>
      </c>
      <c r="O899" t="s">
        <v>43</v>
      </c>
    </row>
    <row r="900" spans="1:15" x14ac:dyDescent="0.25">
      <c r="A900" t="s">
        <v>42</v>
      </c>
      <c r="B900">
        <v>114902</v>
      </c>
      <c r="C900">
        <v>114784</v>
      </c>
      <c r="D900">
        <v>114783</v>
      </c>
      <c r="E900">
        <v>114686</v>
      </c>
      <c r="F900">
        <v>8330.8799999999992</v>
      </c>
      <c r="G900">
        <v>6436.66</v>
      </c>
      <c r="H900">
        <v>1823.08</v>
      </c>
      <c r="I900">
        <v>1943.1</v>
      </c>
      <c r="J900">
        <v>2124.23</v>
      </c>
      <c r="K900">
        <v>99517.6</v>
      </c>
      <c r="L900">
        <v>0.37590800000000002</v>
      </c>
      <c r="M900">
        <v>0.62966800000000001</v>
      </c>
      <c r="N900">
        <v>0</v>
      </c>
      <c r="O900" t="s">
        <v>43</v>
      </c>
    </row>
    <row r="901" spans="1:15" x14ac:dyDescent="0.25">
      <c r="A901" t="s">
        <v>42</v>
      </c>
      <c r="B901">
        <v>115102</v>
      </c>
      <c r="C901">
        <v>114983</v>
      </c>
      <c r="D901">
        <v>114983</v>
      </c>
      <c r="E901">
        <v>114886</v>
      </c>
      <c r="F901">
        <v>8255.06</v>
      </c>
      <c r="G901">
        <v>6443.99</v>
      </c>
      <c r="H901">
        <v>1827.33</v>
      </c>
      <c r="I901">
        <v>1947.85</v>
      </c>
      <c r="J901">
        <v>2119.88</v>
      </c>
      <c r="K901">
        <v>99798.3</v>
      </c>
      <c r="L901">
        <v>0.37700099999999998</v>
      </c>
      <c r="M901">
        <v>0.62508399999999997</v>
      </c>
      <c r="N901">
        <v>0</v>
      </c>
      <c r="O901" t="s">
        <v>43</v>
      </c>
    </row>
    <row r="902" spans="1:15" x14ac:dyDescent="0.25">
      <c r="A902" t="s">
        <v>42</v>
      </c>
      <c r="B902">
        <v>115321</v>
      </c>
      <c r="C902">
        <v>115202</v>
      </c>
      <c r="D902">
        <v>115202</v>
      </c>
      <c r="E902">
        <v>115105</v>
      </c>
      <c r="F902">
        <v>8406.4500000000007</v>
      </c>
      <c r="G902">
        <v>6453.85</v>
      </c>
      <c r="H902">
        <v>1826.85</v>
      </c>
      <c r="I902">
        <v>1947.16</v>
      </c>
      <c r="J902">
        <v>2131.71</v>
      </c>
      <c r="K902">
        <v>99856</v>
      </c>
      <c r="L902">
        <v>0.37618600000000002</v>
      </c>
      <c r="M902">
        <v>0.62302100000000005</v>
      </c>
      <c r="N902">
        <v>0</v>
      </c>
      <c r="O902" t="s">
        <v>43</v>
      </c>
    </row>
    <row r="903" spans="1:15" x14ac:dyDescent="0.25">
      <c r="A903" t="s">
        <v>42</v>
      </c>
      <c r="B903">
        <v>112899</v>
      </c>
      <c r="C903">
        <v>112780</v>
      </c>
      <c r="D903">
        <v>112779</v>
      </c>
      <c r="E903">
        <v>112684</v>
      </c>
      <c r="F903">
        <v>8144.27</v>
      </c>
      <c r="G903">
        <v>6313.07</v>
      </c>
      <c r="H903">
        <v>1789.75</v>
      </c>
      <c r="I903">
        <v>1908</v>
      </c>
      <c r="J903">
        <v>2078.25</v>
      </c>
      <c r="K903">
        <v>97843.4</v>
      </c>
      <c r="L903">
        <v>0.37587100000000001</v>
      </c>
      <c r="M903">
        <v>0.62980400000000003</v>
      </c>
      <c r="N903">
        <v>0</v>
      </c>
      <c r="O903" t="s">
        <v>43</v>
      </c>
    </row>
    <row r="904" spans="1:15" x14ac:dyDescent="0.25">
      <c r="A904" t="s">
        <v>42</v>
      </c>
      <c r="B904">
        <v>117238</v>
      </c>
      <c r="C904">
        <v>117113</v>
      </c>
      <c r="D904">
        <v>117112</v>
      </c>
      <c r="E904">
        <v>117013</v>
      </c>
      <c r="F904">
        <v>8449.7999999999993</v>
      </c>
      <c r="G904">
        <v>6540.83</v>
      </c>
      <c r="H904">
        <v>1858.53</v>
      </c>
      <c r="I904">
        <v>1980.1</v>
      </c>
      <c r="J904">
        <v>2147.69</v>
      </c>
      <c r="K904">
        <v>101642</v>
      </c>
      <c r="L904">
        <v>0.37611</v>
      </c>
      <c r="M904">
        <v>0.61911400000000005</v>
      </c>
      <c r="N904">
        <v>0</v>
      </c>
      <c r="O904" t="s">
        <v>43</v>
      </c>
    </row>
    <row r="905" spans="1:15" x14ac:dyDescent="0.25">
      <c r="A905" t="s">
        <v>42</v>
      </c>
      <c r="B905">
        <v>116327</v>
      </c>
      <c r="C905">
        <v>116202</v>
      </c>
      <c r="D905">
        <v>116201</v>
      </c>
      <c r="E905">
        <v>116103</v>
      </c>
      <c r="F905">
        <v>8141.76</v>
      </c>
      <c r="G905">
        <v>6500.65</v>
      </c>
      <c r="H905">
        <v>1848.49</v>
      </c>
      <c r="I905">
        <v>1969.72</v>
      </c>
      <c r="J905">
        <v>2130.9299999999998</v>
      </c>
      <c r="K905">
        <v>101085</v>
      </c>
      <c r="L905">
        <v>0.37588500000000002</v>
      </c>
      <c r="M905">
        <v>0.62069600000000003</v>
      </c>
      <c r="N905">
        <v>0</v>
      </c>
      <c r="O905" t="s">
        <v>43</v>
      </c>
    </row>
    <row r="906" spans="1:15" x14ac:dyDescent="0.25">
      <c r="A906" t="s">
        <v>42</v>
      </c>
      <c r="B906">
        <v>115552</v>
      </c>
      <c r="C906">
        <v>115421</v>
      </c>
      <c r="D906">
        <v>115420</v>
      </c>
      <c r="E906">
        <v>115323</v>
      </c>
      <c r="F906">
        <v>8419.98</v>
      </c>
      <c r="G906">
        <v>6471.93</v>
      </c>
      <c r="H906">
        <v>1830.25</v>
      </c>
      <c r="I906">
        <v>1950.87</v>
      </c>
      <c r="J906">
        <v>2144.84</v>
      </c>
      <c r="K906">
        <v>100046</v>
      </c>
      <c r="L906">
        <v>0.37623200000000001</v>
      </c>
      <c r="M906">
        <v>0.61910600000000005</v>
      </c>
      <c r="N906">
        <v>0</v>
      </c>
      <c r="O906" t="s">
        <v>43</v>
      </c>
    </row>
    <row r="907" spans="1:15" x14ac:dyDescent="0.25">
      <c r="A907" t="s">
        <v>42</v>
      </c>
      <c r="B907">
        <v>114321</v>
      </c>
      <c r="C907">
        <v>114202</v>
      </c>
      <c r="D907">
        <v>114201</v>
      </c>
      <c r="E907">
        <v>114105</v>
      </c>
      <c r="F907">
        <v>7069.94</v>
      </c>
      <c r="G907">
        <v>6474.45</v>
      </c>
      <c r="H907">
        <v>1831.82</v>
      </c>
      <c r="I907">
        <v>1953.35</v>
      </c>
      <c r="J907">
        <v>2142.52</v>
      </c>
      <c r="K907">
        <v>100190</v>
      </c>
      <c r="L907">
        <v>0.36660199999999998</v>
      </c>
      <c r="M907">
        <v>0.62955899999999998</v>
      </c>
      <c r="N907">
        <v>0</v>
      </c>
      <c r="O907" t="s">
        <v>43</v>
      </c>
    </row>
    <row r="908" spans="1:15" x14ac:dyDescent="0.25">
      <c r="A908" t="s">
        <v>42</v>
      </c>
      <c r="B908">
        <v>116838</v>
      </c>
      <c r="C908">
        <v>116714</v>
      </c>
      <c r="D908">
        <v>116713</v>
      </c>
      <c r="E908">
        <v>116615</v>
      </c>
      <c r="F908">
        <v>8406.2900000000009</v>
      </c>
      <c r="G908">
        <v>6542.44</v>
      </c>
      <c r="H908">
        <v>1852.78</v>
      </c>
      <c r="I908">
        <v>1976.7</v>
      </c>
      <c r="J908">
        <v>2160.46</v>
      </c>
      <c r="K908">
        <v>101294</v>
      </c>
      <c r="L908">
        <v>0.37569000000000002</v>
      </c>
      <c r="M908">
        <v>0.61911499999999997</v>
      </c>
      <c r="N908">
        <v>0</v>
      </c>
      <c r="O908" t="s">
        <v>43</v>
      </c>
    </row>
    <row r="909" spans="1:15" x14ac:dyDescent="0.25">
      <c r="A909" t="s">
        <v>42</v>
      </c>
      <c r="B909">
        <v>116444</v>
      </c>
      <c r="C909">
        <v>116321</v>
      </c>
      <c r="D909">
        <v>116321</v>
      </c>
      <c r="E909">
        <v>116223</v>
      </c>
      <c r="F909">
        <v>8316.3799999999992</v>
      </c>
      <c r="G909">
        <v>6518.41</v>
      </c>
      <c r="H909">
        <v>1849.81</v>
      </c>
      <c r="I909">
        <v>1969.62</v>
      </c>
      <c r="J909">
        <v>2147.9299999999998</v>
      </c>
      <c r="K909">
        <v>101006</v>
      </c>
      <c r="L909">
        <v>0.37569000000000002</v>
      </c>
      <c r="M909">
        <v>0.62874699999999994</v>
      </c>
      <c r="N909">
        <v>0</v>
      </c>
      <c r="O909" t="s">
        <v>43</v>
      </c>
    </row>
    <row r="910" spans="1:15" x14ac:dyDescent="0.25">
      <c r="A910" t="s">
        <v>42</v>
      </c>
      <c r="B910">
        <v>115936</v>
      </c>
      <c r="C910">
        <v>115817</v>
      </c>
      <c r="D910">
        <v>115817</v>
      </c>
      <c r="E910">
        <v>115719</v>
      </c>
      <c r="F910">
        <v>8286.2800000000007</v>
      </c>
      <c r="G910">
        <v>6483.81</v>
      </c>
      <c r="H910">
        <v>1841.03</v>
      </c>
      <c r="I910">
        <v>1960.44</v>
      </c>
      <c r="J910">
        <v>2132.85</v>
      </c>
      <c r="K910">
        <v>100562</v>
      </c>
      <c r="L910">
        <v>0.375996</v>
      </c>
      <c r="M910">
        <v>0.624085</v>
      </c>
      <c r="N910">
        <v>0</v>
      </c>
      <c r="O910" t="s">
        <v>43</v>
      </c>
    </row>
    <row r="911" spans="1:15" x14ac:dyDescent="0.25">
      <c r="A911" t="s">
        <v>42</v>
      </c>
      <c r="B911">
        <v>116984</v>
      </c>
      <c r="C911">
        <v>116860</v>
      </c>
      <c r="D911">
        <v>116859</v>
      </c>
      <c r="E911">
        <v>116761</v>
      </c>
      <c r="F911">
        <v>8429.85</v>
      </c>
      <c r="G911">
        <v>6526.25</v>
      </c>
      <c r="H911">
        <v>1855.28</v>
      </c>
      <c r="I911">
        <v>1975.99</v>
      </c>
      <c r="J911">
        <v>2141.65</v>
      </c>
      <c r="K911">
        <v>101413</v>
      </c>
      <c r="L911">
        <v>0.37569900000000001</v>
      </c>
      <c r="M911">
        <v>0.619116</v>
      </c>
      <c r="N911">
        <v>0</v>
      </c>
      <c r="O911" t="s">
        <v>43</v>
      </c>
    </row>
    <row r="912" spans="1:15" x14ac:dyDescent="0.25">
      <c r="A912" t="s">
        <v>42</v>
      </c>
      <c r="B912">
        <v>115509</v>
      </c>
      <c r="C912">
        <v>115386</v>
      </c>
      <c r="D912">
        <v>115385</v>
      </c>
      <c r="E912">
        <v>115288</v>
      </c>
      <c r="F912">
        <v>8380.0300000000007</v>
      </c>
      <c r="G912">
        <v>6441.58</v>
      </c>
      <c r="H912">
        <v>1830.91</v>
      </c>
      <c r="I912">
        <v>1950.45</v>
      </c>
      <c r="J912">
        <v>2112.62</v>
      </c>
      <c r="K912">
        <v>100069</v>
      </c>
      <c r="L912">
        <v>0.37571399999999999</v>
      </c>
      <c r="M912">
        <v>0.61912100000000003</v>
      </c>
      <c r="N912">
        <v>0</v>
      </c>
      <c r="O912" t="s">
        <v>43</v>
      </c>
    </row>
    <row r="913" spans="1:15" x14ac:dyDescent="0.25">
      <c r="A913" t="s">
        <v>42</v>
      </c>
      <c r="B913">
        <v>113784</v>
      </c>
      <c r="C913">
        <v>113665</v>
      </c>
      <c r="D913">
        <v>113665</v>
      </c>
      <c r="E913">
        <v>113569</v>
      </c>
      <c r="F913">
        <v>8190.07</v>
      </c>
      <c r="G913">
        <v>6380.45</v>
      </c>
      <c r="H913">
        <v>1804.21</v>
      </c>
      <c r="I913">
        <v>1922.03</v>
      </c>
      <c r="J913">
        <v>2115.6</v>
      </c>
      <c r="K913">
        <v>98607.8</v>
      </c>
      <c r="L913">
        <v>0.37640600000000002</v>
      </c>
      <c r="M913">
        <v>0.62896600000000003</v>
      </c>
      <c r="N913">
        <v>0</v>
      </c>
      <c r="O913" t="s">
        <v>43</v>
      </c>
    </row>
    <row r="914" spans="1:15" x14ac:dyDescent="0.25">
      <c r="A914" t="s">
        <v>42</v>
      </c>
      <c r="B914">
        <v>113503</v>
      </c>
      <c r="C914">
        <v>113384</v>
      </c>
      <c r="D914">
        <v>113383</v>
      </c>
      <c r="E914">
        <v>113288</v>
      </c>
      <c r="F914">
        <v>8222.15</v>
      </c>
      <c r="G914">
        <v>6354.62</v>
      </c>
      <c r="H914">
        <v>1798.86</v>
      </c>
      <c r="I914">
        <v>1916.61</v>
      </c>
      <c r="J914">
        <v>2100.73</v>
      </c>
      <c r="K914">
        <v>98325.7</v>
      </c>
      <c r="L914">
        <v>0.37609199999999998</v>
      </c>
      <c r="M914">
        <v>0.61911300000000002</v>
      </c>
      <c r="N914">
        <v>0</v>
      </c>
      <c r="O914" t="s">
        <v>43</v>
      </c>
    </row>
    <row r="915" spans="1:15" x14ac:dyDescent="0.25">
      <c r="A915" t="s">
        <v>42</v>
      </c>
      <c r="B915">
        <v>116083</v>
      </c>
      <c r="C915">
        <v>115958</v>
      </c>
      <c r="D915">
        <v>115957</v>
      </c>
      <c r="E915">
        <v>115860</v>
      </c>
      <c r="F915">
        <v>8371.65</v>
      </c>
      <c r="G915">
        <v>6491.39</v>
      </c>
      <c r="H915">
        <v>1840.82</v>
      </c>
      <c r="I915">
        <v>1960.77</v>
      </c>
      <c r="J915">
        <v>2141.0700000000002</v>
      </c>
      <c r="K915">
        <v>100610</v>
      </c>
      <c r="L915">
        <v>0.37575999999999998</v>
      </c>
      <c r="M915">
        <v>0.61912199999999995</v>
      </c>
      <c r="N915">
        <v>0</v>
      </c>
      <c r="O915" t="s">
        <v>43</v>
      </c>
    </row>
    <row r="916" spans="1:15" x14ac:dyDescent="0.25">
      <c r="A916" t="s">
        <v>42</v>
      </c>
      <c r="B916">
        <v>113893</v>
      </c>
      <c r="C916">
        <v>113770</v>
      </c>
      <c r="D916">
        <v>113770</v>
      </c>
      <c r="E916">
        <v>113674</v>
      </c>
      <c r="F916">
        <v>8305.36</v>
      </c>
      <c r="G916">
        <v>6355.16</v>
      </c>
      <c r="H916">
        <v>1804.5</v>
      </c>
      <c r="I916">
        <v>1922.94</v>
      </c>
      <c r="J916">
        <v>2088.0100000000002</v>
      </c>
      <c r="K916">
        <v>98630.7</v>
      </c>
      <c r="L916">
        <v>0.37601600000000002</v>
      </c>
      <c r="M916">
        <v>0.62374200000000002</v>
      </c>
      <c r="N916">
        <v>0</v>
      </c>
      <c r="O916" t="s">
        <v>43</v>
      </c>
    </row>
    <row r="917" spans="1:15" x14ac:dyDescent="0.25">
      <c r="A917" t="s">
        <v>42</v>
      </c>
      <c r="B917">
        <v>116317</v>
      </c>
      <c r="C917">
        <v>116198</v>
      </c>
      <c r="D917">
        <v>116197</v>
      </c>
      <c r="E917">
        <v>116099</v>
      </c>
      <c r="F917">
        <v>7845.31</v>
      </c>
      <c r="G917">
        <v>6520.34</v>
      </c>
      <c r="H917">
        <v>1853.84</v>
      </c>
      <c r="I917">
        <v>1975.41</v>
      </c>
      <c r="J917">
        <v>2137.86</v>
      </c>
      <c r="K917">
        <v>101335</v>
      </c>
      <c r="L917">
        <v>0.37577100000000002</v>
      </c>
      <c r="M917">
        <v>0.61912100000000003</v>
      </c>
      <c r="N917">
        <v>0</v>
      </c>
      <c r="O917" t="s">
        <v>43</v>
      </c>
    </row>
    <row r="918" spans="1:15" x14ac:dyDescent="0.25">
      <c r="A918" t="s">
        <v>42</v>
      </c>
      <c r="B918">
        <v>116321</v>
      </c>
      <c r="C918">
        <v>116199</v>
      </c>
      <c r="D918">
        <v>116198</v>
      </c>
      <c r="E918">
        <v>116101</v>
      </c>
      <c r="F918">
        <v>8355.68</v>
      </c>
      <c r="G918">
        <v>6523.01</v>
      </c>
      <c r="H918">
        <v>1844.67</v>
      </c>
      <c r="I918">
        <v>1965.82</v>
      </c>
      <c r="J918">
        <v>2162.5</v>
      </c>
      <c r="K918">
        <v>100841</v>
      </c>
      <c r="L918">
        <v>0.37570300000000001</v>
      </c>
      <c r="M918">
        <v>0.62970199999999998</v>
      </c>
      <c r="N918">
        <v>0</v>
      </c>
      <c r="O918" t="s">
        <v>43</v>
      </c>
    </row>
    <row r="919" spans="1:15" x14ac:dyDescent="0.25">
      <c r="A919" t="s">
        <v>42</v>
      </c>
      <c r="B919">
        <v>116146</v>
      </c>
      <c r="C919">
        <v>116021</v>
      </c>
      <c r="D919">
        <v>116021</v>
      </c>
      <c r="E919">
        <v>115921</v>
      </c>
      <c r="F919">
        <v>8416.3700000000008</v>
      </c>
      <c r="G919">
        <v>6503.81</v>
      </c>
      <c r="H919">
        <v>1839.99</v>
      </c>
      <c r="I919">
        <v>1961.39</v>
      </c>
      <c r="J919">
        <v>2153.36</v>
      </c>
      <c r="K919">
        <v>100627</v>
      </c>
      <c r="L919">
        <v>0.37576900000000002</v>
      </c>
      <c r="M919">
        <v>0.61912199999999995</v>
      </c>
      <c r="N919">
        <v>0</v>
      </c>
      <c r="O919" t="s">
        <v>43</v>
      </c>
    </row>
    <row r="920" spans="1:15" x14ac:dyDescent="0.25">
      <c r="A920" t="s">
        <v>42</v>
      </c>
      <c r="B920">
        <v>115339</v>
      </c>
      <c r="C920">
        <v>115216</v>
      </c>
      <c r="D920">
        <v>115215</v>
      </c>
      <c r="E920">
        <v>115119</v>
      </c>
      <c r="F920">
        <v>8423.07</v>
      </c>
      <c r="G920">
        <v>6453.13</v>
      </c>
      <c r="H920">
        <v>1827.08</v>
      </c>
      <c r="I920">
        <v>1947.41</v>
      </c>
      <c r="J920">
        <v>2133.77</v>
      </c>
      <c r="K920">
        <v>99867.5</v>
      </c>
      <c r="L920">
        <v>0.37674000000000002</v>
      </c>
      <c r="M920">
        <v>0.622143</v>
      </c>
      <c r="N920">
        <v>0</v>
      </c>
      <c r="O920" t="s">
        <v>43</v>
      </c>
    </row>
    <row r="921" spans="1:15" x14ac:dyDescent="0.25">
      <c r="A921" t="s">
        <v>42</v>
      </c>
      <c r="B921">
        <v>117297</v>
      </c>
      <c r="C921">
        <v>117177</v>
      </c>
      <c r="D921">
        <v>117177</v>
      </c>
      <c r="E921">
        <v>117078</v>
      </c>
      <c r="F921">
        <v>8508.94</v>
      </c>
      <c r="G921">
        <v>6558.36</v>
      </c>
      <c r="H921">
        <v>1858.75</v>
      </c>
      <c r="I921">
        <v>1980.99</v>
      </c>
      <c r="J921">
        <v>2164.62</v>
      </c>
      <c r="K921">
        <v>101641</v>
      </c>
      <c r="L921">
        <v>0.36635800000000002</v>
      </c>
      <c r="M921">
        <v>0.61912199999999995</v>
      </c>
      <c r="N921">
        <v>0</v>
      </c>
      <c r="O921" t="s">
        <v>43</v>
      </c>
    </row>
    <row r="922" spans="1:15" x14ac:dyDescent="0.25">
      <c r="A922" t="s">
        <v>42</v>
      </c>
      <c r="B922">
        <v>115870</v>
      </c>
      <c r="C922">
        <v>115738</v>
      </c>
      <c r="D922">
        <v>115737</v>
      </c>
      <c r="E922">
        <v>115640</v>
      </c>
      <c r="F922">
        <v>8395.2099999999991</v>
      </c>
      <c r="G922">
        <v>6473.21</v>
      </c>
      <c r="H922">
        <v>1836.66</v>
      </c>
      <c r="I922">
        <v>1955.91</v>
      </c>
      <c r="J922">
        <v>2132.66</v>
      </c>
      <c r="K922">
        <v>100378</v>
      </c>
      <c r="L922">
        <v>0.37584299999999998</v>
      </c>
      <c r="M922">
        <v>0.62978800000000001</v>
      </c>
      <c r="N922">
        <v>0</v>
      </c>
      <c r="O922" t="s">
        <v>43</v>
      </c>
    </row>
    <row r="923" spans="1:15" x14ac:dyDescent="0.25">
      <c r="A923" t="s">
        <v>42</v>
      </c>
      <c r="B923">
        <v>114408</v>
      </c>
      <c r="C923">
        <v>114285</v>
      </c>
      <c r="D923">
        <v>114285</v>
      </c>
      <c r="E923">
        <v>114189</v>
      </c>
      <c r="F923">
        <v>8262.99</v>
      </c>
      <c r="G923">
        <v>6385.52</v>
      </c>
      <c r="H923">
        <v>1814.04</v>
      </c>
      <c r="I923">
        <v>1932.74</v>
      </c>
      <c r="J923">
        <v>2096.2600000000002</v>
      </c>
      <c r="K923">
        <v>99155.3</v>
      </c>
      <c r="L923">
        <v>0.375691</v>
      </c>
      <c r="M923">
        <v>0.62848099999999996</v>
      </c>
      <c r="N923">
        <v>0</v>
      </c>
      <c r="O923" t="s">
        <v>43</v>
      </c>
    </row>
    <row r="924" spans="1:15" x14ac:dyDescent="0.25">
      <c r="A924" t="s">
        <v>42</v>
      </c>
      <c r="B924">
        <v>115094</v>
      </c>
      <c r="C924">
        <v>114971</v>
      </c>
      <c r="D924">
        <v>114970</v>
      </c>
      <c r="E924">
        <v>114874</v>
      </c>
      <c r="F924">
        <v>8252.1299999999992</v>
      </c>
      <c r="G924">
        <v>6425.45</v>
      </c>
      <c r="H924">
        <v>1827.34</v>
      </c>
      <c r="I924">
        <v>1946.44</v>
      </c>
      <c r="J924">
        <v>2105.5</v>
      </c>
      <c r="K924">
        <v>99819.5</v>
      </c>
      <c r="L924">
        <v>0.37584400000000001</v>
      </c>
      <c r="M924">
        <v>0.61912199999999995</v>
      </c>
      <c r="N924">
        <v>0</v>
      </c>
      <c r="O924" t="s">
        <v>43</v>
      </c>
    </row>
    <row r="925" spans="1:15" x14ac:dyDescent="0.25">
      <c r="A925" t="s">
        <v>42</v>
      </c>
      <c r="B925">
        <v>114560</v>
      </c>
      <c r="C925">
        <v>114439</v>
      </c>
      <c r="D925">
        <v>114438</v>
      </c>
      <c r="E925">
        <v>114342</v>
      </c>
      <c r="F925">
        <v>7779.79</v>
      </c>
      <c r="G925">
        <v>6452</v>
      </c>
      <c r="H925">
        <v>1826.06</v>
      </c>
      <c r="I925">
        <v>1943.77</v>
      </c>
      <c r="J925">
        <v>2138.04</v>
      </c>
      <c r="K925">
        <v>99736.4</v>
      </c>
      <c r="L925">
        <v>0.376473</v>
      </c>
      <c r="M925">
        <v>0.61910699999999996</v>
      </c>
      <c r="N925">
        <v>0</v>
      </c>
      <c r="O925" t="s">
        <v>43</v>
      </c>
    </row>
    <row r="926" spans="1:15" x14ac:dyDescent="0.25">
      <c r="A926" t="s">
        <v>42</v>
      </c>
      <c r="B926">
        <v>112820</v>
      </c>
      <c r="C926">
        <v>112681</v>
      </c>
      <c r="D926">
        <v>112680</v>
      </c>
      <c r="E926">
        <v>112584</v>
      </c>
      <c r="F926">
        <v>5885.15</v>
      </c>
      <c r="G926">
        <v>6453.06</v>
      </c>
      <c r="H926">
        <v>1826.42</v>
      </c>
      <c r="I926">
        <v>1947.27</v>
      </c>
      <c r="J926">
        <v>2133.9899999999998</v>
      </c>
      <c r="K926">
        <v>99864</v>
      </c>
      <c r="L926">
        <v>0.37571399999999999</v>
      </c>
      <c r="M926">
        <v>0.62969600000000003</v>
      </c>
      <c r="N926">
        <v>0</v>
      </c>
      <c r="O926" t="s">
        <v>43</v>
      </c>
    </row>
    <row r="927" spans="1:15" x14ac:dyDescent="0.25">
      <c r="A927" t="s">
        <v>42</v>
      </c>
      <c r="B927">
        <v>113221</v>
      </c>
      <c r="C927">
        <v>113100</v>
      </c>
      <c r="D927">
        <v>113099</v>
      </c>
      <c r="E927">
        <v>113002</v>
      </c>
      <c r="F927">
        <v>5909.34</v>
      </c>
      <c r="G927">
        <v>6466.92</v>
      </c>
      <c r="H927">
        <v>1834.17</v>
      </c>
      <c r="I927">
        <v>1957.28</v>
      </c>
      <c r="J927">
        <v>2128.2800000000002</v>
      </c>
      <c r="K927">
        <v>100242</v>
      </c>
      <c r="L927">
        <v>0.37613999999999997</v>
      </c>
      <c r="M927">
        <v>0.62164699999999995</v>
      </c>
      <c r="N927">
        <v>0</v>
      </c>
      <c r="O927" t="s">
        <v>43</v>
      </c>
    </row>
    <row r="928" spans="1:15" x14ac:dyDescent="0.25">
      <c r="A928" t="s">
        <v>42</v>
      </c>
      <c r="B928">
        <v>113759</v>
      </c>
      <c r="C928">
        <v>113629</v>
      </c>
      <c r="D928">
        <v>113628</v>
      </c>
      <c r="E928">
        <v>113533</v>
      </c>
      <c r="F928">
        <v>8123.58</v>
      </c>
      <c r="G928">
        <v>6353.1</v>
      </c>
      <c r="H928">
        <v>1805.43</v>
      </c>
      <c r="I928">
        <v>1923.17</v>
      </c>
      <c r="J928">
        <v>2085.17</v>
      </c>
      <c r="K928">
        <v>98664.9</v>
      </c>
      <c r="L928">
        <v>0.375695</v>
      </c>
      <c r="M928">
        <v>0.62980400000000003</v>
      </c>
      <c r="N928">
        <v>0</v>
      </c>
      <c r="O928" t="s">
        <v>43</v>
      </c>
    </row>
    <row r="929" spans="1:15" x14ac:dyDescent="0.25">
      <c r="A929" t="s">
        <v>42</v>
      </c>
      <c r="B929">
        <v>114382</v>
      </c>
      <c r="C929">
        <v>114243</v>
      </c>
      <c r="D929">
        <v>114242</v>
      </c>
      <c r="E929">
        <v>114144</v>
      </c>
      <c r="F929">
        <v>5978.31</v>
      </c>
      <c r="G929">
        <v>6552.03</v>
      </c>
      <c r="H929">
        <v>1851.45</v>
      </c>
      <c r="I929">
        <v>1973.38</v>
      </c>
      <c r="J929">
        <v>2174.2600000000002</v>
      </c>
      <c r="K929">
        <v>101215</v>
      </c>
      <c r="L929">
        <v>0.37697199999999997</v>
      </c>
      <c r="M929">
        <v>0.64150700000000005</v>
      </c>
      <c r="N929">
        <v>0</v>
      </c>
      <c r="O929" t="s">
        <v>43</v>
      </c>
    </row>
    <row r="930" spans="1:15" x14ac:dyDescent="0.25">
      <c r="A930" t="s">
        <v>42</v>
      </c>
      <c r="B930">
        <v>116613</v>
      </c>
      <c r="C930">
        <v>116490</v>
      </c>
      <c r="D930">
        <v>116490</v>
      </c>
      <c r="E930">
        <v>116392</v>
      </c>
      <c r="F930">
        <v>8330.25</v>
      </c>
      <c r="G930">
        <v>6538.93</v>
      </c>
      <c r="H930">
        <v>1850.36</v>
      </c>
      <c r="I930">
        <v>1971.19</v>
      </c>
      <c r="J930">
        <v>2164.92</v>
      </c>
      <c r="K930">
        <v>101128</v>
      </c>
      <c r="L930">
        <v>0.37569000000000002</v>
      </c>
      <c r="M930">
        <v>0.61905900000000003</v>
      </c>
      <c r="N930">
        <v>0</v>
      </c>
      <c r="O930" t="s">
        <v>43</v>
      </c>
    </row>
    <row r="931" spans="1:15" x14ac:dyDescent="0.25">
      <c r="A931" t="s">
        <v>42</v>
      </c>
      <c r="B931">
        <v>115666</v>
      </c>
      <c r="C931">
        <v>115538</v>
      </c>
      <c r="D931">
        <v>115538</v>
      </c>
      <c r="E931">
        <v>115440</v>
      </c>
      <c r="F931">
        <v>8305.69</v>
      </c>
      <c r="G931">
        <v>6477.75</v>
      </c>
      <c r="H931">
        <v>1834.82</v>
      </c>
      <c r="I931">
        <v>1954.23</v>
      </c>
      <c r="J931">
        <v>2140.9299999999998</v>
      </c>
      <c r="K931">
        <v>100255</v>
      </c>
      <c r="L931">
        <v>0.37570900000000002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112822</v>
      </c>
      <c r="C932">
        <v>112696</v>
      </c>
      <c r="D932">
        <v>112695</v>
      </c>
      <c r="E932">
        <v>112600</v>
      </c>
      <c r="F932">
        <v>7664.96</v>
      </c>
      <c r="G932">
        <v>6340.19</v>
      </c>
      <c r="H932">
        <v>1797.73</v>
      </c>
      <c r="I932">
        <v>1914.65</v>
      </c>
      <c r="J932">
        <v>2089.96</v>
      </c>
      <c r="K932">
        <v>98201.5</v>
      </c>
      <c r="L932">
        <v>0.37578899999999998</v>
      </c>
      <c r="M932">
        <v>0.61911700000000003</v>
      </c>
      <c r="N932">
        <v>0</v>
      </c>
      <c r="O932" t="s">
        <v>43</v>
      </c>
    </row>
    <row r="933" spans="1:15" x14ac:dyDescent="0.25">
      <c r="A933" t="s">
        <v>42</v>
      </c>
      <c r="B933">
        <v>114705</v>
      </c>
      <c r="C933">
        <v>114578</v>
      </c>
      <c r="D933">
        <v>114577</v>
      </c>
      <c r="E933">
        <v>114480</v>
      </c>
      <c r="F933">
        <v>8310.2199999999993</v>
      </c>
      <c r="G933">
        <v>6407.79</v>
      </c>
      <c r="H933">
        <v>1819.73</v>
      </c>
      <c r="I933">
        <v>1938.47</v>
      </c>
      <c r="J933">
        <v>2103.9499999999998</v>
      </c>
      <c r="K933">
        <v>99394.1</v>
      </c>
      <c r="L933">
        <v>0.36446299999999998</v>
      </c>
      <c r="M933">
        <v>0.62712000000000001</v>
      </c>
      <c r="N933">
        <v>0</v>
      </c>
      <c r="O933" t="s">
        <v>43</v>
      </c>
    </row>
    <row r="934" spans="1:15" x14ac:dyDescent="0.25">
      <c r="A934" t="s">
        <v>42</v>
      </c>
      <c r="B934">
        <v>113824</v>
      </c>
      <c r="C934">
        <v>113702</v>
      </c>
      <c r="D934">
        <v>113701</v>
      </c>
      <c r="E934">
        <v>113605</v>
      </c>
      <c r="F934">
        <v>8153.66</v>
      </c>
      <c r="G934">
        <v>6397.1</v>
      </c>
      <c r="H934">
        <v>1806.72</v>
      </c>
      <c r="I934">
        <v>1925.77</v>
      </c>
      <c r="J934">
        <v>2122.98</v>
      </c>
      <c r="K934">
        <v>98678.399999999994</v>
      </c>
      <c r="L934">
        <v>0.375751</v>
      </c>
      <c r="M934">
        <v>0.62404999999999999</v>
      </c>
      <c r="N934">
        <v>0</v>
      </c>
      <c r="O934" t="s">
        <v>43</v>
      </c>
    </row>
    <row r="935" spans="1:15" x14ac:dyDescent="0.25">
      <c r="A935" t="s">
        <v>42</v>
      </c>
      <c r="B935">
        <v>112694</v>
      </c>
      <c r="C935">
        <v>112571</v>
      </c>
      <c r="D935">
        <v>112570</v>
      </c>
      <c r="E935">
        <v>112474</v>
      </c>
      <c r="F935">
        <v>6054.62</v>
      </c>
      <c r="G935">
        <v>6449.23</v>
      </c>
      <c r="H935">
        <v>1823.42</v>
      </c>
      <c r="I935">
        <v>1943.04</v>
      </c>
      <c r="J935">
        <v>2136.2399999999998</v>
      </c>
      <c r="K935">
        <v>99584.6</v>
      </c>
      <c r="L935">
        <v>0.375722</v>
      </c>
      <c r="M935">
        <v>0.61911799999999995</v>
      </c>
      <c r="N935">
        <v>0</v>
      </c>
      <c r="O935" t="s">
        <v>43</v>
      </c>
    </row>
    <row r="936" spans="1:15" x14ac:dyDescent="0.25">
      <c r="A936" t="s">
        <v>42</v>
      </c>
      <c r="B936">
        <v>113117</v>
      </c>
      <c r="C936">
        <v>112988</v>
      </c>
      <c r="D936">
        <v>112988</v>
      </c>
      <c r="E936">
        <v>112893</v>
      </c>
      <c r="F936">
        <v>8204.18</v>
      </c>
      <c r="G936">
        <v>6338.22</v>
      </c>
      <c r="H936">
        <v>1794.23</v>
      </c>
      <c r="I936">
        <v>1911.71</v>
      </c>
      <c r="J936">
        <v>2093.6</v>
      </c>
      <c r="K936">
        <v>97965.7</v>
      </c>
      <c r="L936">
        <v>0.37605300000000003</v>
      </c>
      <c r="M936">
        <v>0.62697899999999995</v>
      </c>
      <c r="N936">
        <v>0</v>
      </c>
      <c r="O936" t="s">
        <v>43</v>
      </c>
    </row>
    <row r="937" spans="1:15" x14ac:dyDescent="0.25">
      <c r="A937" t="s">
        <v>42</v>
      </c>
      <c r="B937">
        <v>116158</v>
      </c>
      <c r="C937">
        <v>116033</v>
      </c>
      <c r="D937">
        <v>116032</v>
      </c>
      <c r="E937">
        <v>115935</v>
      </c>
      <c r="F937">
        <v>8456.86</v>
      </c>
      <c r="G937">
        <v>6493.3</v>
      </c>
      <c r="H937">
        <v>1842.3</v>
      </c>
      <c r="I937">
        <v>1963.16</v>
      </c>
      <c r="J937">
        <v>2136.17</v>
      </c>
      <c r="K937">
        <v>100606</v>
      </c>
      <c r="L937">
        <v>0.37595000000000001</v>
      </c>
      <c r="M937">
        <v>0.628718</v>
      </c>
      <c r="N937">
        <v>0</v>
      </c>
      <c r="O937" t="s">
        <v>43</v>
      </c>
    </row>
    <row r="938" spans="1:15" x14ac:dyDescent="0.25">
      <c r="A938" t="s">
        <v>42</v>
      </c>
      <c r="B938">
        <v>111364</v>
      </c>
      <c r="C938">
        <v>111237</v>
      </c>
      <c r="D938">
        <v>111236</v>
      </c>
      <c r="E938">
        <v>111141</v>
      </c>
      <c r="F938">
        <v>5841.78</v>
      </c>
      <c r="G938">
        <v>6358.58</v>
      </c>
      <c r="H938">
        <v>1804.57</v>
      </c>
      <c r="I938">
        <v>1923.2</v>
      </c>
      <c r="J938">
        <v>2088.7800000000002</v>
      </c>
      <c r="K938">
        <v>98557.7</v>
      </c>
      <c r="L938">
        <v>0.375782</v>
      </c>
      <c r="M938">
        <v>0.62848499999999996</v>
      </c>
      <c r="N938">
        <v>0</v>
      </c>
      <c r="O938" t="s">
        <v>43</v>
      </c>
    </row>
    <row r="939" spans="1:15" x14ac:dyDescent="0.25">
      <c r="A939" t="s">
        <v>42</v>
      </c>
      <c r="B939">
        <v>113443</v>
      </c>
      <c r="C939">
        <v>113317</v>
      </c>
      <c r="D939">
        <v>113316</v>
      </c>
      <c r="E939">
        <v>113221</v>
      </c>
      <c r="F939">
        <v>8178.51</v>
      </c>
      <c r="G939">
        <v>6371.03</v>
      </c>
      <c r="H939">
        <v>1800.65</v>
      </c>
      <c r="I939">
        <v>1918.25</v>
      </c>
      <c r="J939">
        <v>2111.31</v>
      </c>
      <c r="K939">
        <v>98279.4</v>
      </c>
      <c r="L939">
        <v>0.37570399999999998</v>
      </c>
      <c r="M939">
        <v>0.62972300000000003</v>
      </c>
      <c r="N939">
        <v>0</v>
      </c>
      <c r="O939" t="s">
        <v>43</v>
      </c>
    </row>
    <row r="940" spans="1:15" x14ac:dyDescent="0.25">
      <c r="A940" t="s">
        <v>42</v>
      </c>
      <c r="B940">
        <v>112083</v>
      </c>
      <c r="C940">
        <v>111962</v>
      </c>
      <c r="D940">
        <v>111961</v>
      </c>
      <c r="E940">
        <v>111865</v>
      </c>
      <c r="F940">
        <v>5973.37</v>
      </c>
      <c r="G940">
        <v>6410.8</v>
      </c>
      <c r="H940">
        <v>1814.64</v>
      </c>
      <c r="I940">
        <v>1933.23</v>
      </c>
      <c r="J940">
        <v>2118.35</v>
      </c>
      <c r="K940">
        <v>99099.7</v>
      </c>
      <c r="L940">
        <v>0.375697</v>
      </c>
      <c r="M940">
        <v>0.61912199999999995</v>
      </c>
      <c r="N940">
        <v>0</v>
      </c>
      <c r="O940" t="s">
        <v>43</v>
      </c>
    </row>
    <row r="941" spans="1:15" x14ac:dyDescent="0.25">
      <c r="A941" t="s">
        <v>42</v>
      </c>
      <c r="B941">
        <v>114482</v>
      </c>
      <c r="C941">
        <v>114358</v>
      </c>
      <c r="D941">
        <v>114358</v>
      </c>
      <c r="E941">
        <v>114261</v>
      </c>
      <c r="F941">
        <v>8217.7999999999993</v>
      </c>
      <c r="G941">
        <v>6407.62</v>
      </c>
      <c r="H941">
        <v>1817.64</v>
      </c>
      <c r="I941">
        <v>1936.65</v>
      </c>
      <c r="J941">
        <v>2107.2600000000002</v>
      </c>
      <c r="K941">
        <v>99242.2</v>
      </c>
      <c r="L941">
        <v>0.37569799999999998</v>
      </c>
      <c r="M941">
        <v>0.62966800000000001</v>
      </c>
      <c r="N941">
        <v>0</v>
      </c>
      <c r="O941" t="s">
        <v>43</v>
      </c>
    </row>
    <row r="942" spans="1:15" x14ac:dyDescent="0.25">
      <c r="A942" t="s">
        <v>42</v>
      </c>
      <c r="B942">
        <v>114937</v>
      </c>
      <c r="C942">
        <v>114812</v>
      </c>
      <c r="D942">
        <v>114811</v>
      </c>
      <c r="E942">
        <v>114714</v>
      </c>
      <c r="F942">
        <v>8319.2000000000007</v>
      </c>
      <c r="G942">
        <v>6420.57</v>
      </c>
      <c r="H942">
        <v>1824.04</v>
      </c>
      <c r="I942">
        <v>1942.96</v>
      </c>
      <c r="J942">
        <v>2106.21</v>
      </c>
      <c r="K942">
        <v>99600.9</v>
      </c>
      <c r="L942">
        <v>0.375726</v>
      </c>
      <c r="M942">
        <v>0.62520100000000001</v>
      </c>
      <c r="N942">
        <v>0</v>
      </c>
      <c r="O942" t="s">
        <v>43</v>
      </c>
    </row>
    <row r="943" spans="1:15" x14ac:dyDescent="0.25">
      <c r="A943" t="s">
        <v>42</v>
      </c>
      <c r="B943">
        <v>114278</v>
      </c>
      <c r="C943">
        <v>114155</v>
      </c>
      <c r="D943">
        <v>114155</v>
      </c>
      <c r="E943">
        <v>114059</v>
      </c>
      <c r="F943">
        <v>8216.5400000000009</v>
      </c>
      <c r="G943">
        <v>6424.68</v>
      </c>
      <c r="H943">
        <v>1813.97</v>
      </c>
      <c r="I943">
        <v>1932.58</v>
      </c>
      <c r="J943">
        <v>2132.84</v>
      </c>
      <c r="K943">
        <v>99025.4</v>
      </c>
      <c r="L943">
        <v>0.37571500000000002</v>
      </c>
      <c r="M943">
        <v>0.61912100000000003</v>
      </c>
      <c r="N943">
        <v>0</v>
      </c>
      <c r="O943" t="s">
        <v>43</v>
      </c>
    </row>
    <row r="944" spans="1:15" x14ac:dyDescent="0.25">
      <c r="A944" t="s">
        <v>42</v>
      </c>
      <c r="B944">
        <v>112608</v>
      </c>
      <c r="C944">
        <v>112487</v>
      </c>
      <c r="D944">
        <v>112486</v>
      </c>
      <c r="E944">
        <v>112391</v>
      </c>
      <c r="F944">
        <v>8238.01</v>
      </c>
      <c r="G944">
        <v>6312.47</v>
      </c>
      <c r="H944">
        <v>1784.91</v>
      </c>
      <c r="I944">
        <v>1901.72</v>
      </c>
      <c r="J944">
        <v>2089.0500000000002</v>
      </c>
      <c r="K944">
        <v>97450</v>
      </c>
      <c r="L944">
        <v>0.37569000000000002</v>
      </c>
      <c r="M944">
        <v>0.61912199999999995</v>
      </c>
      <c r="N944">
        <v>0</v>
      </c>
      <c r="O944" t="s">
        <v>43</v>
      </c>
    </row>
    <row r="945" spans="1:25" x14ac:dyDescent="0.25">
      <c r="A945" t="s">
        <v>42</v>
      </c>
      <c r="B945">
        <v>112862</v>
      </c>
      <c r="C945">
        <v>112741</v>
      </c>
      <c r="D945">
        <v>112740</v>
      </c>
      <c r="E945">
        <v>112645</v>
      </c>
      <c r="F945">
        <v>8271.44</v>
      </c>
      <c r="G945">
        <v>6312.94</v>
      </c>
      <c r="H945">
        <v>1788.91</v>
      </c>
      <c r="I945">
        <v>1906.56</v>
      </c>
      <c r="J945">
        <v>2080.0700000000002</v>
      </c>
      <c r="K945">
        <v>97667.9</v>
      </c>
      <c r="L945">
        <v>0.37585200000000002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114209</v>
      </c>
      <c r="C946">
        <v>114088</v>
      </c>
      <c r="D946">
        <v>114087</v>
      </c>
      <c r="E946">
        <v>113991</v>
      </c>
      <c r="F946">
        <v>8351.23</v>
      </c>
      <c r="G946">
        <v>6381.62</v>
      </c>
      <c r="H946">
        <v>1810.81</v>
      </c>
      <c r="I946">
        <v>1933.53</v>
      </c>
      <c r="J946">
        <v>2094.34</v>
      </c>
      <c r="K946">
        <v>98873.3</v>
      </c>
      <c r="L946">
        <v>0.37569000000000002</v>
      </c>
      <c r="M946">
        <v>0.626996</v>
      </c>
      <c r="N946">
        <v>0</v>
      </c>
      <c r="O946" t="s">
        <v>43</v>
      </c>
    </row>
    <row r="947" spans="1:25" x14ac:dyDescent="0.25">
      <c r="A947" t="s">
        <v>42</v>
      </c>
      <c r="B947">
        <v>114211</v>
      </c>
      <c r="C947">
        <v>114085</v>
      </c>
      <c r="D947">
        <v>114084</v>
      </c>
      <c r="E947">
        <v>113988</v>
      </c>
      <c r="F947">
        <v>8286.2199999999993</v>
      </c>
      <c r="G947">
        <v>6412.8</v>
      </c>
      <c r="H947">
        <v>1811.76</v>
      </c>
      <c r="I947">
        <v>1929.91</v>
      </c>
      <c r="J947">
        <v>2127.9699999999998</v>
      </c>
      <c r="K947">
        <v>98896.3</v>
      </c>
      <c r="L947">
        <v>0.37639299999999998</v>
      </c>
      <c r="M947">
        <v>0.62921000000000005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110317</v>
      </c>
      <c r="C948">
        <v>110196</v>
      </c>
      <c r="D948">
        <v>110195</v>
      </c>
      <c r="E948">
        <v>110101</v>
      </c>
      <c r="F948">
        <v>5810</v>
      </c>
      <c r="G948">
        <v>6322.3</v>
      </c>
      <c r="H948">
        <v>1789.1</v>
      </c>
      <c r="I948">
        <v>1904.24</v>
      </c>
      <c r="J948">
        <v>2092.38</v>
      </c>
      <c r="K948">
        <v>97578.8</v>
      </c>
      <c r="L948">
        <v>0.37572100000000003</v>
      </c>
      <c r="M948">
        <v>0.62853199999999998</v>
      </c>
      <c r="N948">
        <v>0</v>
      </c>
      <c r="O948" t="s">
        <v>43</v>
      </c>
    </row>
    <row r="949" spans="1:25" x14ac:dyDescent="0.25">
      <c r="A949" t="s">
        <v>42</v>
      </c>
      <c r="B949">
        <v>112749</v>
      </c>
      <c r="C949">
        <v>112628</v>
      </c>
      <c r="D949">
        <v>112628</v>
      </c>
      <c r="E949">
        <v>112533</v>
      </c>
      <c r="F949">
        <v>8224.32</v>
      </c>
      <c r="G949">
        <v>6308.73</v>
      </c>
      <c r="H949">
        <v>1788.13</v>
      </c>
      <c r="I949">
        <v>1905.07</v>
      </c>
      <c r="J949">
        <v>2078.15</v>
      </c>
      <c r="K949">
        <v>97612.6</v>
      </c>
      <c r="L949">
        <v>0.37648100000000001</v>
      </c>
      <c r="M949">
        <v>0.62664900000000001</v>
      </c>
      <c r="N949">
        <v>0</v>
      </c>
      <c r="O949" t="s">
        <v>43</v>
      </c>
    </row>
    <row r="950" spans="1:25" x14ac:dyDescent="0.25">
      <c r="A950" t="s">
        <v>42</v>
      </c>
      <c r="B950">
        <v>112686</v>
      </c>
      <c r="C950">
        <v>112565</v>
      </c>
      <c r="D950">
        <v>112564</v>
      </c>
      <c r="E950">
        <v>112468</v>
      </c>
      <c r="F950">
        <v>6516.66</v>
      </c>
      <c r="G950">
        <v>6396.08</v>
      </c>
      <c r="H950">
        <v>1816.21</v>
      </c>
      <c r="I950">
        <v>1935.01</v>
      </c>
      <c r="J950">
        <v>2099.13</v>
      </c>
      <c r="K950">
        <v>99162</v>
      </c>
      <c r="L950">
        <v>0.376998</v>
      </c>
      <c r="M950">
        <v>0.62396499999999999</v>
      </c>
      <c r="N950">
        <v>0</v>
      </c>
      <c r="O950" t="s">
        <v>43</v>
      </c>
    </row>
    <row r="951" spans="1:25" x14ac:dyDescent="0.25">
      <c r="A951" t="s">
        <v>42</v>
      </c>
      <c r="B951">
        <v>113988</v>
      </c>
      <c r="C951">
        <v>113863</v>
      </c>
      <c r="D951">
        <v>113862</v>
      </c>
      <c r="E951">
        <v>113766</v>
      </c>
      <c r="F951">
        <v>8384.35</v>
      </c>
      <c r="G951">
        <v>6392.89</v>
      </c>
      <c r="H951">
        <v>1806.3</v>
      </c>
      <c r="I951">
        <v>1924.42</v>
      </c>
      <c r="J951">
        <v>2118.87</v>
      </c>
      <c r="K951">
        <v>98594.8</v>
      </c>
      <c r="L951">
        <v>0.37602200000000002</v>
      </c>
      <c r="M951">
        <v>0.61912100000000003</v>
      </c>
      <c r="N951">
        <v>0</v>
      </c>
      <c r="O951" t="s">
        <v>43</v>
      </c>
      <c r="R951" t="s">
        <v>68</v>
      </c>
      <c r="U951" t="s">
        <v>67</v>
      </c>
      <c r="X951" t="s">
        <v>65</v>
      </c>
    </row>
    <row r="952" spans="1:25" x14ac:dyDescent="0.25">
      <c r="A952" t="s">
        <v>42</v>
      </c>
      <c r="B952">
        <v>117312</v>
      </c>
      <c r="C952">
        <v>117188</v>
      </c>
      <c r="D952">
        <v>117187</v>
      </c>
      <c r="E952">
        <v>117088</v>
      </c>
      <c r="F952">
        <v>8323.64</v>
      </c>
      <c r="G952">
        <v>6589.68</v>
      </c>
      <c r="H952">
        <v>1865.83</v>
      </c>
      <c r="I952">
        <v>1986.23</v>
      </c>
      <c r="J952">
        <v>2180.15</v>
      </c>
      <c r="K952">
        <v>101791</v>
      </c>
      <c r="L952">
        <v>0.37569200000000003</v>
      </c>
      <c r="M952">
        <v>0.61912100000000003</v>
      </c>
      <c r="N952">
        <v>0</v>
      </c>
      <c r="O952" t="s">
        <v>43</v>
      </c>
      <c r="R952">
        <f>AVERAGE(B903:B952)</f>
        <v>114559.46</v>
      </c>
      <c r="S952">
        <f>AVERAGE(C903:C952)</f>
        <v>114435.36</v>
      </c>
      <c r="U952">
        <f>_xlfn.VAR.P(B903:B952)</f>
        <v>2698091.5283999997</v>
      </c>
      <c r="V952">
        <f>_xlfn.VAR.P(C903:C952)</f>
        <v>2697771.9104000004</v>
      </c>
      <c r="X952">
        <f>1.96*SQRT(U952)/50</f>
        <v>64.389404145407156</v>
      </c>
      <c r="Y952">
        <f>1.96*SQRT(V952)/50</f>
        <v>64.385590223256145</v>
      </c>
    </row>
    <row r="953" spans="1:25" x14ac:dyDescent="0.25">
      <c r="A953" t="s">
        <v>44</v>
      </c>
      <c r="B953">
        <v>5727973.7145889997</v>
      </c>
      <c r="C953" t="s">
        <v>37</v>
      </c>
    </row>
    <row r="954" spans="1:25" x14ac:dyDescent="0.25">
      <c r="A954" t="s">
        <v>47</v>
      </c>
      <c r="B954">
        <v>114546</v>
      </c>
      <c r="C954">
        <v>114541</v>
      </c>
      <c r="D954">
        <v>114540</v>
      </c>
      <c r="E954">
        <v>114439</v>
      </c>
      <c r="F954">
        <v>6356.65</v>
      </c>
      <c r="G954">
        <v>0</v>
      </c>
      <c r="H954">
        <v>1940.3</v>
      </c>
      <c r="I954">
        <v>0</v>
      </c>
      <c r="J954">
        <v>0.37794100000000003</v>
      </c>
      <c r="K954">
        <v>0.61843199999999998</v>
      </c>
      <c r="L954">
        <v>0</v>
      </c>
      <c r="M954" t="s">
        <v>43</v>
      </c>
    </row>
    <row r="955" spans="1:25" x14ac:dyDescent="0.25">
      <c r="A955" t="s">
        <v>47</v>
      </c>
      <c r="B955">
        <v>118491</v>
      </c>
      <c r="C955">
        <v>118486</v>
      </c>
      <c r="D955">
        <v>118485</v>
      </c>
      <c r="E955">
        <v>118380</v>
      </c>
      <c r="F955">
        <v>6572.09</v>
      </c>
      <c r="G955">
        <v>0</v>
      </c>
      <c r="H955">
        <v>2006.2</v>
      </c>
      <c r="I955">
        <v>0</v>
      </c>
      <c r="J955">
        <v>0.37761600000000001</v>
      </c>
      <c r="K955">
        <v>0.61909700000000001</v>
      </c>
      <c r="L955">
        <v>0</v>
      </c>
      <c r="M955" t="s">
        <v>43</v>
      </c>
    </row>
    <row r="956" spans="1:25" x14ac:dyDescent="0.25">
      <c r="A956" t="s">
        <v>47</v>
      </c>
      <c r="B956">
        <v>114387</v>
      </c>
      <c r="C956">
        <v>114382</v>
      </c>
      <c r="D956">
        <v>114381</v>
      </c>
      <c r="E956">
        <v>114280</v>
      </c>
      <c r="F956">
        <v>6371.45</v>
      </c>
      <c r="G956">
        <v>0</v>
      </c>
      <c r="H956">
        <v>1937.62</v>
      </c>
      <c r="I956">
        <v>0</v>
      </c>
      <c r="J956">
        <v>0.37614900000000001</v>
      </c>
      <c r="K956">
        <v>0.61889300000000003</v>
      </c>
      <c r="L956">
        <v>0</v>
      </c>
      <c r="M956" t="s">
        <v>43</v>
      </c>
    </row>
    <row r="957" spans="1:25" x14ac:dyDescent="0.25">
      <c r="A957" t="s">
        <v>47</v>
      </c>
      <c r="B957">
        <v>112250</v>
      </c>
      <c r="C957">
        <v>112244</v>
      </c>
      <c r="D957">
        <v>112244</v>
      </c>
      <c r="E957">
        <v>112145</v>
      </c>
      <c r="F957">
        <v>6312.49</v>
      </c>
      <c r="G957">
        <v>0</v>
      </c>
      <c r="H957">
        <v>1900.46</v>
      </c>
      <c r="I957">
        <v>0</v>
      </c>
      <c r="J957">
        <v>0.37572499999999998</v>
      </c>
      <c r="K957">
        <v>0.61912199999999995</v>
      </c>
      <c r="L957">
        <v>0</v>
      </c>
      <c r="M957" t="s">
        <v>43</v>
      </c>
    </row>
    <row r="958" spans="1:25" x14ac:dyDescent="0.25">
      <c r="A958" t="s">
        <v>47</v>
      </c>
      <c r="B958">
        <v>109781</v>
      </c>
      <c r="C958">
        <v>109775</v>
      </c>
      <c r="D958">
        <v>109774</v>
      </c>
      <c r="E958">
        <v>109677</v>
      </c>
      <c r="F958">
        <v>6198.96</v>
      </c>
      <c r="G958">
        <v>0</v>
      </c>
      <c r="H958">
        <v>1858.37</v>
      </c>
      <c r="I958">
        <v>0</v>
      </c>
      <c r="J958">
        <v>0.37569200000000003</v>
      </c>
      <c r="K958">
        <v>0.62766100000000002</v>
      </c>
      <c r="L958">
        <v>0</v>
      </c>
      <c r="M958" t="s">
        <v>43</v>
      </c>
    </row>
    <row r="959" spans="1:25" x14ac:dyDescent="0.25">
      <c r="A959" t="s">
        <v>47</v>
      </c>
      <c r="B959">
        <v>111002</v>
      </c>
      <c r="C959">
        <v>110997</v>
      </c>
      <c r="D959">
        <v>110996</v>
      </c>
      <c r="E959">
        <v>110897</v>
      </c>
      <c r="F959">
        <v>6223.94</v>
      </c>
      <c r="G959">
        <v>0</v>
      </c>
      <c r="H959">
        <v>1879.16</v>
      </c>
      <c r="I959">
        <v>0</v>
      </c>
      <c r="J959">
        <v>0.37943399999999999</v>
      </c>
      <c r="K959">
        <v>0.62955099999999997</v>
      </c>
      <c r="L959">
        <v>0</v>
      </c>
      <c r="M959" t="s">
        <v>43</v>
      </c>
    </row>
    <row r="960" spans="1:25" x14ac:dyDescent="0.25">
      <c r="A960" t="s">
        <v>47</v>
      </c>
      <c r="B960">
        <v>109276</v>
      </c>
      <c r="C960">
        <v>109271</v>
      </c>
      <c r="D960">
        <v>109271</v>
      </c>
      <c r="E960">
        <v>109174</v>
      </c>
      <c r="F960">
        <v>6221.1</v>
      </c>
      <c r="G960">
        <v>0</v>
      </c>
      <c r="H960">
        <v>1848.66</v>
      </c>
      <c r="I960">
        <v>0</v>
      </c>
      <c r="J960">
        <v>0.37590800000000002</v>
      </c>
      <c r="K960">
        <v>0.621174</v>
      </c>
      <c r="L960">
        <v>0</v>
      </c>
      <c r="M960" t="s">
        <v>43</v>
      </c>
    </row>
    <row r="961" spans="1:13" x14ac:dyDescent="0.25">
      <c r="A961" t="s">
        <v>47</v>
      </c>
      <c r="B961">
        <v>108562</v>
      </c>
      <c r="C961">
        <v>108557</v>
      </c>
      <c r="D961">
        <v>108556</v>
      </c>
      <c r="E961">
        <v>108460</v>
      </c>
      <c r="F961">
        <v>6110.94</v>
      </c>
      <c r="G961">
        <v>0</v>
      </c>
      <c r="H961">
        <v>1838.22</v>
      </c>
      <c r="I961">
        <v>0</v>
      </c>
      <c r="J961">
        <v>0.378714</v>
      </c>
      <c r="K961">
        <v>0.618919</v>
      </c>
      <c r="L961">
        <v>0</v>
      </c>
      <c r="M961" t="s">
        <v>43</v>
      </c>
    </row>
    <row r="962" spans="1:13" x14ac:dyDescent="0.25">
      <c r="A962" t="s">
        <v>47</v>
      </c>
      <c r="B962">
        <v>108772</v>
      </c>
      <c r="C962">
        <v>108767</v>
      </c>
      <c r="D962">
        <v>108766</v>
      </c>
      <c r="E962">
        <v>108670</v>
      </c>
      <c r="F962">
        <v>6159.19</v>
      </c>
      <c r="G962">
        <v>0</v>
      </c>
      <c r="H962">
        <v>1842.66</v>
      </c>
      <c r="I962">
        <v>0</v>
      </c>
      <c r="J962">
        <v>0.38578000000000001</v>
      </c>
      <c r="K962">
        <v>0.61912100000000003</v>
      </c>
      <c r="L962">
        <v>0</v>
      </c>
      <c r="M962" t="s">
        <v>43</v>
      </c>
    </row>
    <row r="963" spans="1:13" x14ac:dyDescent="0.25">
      <c r="A963" t="s">
        <v>47</v>
      </c>
      <c r="B963">
        <v>110041</v>
      </c>
      <c r="C963">
        <v>110036</v>
      </c>
      <c r="D963">
        <v>110035</v>
      </c>
      <c r="E963">
        <v>109938</v>
      </c>
      <c r="F963">
        <v>6244.4</v>
      </c>
      <c r="G963">
        <v>0</v>
      </c>
      <c r="H963">
        <v>1862.18</v>
      </c>
      <c r="I963">
        <v>0</v>
      </c>
      <c r="J963">
        <v>0.38416299999999998</v>
      </c>
      <c r="K963">
        <v>0.61909400000000003</v>
      </c>
      <c r="L963">
        <v>0</v>
      </c>
      <c r="M963" t="s">
        <v>43</v>
      </c>
    </row>
    <row r="964" spans="1:13" x14ac:dyDescent="0.25">
      <c r="A964" t="s">
        <v>47</v>
      </c>
      <c r="B964">
        <v>109771</v>
      </c>
      <c r="C964">
        <v>109766</v>
      </c>
      <c r="D964">
        <v>109765</v>
      </c>
      <c r="E964">
        <v>109668</v>
      </c>
      <c r="F964">
        <v>6417.04</v>
      </c>
      <c r="G964">
        <v>0</v>
      </c>
      <c r="H964">
        <v>1854.28</v>
      </c>
      <c r="I964">
        <v>0</v>
      </c>
      <c r="J964">
        <v>0.37617400000000001</v>
      </c>
      <c r="K964">
        <v>0.62948300000000001</v>
      </c>
      <c r="L964">
        <v>0</v>
      </c>
      <c r="M964" t="s">
        <v>43</v>
      </c>
    </row>
    <row r="965" spans="1:13" x14ac:dyDescent="0.25">
      <c r="A965" t="s">
        <v>47</v>
      </c>
      <c r="B965">
        <v>108639</v>
      </c>
      <c r="C965">
        <v>108634</v>
      </c>
      <c r="D965">
        <v>108633</v>
      </c>
      <c r="E965">
        <v>108538</v>
      </c>
      <c r="F965">
        <v>6099.12</v>
      </c>
      <c r="G965">
        <v>0</v>
      </c>
      <c r="H965">
        <v>1838.18</v>
      </c>
      <c r="I965">
        <v>0</v>
      </c>
      <c r="J965">
        <v>0.37630999999999998</v>
      </c>
      <c r="K965">
        <v>0.62352700000000005</v>
      </c>
      <c r="L965">
        <v>0</v>
      </c>
      <c r="M965" t="s">
        <v>43</v>
      </c>
    </row>
    <row r="966" spans="1:13" x14ac:dyDescent="0.25">
      <c r="A966" t="s">
        <v>47</v>
      </c>
      <c r="B966">
        <v>109778</v>
      </c>
      <c r="C966">
        <v>109773</v>
      </c>
      <c r="D966">
        <v>109773</v>
      </c>
      <c r="E966">
        <v>109676</v>
      </c>
      <c r="F966">
        <v>6281.66</v>
      </c>
      <c r="G966">
        <v>0</v>
      </c>
      <c r="H966">
        <v>1855.3</v>
      </c>
      <c r="I966">
        <v>0</v>
      </c>
      <c r="J966">
        <v>0.37713000000000002</v>
      </c>
      <c r="K966">
        <v>0.61904899999999996</v>
      </c>
      <c r="L966">
        <v>0</v>
      </c>
      <c r="M966" t="s">
        <v>43</v>
      </c>
    </row>
    <row r="967" spans="1:13" x14ac:dyDescent="0.25">
      <c r="A967" t="s">
        <v>47</v>
      </c>
      <c r="B967">
        <v>109501</v>
      </c>
      <c r="C967">
        <v>109496</v>
      </c>
      <c r="D967">
        <v>109495</v>
      </c>
      <c r="E967">
        <v>109398</v>
      </c>
      <c r="F967">
        <v>6118.27</v>
      </c>
      <c r="G967">
        <v>0</v>
      </c>
      <c r="H967">
        <v>1853.42</v>
      </c>
      <c r="I967">
        <v>0</v>
      </c>
      <c r="J967">
        <v>0.376245</v>
      </c>
      <c r="K967">
        <v>0.61869399999999997</v>
      </c>
      <c r="L967">
        <v>0</v>
      </c>
      <c r="M967" t="s">
        <v>43</v>
      </c>
    </row>
    <row r="968" spans="1:13" x14ac:dyDescent="0.25">
      <c r="A968" t="s">
        <v>47</v>
      </c>
      <c r="B968">
        <v>108089</v>
      </c>
      <c r="C968">
        <v>108083</v>
      </c>
      <c r="D968">
        <v>108083</v>
      </c>
      <c r="E968">
        <v>107987</v>
      </c>
      <c r="F968">
        <v>6091.12</v>
      </c>
      <c r="G968">
        <v>0</v>
      </c>
      <c r="H968">
        <v>1828.97</v>
      </c>
      <c r="I968">
        <v>0</v>
      </c>
      <c r="J968">
        <v>0.38205899999999998</v>
      </c>
      <c r="K968">
        <v>0.61904400000000004</v>
      </c>
      <c r="L968">
        <v>0</v>
      </c>
      <c r="M968" t="s">
        <v>43</v>
      </c>
    </row>
    <row r="969" spans="1:13" x14ac:dyDescent="0.25">
      <c r="A969" t="s">
        <v>47</v>
      </c>
      <c r="B969">
        <v>109087</v>
      </c>
      <c r="C969">
        <v>109082</v>
      </c>
      <c r="D969">
        <v>109082</v>
      </c>
      <c r="E969">
        <v>108985</v>
      </c>
      <c r="F969">
        <v>6116.16</v>
      </c>
      <c r="G969">
        <v>0</v>
      </c>
      <c r="H969">
        <v>1846.65</v>
      </c>
      <c r="I969">
        <v>0</v>
      </c>
      <c r="J969">
        <v>0.37604300000000002</v>
      </c>
      <c r="K969">
        <v>0.62764399999999998</v>
      </c>
      <c r="L969">
        <v>0</v>
      </c>
      <c r="M969" t="s">
        <v>43</v>
      </c>
    </row>
    <row r="970" spans="1:13" x14ac:dyDescent="0.25">
      <c r="A970" t="s">
        <v>47</v>
      </c>
      <c r="B970">
        <v>109190</v>
      </c>
      <c r="C970">
        <v>109185</v>
      </c>
      <c r="D970">
        <v>109184</v>
      </c>
      <c r="E970">
        <v>109087</v>
      </c>
      <c r="F970">
        <v>6161.2</v>
      </c>
      <c r="G970">
        <v>0</v>
      </c>
      <c r="H970">
        <v>1847.8</v>
      </c>
      <c r="I970">
        <v>0</v>
      </c>
      <c r="J970">
        <v>0.38577899999999998</v>
      </c>
      <c r="K970">
        <v>0.618649</v>
      </c>
      <c r="L970">
        <v>0</v>
      </c>
      <c r="M970" t="s">
        <v>43</v>
      </c>
    </row>
    <row r="971" spans="1:13" x14ac:dyDescent="0.25">
      <c r="A971" t="s">
        <v>47</v>
      </c>
      <c r="B971">
        <v>108779</v>
      </c>
      <c r="C971">
        <v>108774</v>
      </c>
      <c r="D971">
        <v>108773</v>
      </c>
      <c r="E971">
        <v>108677</v>
      </c>
      <c r="F971">
        <v>6105.69</v>
      </c>
      <c r="G971">
        <v>0</v>
      </c>
      <c r="H971">
        <v>1841.76</v>
      </c>
      <c r="I971">
        <v>0</v>
      </c>
      <c r="J971">
        <v>0.38266699999999998</v>
      </c>
      <c r="K971">
        <v>0.62663000000000002</v>
      </c>
      <c r="L971">
        <v>0</v>
      </c>
      <c r="M971" t="s">
        <v>43</v>
      </c>
    </row>
    <row r="972" spans="1:13" x14ac:dyDescent="0.25">
      <c r="A972" t="s">
        <v>47</v>
      </c>
      <c r="B972">
        <v>111161</v>
      </c>
      <c r="C972">
        <v>111155</v>
      </c>
      <c r="D972">
        <v>111154</v>
      </c>
      <c r="E972">
        <v>111056</v>
      </c>
      <c r="F972">
        <v>6218.29</v>
      </c>
      <c r="G972">
        <v>0</v>
      </c>
      <c r="H972">
        <v>1881.33</v>
      </c>
      <c r="I972">
        <v>0</v>
      </c>
      <c r="J972">
        <v>0.37582599999999999</v>
      </c>
      <c r="K972">
        <v>0.61909800000000004</v>
      </c>
      <c r="L972">
        <v>0</v>
      </c>
      <c r="M972" t="s">
        <v>43</v>
      </c>
    </row>
    <row r="973" spans="1:13" x14ac:dyDescent="0.25">
      <c r="A973" t="s">
        <v>47</v>
      </c>
      <c r="B973">
        <v>109726</v>
      </c>
      <c r="C973">
        <v>109721</v>
      </c>
      <c r="D973">
        <v>109720</v>
      </c>
      <c r="E973">
        <v>109623</v>
      </c>
      <c r="F973">
        <v>6177.37</v>
      </c>
      <c r="G973">
        <v>0</v>
      </c>
      <c r="H973">
        <v>1857.35</v>
      </c>
      <c r="I973">
        <v>0</v>
      </c>
      <c r="J973">
        <v>0.378529</v>
      </c>
      <c r="K973">
        <v>0.61901200000000001</v>
      </c>
      <c r="L973">
        <v>0</v>
      </c>
      <c r="M973" t="s">
        <v>43</v>
      </c>
    </row>
    <row r="974" spans="1:13" x14ac:dyDescent="0.25">
      <c r="A974" t="s">
        <v>47</v>
      </c>
      <c r="B974">
        <v>109137</v>
      </c>
      <c r="C974">
        <v>109132</v>
      </c>
      <c r="D974">
        <v>109131</v>
      </c>
      <c r="E974">
        <v>109035</v>
      </c>
      <c r="F974">
        <v>6179.17</v>
      </c>
      <c r="G974">
        <v>0</v>
      </c>
      <c r="H974">
        <v>1846.03</v>
      </c>
      <c r="I974">
        <v>0</v>
      </c>
      <c r="J974">
        <v>0.37622499999999998</v>
      </c>
      <c r="K974">
        <v>0.61890000000000001</v>
      </c>
      <c r="L974">
        <v>0</v>
      </c>
      <c r="M974" t="s">
        <v>43</v>
      </c>
    </row>
    <row r="975" spans="1:13" x14ac:dyDescent="0.25">
      <c r="A975" t="s">
        <v>47</v>
      </c>
      <c r="B975">
        <v>110148</v>
      </c>
      <c r="C975">
        <v>110143</v>
      </c>
      <c r="D975">
        <v>110142</v>
      </c>
      <c r="E975">
        <v>110045</v>
      </c>
      <c r="F975">
        <v>6236.72</v>
      </c>
      <c r="G975">
        <v>0</v>
      </c>
      <c r="H975">
        <v>1862.75</v>
      </c>
      <c r="I975">
        <v>0</v>
      </c>
      <c r="J975">
        <v>0.381191</v>
      </c>
      <c r="K975">
        <v>0.61912199999999995</v>
      </c>
      <c r="L975">
        <v>0</v>
      </c>
      <c r="M975" t="s">
        <v>43</v>
      </c>
    </row>
    <row r="976" spans="1:13" x14ac:dyDescent="0.25">
      <c r="A976" t="s">
        <v>47</v>
      </c>
      <c r="B976">
        <v>112058</v>
      </c>
      <c r="C976">
        <v>112053</v>
      </c>
      <c r="D976">
        <v>112052</v>
      </c>
      <c r="E976">
        <v>111953</v>
      </c>
      <c r="F976">
        <v>6260.85</v>
      </c>
      <c r="G976">
        <v>0</v>
      </c>
      <c r="H976">
        <v>1896.46</v>
      </c>
      <c r="I976">
        <v>0</v>
      </c>
      <c r="J976">
        <v>0.38349699999999998</v>
      </c>
      <c r="K976">
        <v>0.61680999999999997</v>
      </c>
      <c r="L976">
        <v>0</v>
      </c>
      <c r="M976" t="s">
        <v>43</v>
      </c>
    </row>
    <row r="977" spans="1:13" x14ac:dyDescent="0.25">
      <c r="A977" t="s">
        <v>47</v>
      </c>
      <c r="B977">
        <v>107768</v>
      </c>
      <c r="C977">
        <v>107763</v>
      </c>
      <c r="D977">
        <v>107762</v>
      </c>
      <c r="E977">
        <v>107667</v>
      </c>
      <c r="F977">
        <v>6084.81</v>
      </c>
      <c r="G977">
        <v>0</v>
      </c>
      <c r="H977">
        <v>1823.72</v>
      </c>
      <c r="I977">
        <v>0</v>
      </c>
      <c r="J977">
        <v>0.381855</v>
      </c>
      <c r="K977">
        <v>0.61900699999999997</v>
      </c>
      <c r="L977">
        <v>0</v>
      </c>
      <c r="M977" t="s">
        <v>43</v>
      </c>
    </row>
    <row r="978" spans="1:13" x14ac:dyDescent="0.25">
      <c r="A978" t="s">
        <v>47</v>
      </c>
      <c r="B978">
        <v>109210</v>
      </c>
      <c r="C978">
        <v>109205</v>
      </c>
      <c r="D978">
        <v>109204</v>
      </c>
      <c r="E978">
        <v>109108</v>
      </c>
      <c r="F978">
        <v>6143.21</v>
      </c>
      <c r="G978">
        <v>0</v>
      </c>
      <c r="H978">
        <v>1848.01</v>
      </c>
      <c r="I978">
        <v>0</v>
      </c>
      <c r="J978">
        <v>0.375691</v>
      </c>
      <c r="K978">
        <v>0.62967200000000001</v>
      </c>
      <c r="L978">
        <v>0</v>
      </c>
      <c r="M978" t="s">
        <v>43</v>
      </c>
    </row>
    <row r="979" spans="1:13" x14ac:dyDescent="0.25">
      <c r="A979" t="s">
        <v>47</v>
      </c>
      <c r="B979">
        <v>108914</v>
      </c>
      <c r="C979">
        <v>108909</v>
      </c>
      <c r="D979">
        <v>108908</v>
      </c>
      <c r="E979">
        <v>108812</v>
      </c>
      <c r="F979">
        <v>6097.71</v>
      </c>
      <c r="G979">
        <v>0</v>
      </c>
      <c r="H979">
        <v>1843.73</v>
      </c>
      <c r="I979">
        <v>0</v>
      </c>
      <c r="J979">
        <v>0.37937900000000002</v>
      </c>
      <c r="K979">
        <v>0.61908099999999999</v>
      </c>
      <c r="L979">
        <v>0</v>
      </c>
      <c r="M979" t="s">
        <v>43</v>
      </c>
    </row>
    <row r="980" spans="1:13" x14ac:dyDescent="0.25">
      <c r="A980" t="s">
        <v>47</v>
      </c>
      <c r="B980">
        <v>112537</v>
      </c>
      <c r="C980">
        <v>112532</v>
      </c>
      <c r="D980">
        <v>112531</v>
      </c>
      <c r="E980">
        <v>112431</v>
      </c>
      <c r="F980">
        <v>6238</v>
      </c>
      <c r="G980">
        <v>0</v>
      </c>
      <c r="H980">
        <v>1905.42</v>
      </c>
      <c r="I980">
        <v>0</v>
      </c>
      <c r="J980">
        <v>0.375751</v>
      </c>
      <c r="K980">
        <v>0.61910900000000002</v>
      </c>
      <c r="L980">
        <v>0</v>
      </c>
      <c r="M980" t="s">
        <v>43</v>
      </c>
    </row>
    <row r="981" spans="1:13" x14ac:dyDescent="0.25">
      <c r="A981" t="s">
        <v>47</v>
      </c>
      <c r="B981">
        <v>107386</v>
      </c>
      <c r="C981">
        <v>107380</v>
      </c>
      <c r="D981">
        <v>107380</v>
      </c>
      <c r="E981">
        <v>107285</v>
      </c>
      <c r="F981">
        <v>6078.67</v>
      </c>
      <c r="G981">
        <v>0</v>
      </c>
      <c r="H981">
        <v>1816.73</v>
      </c>
      <c r="I981">
        <v>0</v>
      </c>
      <c r="J981">
        <v>0.375697</v>
      </c>
      <c r="K981">
        <v>0.61909199999999998</v>
      </c>
      <c r="L981">
        <v>0</v>
      </c>
      <c r="M981" t="s">
        <v>43</v>
      </c>
    </row>
    <row r="982" spans="1:13" x14ac:dyDescent="0.25">
      <c r="A982" t="s">
        <v>47</v>
      </c>
      <c r="B982">
        <v>108318</v>
      </c>
      <c r="C982">
        <v>108313</v>
      </c>
      <c r="D982">
        <v>108312</v>
      </c>
      <c r="E982">
        <v>108216</v>
      </c>
      <c r="F982">
        <v>6081.24</v>
      </c>
      <c r="G982">
        <v>0</v>
      </c>
      <c r="H982">
        <v>1833.4</v>
      </c>
      <c r="I982">
        <v>0</v>
      </c>
      <c r="J982">
        <v>0.37639699999999998</v>
      </c>
      <c r="K982">
        <v>0.61901300000000004</v>
      </c>
      <c r="L982">
        <v>0</v>
      </c>
      <c r="M982" t="s">
        <v>43</v>
      </c>
    </row>
    <row r="983" spans="1:13" x14ac:dyDescent="0.25">
      <c r="A983" t="s">
        <v>47</v>
      </c>
      <c r="B983">
        <v>110932</v>
      </c>
      <c r="C983">
        <v>110927</v>
      </c>
      <c r="D983">
        <v>110926</v>
      </c>
      <c r="E983">
        <v>110828</v>
      </c>
      <c r="F983">
        <v>6251.87</v>
      </c>
      <c r="G983">
        <v>0</v>
      </c>
      <c r="H983">
        <v>1876.81</v>
      </c>
      <c r="I983">
        <v>0</v>
      </c>
      <c r="J983">
        <v>0.377027</v>
      </c>
      <c r="K983">
        <v>0.61908600000000003</v>
      </c>
      <c r="L983">
        <v>0</v>
      </c>
      <c r="M983" t="s">
        <v>43</v>
      </c>
    </row>
    <row r="984" spans="1:13" x14ac:dyDescent="0.25">
      <c r="A984" t="s">
        <v>47</v>
      </c>
      <c r="B984">
        <v>107660</v>
      </c>
      <c r="C984">
        <v>107655</v>
      </c>
      <c r="D984">
        <v>107654</v>
      </c>
      <c r="E984">
        <v>107559</v>
      </c>
      <c r="F984">
        <v>6029.82</v>
      </c>
      <c r="G984">
        <v>0</v>
      </c>
      <c r="H984">
        <v>1822.18</v>
      </c>
      <c r="I984">
        <v>0</v>
      </c>
      <c r="J984">
        <v>0.37641000000000002</v>
      </c>
      <c r="K984">
        <v>0.61815500000000001</v>
      </c>
      <c r="L984">
        <v>0</v>
      </c>
      <c r="M984" t="s">
        <v>43</v>
      </c>
    </row>
    <row r="985" spans="1:13" x14ac:dyDescent="0.25">
      <c r="A985" t="s">
        <v>47</v>
      </c>
      <c r="B985">
        <v>109669</v>
      </c>
      <c r="C985">
        <v>109663</v>
      </c>
      <c r="D985">
        <v>109663</v>
      </c>
      <c r="E985">
        <v>109565</v>
      </c>
      <c r="F985">
        <v>6102.05</v>
      </c>
      <c r="G985">
        <v>0</v>
      </c>
      <c r="H985">
        <v>1856.73</v>
      </c>
      <c r="I985">
        <v>0</v>
      </c>
      <c r="J985">
        <v>0.38070900000000002</v>
      </c>
      <c r="K985">
        <v>0.61912199999999995</v>
      </c>
      <c r="L985">
        <v>0</v>
      </c>
      <c r="M985" t="s">
        <v>43</v>
      </c>
    </row>
    <row r="986" spans="1:13" x14ac:dyDescent="0.25">
      <c r="A986" t="s">
        <v>47</v>
      </c>
      <c r="B986">
        <v>107669</v>
      </c>
      <c r="C986">
        <v>107664</v>
      </c>
      <c r="D986">
        <v>107663</v>
      </c>
      <c r="E986">
        <v>107568</v>
      </c>
      <c r="F986">
        <v>5973.41</v>
      </c>
      <c r="G986">
        <v>0</v>
      </c>
      <c r="H986">
        <v>1823.55</v>
      </c>
      <c r="I986">
        <v>0</v>
      </c>
      <c r="J986">
        <v>0.376527</v>
      </c>
      <c r="K986">
        <v>0.61905699999999997</v>
      </c>
      <c r="L986">
        <v>0</v>
      </c>
      <c r="M986" t="s">
        <v>43</v>
      </c>
    </row>
    <row r="987" spans="1:13" x14ac:dyDescent="0.25">
      <c r="A987" t="s">
        <v>47</v>
      </c>
      <c r="B987">
        <v>107364</v>
      </c>
      <c r="C987">
        <v>107359</v>
      </c>
      <c r="D987">
        <v>107358</v>
      </c>
      <c r="E987">
        <v>107263</v>
      </c>
      <c r="F987">
        <v>6086.71</v>
      </c>
      <c r="G987">
        <v>0</v>
      </c>
      <c r="H987">
        <v>1816.84</v>
      </c>
      <c r="I987">
        <v>0</v>
      </c>
      <c r="J987">
        <v>0.37703700000000001</v>
      </c>
      <c r="K987">
        <v>0.61907800000000002</v>
      </c>
      <c r="L987">
        <v>0</v>
      </c>
      <c r="M987" t="s">
        <v>43</v>
      </c>
    </row>
    <row r="988" spans="1:13" x14ac:dyDescent="0.25">
      <c r="A988" t="s">
        <v>47</v>
      </c>
      <c r="B988">
        <v>107755</v>
      </c>
      <c r="C988">
        <v>107750</v>
      </c>
      <c r="D988">
        <v>107749</v>
      </c>
      <c r="E988">
        <v>107654</v>
      </c>
      <c r="F988">
        <v>6082.96</v>
      </c>
      <c r="G988">
        <v>0</v>
      </c>
      <c r="H988">
        <v>1823.53</v>
      </c>
      <c r="I988">
        <v>0</v>
      </c>
      <c r="J988">
        <v>0.37600299999999998</v>
      </c>
      <c r="K988">
        <v>0.61910799999999999</v>
      </c>
      <c r="L988">
        <v>0</v>
      </c>
      <c r="M988" t="s">
        <v>43</v>
      </c>
    </row>
    <row r="989" spans="1:13" x14ac:dyDescent="0.25">
      <c r="A989" t="s">
        <v>47</v>
      </c>
      <c r="B989">
        <v>111790</v>
      </c>
      <c r="C989">
        <v>111785</v>
      </c>
      <c r="D989">
        <v>111784</v>
      </c>
      <c r="E989">
        <v>111685</v>
      </c>
      <c r="F989">
        <v>6258.59</v>
      </c>
      <c r="G989">
        <v>0</v>
      </c>
      <c r="H989">
        <v>1892.2</v>
      </c>
      <c r="I989">
        <v>0</v>
      </c>
      <c r="J989">
        <v>0.37886500000000001</v>
      </c>
      <c r="K989">
        <v>0.61896799999999996</v>
      </c>
      <c r="L989">
        <v>0</v>
      </c>
      <c r="M989" t="s">
        <v>43</v>
      </c>
    </row>
    <row r="990" spans="1:13" x14ac:dyDescent="0.25">
      <c r="A990" t="s">
        <v>47</v>
      </c>
      <c r="B990">
        <v>108675</v>
      </c>
      <c r="C990">
        <v>108670</v>
      </c>
      <c r="D990">
        <v>108669</v>
      </c>
      <c r="E990">
        <v>108573</v>
      </c>
      <c r="F990">
        <v>6067.54</v>
      </c>
      <c r="G990">
        <v>0</v>
      </c>
      <c r="H990">
        <v>1839.88</v>
      </c>
      <c r="I990">
        <v>0</v>
      </c>
      <c r="J990">
        <v>0.38577899999999998</v>
      </c>
      <c r="K990">
        <v>0.62822999999999996</v>
      </c>
      <c r="L990">
        <v>0</v>
      </c>
      <c r="M990" t="s">
        <v>43</v>
      </c>
    </row>
    <row r="991" spans="1:13" x14ac:dyDescent="0.25">
      <c r="A991" t="s">
        <v>47</v>
      </c>
      <c r="B991">
        <v>107019</v>
      </c>
      <c r="C991">
        <v>107014</v>
      </c>
      <c r="D991">
        <v>107013</v>
      </c>
      <c r="E991">
        <v>106919</v>
      </c>
      <c r="F991">
        <v>6001.96</v>
      </c>
      <c r="G991">
        <v>0</v>
      </c>
      <c r="H991">
        <v>1811.92</v>
      </c>
      <c r="I991">
        <v>0</v>
      </c>
      <c r="J991">
        <v>0.37570700000000001</v>
      </c>
      <c r="K991">
        <v>0.62644599999999995</v>
      </c>
      <c r="L991">
        <v>0</v>
      </c>
      <c r="M991" t="s">
        <v>43</v>
      </c>
    </row>
    <row r="992" spans="1:13" x14ac:dyDescent="0.25">
      <c r="A992" t="s">
        <v>47</v>
      </c>
      <c r="B992">
        <v>110105</v>
      </c>
      <c r="C992">
        <v>110100</v>
      </c>
      <c r="D992">
        <v>110099</v>
      </c>
      <c r="E992">
        <v>110002</v>
      </c>
      <c r="F992">
        <v>6133.75</v>
      </c>
      <c r="G992">
        <v>0</v>
      </c>
      <c r="H992">
        <v>1865.13</v>
      </c>
      <c r="I992">
        <v>0</v>
      </c>
      <c r="J992">
        <v>0.37578699999999998</v>
      </c>
      <c r="K992">
        <v>0.61860199999999999</v>
      </c>
      <c r="L992">
        <v>0</v>
      </c>
      <c r="M992" t="s">
        <v>43</v>
      </c>
    </row>
    <row r="993" spans="1:25" x14ac:dyDescent="0.25">
      <c r="A993" t="s">
        <v>47</v>
      </c>
      <c r="B993">
        <v>107184</v>
      </c>
      <c r="C993">
        <v>107178</v>
      </c>
      <c r="D993">
        <v>107178</v>
      </c>
      <c r="E993">
        <v>107083</v>
      </c>
      <c r="F993">
        <v>6092.9</v>
      </c>
      <c r="G993">
        <v>0</v>
      </c>
      <c r="H993">
        <v>1814</v>
      </c>
      <c r="I993">
        <v>0</v>
      </c>
      <c r="J993">
        <v>0.37587399999999999</v>
      </c>
      <c r="K993">
        <v>0.61909999999999998</v>
      </c>
      <c r="L993">
        <v>0</v>
      </c>
      <c r="M993" t="s">
        <v>43</v>
      </c>
    </row>
    <row r="994" spans="1:25" x14ac:dyDescent="0.25">
      <c r="A994" t="s">
        <v>47</v>
      </c>
      <c r="B994">
        <v>108001</v>
      </c>
      <c r="C994">
        <v>107996</v>
      </c>
      <c r="D994">
        <v>107995</v>
      </c>
      <c r="E994">
        <v>107900</v>
      </c>
      <c r="F994">
        <v>6089.21</v>
      </c>
      <c r="G994">
        <v>0</v>
      </c>
      <c r="H994">
        <v>1828.61</v>
      </c>
      <c r="I994">
        <v>0</v>
      </c>
      <c r="J994">
        <v>0.37776900000000002</v>
      </c>
      <c r="K994">
        <v>0.61902199999999996</v>
      </c>
      <c r="L994">
        <v>0</v>
      </c>
      <c r="M994" t="s">
        <v>43</v>
      </c>
    </row>
    <row r="995" spans="1:25" x14ac:dyDescent="0.25">
      <c r="A995" t="s">
        <v>47</v>
      </c>
      <c r="B995">
        <v>109787</v>
      </c>
      <c r="C995">
        <v>109781</v>
      </c>
      <c r="D995">
        <v>109780</v>
      </c>
      <c r="E995">
        <v>109683</v>
      </c>
      <c r="F995">
        <v>6194.76</v>
      </c>
      <c r="G995">
        <v>0</v>
      </c>
      <c r="H995">
        <v>1858.19</v>
      </c>
      <c r="I995">
        <v>0</v>
      </c>
      <c r="J995">
        <v>0.37934400000000001</v>
      </c>
      <c r="K995">
        <v>0.61909499999999995</v>
      </c>
      <c r="L995">
        <v>0</v>
      </c>
      <c r="M995" t="s">
        <v>43</v>
      </c>
    </row>
    <row r="996" spans="1:25" x14ac:dyDescent="0.25">
      <c r="A996" t="s">
        <v>47</v>
      </c>
      <c r="B996">
        <v>108147</v>
      </c>
      <c r="C996">
        <v>108142</v>
      </c>
      <c r="D996">
        <v>108141</v>
      </c>
      <c r="E996">
        <v>108046</v>
      </c>
      <c r="F996">
        <v>6087.45</v>
      </c>
      <c r="G996">
        <v>0</v>
      </c>
      <c r="H996">
        <v>1831.49</v>
      </c>
      <c r="I996">
        <v>0</v>
      </c>
      <c r="J996">
        <v>0.38577899999999998</v>
      </c>
      <c r="K996">
        <v>0.61911899999999997</v>
      </c>
      <c r="L996">
        <v>0</v>
      </c>
      <c r="M996" t="s">
        <v>43</v>
      </c>
    </row>
    <row r="997" spans="1:25" x14ac:dyDescent="0.25">
      <c r="A997" t="s">
        <v>47</v>
      </c>
      <c r="B997">
        <v>106193</v>
      </c>
      <c r="C997">
        <v>106187</v>
      </c>
      <c r="D997">
        <v>106187</v>
      </c>
      <c r="E997">
        <v>106093</v>
      </c>
      <c r="F997">
        <v>6021.27</v>
      </c>
      <c r="G997">
        <v>0</v>
      </c>
      <c r="H997">
        <v>1797.99</v>
      </c>
      <c r="I997">
        <v>0</v>
      </c>
      <c r="J997">
        <v>0.376197</v>
      </c>
      <c r="K997">
        <v>0.61902699999999999</v>
      </c>
      <c r="L997">
        <v>0</v>
      </c>
      <c r="M997" t="s">
        <v>43</v>
      </c>
    </row>
    <row r="998" spans="1:25" x14ac:dyDescent="0.25">
      <c r="A998" t="s">
        <v>47</v>
      </c>
      <c r="B998">
        <v>107576</v>
      </c>
      <c r="C998">
        <v>107570</v>
      </c>
      <c r="D998">
        <v>107570</v>
      </c>
      <c r="E998">
        <v>107475</v>
      </c>
      <c r="F998">
        <v>6264.22</v>
      </c>
      <c r="G998">
        <v>0</v>
      </c>
      <c r="H998">
        <v>1818.07</v>
      </c>
      <c r="I998">
        <v>0</v>
      </c>
      <c r="J998">
        <v>0.38577899999999998</v>
      </c>
      <c r="K998">
        <v>0.61910799999999999</v>
      </c>
      <c r="L998">
        <v>0</v>
      </c>
      <c r="M998" t="s">
        <v>43</v>
      </c>
    </row>
    <row r="999" spans="1:25" x14ac:dyDescent="0.25">
      <c r="A999" t="s">
        <v>47</v>
      </c>
      <c r="B999">
        <v>106964</v>
      </c>
      <c r="C999">
        <v>106958</v>
      </c>
      <c r="D999">
        <v>106958</v>
      </c>
      <c r="E999">
        <v>106863</v>
      </c>
      <c r="F999">
        <v>6132.21</v>
      </c>
      <c r="G999">
        <v>0</v>
      </c>
      <c r="H999">
        <v>1809.3</v>
      </c>
      <c r="I999">
        <v>0</v>
      </c>
      <c r="J999">
        <v>0.37870100000000001</v>
      </c>
      <c r="K999">
        <v>0.629243</v>
      </c>
      <c r="L999">
        <v>0</v>
      </c>
      <c r="M999" t="s">
        <v>43</v>
      </c>
    </row>
    <row r="1000" spans="1:25" x14ac:dyDescent="0.25">
      <c r="A1000" t="s">
        <v>47</v>
      </c>
      <c r="B1000">
        <v>109406</v>
      </c>
      <c r="C1000">
        <v>109401</v>
      </c>
      <c r="D1000">
        <v>109401</v>
      </c>
      <c r="E1000">
        <v>109304</v>
      </c>
      <c r="F1000">
        <v>6167.73</v>
      </c>
      <c r="G1000">
        <v>0</v>
      </c>
      <c r="H1000">
        <v>1851.96</v>
      </c>
      <c r="I1000">
        <v>0</v>
      </c>
      <c r="J1000">
        <v>0.37585200000000002</v>
      </c>
      <c r="K1000">
        <v>0.61898600000000004</v>
      </c>
      <c r="L1000">
        <v>0</v>
      </c>
      <c r="M1000" t="s">
        <v>43</v>
      </c>
    </row>
    <row r="1001" spans="1:25" x14ac:dyDescent="0.25">
      <c r="A1001" t="s">
        <v>47</v>
      </c>
      <c r="B1001">
        <v>109488</v>
      </c>
      <c r="C1001">
        <v>109483</v>
      </c>
      <c r="D1001">
        <v>109482</v>
      </c>
      <c r="E1001">
        <v>109386</v>
      </c>
      <c r="F1001">
        <v>6180.9</v>
      </c>
      <c r="G1001">
        <v>0</v>
      </c>
      <c r="H1001">
        <v>1853.78</v>
      </c>
      <c r="I1001">
        <v>0</v>
      </c>
      <c r="J1001">
        <v>0.37692300000000001</v>
      </c>
      <c r="K1001">
        <v>0.61907100000000004</v>
      </c>
      <c r="L1001">
        <v>0</v>
      </c>
      <c r="M1001" t="s">
        <v>43</v>
      </c>
    </row>
    <row r="1002" spans="1:25" x14ac:dyDescent="0.25">
      <c r="A1002" t="s">
        <v>47</v>
      </c>
      <c r="B1002">
        <v>107949</v>
      </c>
      <c r="C1002">
        <v>107944</v>
      </c>
      <c r="D1002">
        <v>107943</v>
      </c>
      <c r="E1002">
        <v>107847</v>
      </c>
      <c r="F1002">
        <v>6157.39</v>
      </c>
      <c r="G1002">
        <v>0</v>
      </c>
      <c r="H1002">
        <v>1826.24</v>
      </c>
      <c r="I1002">
        <v>0</v>
      </c>
      <c r="J1002">
        <v>0.37713200000000002</v>
      </c>
      <c r="K1002">
        <v>0.61910600000000005</v>
      </c>
      <c r="L1002">
        <v>0</v>
      </c>
      <c r="M1002" t="s">
        <v>43</v>
      </c>
    </row>
    <row r="1003" spans="1:25" x14ac:dyDescent="0.25">
      <c r="A1003" t="s">
        <v>47</v>
      </c>
      <c r="B1003">
        <v>108077</v>
      </c>
      <c r="C1003">
        <v>108072</v>
      </c>
      <c r="D1003">
        <v>108071</v>
      </c>
      <c r="E1003">
        <v>107975</v>
      </c>
      <c r="F1003">
        <v>6142.45</v>
      </c>
      <c r="G1003">
        <v>0</v>
      </c>
      <c r="H1003">
        <v>1829.02</v>
      </c>
      <c r="I1003">
        <v>0</v>
      </c>
      <c r="J1003">
        <v>0.376301</v>
      </c>
      <c r="K1003">
        <v>0.619035</v>
      </c>
      <c r="L1003">
        <v>0</v>
      </c>
      <c r="M1003" t="s">
        <v>43</v>
      </c>
    </row>
    <row r="1004" spans="1:25" x14ac:dyDescent="0.25">
      <c r="A1004" t="s">
        <v>47</v>
      </c>
      <c r="B1004">
        <v>106735</v>
      </c>
      <c r="C1004">
        <v>106729</v>
      </c>
      <c r="D1004">
        <v>106729</v>
      </c>
      <c r="E1004">
        <v>106634</v>
      </c>
      <c r="F1004">
        <v>6078.3</v>
      </c>
      <c r="G1004">
        <v>0</v>
      </c>
      <c r="H1004">
        <v>1806.1</v>
      </c>
      <c r="I1004">
        <v>0</v>
      </c>
      <c r="J1004">
        <v>0.37577500000000003</v>
      </c>
      <c r="K1004">
        <v>0.61909999999999998</v>
      </c>
      <c r="L1004">
        <v>0</v>
      </c>
      <c r="M1004" t="s">
        <v>43</v>
      </c>
    </row>
    <row r="1005" spans="1:25" x14ac:dyDescent="0.25">
      <c r="A1005" t="s">
        <v>47</v>
      </c>
      <c r="B1005">
        <v>107449</v>
      </c>
      <c r="C1005">
        <v>107443</v>
      </c>
      <c r="D1005">
        <v>107443</v>
      </c>
      <c r="E1005">
        <v>107347</v>
      </c>
      <c r="F1005">
        <v>6034.34</v>
      </c>
      <c r="G1005">
        <v>0</v>
      </c>
      <c r="H1005">
        <v>1819.75</v>
      </c>
      <c r="I1005">
        <v>0</v>
      </c>
      <c r="J1005">
        <v>0.37581999999999999</v>
      </c>
      <c r="K1005">
        <v>0.61909000000000003</v>
      </c>
      <c r="L1005">
        <v>0</v>
      </c>
      <c r="M1005" t="s">
        <v>43</v>
      </c>
    </row>
    <row r="1006" spans="1:25" x14ac:dyDescent="0.25">
      <c r="A1006" t="s">
        <v>47</v>
      </c>
      <c r="B1006">
        <v>109258</v>
      </c>
      <c r="C1006">
        <v>109252</v>
      </c>
      <c r="D1006">
        <v>109252</v>
      </c>
      <c r="E1006">
        <v>109155</v>
      </c>
      <c r="F1006">
        <v>6182.91</v>
      </c>
      <c r="G1006">
        <v>0</v>
      </c>
      <c r="H1006">
        <v>1849.58</v>
      </c>
      <c r="I1006">
        <v>0</v>
      </c>
      <c r="J1006">
        <v>0.38146099999999999</v>
      </c>
      <c r="K1006">
        <v>0.61912199999999995</v>
      </c>
      <c r="L1006">
        <v>0</v>
      </c>
      <c r="M1006" t="s">
        <v>43</v>
      </c>
    </row>
    <row r="1007" spans="1:25" x14ac:dyDescent="0.25">
      <c r="A1007" t="s">
        <v>47</v>
      </c>
      <c r="B1007">
        <v>107875</v>
      </c>
      <c r="C1007">
        <v>107870</v>
      </c>
      <c r="D1007">
        <v>107869</v>
      </c>
      <c r="E1007">
        <v>107774</v>
      </c>
      <c r="F1007">
        <v>6185.44</v>
      </c>
      <c r="G1007">
        <v>0</v>
      </c>
      <c r="H1007">
        <v>1825.27</v>
      </c>
      <c r="I1007">
        <v>0</v>
      </c>
      <c r="J1007">
        <v>0.37569000000000002</v>
      </c>
      <c r="K1007">
        <v>0.61904000000000003</v>
      </c>
      <c r="L1007">
        <v>0</v>
      </c>
      <c r="M1007" t="s">
        <v>43</v>
      </c>
      <c r="R1007" t="s">
        <v>68</v>
      </c>
      <c r="U1007" t="s">
        <v>67</v>
      </c>
      <c r="X1007" t="s">
        <v>65</v>
      </c>
    </row>
    <row r="1008" spans="1:25" x14ac:dyDescent="0.25">
      <c r="A1008" t="s">
        <v>47</v>
      </c>
      <c r="B1008">
        <v>107385</v>
      </c>
      <c r="C1008">
        <v>107380</v>
      </c>
      <c r="D1008">
        <v>107379</v>
      </c>
      <c r="E1008">
        <v>107284</v>
      </c>
      <c r="F1008">
        <v>6062.63</v>
      </c>
      <c r="G1008">
        <v>0</v>
      </c>
      <c r="H1008">
        <v>1818.41</v>
      </c>
      <c r="I1008">
        <v>0</v>
      </c>
      <c r="J1008">
        <v>0.37592100000000001</v>
      </c>
      <c r="K1008">
        <v>0.61908300000000005</v>
      </c>
      <c r="L1008">
        <v>0</v>
      </c>
      <c r="M1008" t="s">
        <v>43</v>
      </c>
      <c r="R1008">
        <f>AVERAGE(B959:B1008)</f>
        <v>108859.24</v>
      </c>
      <c r="S1008">
        <f>AVERAGE(C959:C1008)</f>
        <v>108854</v>
      </c>
      <c r="U1008">
        <f>_xlfn.VAR.P(B959:B1008)</f>
        <v>1969984.5023999999</v>
      </c>
      <c r="V1008">
        <f>_xlfn.VAR.P(C959:C1008)</f>
        <v>1970339.08</v>
      </c>
      <c r="X1008">
        <f>1.96*SQRT(U1008)/50</f>
        <v>55.019605467214461</v>
      </c>
      <c r="Y1008">
        <f>1.96*SQRT(V1008)/50</f>
        <v>55.02455673507238</v>
      </c>
    </row>
    <row r="1009" spans="1:12" x14ac:dyDescent="0.25">
      <c r="A1009" t="s">
        <v>47</v>
      </c>
      <c r="B1009">
        <v>5442962.4713150002</v>
      </c>
      <c r="C1009" t="s">
        <v>37</v>
      </c>
    </row>
    <row r="1010" spans="1:12" x14ac:dyDescent="0.25">
      <c r="A1010" t="s">
        <v>48</v>
      </c>
      <c r="B1010">
        <v>221453</v>
      </c>
      <c r="C1010">
        <v>218858</v>
      </c>
      <c r="D1010">
        <v>218824</v>
      </c>
      <c r="E1010">
        <v>218636</v>
      </c>
      <c r="F1010">
        <v>12604.8</v>
      </c>
      <c r="G1010">
        <v>21208.799999999999</v>
      </c>
      <c r="H1010">
        <v>7884.41</v>
      </c>
      <c r="I1010">
        <v>0.36525000000000002</v>
      </c>
      <c r="J1010">
        <v>0.61912199999999995</v>
      </c>
      <c r="K1010">
        <v>0</v>
      </c>
      <c r="L1010" t="s">
        <v>43</v>
      </c>
    </row>
    <row r="1011" spans="1:12" x14ac:dyDescent="0.25">
      <c r="A1011" t="s">
        <v>48</v>
      </c>
      <c r="B1011">
        <v>212597</v>
      </c>
      <c r="C1011">
        <v>209899</v>
      </c>
      <c r="D1011">
        <v>209867</v>
      </c>
      <c r="E1011">
        <v>209684</v>
      </c>
      <c r="F1011">
        <v>12070.1</v>
      </c>
      <c r="G1011">
        <v>20458.8</v>
      </c>
      <c r="H1011">
        <v>7568.65</v>
      </c>
      <c r="I1011">
        <v>0.37569200000000003</v>
      </c>
      <c r="J1011">
        <v>0.62055499999999997</v>
      </c>
      <c r="K1011">
        <v>0</v>
      </c>
      <c r="L1011" t="s">
        <v>43</v>
      </c>
    </row>
    <row r="1012" spans="1:12" x14ac:dyDescent="0.25">
      <c r="A1012" t="s">
        <v>48</v>
      </c>
      <c r="B1012">
        <v>215977</v>
      </c>
      <c r="C1012">
        <v>213235</v>
      </c>
      <c r="D1012">
        <v>213201</v>
      </c>
      <c r="E1012">
        <v>213018</v>
      </c>
      <c r="F1012">
        <v>12266.3</v>
      </c>
      <c r="G1012">
        <v>20805.3</v>
      </c>
      <c r="H1012">
        <v>7677.95</v>
      </c>
      <c r="I1012">
        <v>0.36437799999999998</v>
      </c>
      <c r="J1012">
        <v>0.61912199999999995</v>
      </c>
      <c r="K1012">
        <v>0</v>
      </c>
      <c r="L1012" t="s">
        <v>43</v>
      </c>
    </row>
    <row r="1013" spans="1:12" x14ac:dyDescent="0.25">
      <c r="A1013" t="s">
        <v>48</v>
      </c>
      <c r="B1013">
        <v>214670</v>
      </c>
      <c r="C1013">
        <v>212079</v>
      </c>
      <c r="D1013">
        <v>212046</v>
      </c>
      <c r="E1013">
        <v>211863</v>
      </c>
      <c r="F1013">
        <v>12206.3</v>
      </c>
      <c r="G1013">
        <v>20579.900000000001</v>
      </c>
      <c r="H1013">
        <v>7641.1</v>
      </c>
      <c r="I1013">
        <v>0.37570700000000001</v>
      </c>
      <c r="J1013">
        <v>0.62904800000000005</v>
      </c>
      <c r="K1013">
        <v>0</v>
      </c>
      <c r="L1013" t="s">
        <v>43</v>
      </c>
    </row>
    <row r="1014" spans="1:12" x14ac:dyDescent="0.25">
      <c r="A1014" t="s">
        <v>48</v>
      </c>
      <c r="B1014">
        <v>217156</v>
      </c>
      <c r="C1014">
        <v>214561</v>
      </c>
      <c r="D1014">
        <v>214527</v>
      </c>
      <c r="E1014">
        <v>214342</v>
      </c>
      <c r="F1014">
        <v>12328.7</v>
      </c>
      <c r="G1014">
        <v>20899.400000000001</v>
      </c>
      <c r="H1014">
        <v>7733.95</v>
      </c>
      <c r="I1014">
        <v>0.375691</v>
      </c>
      <c r="J1014">
        <v>0.62882899999999997</v>
      </c>
      <c r="K1014">
        <v>0</v>
      </c>
      <c r="L1014" t="s">
        <v>43</v>
      </c>
    </row>
    <row r="1015" spans="1:12" x14ac:dyDescent="0.25">
      <c r="A1015" t="s">
        <v>48</v>
      </c>
      <c r="B1015">
        <v>217109</v>
      </c>
      <c r="C1015">
        <v>214417</v>
      </c>
      <c r="D1015">
        <v>214384</v>
      </c>
      <c r="E1015">
        <v>214199</v>
      </c>
      <c r="F1015">
        <v>12318.4</v>
      </c>
      <c r="G1015">
        <v>20827</v>
      </c>
      <c r="H1015">
        <v>7723.63</v>
      </c>
      <c r="I1015">
        <v>0.37569799999999998</v>
      </c>
      <c r="J1015">
        <v>0.61912</v>
      </c>
      <c r="K1015">
        <v>0</v>
      </c>
      <c r="L1015" t="s">
        <v>43</v>
      </c>
    </row>
    <row r="1016" spans="1:12" x14ac:dyDescent="0.25">
      <c r="A1016" t="s">
        <v>48</v>
      </c>
      <c r="B1016">
        <v>219342</v>
      </c>
      <c r="C1016">
        <v>216750</v>
      </c>
      <c r="D1016">
        <v>216717</v>
      </c>
      <c r="E1016">
        <v>216529</v>
      </c>
      <c r="F1016">
        <v>12464.4</v>
      </c>
      <c r="G1016">
        <v>21096.7</v>
      </c>
      <c r="H1016">
        <v>7806.75</v>
      </c>
      <c r="I1016">
        <v>0.37571399999999999</v>
      </c>
      <c r="J1016">
        <v>0.62975000000000003</v>
      </c>
      <c r="K1016">
        <v>0</v>
      </c>
      <c r="L1016" t="s">
        <v>43</v>
      </c>
    </row>
    <row r="1017" spans="1:12" x14ac:dyDescent="0.25">
      <c r="A1017" t="s">
        <v>48</v>
      </c>
      <c r="B1017">
        <v>217362</v>
      </c>
      <c r="C1017">
        <v>214755</v>
      </c>
      <c r="D1017">
        <v>214721</v>
      </c>
      <c r="E1017">
        <v>214538</v>
      </c>
      <c r="F1017">
        <v>12347</v>
      </c>
      <c r="G1017">
        <v>20891.5</v>
      </c>
      <c r="H1017">
        <v>7736.76</v>
      </c>
      <c r="I1017">
        <v>0.376585</v>
      </c>
      <c r="J1017">
        <v>0.619112</v>
      </c>
      <c r="K1017">
        <v>0</v>
      </c>
      <c r="L1017" t="s">
        <v>43</v>
      </c>
    </row>
    <row r="1018" spans="1:12" x14ac:dyDescent="0.25">
      <c r="A1018" t="s">
        <v>48</v>
      </c>
      <c r="B1018">
        <v>213131</v>
      </c>
      <c r="C1018">
        <v>210457</v>
      </c>
      <c r="D1018">
        <v>210424</v>
      </c>
      <c r="E1018">
        <v>210243</v>
      </c>
      <c r="F1018">
        <v>12102.7</v>
      </c>
      <c r="G1018">
        <v>20424.099999999999</v>
      </c>
      <c r="H1018">
        <v>7582.73</v>
      </c>
      <c r="I1018">
        <v>0.37570199999999998</v>
      </c>
      <c r="J1018">
        <v>0.61912199999999995</v>
      </c>
      <c r="K1018">
        <v>0</v>
      </c>
      <c r="L1018" t="s">
        <v>43</v>
      </c>
    </row>
    <row r="1019" spans="1:12" x14ac:dyDescent="0.25">
      <c r="A1019" t="s">
        <v>48</v>
      </c>
      <c r="B1019">
        <v>217468</v>
      </c>
      <c r="C1019">
        <v>214858</v>
      </c>
      <c r="D1019">
        <v>214825</v>
      </c>
      <c r="E1019">
        <v>214639</v>
      </c>
      <c r="F1019">
        <v>12349.5</v>
      </c>
      <c r="G1019">
        <v>20922.900000000001</v>
      </c>
      <c r="H1019">
        <v>7741.27</v>
      </c>
      <c r="I1019">
        <v>0.37569000000000002</v>
      </c>
      <c r="J1019">
        <v>0.62827500000000003</v>
      </c>
      <c r="K1019">
        <v>0</v>
      </c>
      <c r="L1019" t="s">
        <v>43</v>
      </c>
    </row>
    <row r="1020" spans="1:12" x14ac:dyDescent="0.25">
      <c r="A1020" t="s">
        <v>48</v>
      </c>
      <c r="B1020">
        <v>213454</v>
      </c>
      <c r="C1020">
        <v>210869</v>
      </c>
      <c r="D1020">
        <v>210836</v>
      </c>
      <c r="E1020">
        <v>210655</v>
      </c>
      <c r="F1020">
        <v>12115.3</v>
      </c>
      <c r="G1020">
        <v>20543.5</v>
      </c>
      <c r="H1020">
        <v>7594.97</v>
      </c>
      <c r="I1020">
        <v>0.37578</v>
      </c>
      <c r="J1020">
        <v>0.62980000000000003</v>
      </c>
      <c r="K1020">
        <v>0</v>
      </c>
      <c r="L1020" t="s">
        <v>43</v>
      </c>
    </row>
    <row r="1021" spans="1:12" x14ac:dyDescent="0.25">
      <c r="A1021" t="s">
        <v>48</v>
      </c>
      <c r="B1021">
        <v>215730</v>
      </c>
      <c r="C1021">
        <v>213088</v>
      </c>
      <c r="D1021">
        <v>213055</v>
      </c>
      <c r="E1021">
        <v>212871</v>
      </c>
      <c r="F1021">
        <v>12238.5</v>
      </c>
      <c r="G1021">
        <v>20751.5</v>
      </c>
      <c r="H1021">
        <v>7676.58</v>
      </c>
      <c r="I1021">
        <v>0.37836500000000001</v>
      </c>
      <c r="J1021">
        <v>0.61912</v>
      </c>
      <c r="K1021">
        <v>0</v>
      </c>
      <c r="L1021" t="s">
        <v>43</v>
      </c>
    </row>
    <row r="1022" spans="1:12" x14ac:dyDescent="0.25">
      <c r="A1022" t="s">
        <v>48</v>
      </c>
      <c r="B1022">
        <v>214478</v>
      </c>
      <c r="C1022">
        <v>211905</v>
      </c>
      <c r="D1022">
        <v>211872</v>
      </c>
      <c r="E1022">
        <v>211690</v>
      </c>
      <c r="F1022">
        <v>12175.4</v>
      </c>
      <c r="G1022">
        <v>20645.3</v>
      </c>
      <c r="H1022">
        <v>7636.84</v>
      </c>
      <c r="I1022">
        <v>0.37574000000000002</v>
      </c>
      <c r="J1022">
        <v>0.61912199999999995</v>
      </c>
      <c r="K1022">
        <v>0</v>
      </c>
      <c r="L1022" t="s">
        <v>43</v>
      </c>
    </row>
    <row r="1023" spans="1:12" x14ac:dyDescent="0.25">
      <c r="A1023" t="s">
        <v>48</v>
      </c>
      <c r="B1023">
        <v>212847</v>
      </c>
      <c r="C1023">
        <v>210220</v>
      </c>
      <c r="D1023">
        <v>210187</v>
      </c>
      <c r="E1023">
        <v>210006</v>
      </c>
      <c r="F1023">
        <v>12093.1</v>
      </c>
      <c r="G1023">
        <v>20479.599999999999</v>
      </c>
      <c r="H1023">
        <v>7572.42</v>
      </c>
      <c r="I1023">
        <v>0.37692199999999998</v>
      </c>
      <c r="J1023">
        <v>0.61912100000000003</v>
      </c>
      <c r="K1023">
        <v>0</v>
      </c>
      <c r="L1023" t="s">
        <v>43</v>
      </c>
    </row>
    <row r="1024" spans="1:12" x14ac:dyDescent="0.25">
      <c r="A1024" t="s">
        <v>48</v>
      </c>
      <c r="B1024">
        <v>216471</v>
      </c>
      <c r="C1024">
        <v>213814</v>
      </c>
      <c r="D1024">
        <v>213780</v>
      </c>
      <c r="E1024">
        <v>213596</v>
      </c>
      <c r="F1024">
        <v>12281.3</v>
      </c>
      <c r="G1024">
        <v>20825.7</v>
      </c>
      <c r="H1024">
        <v>7705.04</v>
      </c>
      <c r="I1024">
        <v>0.37598500000000001</v>
      </c>
      <c r="J1024">
        <v>0.61912</v>
      </c>
      <c r="K1024">
        <v>0</v>
      </c>
      <c r="L1024" t="s">
        <v>43</v>
      </c>
    </row>
    <row r="1025" spans="1:12" x14ac:dyDescent="0.25">
      <c r="A1025" t="s">
        <v>48</v>
      </c>
      <c r="B1025">
        <v>213599</v>
      </c>
      <c r="C1025">
        <v>211017</v>
      </c>
      <c r="D1025">
        <v>210984</v>
      </c>
      <c r="E1025">
        <v>210802</v>
      </c>
      <c r="F1025">
        <v>12142.2</v>
      </c>
      <c r="G1025">
        <v>20554.8</v>
      </c>
      <c r="H1025">
        <v>7602.85</v>
      </c>
      <c r="I1025">
        <v>0.375691</v>
      </c>
      <c r="J1025">
        <v>0.62765000000000004</v>
      </c>
      <c r="K1025">
        <v>0</v>
      </c>
      <c r="L1025" t="s">
        <v>43</v>
      </c>
    </row>
    <row r="1026" spans="1:12" x14ac:dyDescent="0.25">
      <c r="A1026" t="s">
        <v>48</v>
      </c>
      <c r="B1026">
        <v>219905</v>
      </c>
      <c r="C1026">
        <v>217274</v>
      </c>
      <c r="D1026">
        <v>217241</v>
      </c>
      <c r="E1026">
        <v>217053</v>
      </c>
      <c r="F1026">
        <v>12471.7</v>
      </c>
      <c r="G1026">
        <v>21152.799999999999</v>
      </c>
      <c r="H1026">
        <v>7831.38</v>
      </c>
      <c r="I1026">
        <v>0.37571500000000002</v>
      </c>
      <c r="J1026">
        <v>0.61912100000000003</v>
      </c>
      <c r="K1026">
        <v>0</v>
      </c>
      <c r="L1026" t="s">
        <v>43</v>
      </c>
    </row>
    <row r="1027" spans="1:12" x14ac:dyDescent="0.25">
      <c r="A1027" t="s">
        <v>48</v>
      </c>
      <c r="B1027">
        <v>220827</v>
      </c>
      <c r="C1027">
        <v>218253</v>
      </c>
      <c r="D1027">
        <v>218220</v>
      </c>
      <c r="E1027">
        <v>218033</v>
      </c>
      <c r="F1027">
        <v>12531.8</v>
      </c>
      <c r="G1027">
        <v>21240.1</v>
      </c>
      <c r="H1027">
        <v>7868.03</v>
      </c>
      <c r="I1027">
        <v>0.37571399999999999</v>
      </c>
      <c r="J1027">
        <v>0.62065199999999998</v>
      </c>
      <c r="K1027">
        <v>0</v>
      </c>
      <c r="L1027" t="s">
        <v>43</v>
      </c>
    </row>
    <row r="1028" spans="1:12" x14ac:dyDescent="0.25">
      <c r="A1028" t="s">
        <v>48</v>
      </c>
      <c r="B1028">
        <v>221244</v>
      </c>
      <c r="C1028">
        <v>218654</v>
      </c>
      <c r="D1028">
        <v>218621</v>
      </c>
      <c r="E1028">
        <v>218434</v>
      </c>
      <c r="F1028">
        <v>12572.9</v>
      </c>
      <c r="G1028">
        <v>21268.7</v>
      </c>
      <c r="H1028">
        <v>7878.23</v>
      </c>
      <c r="I1028">
        <v>0.37569000000000002</v>
      </c>
      <c r="J1028">
        <v>0.62627999999999995</v>
      </c>
      <c r="K1028">
        <v>0</v>
      </c>
      <c r="L1028" t="s">
        <v>43</v>
      </c>
    </row>
    <row r="1029" spans="1:12" x14ac:dyDescent="0.25">
      <c r="A1029" t="s">
        <v>48</v>
      </c>
      <c r="B1029">
        <v>219038</v>
      </c>
      <c r="C1029">
        <v>216473</v>
      </c>
      <c r="D1029">
        <v>216441</v>
      </c>
      <c r="E1029">
        <v>216254</v>
      </c>
      <c r="F1029">
        <v>12447.7</v>
      </c>
      <c r="G1029">
        <v>21062.5</v>
      </c>
      <c r="H1029">
        <v>7798.7</v>
      </c>
      <c r="I1029">
        <v>0.37574299999999999</v>
      </c>
      <c r="J1029">
        <v>0.61912199999999995</v>
      </c>
      <c r="K1029">
        <v>0</v>
      </c>
      <c r="L1029" t="s">
        <v>43</v>
      </c>
    </row>
    <row r="1030" spans="1:12" x14ac:dyDescent="0.25">
      <c r="A1030" t="s">
        <v>48</v>
      </c>
      <c r="B1030">
        <v>220270</v>
      </c>
      <c r="C1030">
        <v>217568</v>
      </c>
      <c r="D1030">
        <v>217536</v>
      </c>
      <c r="E1030">
        <v>217348</v>
      </c>
      <c r="F1030">
        <v>12508.7</v>
      </c>
      <c r="G1030">
        <v>21170.9</v>
      </c>
      <c r="H1030">
        <v>7838.5</v>
      </c>
      <c r="I1030">
        <v>0.376025</v>
      </c>
      <c r="J1030">
        <v>0.62781299999999995</v>
      </c>
      <c r="K1030">
        <v>0</v>
      </c>
      <c r="L1030" t="s">
        <v>43</v>
      </c>
    </row>
    <row r="1031" spans="1:12" x14ac:dyDescent="0.25">
      <c r="A1031" t="s">
        <v>48</v>
      </c>
      <c r="B1031">
        <v>216301</v>
      </c>
      <c r="C1031">
        <v>213535</v>
      </c>
      <c r="D1031">
        <v>213503</v>
      </c>
      <c r="E1031">
        <v>213319</v>
      </c>
      <c r="F1031">
        <v>12283.3</v>
      </c>
      <c r="G1031">
        <v>20785.2</v>
      </c>
      <c r="H1031">
        <v>7694.27</v>
      </c>
      <c r="I1031">
        <v>0.37682199999999999</v>
      </c>
      <c r="J1031">
        <v>0.62965000000000004</v>
      </c>
      <c r="K1031">
        <v>0</v>
      </c>
      <c r="L1031" t="s">
        <v>43</v>
      </c>
    </row>
    <row r="1032" spans="1:12" x14ac:dyDescent="0.25">
      <c r="A1032" t="s">
        <v>48</v>
      </c>
      <c r="B1032">
        <v>217585</v>
      </c>
      <c r="C1032">
        <v>214990</v>
      </c>
      <c r="D1032">
        <v>214958</v>
      </c>
      <c r="E1032">
        <v>214773</v>
      </c>
      <c r="F1032">
        <v>12350.5</v>
      </c>
      <c r="G1032">
        <v>20922.599999999999</v>
      </c>
      <c r="H1032">
        <v>7744.59</v>
      </c>
      <c r="I1032">
        <v>0.37717200000000001</v>
      </c>
      <c r="J1032">
        <v>0.62780400000000003</v>
      </c>
      <c r="K1032">
        <v>0</v>
      </c>
      <c r="L1032" t="s">
        <v>43</v>
      </c>
    </row>
    <row r="1033" spans="1:12" x14ac:dyDescent="0.25">
      <c r="A1033" t="s">
        <v>48</v>
      </c>
      <c r="B1033">
        <v>217946</v>
      </c>
      <c r="C1033">
        <v>215372</v>
      </c>
      <c r="D1033">
        <v>215341</v>
      </c>
      <c r="E1033">
        <v>215156</v>
      </c>
      <c r="F1033">
        <v>12385.1</v>
      </c>
      <c r="G1033">
        <v>20953.8</v>
      </c>
      <c r="H1033">
        <v>7760.28</v>
      </c>
      <c r="I1033">
        <v>0.37569000000000002</v>
      </c>
      <c r="J1033">
        <v>0.61912199999999995</v>
      </c>
      <c r="K1033">
        <v>0</v>
      </c>
      <c r="L1033" t="s">
        <v>43</v>
      </c>
    </row>
    <row r="1034" spans="1:12" x14ac:dyDescent="0.25">
      <c r="A1034" t="s">
        <v>48</v>
      </c>
      <c r="B1034">
        <v>213541</v>
      </c>
      <c r="C1034">
        <v>210843</v>
      </c>
      <c r="D1034">
        <v>210811</v>
      </c>
      <c r="E1034">
        <v>210629</v>
      </c>
      <c r="F1034">
        <v>12126.1</v>
      </c>
      <c r="G1034">
        <v>20530.7</v>
      </c>
      <c r="H1034">
        <v>7596.97</v>
      </c>
      <c r="I1034">
        <v>0.36463299999999998</v>
      </c>
      <c r="J1034">
        <v>0.62093799999999999</v>
      </c>
      <c r="K1034">
        <v>0</v>
      </c>
      <c r="L1034" t="s">
        <v>43</v>
      </c>
    </row>
    <row r="1035" spans="1:12" x14ac:dyDescent="0.25">
      <c r="A1035" t="s">
        <v>48</v>
      </c>
      <c r="B1035">
        <v>220823</v>
      </c>
      <c r="C1035">
        <v>218168</v>
      </c>
      <c r="D1035">
        <v>218135</v>
      </c>
      <c r="E1035">
        <v>217947</v>
      </c>
      <c r="F1035">
        <v>12541.9</v>
      </c>
      <c r="G1035">
        <v>21224.3</v>
      </c>
      <c r="H1035">
        <v>7861.45</v>
      </c>
      <c r="I1035">
        <v>0.37572499999999998</v>
      </c>
      <c r="J1035">
        <v>0.62930699999999995</v>
      </c>
      <c r="K1035">
        <v>0</v>
      </c>
      <c r="L1035" t="s">
        <v>43</v>
      </c>
    </row>
    <row r="1036" spans="1:12" x14ac:dyDescent="0.25">
      <c r="A1036" t="s">
        <v>48</v>
      </c>
      <c r="B1036">
        <v>214245</v>
      </c>
      <c r="C1036">
        <v>211582</v>
      </c>
      <c r="D1036">
        <v>211550</v>
      </c>
      <c r="E1036">
        <v>211368</v>
      </c>
      <c r="F1036">
        <v>12160.6</v>
      </c>
      <c r="G1036">
        <v>20602.7</v>
      </c>
      <c r="H1036">
        <v>7625.97</v>
      </c>
      <c r="I1036">
        <v>0.376052</v>
      </c>
      <c r="J1036">
        <v>0.62052799999999997</v>
      </c>
      <c r="K1036">
        <v>0</v>
      </c>
      <c r="L1036" t="s">
        <v>43</v>
      </c>
    </row>
    <row r="1037" spans="1:12" x14ac:dyDescent="0.25">
      <c r="A1037" t="s">
        <v>48</v>
      </c>
      <c r="B1037">
        <v>216693</v>
      </c>
      <c r="C1037">
        <v>213587</v>
      </c>
      <c r="D1037">
        <v>213555</v>
      </c>
      <c r="E1037">
        <v>213371</v>
      </c>
      <c r="F1037">
        <v>12297</v>
      </c>
      <c r="G1037">
        <v>20785.8</v>
      </c>
      <c r="H1037">
        <v>7694.64</v>
      </c>
      <c r="I1037">
        <v>0.37653500000000001</v>
      </c>
      <c r="J1037">
        <v>0.62980499999999995</v>
      </c>
      <c r="K1037">
        <v>0</v>
      </c>
      <c r="L1037" t="s">
        <v>43</v>
      </c>
    </row>
    <row r="1038" spans="1:12" x14ac:dyDescent="0.25">
      <c r="A1038" t="s">
        <v>48</v>
      </c>
      <c r="B1038">
        <v>216510</v>
      </c>
      <c r="C1038">
        <v>213708</v>
      </c>
      <c r="D1038">
        <v>213675</v>
      </c>
      <c r="E1038">
        <v>213492</v>
      </c>
      <c r="F1038">
        <v>12281.1</v>
      </c>
      <c r="G1038">
        <v>20800.900000000001</v>
      </c>
      <c r="H1038">
        <v>7700.88</v>
      </c>
      <c r="I1038">
        <v>0.375718</v>
      </c>
      <c r="J1038">
        <v>0.62045300000000003</v>
      </c>
      <c r="K1038">
        <v>0</v>
      </c>
      <c r="L1038" t="s">
        <v>43</v>
      </c>
    </row>
    <row r="1039" spans="1:12" x14ac:dyDescent="0.25">
      <c r="A1039" t="s">
        <v>48</v>
      </c>
      <c r="B1039">
        <v>215879</v>
      </c>
      <c r="C1039">
        <v>213081</v>
      </c>
      <c r="D1039">
        <v>213049</v>
      </c>
      <c r="E1039">
        <v>212865</v>
      </c>
      <c r="F1039">
        <v>12255.7</v>
      </c>
      <c r="G1039">
        <v>20733.7</v>
      </c>
      <c r="H1039">
        <v>7676.45</v>
      </c>
      <c r="I1039">
        <v>0.37694299999999997</v>
      </c>
      <c r="J1039">
        <v>0.62915900000000002</v>
      </c>
      <c r="K1039">
        <v>0</v>
      </c>
      <c r="L1039" t="s">
        <v>43</v>
      </c>
    </row>
    <row r="1040" spans="1:12" x14ac:dyDescent="0.25">
      <c r="A1040" t="s">
        <v>48</v>
      </c>
      <c r="B1040">
        <v>216581</v>
      </c>
      <c r="C1040">
        <v>213903</v>
      </c>
      <c r="D1040">
        <v>213872</v>
      </c>
      <c r="E1040">
        <v>213686</v>
      </c>
      <c r="F1040">
        <v>12314</v>
      </c>
      <c r="G1040">
        <v>20817</v>
      </c>
      <c r="H1040">
        <v>7704.78</v>
      </c>
      <c r="I1040">
        <v>0.37573200000000001</v>
      </c>
      <c r="J1040">
        <v>0.62164299999999995</v>
      </c>
      <c r="K1040">
        <v>0</v>
      </c>
      <c r="L1040" t="s">
        <v>43</v>
      </c>
    </row>
    <row r="1041" spans="1:12" x14ac:dyDescent="0.25">
      <c r="A1041" t="s">
        <v>48</v>
      </c>
      <c r="B1041">
        <v>217745</v>
      </c>
      <c r="C1041">
        <v>214973</v>
      </c>
      <c r="D1041">
        <v>214941</v>
      </c>
      <c r="E1041">
        <v>214757</v>
      </c>
      <c r="F1041">
        <v>12365.8</v>
      </c>
      <c r="G1041">
        <v>20917.2</v>
      </c>
      <c r="H1041">
        <v>7744.85</v>
      </c>
      <c r="I1041">
        <v>0.37108799999999997</v>
      </c>
      <c r="J1041">
        <v>0.61909999999999998</v>
      </c>
      <c r="K1041">
        <v>0</v>
      </c>
      <c r="L1041" t="s">
        <v>43</v>
      </c>
    </row>
    <row r="1042" spans="1:12" x14ac:dyDescent="0.25">
      <c r="A1042" t="s">
        <v>48</v>
      </c>
      <c r="B1042">
        <v>219449</v>
      </c>
      <c r="C1042">
        <v>216795</v>
      </c>
      <c r="D1042">
        <v>216763</v>
      </c>
      <c r="E1042">
        <v>216575</v>
      </c>
      <c r="F1042">
        <v>12468.9</v>
      </c>
      <c r="G1042">
        <v>21093.5</v>
      </c>
      <c r="H1042">
        <v>7812.25</v>
      </c>
      <c r="I1042">
        <v>0.37569599999999997</v>
      </c>
      <c r="J1042">
        <v>0.62732699999999997</v>
      </c>
      <c r="K1042">
        <v>0</v>
      </c>
      <c r="L1042" t="s">
        <v>43</v>
      </c>
    </row>
    <row r="1043" spans="1:12" x14ac:dyDescent="0.25">
      <c r="A1043" t="s">
        <v>48</v>
      </c>
      <c r="B1043">
        <v>215391</v>
      </c>
      <c r="C1043">
        <v>212687</v>
      </c>
      <c r="D1043">
        <v>212655</v>
      </c>
      <c r="E1043">
        <v>212473</v>
      </c>
      <c r="F1043">
        <v>12235</v>
      </c>
      <c r="G1043">
        <v>20704.5</v>
      </c>
      <c r="H1043">
        <v>7665.36</v>
      </c>
      <c r="I1043">
        <v>0.37687799999999999</v>
      </c>
      <c r="J1043">
        <v>0.62230700000000005</v>
      </c>
      <c r="K1043">
        <v>0</v>
      </c>
      <c r="L1043" t="s">
        <v>43</v>
      </c>
    </row>
    <row r="1044" spans="1:12" x14ac:dyDescent="0.25">
      <c r="A1044" t="s">
        <v>48</v>
      </c>
      <c r="B1044">
        <v>220028</v>
      </c>
      <c r="C1044">
        <v>217021</v>
      </c>
      <c r="D1044">
        <v>216986</v>
      </c>
      <c r="E1044">
        <v>216797</v>
      </c>
      <c r="F1044">
        <v>12491.3</v>
      </c>
      <c r="G1044">
        <v>21133.599999999999</v>
      </c>
      <c r="H1044">
        <v>7814.19</v>
      </c>
      <c r="I1044">
        <v>0.37569000000000002</v>
      </c>
      <c r="J1044">
        <v>0.61912199999999995</v>
      </c>
      <c r="K1044">
        <v>0</v>
      </c>
      <c r="L1044" t="s">
        <v>43</v>
      </c>
    </row>
    <row r="1045" spans="1:12" x14ac:dyDescent="0.25">
      <c r="A1045" t="s">
        <v>48</v>
      </c>
      <c r="B1045">
        <v>219626</v>
      </c>
      <c r="C1045">
        <v>216759</v>
      </c>
      <c r="D1045">
        <v>216717</v>
      </c>
      <c r="E1045">
        <v>216530</v>
      </c>
      <c r="F1045">
        <v>12469.7</v>
      </c>
      <c r="G1045">
        <v>21192.5</v>
      </c>
      <c r="H1045">
        <v>7791.16</v>
      </c>
      <c r="I1045">
        <v>0.37578600000000001</v>
      </c>
      <c r="J1045">
        <v>0.61912199999999995</v>
      </c>
      <c r="K1045">
        <v>0</v>
      </c>
      <c r="L1045" t="s">
        <v>43</v>
      </c>
    </row>
    <row r="1046" spans="1:12" x14ac:dyDescent="0.25">
      <c r="A1046" t="s">
        <v>48</v>
      </c>
      <c r="B1046">
        <v>216528</v>
      </c>
      <c r="C1046">
        <v>213227</v>
      </c>
      <c r="D1046">
        <v>213181</v>
      </c>
      <c r="E1046">
        <v>212997</v>
      </c>
      <c r="F1046">
        <v>12241</v>
      </c>
      <c r="G1046">
        <v>20873.3</v>
      </c>
      <c r="H1046">
        <v>7658.47</v>
      </c>
      <c r="I1046">
        <v>0.37588899999999997</v>
      </c>
      <c r="J1046">
        <v>0.62879200000000002</v>
      </c>
      <c r="K1046">
        <v>0</v>
      </c>
      <c r="L1046" t="s">
        <v>43</v>
      </c>
    </row>
    <row r="1047" spans="1:12" x14ac:dyDescent="0.25">
      <c r="A1047" t="s">
        <v>48</v>
      </c>
      <c r="B1047">
        <v>217001</v>
      </c>
      <c r="C1047">
        <v>214099</v>
      </c>
      <c r="D1047">
        <v>214061</v>
      </c>
      <c r="E1047">
        <v>213874</v>
      </c>
      <c r="F1047">
        <v>12264.7</v>
      </c>
      <c r="G1047">
        <v>20952.8</v>
      </c>
      <c r="H1047">
        <v>7698.59</v>
      </c>
      <c r="I1047">
        <v>0.37581700000000001</v>
      </c>
      <c r="J1047">
        <v>0.61912199999999995</v>
      </c>
      <c r="K1047">
        <v>0</v>
      </c>
      <c r="L1047" t="s">
        <v>43</v>
      </c>
    </row>
    <row r="1048" spans="1:12" x14ac:dyDescent="0.25">
      <c r="A1048" t="s">
        <v>48</v>
      </c>
      <c r="B1048">
        <v>216149</v>
      </c>
      <c r="C1048">
        <v>213474</v>
      </c>
      <c r="D1048">
        <v>213441</v>
      </c>
      <c r="E1048">
        <v>213258</v>
      </c>
      <c r="F1048">
        <v>12260.1</v>
      </c>
      <c r="G1048">
        <v>20844.7</v>
      </c>
      <c r="H1048">
        <v>7689.51</v>
      </c>
      <c r="I1048">
        <v>0.37297999999999998</v>
      </c>
      <c r="J1048">
        <v>0.61911899999999997</v>
      </c>
      <c r="K1048">
        <v>0</v>
      </c>
      <c r="L1048" t="s">
        <v>43</v>
      </c>
    </row>
    <row r="1049" spans="1:12" x14ac:dyDescent="0.25">
      <c r="A1049" t="s">
        <v>48</v>
      </c>
      <c r="B1049">
        <v>216317</v>
      </c>
      <c r="C1049">
        <v>213417</v>
      </c>
      <c r="D1049">
        <v>213380</v>
      </c>
      <c r="E1049">
        <v>213195</v>
      </c>
      <c r="F1049">
        <v>12270</v>
      </c>
      <c r="G1049">
        <v>20867.5</v>
      </c>
      <c r="H1049">
        <v>7677.11</v>
      </c>
      <c r="I1049">
        <v>0.37580599999999997</v>
      </c>
      <c r="J1049">
        <v>0.61911899999999997</v>
      </c>
      <c r="K1049">
        <v>0</v>
      </c>
      <c r="L1049" t="s">
        <v>43</v>
      </c>
    </row>
    <row r="1050" spans="1:12" x14ac:dyDescent="0.25">
      <c r="A1050" t="s">
        <v>48</v>
      </c>
      <c r="B1050">
        <v>216163</v>
      </c>
      <c r="C1050">
        <v>213242</v>
      </c>
      <c r="D1050">
        <v>213209</v>
      </c>
      <c r="E1050">
        <v>213026</v>
      </c>
      <c r="F1050">
        <v>12242.7</v>
      </c>
      <c r="G1050">
        <v>20806.599999999999</v>
      </c>
      <c r="H1050">
        <v>7675.54</v>
      </c>
      <c r="I1050">
        <v>0.37693500000000002</v>
      </c>
      <c r="J1050">
        <v>0.62974300000000005</v>
      </c>
      <c r="K1050">
        <v>0</v>
      </c>
      <c r="L1050" t="s">
        <v>43</v>
      </c>
    </row>
    <row r="1051" spans="1:12" x14ac:dyDescent="0.25">
      <c r="A1051" t="s">
        <v>48</v>
      </c>
      <c r="B1051">
        <v>219136</v>
      </c>
      <c r="C1051">
        <v>216402</v>
      </c>
      <c r="D1051">
        <v>216369</v>
      </c>
      <c r="E1051">
        <v>216182</v>
      </c>
      <c r="F1051">
        <v>12436.8</v>
      </c>
      <c r="G1051">
        <v>21070.5</v>
      </c>
      <c r="H1051">
        <v>7793.76</v>
      </c>
      <c r="I1051">
        <v>0.37569599999999997</v>
      </c>
      <c r="J1051">
        <v>0.63063000000000002</v>
      </c>
      <c r="K1051">
        <v>0</v>
      </c>
      <c r="L1051" t="s">
        <v>43</v>
      </c>
    </row>
    <row r="1052" spans="1:12" x14ac:dyDescent="0.25">
      <c r="A1052" t="s">
        <v>48</v>
      </c>
      <c r="B1052">
        <v>216909</v>
      </c>
      <c r="C1052">
        <v>214331</v>
      </c>
      <c r="D1052">
        <v>214300</v>
      </c>
      <c r="E1052">
        <v>214115</v>
      </c>
      <c r="F1052">
        <v>12335.5</v>
      </c>
      <c r="G1052">
        <v>20848.7</v>
      </c>
      <c r="H1052">
        <v>7720.09</v>
      </c>
      <c r="I1052">
        <v>0.37585200000000002</v>
      </c>
      <c r="J1052">
        <v>0.61909499999999995</v>
      </c>
      <c r="K1052">
        <v>0</v>
      </c>
      <c r="L1052" t="s">
        <v>43</v>
      </c>
    </row>
    <row r="1053" spans="1:12" x14ac:dyDescent="0.25">
      <c r="A1053" t="s">
        <v>48</v>
      </c>
      <c r="B1053">
        <v>216687</v>
      </c>
      <c r="C1053">
        <v>213995</v>
      </c>
      <c r="D1053">
        <v>213963</v>
      </c>
      <c r="E1053">
        <v>213777</v>
      </c>
      <c r="F1053">
        <v>12309.1</v>
      </c>
      <c r="G1053">
        <v>20825.8</v>
      </c>
      <c r="H1053">
        <v>7710.27</v>
      </c>
      <c r="I1053">
        <v>0.37593700000000002</v>
      </c>
      <c r="J1053">
        <v>0.61912199999999995</v>
      </c>
      <c r="K1053">
        <v>0</v>
      </c>
      <c r="L1053" t="s">
        <v>43</v>
      </c>
    </row>
    <row r="1054" spans="1:12" x14ac:dyDescent="0.25">
      <c r="A1054" t="s">
        <v>48</v>
      </c>
      <c r="B1054">
        <v>215894</v>
      </c>
      <c r="C1054">
        <v>213014</v>
      </c>
      <c r="D1054">
        <v>212982</v>
      </c>
      <c r="E1054">
        <v>212799</v>
      </c>
      <c r="F1054">
        <v>12255</v>
      </c>
      <c r="G1054">
        <v>20727.5</v>
      </c>
      <c r="H1054">
        <v>7674.58</v>
      </c>
      <c r="I1054">
        <v>0.37569900000000001</v>
      </c>
      <c r="J1054">
        <v>0.61912199999999995</v>
      </c>
      <c r="K1054">
        <v>0</v>
      </c>
      <c r="L1054" t="s">
        <v>43</v>
      </c>
    </row>
    <row r="1055" spans="1:12" x14ac:dyDescent="0.25">
      <c r="A1055" t="s">
        <v>48</v>
      </c>
      <c r="B1055">
        <v>220430</v>
      </c>
      <c r="C1055">
        <v>217444</v>
      </c>
      <c r="D1055">
        <v>217406</v>
      </c>
      <c r="E1055">
        <v>217218</v>
      </c>
      <c r="F1055">
        <v>12528.1</v>
      </c>
      <c r="G1055">
        <v>21217.4</v>
      </c>
      <c r="H1055">
        <v>7821.29</v>
      </c>
      <c r="I1055">
        <v>0.37572</v>
      </c>
      <c r="J1055">
        <v>0.62979399999999996</v>
      </c>
      <c r="K1055">
        <v>0</v>
      </c>
      <c r="L1055" t="s">
        <v>43</v>
      </c>
    </row>
    <row r="1056" spans="1:12" x14ac:dyDescent="0.25">
      <c r="A1056" t="s">
        <v>48</v>
      </c>
      <c r="B1056">
        <v>222465</v>
      </c>
      <c r="C1056">
        <v>219098</v>
      </c>
      <c r="D1056">
        <v>219041</v>
      </c>
      <c r="E1056">
        <v>218852</v>
      </c>
      <c r="F1056">
        <v>12588.2</v>
      </c>
      <c r="G1056">
        <v>21466.1</v>
      </c>
      <c r="H1056">
        <v>7873.23</v>
      </c>
      <c r="I1056">
        <v>0.37592599999999998</v>
      </c>
      <c r="J1056">
        <v>0.62005500000000002</v>
      </c>
      <c r="K1056">
        <v>0</v>
      </c>
      <c r="L1056" t="s">
        <v>43</v>
      </c>
    </row>
    <row r="1057" spans="1:25" x14ac:dyDescent="0.25">
      <c r="A1057" t="s">
        <v>48</v>
      </c>
      <c r="B1057">
        <v>214394</v>
      </c>
      <c r="C1057">
        <v>211177</v>
      </c>
      <c r="D1057">
        <v>211134</v>
      </c>
      <c r="E1057">
        <v>210951</v>
      </c>
      <c r="F1057">
        <v>12132.3</v>
      </c>
      <c r="G1057">
        <v>20661.2</v>
      </c>
      <c r="H1057">
        <v>7591.34</v>
      </c>
      <c r="I1057">
        <v>0.37257600000000002</v>
      </c>
      <c r="J1057">
        <v>0.62980100000000006</v>
      </c>
      <c r="K1057">
        <v>0</v>
      </c>
      <c r="L1057" t="s">
        <v>43</v>
      </c>
    </row>
    <row r="1058" spans="1:25" x14ac:dyDescent="0.25">
      <c r="A1058" t="s">
        <v>48</v>
      </c>
      <c r="B1058">
        <v>216297</v>
      </c>
      <c r="C1058">
        <v>213424</v>
      </c>
      <c r="D1058">
        <v>213392</v>
      </c>
      <c r="E1058">
        <v>213208</v>
      </c>
      <c r="F1058">
        <v>12268.1</v>
      </c>
      <c r="G1058">
        <v>20816.8</v>
      </c>
      <c r="H1058">
        <v>7680.19</v>
      </c>
      <c r="I1058">
        <v>0.37569000000000002</v>
      </c>
      <c r="J1058">
        <v>0.62938499999999997</v>
      </c>
      <c r="K1058">
        <v>0</v>
      </c>
      <c r="L1058" t="s">
        <v>43</v>
      </c>
    </row>
    <row r="1059" spans="1:25" x14ac:dyDescent="0.25">
      <c r="A1059" t="s">
        <v>48</v>
      </c>
      <c r="B1059">
        <v>214697</v>
      </c>
      <c r="C1059">
        <v>211692</v>
      </c>
      <c r="D1059">
        <v>211658</v>
      </c>
      <c r="E1059">
        <v>211474</v>
      </c>
      <c r="F1059">
        <v>12171.7</v>
      </c>
      <c r="G1059">
        <v>20588.7</v>
      </c>
      <c r="H1059">
        <v>7617.75</v>
      </c>
      <c r="I1059">
        <v>0.37584699999999999</v>
      </c>
      <c r="J1059">
        <v>0.62939999999999996</v>
      </c>
      <c r="K1059">
        <v>0</v>
      </c>
      <c r="L1059" t="s">
        <v>43</v>
      </c>
    </row>
    <row r="1060" spans="1:25" x14ac:dyDescent="0.25">
      <c r="A1060" t="s">
        <v>48</v>
      </c>
      <c r="B1060">
        <v>216627</v>
      </c>
      <c r="C1060">
        <v>213987</v>
      </c>
      <c r="D1060">
        <v>213952</v>
      </c>
      <c r="E1060">
        <v>213768</v>
      </c>
      <c r="F1060">
        <v>12297.4</v>
      </c>
      <c r="G1060">
        <v>20814.099999999999</v>
      </c>
      <c r="H1060">
        <v>7701.75</v>
      </c>
      <c r="I1060">
        <v>0.37572499999999998</v>
      </c>
      <c r="J1060">
        <v>0.62284399999999995</v>
      </c>
      <c r="K1060">
        <v>0</v>
      </c>
      <c r="L1060" t="s">
        <v>43</v>
      </c>
    </row>
    <row r="1061" spans="1:25" x14ac:dyDescent="0.25">
      <c r="A1061" t="s">
        <v>48</v>
      </c>
      <c r="B1061">
        <v>216929</v>
      </c>
      <c r="C1061">
        <v>213934</v>
      </c>
      <c r="D1061">
        <v>213896</v>
      </c>
      <c r="E1061">
        <v>213710</v>
      </c>
      <c r="F1061">
        <v>12328.8</v>
      </c>
      <c r="G1061">
        <v>20807</v>
      </c>
      <c r="H1061">
        <v>7696.12</v>
      </c>
      <c r="I1061">
        <v>0.37570799999999999</v>
      </c>
      <c r="J1061">
        <v>0.61912100000000003</v>
      </c>
      <c r="K1061">
        <v>0</v>
      </c>
      <c r="L1061" t="s">
        <v>43</v>
      </c>
    </row>
    <row r="1062" spans="1:25" x14ac:dyDescent="0.25">
      <c r="A1062" t="s">
        <v>48</v>
      </c>
      <c r="B1062">
        <v>220017</v>
      </c>
      <c r="C1062">
        <v>216984</v>
      </c>
      <c r="D1062">
        <v>216946</v>
      </c>
      <c r="E1062">
        <v>216759</v>
      </c>
      <c r="F1062">
        <v>12451</v>
      </c>
      <c r="G1062">
        <v>21164.9</v>
      </c>
      <c r="H1062">
        <v>7800.99</v>
      </c>
      <c r="I1062">
        <v>0.37569200000000003</v>
      </c>
      <c r="J1062">
        <v>0.61912</v>
      </c>
      <c r="K1062">
        <v>0</v>
      </c>
      <c r="L1062" t="s">
        <v>43</v>
      </c>
    </row>
    <row r="1063" spans="1:25" x14ac:dyDescent="0.25">
      <c r="A1063" t="s">
        <v>48</v>
      </c>
      <c r="B1063">
        <v>218637</v>
      </c>
      <c r="C1063">
        <v>215897</v>
      </c>
      <c r="D1063">
        <v>215862</v>
      </c>
      <c r="E1063">
        <v>215675</v>
      </c>
      <c r="F1063">
        <v>12410.5</v>
      </c>
      <c r="G1063">
        <v>21004.7</v>
      </c>
      <c r="H1063">
        <v>7769.29</v>
      </c>
      <c r="I1063">
        <v>0.37569000000000002</v>
      </c>
      <c r="J1063">
        <v>0.62911899999999998</v>
      </c>
      <c r="K1063">
        <v>0</v>
      </c>
      <c r="L1063" t="s">
        <v>43</v>
      </c>
      <c r="R1063" t="s">
        <v>68</v>
      </c>
      <c r="U1063" t="s">
        <v>67</v>
      </c>
      <c r="X1063" t="s">
        <v>65</v>
      </c>
    </row>
    <row r="1064" spans="1:25" x14ac:dyDescent="0.25">
      <c r="A1064" t="s">
        <v>48</v>
      </c>
      <c r="B1064">
        <v>215688</v>
      </c>
      <c r="C1064">
        <v>212831</v>
      </c>
      <c r="D1064">
        <v>212797</v>
      </c>
      <c r="E1064">
        <v>212613</v>
      </c>
      <c r="F1064">
        <v>12236.8</v>
      </c>
      <c r="G1064">
        <v>20695.3</v>
      </c>
      <c r="H1064">
        <v>7657.81</v>
      </c>
      <c r="I1064">
        <v>0.37569200000000003</v>
      </c>
      <c r="J1064">
        <v>0.62789700000000004</v>
      </c>
      <c r="K1064">
        <v>0</v>
      </c>
      <c r="L1064" t="s">
        <v>43</v>
      </c>
      <c r="R1064">
        <f>AVERAGE(B1015:B1064)</f>
        <v>217151.66</v>
      </c>
      <c r="S1064">
        <f>AVERAGE(C1015:C1064)</f>
        <v>214380.9</v>
      </c>
      <c r="U1064">
        <f>_xlfn.VAR.P(B1015:B1064)</f>
        <v>5279857.8644000012</v>
      </c>
      <c r="V1064">
        <f>_xlfn.VAR.P(C1015:C1064)</f>
        <v>5209948.2899999991</v>
      </c>
      <c r="X1064">
        <f>1.96*SQRT(U1064)/50</f>
        <v>90.0735299005852</v>
      </c>
      <c r="Y1064">
        <f>1.96*SQRT(V1064)/50</f>
        <v>89.47521969990126</v>
      </c>
    </row>
    <row r="1065" spans="1:25" x14ac:dyDescent="0.25">
      <c r="A1065" t="s">
        <v>49</v>
      </c>
      <c r="B1065">
        <v>10857601.559626</v>
      </c>
      <c r="C1065" t="s">
        <v>37</v>
      </c>
    </row>
    <row r="1066" spans="1:25" x14ac:dyDescent="0.25">
      <c r="A1066" t="s">
        <v>50</v>
      </c>
      <c r="B1066">
        <v>195414</v>
      </c>
      <c r="C1066">
        <v>195406</v>
      </c>
      <c r="D1066">
        <v>195391</v>
      </c>
      <c r="E1066">
        <v>195233</v>
      </c>
      <c r="F1066">
        <v>10205.5</v>
      </c>
      <c r="G1066">
        <v>0</v>
      </c>
      <c r="H1066">
        <v>7586.24</v>
      </c>
      <c r="I1066">
        <v>0.37645600000000001</v>
      </c>
      <c r="J1066">
        <v>0.62924800000000003</v>
      </c>
      <c r="K1066">
        <v>0</v>
      </c>
      <c r="L1066" t="s">
        <v>43</v>
      </c>
    </row>
    <row r="1067" spans="1:25" x14ac:dyDescent="0.25">
      <c r="A1067" t="s">
        <v>50</v>
      </c>
      <c r="B1067">
        <v>193861</v>
      </c>
      <c r="C1067">
        <v>193854</v>
      </c>
      <c r="D1067">
        <v>193839</v>
      </c>
      <c r="E1067">
        <v>193683</v>
      </c>
      <c r="F1067">
        <v>10119.9</v>
      </c>
      <c r="G1067">
        <v>0</v>
      </c>
      <c r="H1067">
        <v>7528.28</v>
      </c>
      <c r="I1067">
        <v>0.37651299999999999</v>
      </c>
      <c r="J1067">
        <v>0.61912100000000003</v>
      </c>
      <c r="K1067">
        <v>0</v>
      </c>
      <c r="L1067" t="s">
        <v>43</v>
      </c>
    </row>
    <row r="1068" spans="1:25" x14ac:dyDescent="0.25">
      <c r="A1068" t="s">
        <v>50</v>
      </c>
      <c r="B1068">
        <v>196028</v>
      </c>
      <c r="C1068">
        <v>196020</v>
      </c>
      <c r="D1068">
        <v>196005</v>
      </c>
      <c r="E1068">
        <v>195848</v>
      </c>
      <c r="F1068">
        <v>10235</v>
      </c>
      <c r="G1068">
        <v>0</v>
      </c>
      <c r="H1068">
        <v>7611.24</v>
      </c>
      <c r="I1068">
        <v>0.36586099999999999</v>
      </c>
      <c r="J1068">
        <v>0.62877499999999997</v>
      </c>
      <c r="K1068">
        <v>0</v>
      </c>
      <c r="L1068" t="s">
        <v>43</v>
      </c>
    </row>
    <row r="1069" spans="1:25" x14ac:dyDescent="0.25">
      <c r="A1069" t="s">
        <v>50</v>
      </c>
      <c r="B1069">
        <v>197248</v>
      </c>
      <c r="C1069">
        <v>197240</v>
      </c>
      <c r="D1069">
        <v>197225</v>
      </c>
      <c r="E1069">
        <v>197069</v>
      </c>
      <c r="F1069">
        <v>10291.5</v>
      </c>
      <c r="G1069">
        <v>0</v>
      </c>
      <c r="H1069">
        <v>7653.07</v>
      </c>
      <c r="I1069">
        <v>0.37570199999999998</v>
      </c>
      <c r="J1069">
        <v>0.628714</v>
      </c>
      <c r="K1069">
        <v>0</v>
      </c>
      <c r="L1069" t="s">
        <v>43</v>
      </c>
    </row>
    <row r="1070" spans="1:25" x14ac:dyDescent="0.25">
      <c r="A1070" t="s">
        <v>50</v>
      </c>
      <c r="B1070">
        <v>198629</v>
      </c>
      <c r="C1070">
        <v>198621</v>
      </c>
      <c r="D1070">
        <v>198606</v>
      </c>
      <c r="E1070">
        <v>198447</v>
      </c>
      <c r="F1070">
        <v>10374.1</v>
      </c>
      <c r="G1070">
        <v>0</v>
      </c>
      <c r="H1070">
        <v>7710.52</v>
      </c>
      <c r="I1070">
        <v>0.37576500000000002</v>
      </c>
      <c r="J1070">
        <v>0.62962499999999999</v>
      </c>
      <c r="K1070">
        <v>0</v>
      </c>
      <c r="L1070" t="s">
        <v>43</v>
      </c>
    </row>
    <row r="1071" spans="1:25" x14ac:dyDescent="0.25">
      <c r="A1071" t="s">
        <v>50</v>
      </c>
      <c r="B1071">
        <v>197458</v>
      </c>
      <c r="C1071">
        <v>197449</v>
      </c>
      <c r="D1071">
        <v>197434</v>
      </c>
      <c r="E1071">
        <v>197277</v>
      </c>
      <c r="F1071">
        <v>10269.299999999999</v>
      </c>
      <c r="G1071">
        <v>0</v>
      </c>
      <c r="H1071">
        <v>7669.37</v>
      </c>
      <c r="I1071">
        <v>0.37572899999999998</v>
      </c>
      <c r="J1071">
        <v>0.62552399999999997</v>
      </c>
      <c r="K1071">
        <v>0</v>
      </c>
      <c r="L1071" t="s">
        <v>43</v>
      </c>
    </row>
    <row r="1072" spans="1:25" x14ac:dyDescent="0.25">
      <c r="A1072" t="s">
        <v>50</v>
      </c>
      <c r="B1072">
        <v>202454</v>
      </c>
      <c r="C1072">
        <v>202446</v>
      </c>
      <c r="D1072">
        <v>202430</v>
      </c>
      <c r="E1072">
        <v>202269</v>
      </c>
      <c r="F1072">
        <v>10544.2</v>
      </c>
      <c r="G1072">
        <v>0</v>
      </c>
      <c r="H1072">
        <v>7863.42</v>
      </c>
      <c r="I1072">
        <v>0.37652999999999998</v>
      </c>
      <c r="J1072">
        <v>0.61912199999999995</v>
      </c>
      <c r="K1072">
        <v>0</v>
      </c>
      <c r="L1072" t="s">
        <v>43</v>
      </c>
    </row>
    <row r="1073" spans="1:12" x14ac:dyDescent="0.25">
      <c r="A1073" t="s">
        <v>50</v>
      </c>
      <c r="B1073">
        <v>197539</v>
      </c>
      <c r="C1073">
        <v>197531</v>
      </c>
      <c r="D1073">
        <v>197516</v>
      </c>
      <c r="E1073">
        <v>197358</v>
      </c>
      <c r="F1073">
        <v>10309.799999999999</v>
      </c>
      <c r="G1073">
        <v>0</v>
      </c>
      <c r="H1073">
        <v>7674.06</v>
      </c>
      <c r="I1073">
        <v>0.37618699999999999</v>
      </c>
      <c r="J1073">
        <v>0.61911700000000003</v>
      </c>
      <c r="K1073">
        <v>0</v>
      </c>
      <c r="L1073" t="s">
        <v>43</v>
      </c>
    </row>
    <row r="1074" spans="1:12" x14ac:dyDescent="0.25">
      <c r="A1074" t="s">
        <v>50</v>
      </c>
      <c r="B1074">
        <v>201715</v>
      </c>
      <c r="C1074">
        <v>201707</v>
      </c>
      <c r="D1074">
        <v>201692</v>
      </c>
      <c r="E1074">
        <v>201530</v>
      </c>
      <c r="F1074">
        <v>10534.5</v>
      </c>
      <c r="G1074">
        <v>0</v>
      </c>
      <c r="H1074">
        <v>7836.46</v>
      </c>
      <c r="I1074">
        <v>0.375722</v>
      </c>
      <c r="J1074">
        <v>0.627691</v>
      </c>
      <c r="K1074">
        <v>0</v>
      </c>
      <c r="L1074" t="s">
        <v>43</v>
      </c>
    </row>
    <row r="1075" spans="1:12" x14ac:dyDescent="0.25">
      <c r="A1075" t="s">
        <v>50</v>
      </c>
      <c r="B1075">
        <v>200199</v>
      </c>
      <c r="C1075">
        <v>200189</v>
      </c>
      <c r="D1075">
        <v>200174</v>
      </c>
      <c r="E1075">
        <v>200015</v>
      </c>
      <c r="F1075">
        <v>10449.4</v>
      </c>
      <c r="G1075">
        <v>0</v>
      </c>
      <c r="H1075">
        <v>7774.35</v>
      </c>
      <c r="I1075">
        <v>0.37865799999999999</v>
      </c>
      <c r="J1075">
        <v>0.62492400000000004</v>
      </c>
      <c r="K1075">
        <v>0</v>
      </c>
      <c r="L1075" t="s">
        <v>43</v>
      </c>
    </row>
    <row r="1076" spans="1:12" x14ac:dyDescent="0.25">
      <c r="A1076" t="s">
        <v>50</v>
      </c>
      <c r="B1076">
        <v>198884</v>
      </c>
      <c r="C1076">
        <v>198876</v>
      </c>
      <c r="D1076">
        <v>198861</v>
      </c>
      <c r="E1076">
        <v>198701</v>
      </c>
      <c r="F1076">
        <v>10385</v>
      </c>
      <c r="G1076">
        <v>0</v>
      </c>
      <c r="H1076">
        <v>7724.37</v>
      </c>
      <c r="I1076">
        <v>0.37689699999999998</v>
      </c>
      <c r="J1076">
        <v>0.61911899999999997</v>
      </c>
      <c r="K1076">
        <v>0</v>
      </c>
      <c r="L1076" t="s">
        <v>43</v>
      </c>
    </row>
    <row r="1077" spans="1:12" x14ac:dyDescent="0.25">
      <c r="A1077" t="s">
        <v>50</v>
      </c>
      <c r="B1077">
        <v>200085</v>
      </c>
      <c r="C1077">
        <v>200077</v>
      </c>
      <c r="D1077">
        <v>200062</v>
      </c>
      <c r="E1077">
        <v>199903</v>
      </c>
      <c r="F1077">
        <v>10426.9</v>
      </c>
      <c r="G1077">
        <v>0</v>
      </c>
      <c r="H1077">
        <v>7772.46</v>
      </c>
      <c r="I1077">
        <v>0.37574400000000002</v>
      </c>
      <c r="J1077">
        <v>0.62459699999999996</v>
      </c>
      <c r="K1077">
        <v>0</v>
      </c>
      <c r="L1077" t="s">
        <v>43</v>
      </c>
    </row>
    <row r="1078" spans="1:12" x14ac:dyDescent="0.25">
      <c r="A1078" t="s">
        <v>50</v>
      </c>
      <c r="B1078">
        <v>200488</v>
      </c>
      <c r="C1078">
        <v>200480</v>
      </c>
      <c r="D1078">
        <v>200464</v>
      </c>
      <c r="E1078">
        <v>200303</v>
      </c>
      <c r="F1078">
        <v>10561.9</v>
      </c>
      <c r="G1078">
        <v>0</v>
      </c>
      <c r="H1078">
        <v>7788.05</v>
      </c>
      <c r="I1078">
        <v>0.37578600000000001</v>
      </c>
      <c r="J1078">
        <v>0.62979499999999999</v>
      </c>
      <c r="K1078">
        <v>0</v>
      </c>
      <c r="L1078" t="s">
        <v>43</v>
      </c>
    </row>
    <row r="1079" spans="1:12" x14ac:dyDescent="0.25">
      <c r="A1079" t="s">
        <v>50</v>
      </c>
      <c r="B1079">
        <v>199366</v>
      </c>
      <c r="C1079">
        <v>199358</v>
      </c>
      <c r="D1079">
        <v>199342</v>
      </c>
      <c r="E1079">
        <v>199183</v>
      </c>
      <c r="F1079">
        <v>10393.4</v>
      </c>
      <c r="G1079">
        <v>0</v>
      </c>
      <c r="H1079">
        <v>7745.97</v>
      </c>
      <c r="I1079">
        <v>0.37580999999999998</v>
      </c>
      <c r="J1079">
        <v>0.62740600000000002</v>
      </c>
      <c r="K1079">
        <v>0</v>
      </c>
      <c r="L1079" t="s">
        <v>43</v>
      </c>
    </row>
    <row r="1080" spans="1:12" x14ac:dyDescent="0.25">
      <c r="A1080" t="s">
        <v>50</v>
      </c>
      <c r="B1080">
        <v>199888</v>
      </c>
      <c r="C1080">
        <v>199880</v>
      </c>
      <c r="D1080">
        <v>199863</v>
      </c>
      <c r="E1080">
        <v>199703</v>
      </c>
      <c r="F1080">
        <v>10444.9</v>
      </c>
      <c r="G1080">
        <v>0</v>
      </c>
      <c r="H1080">
        <v>7764.41</v>
      </c>
      <c r="I1080">
        <v>0.37584299999999998</v>
      </c>
      <c r="J1080">
        <v>0.61909499999999995</v>
      </c>
      <c r="K1080">
        <v>0</v>
      </c>
      <c r="L1080" t="s">
        <v>43</v>
      </c>
    </row>
    <row r="1081" spans="1:12" x14ac:dyDescent="0.25">
      <c r="A1081" t="s">
        <v>50</v>
      </c>
      <c r="B1081">
        <v>198570</v>
      </c>
      <c r="C1081">
        <v>198562</v>
      </c>
      <c r="D1081">
        <v>198546</v>
      </c>
      <c r="E1081">
        <v>198388</v>
      </c>
      <c r="F1081">
        <v>10368.200000000001</v>
      </c>
      <c r="G1081">
        <v>0</v>
      </c>
      <c r="H1081">
        <v>7708.58</v>
      </c>
      <c r="I1081">
        <v>0.37833299999999997</v>
      </c>
      <c r="J1081">
        <v>0.62878599999999996</v>
      </c>
      <c r="K1081">
        <v>0</v>
      </c>
      <c r="L1081" t="s">
        <v>43</v>
      </c>
    </row>
    <row r="1082" spans="1:12" x14ac:dyDescent="0.25">
      <c r="A1082" t="s">
        <v>50</v>
      </c>
      <c r="B1082">
        <v>200929</v>
      </c>
      <c r="C1082">
        <v>200921</v>
      </c>
      <c r="D1082">
        <v>200905</v>
      </c>
      <c r="E1082">
        <v>200745</v>
      </c>
      <c r="F1082">
        <v>10486.8</v>
      </c>
      <c r="G1082">
        <v>0</v>
      </c>
      <c r="H1082">
        <v>7801.31</v>
      </c>
      <c r="I1082">
        <v>0.375919</v>
      </c>
      <c r="J1082">
        <v>0.62002400000000002</v>
      </c>
      <c r="K1082">
        <v>0</v>
      </c>
      <c r="L1082" t="s">
        <v>43</v>
      </c>
    </row>
    <row r="1083" spans="1:12" x14ac:dyDescent="0.25">
      <c r="A1083" t="s">
        <v>50</v>
      </c>
      <c r="B1083">
        <v>198428</v>
      </c>
      <c r="C1083">
        <v>198420</v>
      </c>
      <c r="D1083">
        <v>198404</v>
      </c>
      <c r="E1083">
        <v>198245</v>
      </c>
      <c r="F1083">
        <v>10372.799999999999</v>
      </c>
      <c r="G1083">
        <v>0</v>
      </c>
      <c r="H1083">
        <v>7699.9</v>
      </c>
      <c r="I1083">
        <v>0.37579299999999999</v>
      </c>
      <c r="J1083">
        <v>0.61910500000000002</v>
      </c>
      <c r="K1083">
        <v>0</v>
      </c>
      <c r="L1083" t="s">
        <v>43</v>
      </c>
    </row>
    <row r="1084" spans="1:12" x14ac:dyDescent="0.25">
      <c r="A1084" t="s">
        <v>50</v>
      </c>
      <c r="B1084">
        <v>200646</v>
      </c>
      <c r="C1084">
        <v>200638</v>
      </c>
      <c r="D1084">
        <v>200622</v>
      </c>
      <c r="E1084">
        <v>200462</v>
      </c>
      <c r="F1084">
        <v>10477.299999999999</v>
      </c>
      <c r="G1084">
        <v>0</v>
      </c>
      <c r="H1084">
        <v>7788.37</v>
      </c>
      <c r="I1084">
        <v>0.37572800000000001</v>
      </c>
      <c r="J1084">
        <v>0.62979499999999999</v>
      </c>
      <c r="K1084">
        <v>0</v>
      </c>
      <c r="L1084" t="s">
        <v>43</v>
      </c>
    </row>
    <row r="1085" spans="1:12" x14ac:dyDescent="0.25">
      <c r="A1085" t="s">
        <v>50</v>
      </c>
      <c r="B1085">
        <v>202070</v>
      </c>
      <c r="C1085">
        <v>202062</v>
      </c>
      <c r="D1085">
        <v>202045</v>
      </c>
      <c r="E1085">
        <v>201884</v>
      </c>
      <c r="F1085">
        <v>10562.9</v>
      </c>
      <c r="G1085">
        <v>0</v>
      </c>
      <c r="H1085">
        <v>7843.9</v>
      </c>
      <c r="I1085">
        <v>0.375749</v>
      </c>
      <c r="J1085">
        <v>0.62821000000000005</v>
      </c>
      <c r="K1085">
        <v>0</v>
      </c>
      <c r="L1085" t="s">
        <v>43</v>
      </c>
    </row>
    <row r="1086" spans="1:12" x14ac:dyDescent="0.25">
      <c r="A1086" t="s">
        <v>50</v>
      </c>
      <c r="B1086">
        <v>197634</v>
      </c>
      <c r="C1086">
        <v>197626</v>
      </c>
      <c r="D1086">
        <v>197610</v>
      </c>
      <c r="E1086">
        <v>197452</v>
      </c>
      <c r="F1086">
        <v>10323.700000000001</v>
      </c>
      <c r="G1086">
        <v>0</v>
      </c>
      <c r="H1086">
        <v>7669.85</v>
      </c>
      <c r="I1086">
        <v>0.37569000000000002</v>
      </c>
      <c r="J1086">
        <v>0.62638899999999997</v>
      </c>
      <c r="K1086">
        <v>0</v>
      </c>
      <c r="L1086" t="s">
        <v>43</v>
      </c>
    </row>
    <row r="1087" spans="1:12" x14ac:dyDescent="0.25">
      <c r="A1087" t="s">
        <v>50</v>
      </c>
      <c r="B1087">
        <v>202956</v>
      </c>
      <c r="C1087">
        <v>202948</v>
      </c>
      <c r="D1087">
        <v>202933</v>
      </c>
      <c r="E1087">
        <v>202771</v>
      </c>
      <c r="F1087">
        <v>10594.2</v>
      </c>
      <c r="G1087">
        <v>0</v>
      </c>
      <c r="H1087">
        <v>7882.09</v>
      </c>
      <c r="I1087">
        <v>0.37569599999999997</v>
      </c>
      <c r="J1087">
        <v>0.61911499999999997</v>
      </c>
      <c r="K1087">
        <v>0</v>
      </c>
      <c r="L1087" t="s">
        <v>43</v>
      </c>
    </row>
    <row r="1088" spans="1:12" x14ac:dyDescent="0.25">
      <c r="A1088" t="s">
        <v>50</v>
      </c>
      <c r="B1088">
        <v>200031</v>
      </c>
      <c r="C1088">
        <v>200022</v>
      </c>
      <c r="D1088">
        <v>200006</v>
      </c>
      <c r="E1088">
        <v>199846</v>
      </c>
      <c r="F1088">
        <v>10451.299999999999</v>
      </c>
      <c r="G1088">
        <v>0</v>
      </c>
      <c r="H1088">
        <v>7767.13</v>
      </c>
      <c r="I1088">
        <v>0.37571900000000003</v>
      </c>
      <c r="J1088">
        <v>0.61912100000000003</v>
      </c>
      <c r="K1088">
        <v>0</v>
      </c>
      <c r="L1088" t="s">
        <v>43</v>
      </c>
    </row>
    <row r="1089" spans="1:12" x14ac:dyDescent="0.25">
      <c r="A1089" t="s">
        <v>50</v>
      </c>
      <c r="B1089">
        <v>203226</v>
      </c>
      <c r="C1089">
        <v>203218</v>
      </c>
      <c r="D1089">
        <v>203200</v>
      </c>
      <c r="E1089">
        <v>203039</v>
      </c>
      <c r="F1089">
        <v>10592.6</v>
      </c>
      <c r="G1089">
        <v>0</v>
      </c>
      <c r="H1089">
        <v>7894.65</v>
      </c>
      <c r="I1089">
        <v>0.37569200000000003</v>
      </c>
      <c r="J1089">
        <v>0.62968199999999996</v>
      </c>
      <c r="K1089">
        <v>0</v>
      </c>
      <c r="L1089" t="s">
        <v>43</v>
      </c>
    </row>
    <row r="1090" spans="1:12" x14ac:dyDescent="0.25">
      <c r="A1090" t="s">
        <v>50</v>
      </c>
      <c r="B1090">
        <v>201155</v>
      </c>
      <c r="C1090">
        <v>201148</v>
      </c>
      <c r="D1090">
        <v>201132</v>
      </c>
      <c r="E1090">
        <v>200972</v>
      </c>
      <c r="F1090">
        <v>10511.3</v>
      </c>
      <c r="G1090">
        <v>0</v>
      </c>
      <c r="H1090">
        <v>7811.13</v>
      </c>
      <c r="I1090">
        <v>0.37088900000000002</v>
      </c>
      <c r="J1090">
        <v>0.61910699999999996</v>
      </c>
      <c r="K1090">
        <v>0</v>
      </c>
      <c r="L1090" t="s">
        <v>43</v>
      </c>
    </row>
    <row r="1091" spans="1:12" x14ac:dyDescent="0.25">
      <c r="A1091" t="s">
        <v>50</v>
      </c>
      <c r="B1091">
        <v>202171</v>
      </c>
      <c r="C1091">
        <v>202162</v>
      </c>
      <c r="D1091">
        <v>202147</v>
      </c>
      <c r="E1091">
        <v>201984</v>
      </c>
      <c r="F1091">
        <v>10555.6</v>
      </c>
      <c r="G1091">
        <v>0</v>
      </c>
      <c r="H1091">
        <v>7855.21</v>
      </c>
      <c r="I1091">
        <v>0.37573800000000002</v>
      </c>
      <c r="J1091">
        <v>0.62980400000000003</v>
      </c>
      <c r="K1091">
        <v>0</v>
      </c>
      <c r="L1091" t="s">
        <v>43</v>
      </c>
    </row>
    <row r="1092" spans="1:12" x14ac:dyDescent="0.25">
      <c r="A1092" t="s">
        <v>50</v>
      </c>
      <c r="B1092">
        <v>203992</v>
      </c>
      <c r="C1092">
        <v>203984</v>
      </c>
      <c r="D1092">
        <v>203968</v>
      </c>
      <c r="E1092">
        <v>203805</v>
      </c>
      <c r="F1092">
        <v>10660.1</v>
      </c>
      <c r="G1092">
        <v>0</v>
      </c>
      <c r="H1092">
        <v>7928.31</v>
      </c>
      <c r="I1092">
        <v>0.37569900000000001</v>
      </c>
      <c r="J1092">
        <v>0.61912199999999995</v>
      </c>
      <c r="K1092">
        <v>0</v>
      </c>
      <c r="L1092" t="s">
        <v>43</v>
      </c>
    </row>
    <row r="1093" spans="1:12" x14ac:dyDescent="0.25">
      <c r="A1093" t="s">
        <v>50</v>
      </c>
      <c r="B1093">
        <v>203238</v>
      </c>
      <c r="C1093">
        <v>203230</v>
      </c>
      <c r="D1093">
        <v>203215</v>
      </c>
      <c r="E1093">
        <v>203052</v>
      </c>
      <c r="F1093">
        <v>10617.1</v>
      </c>
      <c r="G1093">
        <v>0</v>
      </c>
      <c r="H1093">
        <v>7895.54</v>
      </c>
      <c r="I1093">
        <v>0.37604700000000002</v>
      </c>
      <c r="J1093">
        <v>0.62317400000000001</v>
      </c>
      <c r="K1093">
        <v>0</v>
      </c>
      <c r="L1093" t="s">
        <v>43</v>
      </c>
    </row>
    <row r="1094" spans="1:12" x14ac:dyDescent="0.25">
      <c r="A1094" t="s">
        <v>50</v>
      </c>
      <c r="B1094">
        <v>199829</v>
      </c>
      <c r="C1094">
        <v>199822</v>
      </c>
      <c r="D1094">
        <v>199806</v>
      </c>
      <c r="E1094">
        <v>199646</v>
      </c>
      <c r="F1094">
        <v>10441</v>
      </c>
      <c r="G1094">
        <v>0</v>
      </c>
      <c r="H1094">
        <v>7763.26</v>
      </c>
      <c r="I1094">
        <v>0.37629400000000002</v>
      </c>
      <c r="J1094">
        <v>0.61912199999999995</v>
      </c>
      <c r="K1094">
        <v>0</v>
      </c>
      <c r="L1094" t="s">
        <v>43</v>
      </c>
    </row>
    <row r="1095" spans="1:12" x14ac:dyDescent="0.25">
      <c r="A1095" t="s">
        <v>50</v>
      </c>
      <c r="B1095">
        <v>204235</v>
      </c>
      <c r="C1095">
        <v>204227</v>
      </c>
      <c r="D1095">
        <v>204209</v>
      </c>
      <c r="E1095">
        <v>204044</v>
      </c>
      <c r="F1095">
        <v>10706.8</v>
      </c>
      <c r="G1095">
        <v>0</v>
      </c>
      <c r="H1095">
        <v>7932.32</v>
      </c>
      <c r="I1095">
        <v>0.37576100000000001</v>
      </c>
      <c r="J1095">
        <v>0.61912199999999995</v>
      </c>
      <c r="K1095">
        <v>0</v>
      </c>
      <c r="L1095" t="s">
        <v>43</v>
      </c>
    </row>
    <row r="1096" spans="1:12" x14ac:dyDescent="0.25">
      <c r="A1096" t="s">
        <v>50</v>
      </c>
      <c r="B1096">
        <v>203253</v>
      </c>
      <c r="C1096">
        <v>203245</v>
      </c>
      <c r="D1096">
        <v>203228</v>
      </c>
      <c r="E1096">
        <v>203067</v>
      </c>
      <c r="F1096">
        <v>10586</v>
      </c>
      <c r="G1096">
        <v>0</v>
      </c>
      <c r="H1096">
        <v>7894.91</v>
      </c>
      <c r="I1096">
        <v>0.37569000000000002</v>
      </c>
      <c r="J1096">
        <v>0.62963599999999997</v>
      </c>
      <c r="K1096">
        <v>0</v>
      </c>
      <c r="L1096" t="s">
        <v>43</v>
      </c>
    </row>
    <row r="1097" spans="1:12" x14ac:dyDescent="0.25">
      <c r="A1097" t="s">
        <v>50</v>
      </c>
      <c r="B1097">
        <v>200679</v>
      </c>
      <c r="C1097">
        <v>200671</v>
      </c>
      <c r="D1097">
        <v>200656</v>
      </c>
      <c r="E1097">
        <v>200496</v>
      </c>
      <c r="F1097">
        <v>10474.9</v>
      </c>
      <c r="G1097">
        <v>0</v>
      </c>
      <c r="H1097">
        <v>7792.94</v>
      </c>
      <c r="I1097">
        <v>0.375691</v>
      </c>
      <c r="J1097">
        <v>0.62564299999999995</v>
      </c>
      <c r="K1097">
        <v>0</v>
      </c>
      <c r="L1097" t="s">
        <v>43</v>
      </c>
    </row>
    <row r="1098" spans="1:12" x14ac:dyDescent="0.25">
      <c r="A1098" t="s">
        <v>50</v>
      </c>
      <c r="B1098">
        <v>201830</v>
      </c>
      <c r="C1098">
        <v>201822</v>
      </c>
      <c r="D1098">
        <v>201806</v>
      </c>
      <c r="E1098">
        <v>201645</v>
      </c>
      <c r="F1098">
        <v>10547.7</v>
      </c>
      <c r="G1098">
        <v>0</v>
      </c>
      <c r="H1098">
        <v>7838.64</v>
      </c>
      <c r="I1098">
        <v>0.37607000000000002</v>
      </c>
      <c r="J1098">
        <v>0.62845700000000004</v>
      </c>
      <c r="K1098">
        <v>0</v>
      </c>
      <c r="L1098" t="s">
        <v>43</v>
      </c>
    </row>
    <row r="1099" spans="1:12" x14ac:dyDescent="0.25">
      <c r="A1099" t="s">
        <v>50</v>
      </c>
      <c r="B1099">
        <v>203466</v>
      </c>
      <c r="C1099">
        <v>203458</v>
      </c>
      <c r="D1099">
        <v>203441</v>
      </c>
      <c r="E1099">
        <v>203277</v>
      </c>
      <c r="F1099">
        <v>10681.9</v>
      </c>
      <c r="G1099">
        <v>0</v>
      </c>
      <c r="H1099">
        <v>7900.56</v>
      </c>
      <c r="I1099">
        <v>0.375691</v>
      </c>
      <c r="J1099">
        <v>0.62549399999999999</v>
      </c>
      <c r="K1099">
        <v>0</v>
      </c>
      <c r="L1099" t="s">
        <v>43</v>
      </c>
    </row>
    <row r="1100" spans="1:12" x14ac:dyDescent="0.25">
      <c r="A1100" t="s">
        <v>50</v>
      </c>
      <c r="B1100">
        <v>202629</v>
      </c>
      <c r="C1100">
        <v>202621</v>
      </c>
      <c r="D1100">
        <v>202604</v>
      </c>
      <c r="E1100">
        <v>202442</v>
      </c>
      <c r="F1100">
        <v>10532</v>
      </c>
      <c r="G1100">
        <v>0</v>
      </c>
      <c r="H1100">
        <v>7875.63</v>
      </c>
      <c r="I1100">
        <v>0.37571399999999999</v>
      </c>
      <c r="J1100">
        <v>0.61908099999999999</v>
      </c>
      <c r="K1100">
        <v>0</v>
      </c>
      <c r="L1100" t="s">
        <v>43</v>
      </c>
    </row>
    <row r="1101" spans="1:12" x14ac:dyDescent="0.25">
      <c r="A1101" t="s">
        <v>50</v>
      </c>
      <c r="B1101">
        <v>201087</v>
      </c>
      <c r="C1101">
        <v>201079</v>
      </c>
      <c r="D1101">
        <v>201063</v>
      </c>
      <c r="E1101">
        <v>200903</v>
      </c>
      <c r="F1101">
        <v>10485.5</v>
      </c>
      <c r="G1101">
        <v>0</v>
      </c>
      <c r="H1101">
        <v>7814.1</v>
      </c>
      <c r="I1101">
        <v>0.37579800000000002</v>
      </c>
      <c r="J1101">
        <v>0.62973999999999997</v>
      </c>
      <c r="K1101">
        <v>0</v>
      </c>
      <c r="L1101" t="s">
        <v>43</v>
      </c>
    </row>
    <row r="1102" spans="1:12" x14ac:dyDescent="0.25">
      <c r="A1102" t="s">
        <v>50</v>
      </c>
      <c r="B1102">
        <v>198166</v>
      </c>
      <c r="C1102">
        <v>198158</v>
      </c>
      <c r="D1102">
        <v>198143</v>
      </c>
      <c r="E1102">
        <v>197983</v>
      </c>
      <c r="F1102">
        <v>10334.4</v>
      </c>
      <c r="G1102">
        <v>0</v>
      </c>
      <c r="H1102">
        <v>7695.88</v>
      </c>
      <c r="I1102">
        <v>0.37574999999999997</v>
      </c>
      <c r="J1102">
        <v>0.61912199999999995</v>
      </c>
      <c r="K1102">
        <v>0</v>
      </c>
      <c r="L1102" t="s">
        <v>43</v>
      </c>
    </row>
    <row r="1103" spans="1:12" x14ac:dyDescent="0.25">
      <c r="A1103" t="s">
        <v>50</v>
      </c>
      <c r="B1103">
        <v>202317</v>
      </c>
      <c r="C1103">
        <v>202307</v>
      </c>
      <c r="D1103">
        <v>202291</v>
      </c>
      <c r="E1103">
        <v>202128</v>
      </c>
      <c r="F1103">
        <v>10553.8</v>
      </c>
      <c r="G1103">
        <v>0</v>
      </c>
      <c r="H1103">
        <v>7856.45</v>
      </c>
      <c r="I1103">
        <v>0.375693</v>
      </c>
      <c r="J1103">
        <v>0.61912</v>
      </c>
      <c r="K1103">
        <v>0</v>
      </c>
      <c r="L1103" t="s">
        <v>43</v>
      </c>
    </row>
    <row r="1104" spans="1:12" x14ac:dyDescent="0.25">
      <c r="A1104" t="s">
        <v>50</v>
      </c>
      <c r="B1104">
        <v>196508</v>
      </c>
      <c r="C1104">
        <v>196500</v>
      </c>
      <c r="D1104">
        <v>196485</v>
      </c>
      <c r="E1104">
        <v>196327</v>
      </c>
      <c r="F1104">
        <v>10244.9</v>
      </c>
      <c r="G1104">
        <v>0</v>
      </c>
      <c r="H1104">
        <v>7632.93</v>
      </c>
      <c r="I1104">
        <v>0.37569000000000002</v>
      </c>
      <c r="J1104">
        <v>0.62329800000000002</v>
      </c>
      <c r="K1104">
        <v>0</v>
      </c>
      <c r="L1104" t="s">
        <v>43</v>
      </c>
    </row>
    <row r="1105" spans="1:25" x14ac:dyDescent="0.25">
      <c r="A1105" t="s">
        <v>50</v>
      </c>
      <c r="B1105">
        <v>204335</v>
      </c>
      <c r="C1105">
        <v>204327</v>
      </c>
      <c r="D1105">
        <v>204311</v>
      </c>
      <c r="E1105">
        <v>204148</v>
      </c>
      <c r="F1105">
        <v>10668</v>
      </c>
      <c r="G1105">
        <v>0</v>
      </c>
      <c r="H1105">
        <v>7936.56</v>
      </c>
      <c r="I1105">
        <v>0.37576300000000001</v>
      </c>
      <c r="J1105">
        <v>0.61911300000000002</v>
      </c>
      <c r="K1105">
        <v>0</v>
      </c>
      <c r="L1105" t="s">
        <v>43</v>
      </c>
    </row>
    <row r="1106" spans="1:25" x14ac:dyDescent="0.25">
      <c r="A1106" t="s">
        <v>50</v>
      </c>
      <c r="B1106">
        <v>202561</v>
      </c>
      <c r="C1106">
        <v>202553</v>
      </c>
      <c r="D1106">
        <v>202537</v>
      </c>
      <c r="E1106">
        <v>202375</v>
      </c>
      <c r="F1106">
        <v>10573.9</v>
      </c>
      <c r="G1106">
        <v>0</v>
      </c>
      <c r="H1106">
        <v>7869.17</v>
      </c>
      <c r="I1106">
        <v>0.37569000000000002</v>
      </c>
      <c r="J1106">
        <v>0.61912100000000003</v>
      </c>
      <c r="K1106">
        <v>0</v>
      </c>
      <c r="L1106" t="s">
        <v>43</v>
      </c>
    </row>
    <row r="1107" spans="1:25" x14ac:dyDescent="0.25">
      <c r="A1107" t="s">
        <v>50</v>
      </c>
      <c r="B1107">
        <v>200729</v>
      </c>
      <c r="C1107">
        <v>200719</v>
      </c>
      <c r="D1107">
        <v>200703</v>
      </c>
      <c r="E1107">
        <v>200541</v>
      </c>
      <c r="F1107">
        <v>10484.700000000001</v>
      </c>
      <c r="G1107">
        <v>0</v>
      </c>
      <c r="H1107">
        <v>7796.54</v>
      </c>
      <c r="I1107">
        <v>0.37569000000000002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50</v>
      </c>
      <c r="B1108">
        <v>201889</v>
      </c>
      <c r="C1108">
        <v>201881</v>
      </c>
      <c r="D1108">
        <v>201862</v>
      </c>
      <c r="E1108">
        <v>201699</v>
      </c>
      <c r="F1108">
        <v>10572.6</v>
      </c>
      <c r="G1108">
        <v>0</v>
      </c>
      <c r="H1108">
        <v>7845.05</v>
      </c>
      <c r="I1108">
        <v>0.37630200000000003</v>
      </c>
      <c r="J1108">
        <v>0.619112</v>
      </c>
      <c r="K1108">
        <v>0</v>
      </c>
      <c r="L1108" t="s">
        <v>43</v>
      </c>
    </row>
    <row r="1109" spans="1:25" x14ac:dyDescent="0.25">
      <c r="A1109" t="s">
        <v>50</v>
      </c>
      <c r="B1109">
        <v>200947</v>
      </c>
      <c r="C1109">
        <v>200938</v>
      </c>
      <c r="D1109">
        <v>200919</v>
      </c>
      <c r="E1109">
        <v>200759</v>
      </c>
      <c r="F1109">
        <v>10510.7</v>
      </c>
      <c r="G1109">
        <v>0</v>
      </c>
      <c r="H1109">
        <v>7804.25</v>
      </c>
      <c r="I1109">
        <v>0.37597199999999997</v>
      </c>
      <c r="J1109">
        <v>0.61912199999999995</v>
      </c>
      <c r="K1109">
        <v>0</v>
      </c>
      <c r="L1109" t="s">
        <v>43</v>
      </c>
    </row>
    <row r="1110" spans="1:25" x14ac:dyDescent="0.25">
      <c r="A1110" t="s">
        <v>50</v>
      </c>
      <c r="B1110">
        <v>201483</v>
      </c>
      <c r="C1110">
        <v>201475</v>
      </c>
      <c r="D1110">
        <v>201458</v>
      </c>
      <c r="E1110">
        <v>201298</v>
      </c>
      <c r="F1110">
        <v>10504.5</v>
      </c>
      <c r="G1110">
        <v>0</v>
      </c>
      <c r="H1110">
        <v>7830.2</v>
      </c>
      <c r="I1110">
        <v>0.375861</v>
      </c>
      <c r="J1110">
        <v>0.61933400000000005</v>
      </c>
      <c r="K1110">
        <v>0</v>
      </c>
      <c r="L1110" t="s">
        <v>43</v>
      </c>
    </row>
    <row r="1111" spans="1:25" x14ac:dyDescent="0.25">
      <c r="A1111" t="s">
        <v>50</v>
      </c>
      <c r="B1111">
        <v>199329</v>
      </c>
      <c r="C1111">
        <v>199321</v>
      </c>
      <c r="D1111">
        <v>199305</v>
      </c>
      <c r="E1111">
        <v>199146</v>
      </c>
      <c r="F1111">
        <v>10384.200000000001</v>
      </c>
      <c r="G1111">
        <v>0</v>
      </c>
      <c r="H1111">
        <v>7744.96</v>
      </c>
      <c r="I1111">
        <v>0.37570900000000002</v>
      </c>
      <c r="J1111">
        <v>0.61912199999999995</v>
      </c>
      <c r="K1111">
        <v>0</v>
      </c>
      <c r="L1111" t="s">
        <v>43</v>
      </c>
    </row>
    <row r="1112" spans="1:25" x14ac:dyDescent="0.25">
      <c r="A1112" t="s">
        <v>50</v>
      </c>
      <c r="B1112">
        <v>195748</v>
      </c>
      <c r="C1112">
        <v>195739</v>
      </c>
      <c r="D1112">
        <v>195724</v>
      </c>
      <c r="E1112">
        <v>195567</v>
      </c>
      <c r="F1112">
        <v>10211.200000000001</v>
      </c>
      <c r="G1112">
        <v>0</v>
      </c>
      <c r="H1112">
        <v>7604.64</v>
      </c>
      <c r="I1112">
        <v>0.37604399999999999</v>
      </c>
      <c r="J1112">
        <v>0.62950600000000001</v>
      </c>
      <c r="K1112">
        <v>0</v>
      </c>
      <c r="L1112" t="s">
        <v>43</v>
      </c>
    </row>
    <row r="1113" spans="1:25" x14ac:dyDescent="0.25">
      <c r="A1113" t="s">
        <v>50</v>
      </c>
      <c r="B1113">
        <v>201797</v>
      </c>
      <c r="C1113">
        <v>201790</v>
      </c>
      <c r="D1113">
        <v>201771</v>
      </c>
      <c r="E1113">
        <v>201610</v>
      </c>
      <c r="F1113">
        <v>10421.6</v>
      </c>
      <c r="G1113">
        <v>0</v>
      </c>
      <c r="H1113">
        <v>7844.69</v>
      </c>
      <c r="I1113">
        <v>0.375697</v>
      </c>
      <c r="J1113">
        <v>0.61912199999999995</v>
      </c>
      <c r="K1113">
        <v>0</v>
      </c>
      <c r="L1113" t="s">
        <v>43</v>
      </c>
    </row>
    <row r="1114" spans="1:25" x14ac:dyDescent="0.25">
      <c r="A1114" t="s">
        <v>50</v>
      </c>
      <c r="B1114">
        <v>201952</v>
      </c>
      <c r="C1114">
        <v>201944</v>
      </c>
      <c r="D1114">
        <v>201925</v>
      </c>
      <c r="E1114">
        <v>201764</v>
      </c>
      <c r="F1114">
        <v>10518.1</v>
      </c>
      <c r="G1114">
        <v>0</v>
      </c>
      <c r="H1114">
        <v>7848.75</v>
      </c>
      <c r="I1114">
        <v>0.37612899999999999</v>
      </c>
      <c r="J1114">
        <v>0.623977</v>
      </c>
      <c r="K1114">
        <v>0</v>
      </c>
      <c r="L1114" t="s">
        <v>43</v>
      </c>
    </row>
    <row r="1115" spans="1:25" x14ac:dyDescent="0.25">
      <c r="A1115" t="s">
        <v>50</v>
      </c>
      <c r="B1115">
        <v>200103</v>
      </c>
      <c r="C1115">
        <v>200095</v>
      </c>
      <c r="D1115">
        <v>200074</v>
      </c>
      <c r="E1115">
        <v>199914</v>
      </c>
      <c r="F1115">
        <v>10405.6</v>
      </c>
      <c r="G1115">
        <v>0</v>
      </c>
      <c r="H1115">
        <v>7775.85</v>
      </c>
      <c r="I1115">
        <v>0.37793399999999999</v>
      </c>
      <c r="J1115">
        <v>0.61911899999999997</v>
      </c>
      <c r="K1115">
        <v>0</v>
      </c>
      <c r="L1115" t="s">
        <v>43</v>
      </c>
    </row>
    <row r="1116" spans="1:25" x14ac:dyDescent="0.25">
      <c r="A1116" t="s">
        <v>50</v>
      </c>
      <c r="B1116">
        <v>201835</v>
      </c>
      <c r="C1116">
        <v>201827</v>
      </c>
      <c r="D1116">
        <v>201807</v>
      </c>
      <c r="E1116">
        <v>201644</v>
      </c>
      <c r="F1116">
        <v>10545.3</v>
      </c>
      <c r="G1116">
        <v>0</v>
      </c>
      <c r="H1116">
        <v>7840.9</v>
      </c>
      <c r="I1116">
        <v>0.37653500000000001</v>
      </c>
      <c r="J1116">
        <v>0.62837100000000001</v>
      </c>
      <c r="K1116">
        <v>0</v>
      </c>
      <c r="L1116" t="s">
        <v>43</v>
      </c>
    </row>
    <row r="1117" spans="1:25" x14ac:dyDescent="0.25">
      <c r="A1117" t="s">
        <v>50</v>
      </c>
      <c r="B1117">
        <v>201465</v>
      </c>
      <c r="C1117">
        <v>201457</v>
      </c>
      <c r="D1117">
        <v>201434</v>
      </c>
      <c r="E1117">
        <v>201271</v>
      </c>
      <c r="F1117">
        <v>10524.8</v>
      </c>
      <c r="G1117">
        <v>0</v>
      </c>
      <c r="H1117">
        <v>7827.44</v>
      </c>
      <c r="I1117">
        <v>0.37569000000000002</v>
      </c>
      <c r="J1117">
        <v>0.62856000000000001</v>
      </c>
      <c r="K1117">
        <v>0</v>
      </c>
      <c r="L1117" t="s">
        <v>43</v>
      </c>
    </row>
    <row r="1118" spans="1:25" x14ac:dyDescent="0.25">
      <c r="A1118" t="s">
        <v>50</v>
      </c>
      <c r="B1118">
        <v>201782</v>
      </c>
      <c r="C1118">
        <v>201760</v>
      </c>
      <c r="D1118">
        <v>201742</v>
      </c>
      <c r="E1118">
        <v>201581</v>
      </c>
      <c r="F1118">
        <v>10559.3</v>
      </c>
      <c r="G1118">
        <v>0</v>
      </c>
      <c r="H1118">
        <v>7839.1</v>
      </c>
      <c r="I1118">
        <v>0.37582199999999999</v>
      </c>
      <c r="J1118">
        <v>0.62485900000000005</v>
      </c>
      <c r="K1118">
        <v>0</v>
      </c>
      <c r="L1118" t="s">
        <v>43</v>
      </c>
    </row>
    <row r="1119" spans="1:25" x14ac:dyDescent="0.25">
      <c r="A1119" t="s">
        <v>50</v>
      </c>
      <c r="B1119">
        <v>202450</v>
      </c>
      <c r="C1119">
        <v>202443</v>
      </c>
      <c r="D1119">
        <v>202427</v>
      </c>
      <c r="E1119">
        <v>202267</v>
      </c>
      <c r="F1119">
        <v>10565.8</v>
      </c>
      <c r="G1119">
        <v>0</v>
      </c>
      <c r="H1119">
        <v>7862.42</v>
      </c>
      <c r="I1119">
        <v>0.376444</v>
      </c>
      <c r="J1119">
        <v>0.61912199999999995</v>
      </c>
      <c r="K1119">
        <v>0</v>
      </c>
      <c r="L1119" t="s">
        <v>43</v>
      </c>
      <c r="R1119" t="s">
        <v>68</v>
      </c>
      <c r="U1119" t="s">
        <v>67</v>
      </c>
      <c r="X1119" t="s">
        <v>65</v>
      </c>
    </row>
    <row r="1120" spans="1:25" x14ac:dyDescent="0.25">
      <c r="A1120" t="s">
        <v>50</v>
      </c>
      <c r="B1120">
        <v>203634</v>
      </c>
      <c r="C1120">
        <v>203625</v>
      </c>
      <c r="D1120">
        <v>203609</v>
      </c>
      <c r="E1120">
        <v>203446</v>
      </c>
      <c r="F1120">
        <v>10621.9</v>
      </c>
      <c r="G1120">
        <v>0</v>
      </c>
      <c r="H1120">
        <v>7907.07</v>
      </c>
      <c r="I1120">
        <v>0.375691</v>
      </c>
      <c r="J1120">
        <v>0.62734400000000001</v>
      </c>
      <c r="K1120">
        <v>0</v>
      </c>
      <c r="L1120" t="s">
        <v>43</v>
      </c>
      <c r="R1120">
        <f>AVERAGE(B1071:B1120)</f>
        <v>200983.2</v>
      </c>
      <c r="S1120">
        <f>AVERAGE(C1071:C1120)</f>
        <v>200974.76</v>
      </c>
      <c r="U1120">
        <f>_xlfn.VAR.P(B1071:B1120)</f>
        <v>4035973.5599999996</v>
      </c>
      <c r="V1120">
        <f>_xlfn.VAR.P(C1071:C1120)</f>
        <v>4035795.1024000007</v>
      </c>
      <c r="X1120">
        <f>1.96*SQRT(U1120)/50</f>
        <v>78.751751797902244</v>
      </c>
      <c r="Y1120">
        <f>1.96*SQRT(V1120)/50</f>
        <v>78.750010705725856</v>
      </c>
    </row>
    <row r="1121" spans="1:12" x14ac:dyDescent="0.25">
      <c r="A1121" t="s">
        <v>51</v>
      </c>
      <c r="B1121">
        <v>10049179.356829001</v>
      </c>
      <c r="C1121" t="s">
        <v>37</v>
      </c>
    </row>
    <row r="1122" spans="1:12" x14ac:dyDescent="0.25">
      <c r="A1122" t="s">
        <v>52</v>
      </c>
      <c r="B1122">
        <v>114204</v>
      </c>
      <c r="C1122">
        <v>114083</v>
      </c>
      <c r="D1122">
        <v>114083</v>
      </c>
      <c r="E1122">
        <v>113984</v>
      </c>
      <c r="F1122">
        <v>6242.22</v>
      </c>
      <c r="G1122">
        <v>5926</v>
      </c>
      <c r="H1122">
        <v>1855.03</v>
      </c>
      <c r="I1122">
        <v>0.371585</v>
      </c>
      <c r="J1122">
        <v>0.62879099999999999</v>
      </c>
      <c r="K1122">
        <v>0</v>
      </c>
      <c r="L1122" t="s">
        <v>43</v>
      </c>
    </row>
    <row r="1123" spans="1:12" x14ac:dyDescent="0.25">
      <c r="A1123" t="s">
        <v>52</v>
      </c>
      <c r="B1123">
        <v>115819</v>
      </c>
      <c r="C1123">
        <v>115695</v>
      </c>
      <c r="D1123">
        <v>115694</v>
      </c>
      <c r="E1123">
        <v>115595</v>
      </c>
      <c r="F1123">
        <v>8220.9500000000007</v>
      </c>
      <c r="G1123">
        <v>5970.35</v>
      </c>
      <c r="H1123">
        <v>1848.22</v>
      </c>
      <c r="I1123">
        <v>0.375695</v>
      </c>
      <c r="J1123">
        <v>0.62980400000000003</v>
      </c>
      <c r="K1123">
        <v>0</v>
      </c>
      <c r="L1123" t="s">
        <v>43</v>
      </c>
    </row>
    <row r="1124" spans="1:12" x14ac:dyDescent="0.25">
      <c r="A1124" t="s">
        <v>52</v>
      </c>
      <c r="B1124">
        <v>114796</v>
      </c>
      <c r="C1124">
        <v>114672</v>
      </c>
      <c r="D1124">
        <v>114672</v>
      </c>
      <c r="E1124">
        <v>114573</v>
      </c>
      <c r="F1124">
        <v>8299.7999999999993</v>
      </c>
      <c r="G1124">
        <v>5939.28</v>
      </c>
      <c r="H1124">
        <v>1827.7</v>
      </c>
      <c r="I1124">
        <v>0.37576300000000001</v>
      </c>
      <c r="J1124">
        <v>0.62496600000000002</v>
      </c>
      <c r="K1124">
        <v>0</v>
      </c>
      <c r="L1124" t="s">
        <v>43</v>
      </c>
    </row>
    <row r="1125" spans="1:12" x14ac:dyDescent="0.25">
      <c r="A1125" t="s">
        <v>52</v>
      </c>
      <c r="B1125">
        <v>114943</v>
      </c>
      <c r="C1125">
        <v>114820</v>
      </c>
      <c r="D1125">
        <v>114819</v>
      </c>
      <c r="E1125">
        <v>114720</v>
      </c>
      <c r="F1125">
        <v>8433.2199999999993</v>
      </c>
      <c r="G1125">
        <v>5934.15</v>
      </c>
      <c r="H1125">
        <v>1827.88</v>
      </c>
      <c r="I1125">
        <v>0.37569000000000002</v>
      </c>
      <c r="J1125">
        <v>0.62926499999999996</v>
      </c>
      <c r="K1125">
        <v>0</v>
      </c>
      <c r="L1125" t="s">
        <v>43</v>
      </c>
    </row>
    <row r="1126" spans="1:12" x14ac:dyDescent="0.25">
      <c r="A1126" t="s">
        <v>52</v>
      </c>
      <c r="B1126">
        <v>117836</v>
      </c>
      <c r="C1126">
        <v>117718</v>
      </c>
      <c r="D1126">
        <v>117717</v>
      </c>
      <c r="E1126">
        <v>117616</v>
      </c>
      <c r="F1126">
        <v>8631.7900000000009</v>
      </c>
      <c r="G1126">
        <v>6081.09</v>
      </c>
      <c r="H1126">
        <v>1872.82</v>
      </c>
      <c r="I1126">
        <v>0.37582100000000002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52</v>
      </c>
      <c r="B1127">
        <v>117494</v>
      </c>
      <c r="C1127">
        <v>117369</v>
      </c>
      <c r="D1127">
        <v>117368</v>
      </c>
      <c r="E1127">
        <v>117268</v>
      </c>
      <c r="F1127">
        <v>8402.84</v>
      </c>
      <c r="G1127">
        <v>6068.91</v>
      </c>
      <c r="H1127">
        <v>1871.2</v>
      </c>
      <c r="I1127">
        <v>0.375693</v>
      </c>
      <c r="J1127">
        <v>0.61910799999999999</v>
      </c>
      <c r="K1127">
        <v>0</v>
      </c>
      <c r="L1127" t="s">
        <v>43</v>
      </c>
    </row>
    <row r="1128" spans="1:12" x14ac:dyDescent="0.25">
      <c r="A1128" t="s">
        <v>52</v>
      </c>
      <c r="B1128">
        <v>119488</v>
      </c>
      <c r="C1128">
        <v>119356</v>
      </c>
      <c r="D1128">
        <v>119355</v>
      </c>
      <c r="E1128">
        <v>119252</v>
      </c>
      <c r="F1128">
        <v>8647.91</v>
      </c>
      <c r="G1128">
        <v>6198.59</v>
      </c>
      <c r="H1128">
        <v>1897.76</v>
      </c>
      <c r="I1128">
        <v>0.375691</v>
      </c>
      <c r="J1128">
        <v>0.62976600000000005</v>
      </c>
      <c r="K1128">
        <v>0</v>
      </c>
      <c r="L1128" t="s">
        <v>43</v>
      </c>
    </row>
    <row r="1129" spans="1:12" x14ac:dyDescent="0.25">
      <c r="A1129" t="s">
        <v>52</v>
      </c>
      <c r="B1129">
        <v>120078</v>
      </c>
      <c r="C1129">
        <v>119954</v>
      </c>
      <c r="D1129">
        <v>119953</v>
      </c>
      <c r="E1129">
        <v>119850</v>
      </c>
      <c r="F1129">
        <v>8436.36</v>
      </c>
      <c r="G1129">
        <v>6216.99</v>
      </c>
      <c r="H1129">
        <v>1911.73</v>
      </c>
      <c r="I1129">
        <v>0.375778</v>
      </c>
      <c r="J1129">
        <v>0.62631400000000004</v>
      </c>
      <c r="K1129">
        <v>0</v>
      </c>
      <c r="L1129" t="s">
        <v>43</v>
      </c>
    </row>
    <row r="1130" spans="1:12" x14ac:dyDescent="0.25">
      <c r="A1130" t="s">
        <v>52</v>
      </c>
      <c r="B1130">
        <v>117966</v>
      </c>
      <c r="C1130">
        <v>117842</v>
      </c>
      <c r="D1130">
        <v>117842</v>
      </c>
      <c r="E1130">
        <v>117740</v>
      </c>
      <c r="F1130">
        <v>8240.7000000000007</v>
      </c>
      <c r="G1130">
        <v>6114.61</v>
      </c>
      <c r="H1130">
        <v>1879.52</v>
      </c>
      <c r="I1130">
        <v>0.37570999999999999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52</v>
      </c>
      <c r="B1131">
        <v>117691</v>
      </c>
      <c r="C1131">
        <v>117568</v>
      </c>
      <c r="D1131">
        <v>117567</v>
      </c>
      <c r="E1131">
        <v>117466</v>
      </c>
      <c r="F1131">
        <v>8290.9500000000007</v>
      </c>
      <c r="G1131">
        <v>6092.12</v>
      </c>
      <c r="H1131">
        <v>1874.07</v>
      </c>
      <c r="I1131">
        <v>0.37698700000000002</v>
      </c>
      <c r="J1131">
        <v>0.61912100000000003</v>
      </c>
      <c r="K1131">
        <v>0</v>
      </c>
      <c r="L1131" t="s">
        <v>43</v>
      </c>
    </row>
    <row r="1132" spans="1:12" x14ac:dyDescent="0.25">
      <c r="A1132" t="s">
        <v>52</v>
      </c>
      <c r="B1132">
        <v>116515</v>
      </c>
      <c r="C1132">
        <v>116391</v>
      </c>
      <c r="D1132">
        <v>116390</v>
      </c>
      <c r="E1132">
        <v>116289</v>
      </c>
      <c r="F1132">
        <v>8266.26</v>
      </c>
      <c r="G1132">
        <v>6026.82</v>
      </c>
      <c r="H1132">
        <v>1855.39</v>
      </c>
      <c r="I1132">
        <v>0.37570900000000002</v>
      </c>
      <c r="J1132">
        <v>0.61911499999999997</v>
      </c>
      <c r="K1132">
        <v>0</v>
      </c>
      <c r="L1132" t="s">
        <v>43</v>
      </c>
    </row>
    <row r="1133" spans="1:12" x14ac:dyDescent="0.25">
      <c r="A1133" t="s">
        <v>52</v>
      </c>
      <c r="B1133">
        <v>118141</v>
      </c>
      <c r="C1133">
        <v>118016</v>
      </c>
      <c r="D1133">
        <v>118016</v>
      </c>
      <c r="E1133">
        <v>117914</v>
      </c>
      <c r="F1133">
        <v>8892.9500000000007</v>
      </c>
      <c r="G1133">
        <v>6159.23</v>
      </c>
      <c r="H1133">
        <v>1871.87</v>
      </c>
      <c r="I1133">
        <v>0.37578699999999998</v>
      </c>
      <c r="J1133">
        <v>0.62661599999999995</v>
      </c>
      <c r="K1133">
        <v>0</v>
      </c>
      <c r="L1133" t="s">
        <v>43</v>
      </c>
    </row>
    <row r="1134" spans="1:12" x14ac:dyDescent="0.25">
      <c r="A1134" t="s">
        <v>52</v>
      </c>
      <c r="B1134">
        <v>115591</v>
      </c>
      <c r="C1134">
        <v>115466</v>
      </c>
      <c r="D1134">
        <v>115465</v>
      </c>
      <c r="E1134">
        <v>115366</v>
      </c>
      <c r="F1134">
        <v>8534.15</v>
      </c>
      <c r="G1134">
        <v>5967.89</v>
      </c>
      <c r="H1134">
        <v>1836.58</v>
      </c>
      <c r="I1134">
        <v>0.37569999999999998</v>
      </c>
      <c r="J1134">
        <v>0.620556</v>
      </c>
      <c r="K1134">
        <v>0</v>
      </c>
      <c r="L1134" t="s">
        <v>43</v>
      </c>
    </row>
    <row r="1135" spans="1:12" x14ac:dyDescent="0.25">
      <c r="A1135" t="s">
        <v>52</v>
      </c>
      <c r="B1135">
        <v>117654</v>
      </c>
      <c r="C1135">
        <v>117535</v>
      </c>
      <c r="D1135">
        <v>117534</v>
      </c>
      <c r="E1135">
        <v>117433</v>
      </c>
      <c r="F1135">
        <v>8574.0300000000007</v>
      </c>
      <c r="G1135">
        <v>6129.28</v>
      </c>
      <c r="H1135">
        <v>1868.15</v>
      </c>
      <c r="I1135">
        <v>0.37596099999999999</v>
      </c>
      <c r="J1135">
        <v>0.61912</v>
      </c>
      <c r="K1135">
        <v>0</v>
      </c>
      <c r="L1135" t="s">
        <v>43</v>
      </c>
    </row>
    <row r="1136" spans="1:12" x14ac:dyDescent="0.25">
      <c r="A1136" t="s">
        <v>52</v>
      </c>
      <c r="B1136">
        <v>114631</v>
      </c>
      <c r="C1136">
        <v>114507</v>
      </c>
      <c r="D1136">
        <v>114506</v>
      </c>
      <c r="E1136">
        <v>114408</v>
      </c>
      <c r="F1136">
        <v>8205.9599999999991</v>
      </c>
      <c r="G1136">
        <v>5901.8</v>
      </c>
      <c r="H1136">
        <v>1827.23</v>
      </c>
      <c r="I1136">
        <v>0.37569000000000002</v>
      </c>
      <c r="J1136">
        <v>0.62975199999999998</v>
      </c>
      <c r="K1136">
        <v>0</v>
      </c>
      <c r="L1136" t="s">
        <v>43</v>
      </c>
    </row>
    <row r="1137" spans="1:12" x14ac:dyDescent="0.25">
      <c r="A1137" t="s">
        <v>52</v>
      </c>
      <c r="B1137">
        <v>114795</v>
      </c>
      <c r="C1137">
        <v>114671</v>
      </c>
      <c r="D1137">
        <v>114671</v>
      </c>
      <c r="E1137">
        <v>114572</v>
      </c>
      <c r="F1137">
        <v>8198.98</v>
      </c>
      <c r="G1137">
        <v>5946.11</v>
      </c>
      <c r="H1137">
        <v>1829.56</v>
      </c>
      <c r="I1137">
        <v>0.37581799999999999</v>
      </c>
      <c r="J1137">
        <v>0.61912100000000003</v>
      </c>
      <c r="K1137">
        <v>0</v>
      </c>
      <c r="L1137" t="s">
        <v>43</v>
      </c>
    </row>
    <row r="1138" spans="1:12" x14ac:dyDescent="0.25">
      <c r="A1138" t="s">
        <v>52</v>
      </c>
      <c r="B1138">
        <v>115667</v>
      </c>
      <c r="C1138">
        <v>115535</v>
      </c>
      <c r="D1138">
        <v>115535</v>
      </c>
      <c r="E1138">
        <v>115435</v>
      </c>
      <c r="F1138">
        <v>8261.85</v>
      </c>
      <c r="G1138">
        <v>5980.74</v>
      </c>
      <c r="H1138">
        <v>1842.48</v>
      </c>
      <c r="I1138">
        <v>0.37579000000000001</v>
      </c>
      <c r="J1138">
        <v>0.626301</v>
      </c>
      <c r="K1138">
        <v>0</v>
      </c>
      <c r="L1138" t="s">
        <v>43</v>
      </c>
    </row>
    <row r="1139" spans="1:12" x14ac:dyDescent="0.25">
      <c r="A1139" t="s">
        <v>52</v>
      </c>
      <c r="B1139">
        <v>115880</v>
      </c>
      <c r="C1139">
        <v>115757</v>
      </c>
      <c r="D1139">
        <v>115756</v>
      </c>
      <c r="E1139">
        <v>115657</v>
      </c>
      <c r="F1139">
        <v>8180.8</v>
      </c>
      <c r="G1139">
        <v>5992.2</v>
      </c>
      <c r="H1139">
        <v>1847.32</v>
      </c>
      <c r="I1139">
        <v>0.37596299999999999</v>
      </c>
      <c r="J1139">
        <v>0.62490800000000002</v>
      </c>
      <c r="K1139">
        <v>0</v>
      </c>
      <c r="L1139" t="s">
        <v>43</v>
      </c>
    </row>
    <row r="1140" spans="1:12" x14ac:dyDescent="0.25">
      <c r="A1140" t="s">
        <v>52</v>
      </c>
      <c r="B1140">
        <v>117787</v>
      </c>
      <c r="C1140">
        <v>117663</v>
      </c>
      <c r="D1140">
        <v>117662</v>
      </c>
      <c r="E1140">
        <v>117561</v>
      </c>
      <c r="F1140">
        <v>8392.7199999999993</v>
      </c>
      <c r="G1140">
        <v>6080.33</v>
      </c>
      <c r="H1140">
        <v>1877.18</v>
      </c>
      <c r="I1140">
        <v>0.37576900000000002</v>
      </c>
      <c r="J1140">
        <v>0.62090199999999995</v>
      </c>
      <c r="K1140">
        <v>0</v>
      </c>
      <c r="L1140" t="s">
        <v>43</v>
      </c>
    </row>
    <row r="1141" spans="1:12" x14ac:dyDescent="0.25">
      <c r="A1141" t="s">
        <v>52</v>
      </c>
      <c r="B1141">
        <v>115512</v>
      </c>
      <c r="C1141">
        <v>115390</v>
      </c>
      <c r="D1141">
        <v>115389</v>
      </c>
      <c r="E1141">
        <v>115290</v>
      </c>
      <c r="F1141">
        <v>8337.32</v>
      </c>
      <c r="G1141">
        <v>5953.45</v>
      </c>
      <c r="H1141">
        <v>1842.53</v>
      </c>
      <c r="I1141">
        <v>0.375751</v>
      </c>
      <c r="J1141">
        <v>0.62946899999999995</v>
      </c>
      <c r="K1141">
        <v>0</v>
      </c>
      <c r="L1141" t="s">
        <v>43</v>
      </c>
    </row>
    <row r="1142" spans="1:12" x14ac:dyDescent="0.25">
      <c r="A1142" t="s">
        <v>52</v>
      </c>
      <c r="B1142">
        <v>114260</v>
      </c>
      <c r="C1142">
        <v>114136</v>
      </c>
      <c r="D1142">
        <v>114136</v>
      </c>
      <c r="E1142">
        <v>114038</v>
      </c>
      <c r="F1142">
        <v>8110.62</v>
      </c>
      <c r="G1142">
        <v>5890.01</v>
      </c>
      <c r="H1142">
        <v>1821.46</v>
      </c>
      <c r="I1142">
        <v>0.375718</v>
      </c>
      <c r="J1142">
        <v>0.62779600000000002</v>
      </c>
      <c r="K1142">
        <v>0</v>
      </c>
      <c r="L1142" t="s">
        <v>43</v>
      </c>
    </row>
    <row r="1143" spans="1:12" x14ac:dyDescent="0.25">
      <c r="A1143" t="s">
        <v>52</v>
      </c>
      <c r="B1143">
        <v>113341</v>
      </c>
      <c r="C1143">
        <v>113218</v>
      </c>
      <c r="D1143">
        <v>113217</v>
      </c>
      <c r="E1143">
        <v>113120</v>
      </c>
      <c r="F1143">
        <v>8157.48</v>
      </c>
      <c r="G1143">
        <v>5870.08</v>
      </c>
      <c r="H1143">
        <v>1805.63</v>
      </c>
      <c r="I1143">
        <v>0.375809</v>
      </c>
      <c r="J1143">
        <v>0.61912199999999995</v>
      </c>
      <c r="K1143">
        <v>0</v>
      </c>
      <c r="L1143" t="s">
        <v>43</v>
      </c>
    </row>
    <row r="1144" spans="1:12" x14ac:dyDescent="0.25">
      <c r="A1144" t="s">
        <v>52</v>
      </c>
      <c r="B1144">
        <v>115759</v>
      </c>
      <c r="C1144">
        <v>115640</v>
      </c>
      <c r="D1144">
        <v>115639</v>
      </c>
      <c r="E1144">
        <v>115540</v>
      </c>
      <c r="F1144">
        <v>8388.0300000000007</v>
      </c>
      <c r="G1144">
        <v>5981.76</v>
      </c>
      <c r="H1144">
        <v>1842.53</v>
      </c>
      <c r="I1144">
        <v>0.37570500000000001</v>
      </c>
      <c r="J1144">
        <v>0.62967399999999996</v>
      </c>
      <c r="K1144">
        <v>0</v>
      </c>
      <c r="L1144" t="s">
        <v>43</v>
      </c>
    </row>
    <row r="1145" spans="1:12" x14ac:dyDescent="0.25">
      <c r="A1145" t="s">
        <v>52</v>
      </c>
      <c r="B1145">
        <v>117911</v>
      </c>
      <c r="C1145">
        <v>117779</v>
      </c>
      <c r="D1145">
        <v>117778</v>
      </c>
      <c r="E1145">
        <v>117677</v>
      </c>
      <c r="F1145">
        <v>8290.85</v>
      </c>
      <c r="G1145">
        <v>6104.73</v>
      </c>
      <c r="H1145">
        <v>1881.99</v>
      </c>
      <c r="I1145">
        <v>0.37578899999999998</v>
      </c>
      <c r="J1145">
        <v>0.62321800000000005</v>
      </c>
      <c r="K1145">
        <v>0</v>
      </c>
      <c r="L1145" t="s">
        <v>43</v>
      </c>
    </row>
    <row r="1146" spans="1:12" x14ac:dyDescent="0.25">
      <c r="A1146" t="s">
        <v>52</v>
      </c>
      <c r="B1146">
        <v>113383</v>
      </c>
      <c r="C1146">
        <v>113264</v>
      </c>
      <c r="D1146">
        <v>113263</v>
      </c>
      <c r="E1146">
        <v>113166</v>
      </c>
      <c r="F1146">
        <v>7659.67</v>
      </c>
      <c r="G1146">
        <v>5882.72</v>
      </c>
      <c r="H1146">
        <v>1814.98</v>
      </c>
      <c r="I1146">
        <v>0.37570300000000001</v>
      </c>
      <c r="J1146">
        <v>0.62356100000000003</v>
      </c>
      <c r="K1146">
        <v>0</v>
      </c>
      <c r="L1146" t="s">
        <v>43</v>
      </c>
    </row>
    <row r="1147" spans="1:12" x14ac:dyDescent="0.25">
      <c r="A1147" t="s">
        <v>52</v>
      </c>
      <c r="B1147">
        <v>116215</v>
      </c>
      <c r="C1147">
        <v>116096</v>
      </c>
      <c r="D1147">
        <v>116096</v>
      </c>
      <c r="E1147">
        <v>115996</v>
      </c>
      <c r="F1147">
        <v>8209.92</v>
      </c>
      <c r="G1147">
        <v>5998.93</v>
      </c>
      <c r="H1147">
        <v>1853.3</v>
      </c>
      <c r="I1147">
        <v>0.37570500000000001</v>
      </c>
      <c r="J1147">
        <v>0.61912</v>
      </c>
      <c r="K1147">
        <v>0</v>
      </c>
      <c r="L1147" t="s">
        <v>43</v>
      </c>
    </row>
    <row r="1148" spans="1:12" x14ac:dyDescent="0.25">
      <c r="A1148" t="s">
        <v>52</v>
      </c>
      <c r="B1148">
        <v>116438</v>
      </c>
      <c r="C1148">
        <v>116315</v>
      </c>
      <c r="D1148">
        <v>116314</v>
      </c>
      <c r="E1148">
        <v>116213</v>
      </c>
      <c r="F1148">
        <v>8159.04</v>
      </c>
      <c r="G1148">
        <v>6005.52</v>
      </c>
      <c r="H1148">
        <v>1859.74</v>
      </c>
      <c r="I1148">
        <v>0.37828299999999998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52</v>
      </c>
      <c r="B1149">
        <v>116509</v>
      </c>
      <c r="C1149">
        <v>116388</v>
      </c>
      <c r="D1149">
        <v>116387</v>
      </c>
      <c r="E1149">
        <v>116287</v>
      </c>
      <c r="F1149">
        <v>8243.51</v>
      </c>
      <c r="G1149">
        <v>6036.35</v>
      </c>
      <c r="H1149">
        <v>1857.36</v>
      </c>
      <c r="I1149">
        <v>0.375693</v>
      </c>
      <c r="J1149">
        <v>0.62873900000000005</v>
      </c>
      <c r="K1149">
        <v>0</v>
      </c>
      <c r="L1149" t="s">
        <v>43</v>
      </c>
    </row>
    <row r="1150" spans="1:12" x14ac:dyDescent="0.25">
      <c r="A1150" t="s">
        <v>52</v>
      </c>
      <c r="B1150">
        <v>119554</v>
      </c>
      <c r="C1150">
        <v>119412</v>
      </c>
      <c r="D1150">
        <v>119411</v>
      </c>
      <c r="E1150">
        <v>119309</v>
      </c>
      <c r="F1150">
        <v>8456.64</v>
      </c>
      <c r="G1150">
        <v>6187.4</v>
      </c>
      <c r="H1150">
        <v>1905.82</v>
      </c>
      <c r="I1150">
        <v>0.375718</v>
      </c>
      <c r="J1150">
        <v>0.62015100000000001</v>
      </c>
      <c r="K1150">
        <v>0</v>
      </c>
      <c r="L1150" t="s">
        <v>43</v>
      </c>
    </row>
    <row r="1151" spans="1:12" x14ac:dyDescent="0.25">
      <c r="A1151" t="s">
        <v>52</v>
      </c>
      <c r="B1151">
        <v>115411</v>
      </c>
      <c r="C1151">
        <v>115287</v>
      </c>
      <c r="D1151">
        <v>115286</v>
      </c>
      <c r="E1151">
        <v>115188</v>
      </c>
      <c r="F1151">
        <v>8211.4</v>
      </c>
      <c r="G1151">
        <v>5977.42</v>
      </c>
      <c r="H1151">
        <v>1839.59</v>
      </c>
      <c r="I1151">
        <v>0.37644300000000003</v>
      </c>
      <c r="J1151">
        <v>0.62186600000000003</v>
      </c>
      <c r="K1151">
        <v>0</v>
      </c>
      <c r="L1151" t="s">
        <v>43</v>
      </c>
    </row>
    <row r="1152" spans="1:12" x14ac:dyDescent="0.25">
      <c r="A1152" t="s">
        <v>52</v>
      </c>
      <c r="B1152">
        <v>116614</v>
      </c>
      <c r="C1152">
        <v>116494</v>
      </c>
      <c r="D1152">
        <v>116493</v>
      </c>
      <c r="E1152">
        <v>116393</v>
      </c>
      <c r="F1152">
        <v>8313.6299999999992</v>
      </c>
      <c r="G1152">
        <v>6029.15</v>
      </c>
      <c r="H1152">
        <v>1859</v>
      </c>
      <c r="I1152">
        <v>0.375996</v>
      </c>
      <c r="J1152">
        <v>0.61912100000000003</v>
      </c>
      <c r="K1152">
        <v>0</v>
      </c>
      <c r="L1152" t="s">
        <v>43</v>
      </c>
    </row>
    <row r="1153" spans="1:12" x14ac:dyDescent="0.25">
      <c r="A1153" t="s">
        <v>52</v>
      </c>
      <c r="B1153">
        <v>115883</v>
      </c>
      <c r="C1153">
        <v>115752</v>
      </c>
      <c r="D1153">
        <v>115751</v>
      </c>
      <c r="E1153">
        <v>115651</v>
      </c>
      <c r="F1153">
        <v>8342.84</v>
      </c>
      <c r="G1153">
        <v>5985.31</v>
      </c>
      <c r="H1153">
        <v>1845.06</v>
      </c>
      <c r="I1153">
        <v>0.37572899999999998</v>
      </c>
      <c r="J1153">
        <v>0.61912100000000003</v>
      </c>
      <c r="K1153">
        <v>0</v>
      </c>
      <c r="L1153" t="s">
        <v>43</v>
      </c>
    </row>
    <row r="1154" spans="1:12" x14ac:dyDescent="0.25">
      <c r="A1154" t="s">
        <v>52</v>
      </c>
      <c r="B1154">
        <v>114713</v>
      </c>
      <c r="C1154">
        <v>114594</v>
      </c>
      <c r="D1154">
        <v>114593</v>
      </c>
      <c r="E1154">
        <v>114495</v>
      </c>
      <c r="F1154">
        <v>8336.59</v>
      </c>
      <c r="G1154">
        <v>5910</v>
      </c>
      <c r="H1154">
        <v>1825.48</v>
      </c>
      <c r="I1154">
        <v>0.375691</v>
      </c>
      <c r="J1154">
        <v>0.61912199999999995</v>
      </c>
      <c r="K1154">
        <v>0</v>
      </c>
      <c r="L1154" t="s">
        <v>43</v>
      </c>
    </row>
    <row r="1155" spans="1:12" x14ac:dyDescent="0.25">
      <c r="A1155" t="s">
        <v>52</v>
      </c>
      <c r="B1155">
        <v>113385</v>
      </c>
      <c r="C1155">
        <v>113261</v>
      </c>
      <c r="D1155">
        <v>113260</v>
      </c>
      <c r="E1155">
        <v>113163</v>
      </c>
      <c r="F1155">
        <v>8125.74</v>
      </c>
      <c r="G1155">
        <v>5840.56</v>
      </c>
      <c r="H1155">
        <v>1806.66</v>
      </c>
      <c r="I1155">
        <v>0.37569000000000002</v>
      </c>
      <c r="J1155">
        <v>0.61907299999999998</v>
      </c>
      <c r="K1155">
        <v>0</v>
      </c>
      <c r="L1155" t="s">
        <v>43</v>
      </c>
    </row>
    <row r="1156" spans="1:12" x14ac:dyDescent="0.25">
      <c r="A1156" t="s">
        <v>52</v>
      </c>
      <c r="B1156">
        <v>114329</v>
      </c>
      <c r="C1156">
        <v>114210</v>
      </c>
      <c r="D1156">
        <v>114209</v>
      </c>
      <c r="E1156">
        <v>114110</v>
      </c>
      <c r="F1156">
        <v>6081.33</v>
      </c>
      <c r="G1156">
        <v>6035.9</v>
      </c>
      <c r="H1156">
        <v>1856.92</v>
      </c>
      <c r="I1156">
        <v>0.37608599999999998</v>
      </c>
      <c r="J1156">
        <v>0.62576299999999996</v>
      </c>
      <c r="K1156">
        <v>0</v>
      </c>
      <c r="L1156" t="s">
        <v>43</v>
      </c>
    </row>
    <row r="1157" spans="1:12" x14ac:dyDescent="0.25">
      <c r="A1157" t="s">
        <v>52</v>
      </c>
      <c r="B1157">
        <v>115396</v>
      </c>
      <c r="C1157">
        <v>115264</v>
      </c>
      <c r="D1157">
        <v>115264</v>
      </c>
      <c r="E1157">
        <v>115164</v>
      </c>
      <c r="F1157">
        <v>8171.13</v>
      </c>
      <c r="G1157">
        <v>5973.67</v>
      </c>
      <c r="H1157">
        <v>1840.05</v>
      </c>
      <c r="I1157">
        <v>0.375691</v>
      </c>
      <c r="J1157">
        <v>0.62629900000000005</v>
      </c>
      <c r="K1157">
        <v>0</v>
      </c>
      <c r="L1157" t="s">
        <v>43</v>
      </c>
    </row>
    <row r="1158" spans="1:12" x14ac:dyDescent="0.25">
      <c r="A1158" t="s">
        <v>52</v>
      </c>
      <c r="B1158">
        <v>115714</v>
      </c>
      <c r="C1158">
        <v>115595</v>
      </c>
      <c r="D1158">
        <v>115595</v>
      </c>
      <c r="E1158">
        <v>115495</v>
      </c>
      <c r="F1158">
        <v>8161.38</v>
      </c>
      <c r="G1158">
        <v>5990.2</v>
      </c>
      <c r="H1158">
        <v>1848.02</v>
      </c>
      <c r="I1158">
        <v>0.37623699999999999</v>
      </c>
      <c r="J1158">
        <v>0.61911700000000003</v>
      </c>
      <c r="K1158">
        <v>0</v>
      </c>
      <c r="L1158" t="s">
        <v>43</v>
      </c>
    </row>
    <row r="1159" spans="1:12" x14ac:dyDescent="0.25">
      <c r="A1159" t="s">
        <v>52</v>
      </c>
      <c r="B1159">
        <v>116240</v>
      </c>
      <c r="C1159">
        <v>116116</v>
      </c>
      <c r="D1159">
        <v>116116</v>
      </c>
      <c r="E1159">
        <v>116016</v>
      </c>
      <c r="F1159">
        <v>8215.5</v>
      </c>
      <c r="G1159">
        <v>6007.32</v>
      </c>
      <c r="H1159">
        <v>1854.54</v>
      </c>
      <c r="I1159">
        <v>0.37591599999999997</v>
      </c>
      <c r="J1159">
        <v>0.62889600000000001</v>
      </c>
      <c r="K1159">
        <v>0</v>
      </c>
      <c r="L1159" t="s">
        <v>43</v>
      </c>
    </row>
    <row r="1160" spans="1:12" x14ac:dyDescent="0.25">
      <c r="A1160" t="s">
        <v>52</v>
      </c>
      <c r="B1160">
        <v>113633</v>
      </c>
      <c r="C1160">
        <v>113514</v>
      </c>
      <c r="D1160">
        <v>113513</v>
      </c>
      <c r="E1160">
        <v>113415</v>
      </c>
      <c r="F1160">
        <v>8098.94</v>
      </c>
      <c r="G1160">
        <v>5857.96</v>
      </c>
      <c r="H1160">
        <v>1811.59</v>
      </c>
      <c r="I1160">
        <v>0.37569200000000003</v>
      </c>
      <c r="J1160">
        <v>0.62696099999999999</v>
      </c>
      <c r="K1160">
        <v>0</v>
      </c>
      <c r="L1160" t="s">
        <v>43</v>
      </c>
    </row>
    <row r="1161" spans="1:12" x14ac:dyDescent="0.25">
      <c r="A1161" t="s">
        <v>52</v>
      </c>
      <c r="B1161">
        <v>115014</v>
      </c>
      <c r="C1161">
        <v>114891</v>
      </c>
      <c r="D1161">
        <v>114890</v>
      </c>
      <c r="E1161">
        <v>114791</v>
      </c>
      <c r="F1161">
        <v>8048.06</v>
      </c>
      <c r="G1161">
        <v>5965.69</v>
      </c>
      <c r="H1161">
        <v>1835.18</v>
      </c>
      <c r="I1161">
        <v>0.37570799999999999</v>
      </c>
      <c r="J1161">
        <v>0.61907199999999996</v>
      </c>
      <c r="K1161">
        <v>0</v>
      </c>
      <c r="L1161" t="s">
        <v>43</v>
      </c>
    </row>
    <row r="1162" spans="1:12" x14ac:dyDescent="0.25">
      <c r="A1162" t="s">
        <v>52</v>
      </c>
      <c r="B1162">
        <v>117245</v>
      </c>
      <c r="C1162">
        <v>117122</v>
      </c>
      <c r="D1162">
        <v>117121</v>
      </c>
      <c r="E1162">
        <v>117021</v>
      </c>
      <c r="F1162">
        <v>8250.11</v>
      </c>
      <c r="G1162">
        <v>6073.68</v>
      </c>
      <c r="H1162">
        <v>1869.88</v>
      </c>
      <c r="I1162">
        <v>0.37641400000000003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52</v>
      </c>
      <c r="B1163">
        <v>116600</v>
      </c>
      <c r="C1163">
        <v>116475</v>
      </c>
      <c r="D1163">
        <v>116474</v>
      </c>
      <c r="E1163">
        <v>116374</v>
      </c>
      <c r="F1163">
        <v>8210.69</v>
      </c>
      <c r="G1163">
        <v>6037.91</v>
      </c>
      <c r="H1163">
        <v>1860.6</v>
      </c>
      <c r="I1163">
        <v>0.37779400000000002</v>
      </c>
      <c r="J1163">
        <v>0.61911899999999997</v>
      </c>
      <c r="K1163">
        <v>0</v>
      </c>
      <c r="L1163" t="s">
        <v>43</v>
      </c>
    </row>
    <row r="1164" spans="1:12" x14ac:dyDescent="0.25">
      <c r="A1164" t="s">
        <v>52</v>
      </c>
      <c r="B1164">
        <v>115858</v>
      </c>
      <c r="C1164">
        <v>115726</v>
      </c>
      <c r="D1164">
        <v>115725</v>
      </c>
      <c r="E1164">
        <v>115626</v>
      </c>
      <c r="F1164">
        <v>8222.8700000000008</v>
      </c>
      <c r="G1164">
        <v>5993.36</v>
      </c>
      <c r="H1164">
        <v>1846.49</v>
      </c>
      <c r="I1164">
        <v>0.37577199999999999</v>
      </c>
      <c r="J1164">
        <v>0.629251</v>
      </c>
      <c r="K1164">
        <v>0</v>
      </c>
      <c r="L1164" t="s">
        <v>43</v>
      </c>
    </row>
    <row r="1165" spans="1:12" x14ac:dyDescent="0.25">
      <c r="A1165" t="s">
        <v>52</v>
      </c>
      <c r="B1165">
        <v>112631</v>
      </c>
      <c r="C1165">
        <v>112513</v>
      </c>
      <c r="D1165">
        <v>112512</v>
      </c>
      <c r="E1165">
        <v>112416</v>
      </c>
      <c r="F1165">
        <v>7734.66</v>
      </c>
      <c r="G1165">
        <v>5832.85</v>
      </c>
      <c r="H1165">
        <v>1801.04</v>
      </c>
      <c r="I1165">
        <v>0.376135</v>
      </c>
      <c r="J1165">
        <v>0.61912</v>
      </c>
      <c r="K1165">
        <v>0</v>
      </c>
      <c r="L1165" t="s">
        <v>43</v>
      </c>
    </row>
    <row r="1166" spans="1:12" x14ac:dyDescent="0.25">
      <c r="A1166" t="s">
        <v>52</v>
      </c>
      <c r="B1166">
        <v>111640</v>
      </c>
      <c r="C1166">
        <v>111520</v>
      </c>
      <c r="D1166">
        <v>111519</v>
      </c>
      <c r="E1166">
        <v>111423</v>
      </c>
      <c r="F1166">
        <v>6940.95</v>
      </c>
      <c r="G1166">
        <v>5812.95</v>
      </c>
      <c r="H1166">
        <v>1797.65</v>
      </c>
      <c r="I1166">
        <v>0.37570199999999998</v>
      </c>
      <c r="J1166">
        <v>0.61911899999999997</v>
      </c>
      <c r="K1166">
        <v>0</v>
      </c>
      <c r="L1166" t="s">
        <v>43</v>
      </c>
    </row>
    <row r="1167" spans="1:12" x14ac:dyDescent="0.25">
      <c r="A1167" t="s">
        <v>52</v>
      </c>
      <c r="B1167">
        <v>114449</v>
      </c>
      <c r="C1167">
        <v>114324</v>
      </c>
      <c r="D1167">
        <v>114324</v>
      </c>
      <c r="E1167">
        <v>114225</v>
      </c>
      <c r="F1167">
        <v>8245.24</v>
      </c>
      <c r="G1167">
        <v>5924.36</v>
      </c>
      <c r="H1167">
        <v>1822.24</v>
      </c>
      <c r="I1167">
        <v>0.37581300000000001</v>
      </c>
      <c r="J1167">
        <v>0.61912199999999995</v>
      </c>
      <c r="K1167">
        <v>0</v>
      </c>
      <c r="L1167" t="s">
        <v>43</v>
      </c>
    </row>
    <row r="1168" spans="1:12" x14ac:dyDescent="0.25">
      <c r="A1168" t="s">
        <v>52</v>
      </c>
      <c r="B1168">
        <v>114366</v>
      </c>
      <c r="C1168">
        <v>114241</v>
      </c>
      <c r="D1168">
        <v>114241</v>
      </c>
      <c r="E1168">
        <v>114142</v>
      </c>
      <c r="F1168">
        <v>8123.15</v>
      </c>
      <c r="G1168">
        <v>5921.18</v>
      </c>
      <c r="H1168">
        <v>1823.57</v>
      </c>
      <c r="I1168">
        <v>0.37574400000000002</v>
      </c>
      <c r="J1168">
        <v>0.62939699999999998</v>
      </c>
      <c r="K1168">
        <v>0</v>
      </c>
      <c r="L1168" t="s">
        <v>43</v>
      </c>
    </row>
    <row r="1169" spans="1:25" x14ac:dyDescent="0.25">
      <c r="A1169" t="s">
        <v>52</v>
      </c>
      <c r="B1169">
        <v>115213</v>
      </c>
      <c r="C1169">
        <v>115088</v>
      </c>
      <c r="D1169">
        <v>115087</v>
      </c>
      <c r="E1169">
        <v>114988</v>
      </c>
      <c r="F1169">
        <v>8353.39</v>
      </c>
      <c r="G1169">
        <v>5948.71</v>
      </c>
      <c r="H1169">
        <v>1835.11</v>
      </c>
      <c r="I1169">
        <v>0.37570100000000001</v>
      </c>
      <c r="J1169">
        <v>0.61912199999999995</v>
      </c>
      <c r="K1169">
        <v>0</v>
      </c>
      <c r="L1169" t="s">
        <v>43</v>
      </c>
    </row>
    <row r="1170" spans="1:25" x14ac:dyDescent="0.25">
      <c r="A1170" t="s">
        <v>52</v>
      </c>
      <c r="B1170">
        <v>114095</v>
      </c>
      <c r="C1170">
        <v>113976</v>
      </c>
      <c r="D1170">
        <v>113975</v>
      </c>
      <c r="E1170">
        <v>113877</v>
      </c>
      <c r="F1170">
        <v>8149.45</v>
      </c>
      <c r="G1170">
        <v>5888.31</v>
      </c>
      <c r="H1170">
        <v>1818.36</v>
      </c>
      <c r="I1170">
        <v>0.375745</v>
      </c>
      <c r="J1170">
        <v>0.61912199999999995</v>
      </c>
      <c r="K1170">
        <v>0</v>
      </c>
      <c r="L1170" t="s">
        <v>43</v>
      </c>
    </row>
    <row r="1171" spans="1:25" x14ac:dyDescent="0.25">
      <c r="A1171" t="s">
        <v>52</v>
      </c>
      <c r="B1171">
        <v>118835</v>
      </c>
      <c r="C1171">
        <v>118712</v>
      </c>
      <c r="D1171">
        <v>118712</v>
      </c>
      <c r="E1171">
        <v>118610</v>
      </c>
      <c r="F1171">
        <v>8302.33</v>
      </c>
      <c r="G1171">
        <v>6133.68</v>
      </c>
      <c r="H1171">
        <v>1898.65</v>
      </c>
      <c r="I1171">
        <v>0.37572</v>
      </c>
      <c r="J1171">
        <v>0.61912199999999995</v>
      </c>
      <c r="K1171">
        <v>0</v>
      </c>
      <c r="L1171" t="s">
        <v>43</v>
      </c>
    </row>
    <row r="1172" spans="1:25" x14ac:dyDescent="0.25">
      <c r="A1172" t="s">
        <v>52</v>
      </c>
      <c r="B1172">
        <v>113745</v>
      </c>
      <c r="C1172">
        <v>113623</v>
      </c>
      <c r="D1172">
        <v>113622</v>
      </c>
      <c r="E1172">
        <v>113524</v>
      </c>
      <c r="F1172">
        <v>8028.34</v>
      </c>
      <c r="G1172">
        <v>5865.17</v>
      </c>
      <c r="H1172">
        <v>1815.07</v>
      </c>
      <c r="I1172">
        <v>0.375747</v>
      </c>
      <c r="J1172">
        <v>0.61911799999999995</v>
      </c>
      <c r="K1172">
        <v>0</v>
      </c>
      <c r="L1172" t="s">
        <v>43</v>
      </c>
    </row>
    <row r="1173" spans="1:25" x14ac:dyDescent="0.25">
      <c r="A1173" t="s">
        <v>52</v>
      </c>
      <c r="B1173">
        <v>115943</v>
      </c>
      <c r="C1173">
        <v>115824</v>
      </c>
      <c r="D1173">
        <v>115823</v>
      </c>
      <c r="E1173">
        <v>115724</v>
      </c>
      <c r="F1173">
        <v>8189.93</v>
      </c>
      <c r="G1173">
        <v>6007.51</v>
      </c>
      <c r="H1173">
        <v>1849.58</v>
      </c>
      <c r="I1173">
        <v>0.37569200000000003</v>
      </c>
      <c r="J1173">
        <v>0.62698100000000001</v>
      </c>
      <c r="K1173">
        <v>0</v>
      </c>
      <c r="L1173" t="s">
        <v>43</v>
      </c>
    </row>
    <row r="1174" spans="1:25" x14ac:dyDescent="0.25">
      <c r="A1174" t="s">
        <v>52</v>
      </c>
      <c r="B1174">
        <v>114493</v>
      </c>
      <c r="C1174">
        <v>114369</v>
      </c>
      <c r="D1174">
        <v>114368</v>
      </c>
      <c r="E1174">
        <v>114270</v>
      </c>
      <c r="F1174">
        <v>8250.76</v>
      </c>
      <c r="G1174">
        <v>5919.17</v>
      </c>
      <c r="H1174">
        <v>1823.66</v>
      </c>
      <c r="I1174">
        <v>0.37569399999999997</v>
      </c>
      <c r="J1174">
        <v>0.62776900000000002</v>
      </c>
      <c r="K1174">
        <v>0</v>
      </c>
      <c r="L1174" t="s">
        <v>43</v>
      </c>
    </row>
    <row r="1175" spans="1:25" x14ac:dyDescent="0.25">
      <c r="A1175" t="s">
        <v>52</v>
      </c>
      <c r="B1175">
        <v>114296</v>
      </c>
      <c r="C1175">
        <v>114164</v>
      </c>
      <c r="D1175">
        <v>114163</v>
      </c>
      <c r="E1175">
        <v>114065</v>
      </c>
      <c r="F1175">
        <v>8189.22</v>
      </c>
      <c r="G1175">
        <v>5904.68</v>
      </c>
      <c r="H1175">
        <v>1820.99</v>
      </c>
      <c r="I1175">
        <v>0.37598599999999999</v>
      </c>
      <c r="J1175">
        <v>0.61912100000000003</v>
      </c>
      <c r="K1175">
        <v>0</v>
      </c>
      <c r="L1175" t="s">
        <v>43</v>
      </c>
      <c r="R1175" t="s">
        <v>68</v>
      </c>
      <c r="U1175" t="s">
        <v>67</v>
      </c>
      <c r="X1175" t="s">
        <v>65</v>
      </c>
    </row>
    <row r="1176" spans="1:25" x14ac:dyDescent="0.25">
      <c r="A1176" t="s">
        <v>52</v>
      </c>
      <c r="B1176">
        <v>113502</v>
      </c>
      <c r="C1176">
        <v>113382</v>
      </c>
      <c r="D1176">
        <v>113381</v>
      </c>
      <c r="E1176">
        <v>113284</v>
      </c>
      <c r="F1176">
        <v>8107.38</v>
      </c>
      <c r="G1176">
        <v>5853.81</v>
      </c>
      <c r="H1176">
        <v>1809.1</v>
      </c>
      <c r="I1176">
        <v>0.37576399999999999</v>
      </c>
      <c r="J1176">
        <v>0.62805299999999997</v>
      </c>
      <c r="K1176">
        <v>0</v>
      </c>
      <c r="L1176" t="s">
        <v>43</v>
      </c>
      <c r="R1176">
        <f>AVERAGE(B1127:B1176)</f>
        <v>115750.06</v>
      </c>
      <c r="S1176">
        <f>AVERAGE(C1127:C1176)</f>
        <v>115626.1</v>
      </c>
      <c r="U1176">
        <f>_xlfn.VAR.P(B1127:B1176)</f>
        <v>3366134.7364000012</v>
      </c>
      <c r="V1176">
        <f>_xlfn.VAR.P(C1127:C1176)</f>
        <v>3359239.1700000004</v>
      </c>
      <c r="X1176">
        <f>1.96*SQRT(U1176)/50</f>
        <v>71.920353734820424</v>
      </c>
      <c r="Y1176">
        <f>1.96*SQRT(V1176)/50</f>
        <v>71.84665112716668</v>
      </c>
    </row>
    <row r="1177" spans="1:25" x14ac:dyDescent="0.25">
      <c r="A1177" t="s">
        <v>52</v>
      </c>
      <c r="B1177">
        <v>5787506.5408150004</v>
      </c>
      <c r="C1177" t="s">
        <v>37</v>
      </c>
    </row>
    <row r="1178" spans="1:25" x14ac:dyDescent="0.25">
      <c r="A1178" t="s">
        <v>76</v>
      </c>
      <c r="B1178">
        <v>108011</v>
      </c>
      <c r="C1178">
        <v>108006</v>
      </c>
      <c r="D1178">
        <v>108005</v>
      </c>
      <c r="E1178">
        <v>107908</v>
      </c>
      <c r="F1178">
        <v>6041.3</v>
      </c>
      <c r="G1178">
        <v>0</v>
      </c>
      <c r="H1178">
        <v>1821.78</v>
      </c>
      <c r="I1178">
        <v>0.375753</v>
      </c>
      <c r="J1178">
        <v>0.61912</v>
      </c>
      <c r="K1178">
        <v>0</v>
      </c>
      <c r="L1178" t="s">
        <v>43</v>
      </c>
    </row>
    <row r="1179" spans="1:25" x14ac:dyDescent="0.25">
      <c r="A1179" t="s">
        <v>76</v>
      </c>
      <c r="B1179">
        <v>107857</v>
      </c>
      <c r="C1179">
        <v>107852</v>
      </c>
      <c r="D1179">
        <v>107852</v>
      </c>
      <c r="E1179">
        <v>107755</v>
      </c>
      <c r="F1179">
        <v>6066.46</v>
      </c>
      <c r="G1179">
        <v>0</v>
      </c>
      <c r="H1179">
        <v>1817.56</v>
      </c>
      <c r="I1179">
        <v>0.37750400000000001</v>
      </c>
      <c r="J1179">
        <v>0.62624999999999997</v>
      </c>
      <c r="K1179">
        <v>0</v>
      </c>
      <c r="L1179" t="s">
        <v>43</v>
      </c>
    </row>
    <row r="1180" spans="1:25" x14ac:dyDescent="0.25">
      <c r="A1180" t="s">
        <v>76</v>
      </c>
      <c r="B1180">
        <v>108504</v>
      </c>
      <c r="C1180">
        <v>108499</v>
      </c>
      <c r="D1180">
        <v>108498</v>
      </c>
      <c r="E1180">
        <v>108401</v>
      </c>
      <c r="F1180">
        <v>6086.39</v>
      </c>
      <c r="G1180">
        <v>0</v>
      </c>
      <c r="H1180">
        <v>1828.76</v>
      </c>
      <c r="I1180">
        <v>0.37730799999999998</v>
      </c>
      <c r="J1180">
        <v>0.61912</v>
      </c>
      <c r="K1180">
        <v>0</v>
      </c>
      <c r="L1180" t="s">
        <v>43</v>
      </c>
    </row>
    <row r="1181" spans="1:25" x14ac:dyDescent="0.25">
      <c r="A1181" t="s">
        <v>76</v>
      </c>
      <c r="B1181">
        <v>108579</v>
      </c>
      <c r="C1181">
        <v>108574</v>
      </c>
      <c r="D1181">
        <v>108573</v>
      </c>
      <c r="E1181">
        <v>108476</v>
      </c>
      <c r="F1181">
        <v>6111.84</v>
      </c>
      <c r="G1181">
        <v>0</v>
      </c>
      <c r="H1181">
        <v>1830.27</v>
      </c>
      <c r="I1181">
        <v>0.36587199999999998</v>
      </c>
      <c r="J1181">
        <v>0.61912199999999995</v>
      </c>
      <c r="K1181">
        <v>0</v>
      </c>
      <c r="L1181" t="s">
        <v>43</v>
      </c>
    </row>
    <row r="1182" spans="1:25" x14ac:dyDescent="0.25">
      <c r="A1182" t="s">
        <v>76</v>
      </c>
      <c r="B1182">
        <v>109198</v>
      </c>
      <c r="C1182">
        <v>109193</v>
      </c>
      <c r="D1182">
        <v>109193</v>
      </c>
      <c r="E1182">
        <v>109095</v>
      </c>
      <c r="F1182">
        <v>6123.73</v>
      </c>
      <c r="G1182">
        <v>0</v>
      </c>
      <c r="H1182">
        <v>1840.91</v>
      </c>
      <c r="I1182">
        <v>0.37604900000000002</v>
      </c>
      <c r="J1182">
        <v>0.624753</v>
      </c>
      <c r="K1182">
        <v>0</v>
      </c>
      <c r="L1182" t="s">
        <v>43</v>
      </c>
    </row>
    <row r="1183" spans="1:25" x14ac:dyDescent="0.25">
      <c r="A1183" t="s">
        <v>76</v>
      </c>
      <c r="B1183">
        <v>110367</v>
      </c>
      <c r="C1183">
        <v>110362</v>
      </c>
      <c r="D1183">
        <v>110361</v>
      </c>
      <c r="E1183">
        <v>110262</v>
      </c>
      <c r="F1183">
        <v>6160.16</v>
      </c>
      <c r="G1183">
        <v>0</v>
      </c>
      <c r="H1183">
        <v>1860.69</v>
      </c>
      <c r="I1183">
        <v>0.37115399999999998</v>
      </c>
      <c r="J1183">
        <v>0.62684399999999996</v>
      </c>
      <c r="K1183">
        <v>0</v>
      </c>
      <c r="L1183" t="s">
        <v>43</v>
      </c>
    </row>
    <row r="1184" spans="1:25" x14ac:dyDescent="0.25">
      <c r="A1184" t="s">
        <v>76</v>
      </c>
      <c r="B1184">
        <v>109114</v>
      </c>
      <c r="C1184">
        <v>109108</v>
      </c>
      <c r="D1184">
        <v>109107</v>
      </c>
      <c r="E1184">
        <v>109009</v>
      </c>
      <c r="F1184">
        <v>6129.19</v>
      </c>
      <c r="G1184">
        <v>0</v>
      </c>
      <c r="H1184">
        <v>1839.31</v>
      </c>
      <c r="I1184">
        <v>0.37596499999999999</v>
      </c>
      <c r="J1184">
        <v>0.62708900000000001</v>
      </c>
      <c r="K1184">
        <v>0</v>
      </c>
      <c r="L1184" t="s">
        <v>43</v>
      </c>
    </row>
    <row r="1185" spans="1:12" x14ac:dyDescent="0.25">
      <c r="A1185" t="s">
        <v>76</v>
      </c>
      <c r="B1185">
        <v>108672</v>
      </c>
      <c r="C1185">
        <v>108667</v>
      </c>
      <c r="D1185">
        <v>108666</v>
      </c>
      <c r="E1185">
        <v>108569</v>
      </c>
      <c r="F1185">
        <v>6083.29</v>
      </c>
      <c r="G1185">
        <v>0</v>
      </c>
      <c r="H1185">
        <v>1832.2</v>
      </c>
      <c r="I1185">
        <v>0.37592199999999998</v>
      </c>
      <c r="J1185">
        <v>0.62980100000000006</v>
      </c>
      <c r="K1185">
        <v>0</v>
      </c>
      <c r="L1185" t="s">
        <v>43</v>
      </c>
    </row>
    <row r="1186" spans="1:12" x14ac:dyDescent="0.25">
      <c r="A1186" t="s">
        <v>76</v>
      </c>
      <c r="B1186">
        <v>110396</v>
      </c>
      <c r="C1186">
        <v>110391</v>
      </c>
      <c r="D1186">
        <v>110390</v>
      </c>
      <c r="E1186">
        <v>110291</v>
      </c>
      <c r="F1186">
        <v>6260.53</v>
      </c>
      <c r="G1186">
        <v>0</v>
      </c>
      <c r="H1186">
        <v>1859.38</v>
      </c>
      <c r="I1186">
        <v>0.375695</v>
      </c>
      <c r="J1186">
        <v>0.62954699999999997</v>
      </c>
      <c r="K1186">
        <v>0</v>
      </c>
      <c r="L1186" t="s">
        <v>43</v>
      </c>
    </row>
    <row r="1187" spans="1:12" x14ac:dyDescent="0.25">
      <c r="A1187" t="s">
        <v>76</v>
      </c>
      <c r="B1187">
        <v>109853</v>
      </c>
      <c r="C1187">
        <v>109847</v>
      </c>
      <c r="D1187">
        <v>109847</v>
      </c>
      <c r="E1187">
        <v>109748</v>
      </c>
      <c r="F1187">
        <v>6186.46</v>
      </c>
      <c r="G1187">
        <v>0</v>
      </c>
      <c r="H1187">
        <v>1851.11</v>
      </c>
      <c r="I1187">
        <v>0.36474600000000001</v>
      </c>
      <c r="J1187">
        <v>0.62774300000000005</v>
      </c>
      <c r="K1187">
        <v>0</v>
      </c>
      <c r="L1187" t="s">
        <v>43</v>
      </c>
    </row>
    <row r="1188" spans="1:12" x14ac:dyDescent="0.25">
      <c r="A1188" t="s">
        <v>76</v>
      </c>
      <c r="B1188">
        <v>109166</v>
      </c>
      <c r="C1188">
        <v>109161</v>
      </c>
      <c r="D1188">
        <v>109160</v>
      </c>
      <c r="E1188">
        <v>109062</v>
      </c>
      <c r="F1188">
        <v>6151.07</v>
      </c>
      <c r="G1188">
        <v>0</v>
      </c>
      <c r="H1188">
        <v>1841.58</v>
      </c>
      <c r="I1188">
        <v>0.37584299999999998</v>
      </c>
      <c r="J1188">
        <v>0.61912199999999995</v>
      </c>
      <c r="K1188">
        <v>0</v>
      </c>
      <c r="L1188" t="s">
        <v>43</v>
      </c>
    </row>
    <row r="1189" spans="1:12" x14ac:dyDescent="0.25">
      <c r="A1189" t="s">
        <v>76</v>
      </c>
      <c r="B1189">
        <v>106074</v>
      </c>
      <c r="C1189">
        <v>106069</v>
      </c>
      <c r="D1189">
        <v>106069</v>
      </c>
      <c r="E1189">
        <v>105974</v>
      </c>
      <c r="F1189">
        <v>6050.58</v>
      </c>
      <c r="G1189">
        <v>0</v>
      </c>
      <c r="H1189">
        <v>1788.64</v>
      </c>
      <c r="I1189">
        <v>0.37595000000000001</v>
      </c>
      <c r="J1189">
        <v>0.62240300000000004</v>
      </c>
      <c r="K1189">
        <v>0</v>
      </c>
      <c r="L1189" t="s">
        <v>43</v>
      </c>
    </row>
    <row r="1190" spans="1:12" x14ac:dyDescent="0.25">
      <c r="A1190" t="s">
        <v>76</v>
      </c>
      <c r="B1190">
        <v>107487</v>
      </c>
      <c r="C1190">
        <v>107482</v>
      </c>
      <c r="D1190">
        <v>107481</v>
      </c>
      <c r="E1190">
        <v>107385</v>
      </c>
      <c r="F1190">
        <v>6107.07</v>
      </c>
      <c r="G1190">
        <v>0</v>
      </c>
      <c r="H1190">
        <v>1812.52</v>
      </c>
      <c r="I1190">
        <v>0.37582199999999999</v>
      </c>
      <c r="J1190">
        <v>0.61911499999999997</v>
      </c>
      <c r="K1190">
        <v>0</v>
      </c>
      <c r="L1190" t="s">
        <v>43</v>
      </c>
    </row>
    <row r="1191" spans="1:12" x14ac:dyDescent="0.25">
      <c r="A1191" t="s">
        <v>76</v>
      </c>
      <c r="B1191">
        <v>110145</v>
      </c>
      <c r="C1191">
        <v>110140</v>
      </c>
      <c r="D1191">
        <v>110139</v>
      </c>
      <c r="E1191">
        <v>110040</v>
      </c>
      <c r="F1191">
        <v>6330.28</v>
      </c>
      <c r="G1191">
        <v>0</v>
      </c>
      <c r="H1191">
        <v>1856.05</v>
      </c>
      <c r="I1191">
        <v>0.374533</v>
      </c>
      <c r="J1191">
        <v>0.62584899999999999</v>
      </c>
      <c r="K1191">
        <v>0</v>
      </c>
      <c r="L1191" t="s">
        <v>43</v>
      </c>
    </row>
    <row r="1192" spans="1:12" x14ac:dyDescent="0.25">
      <c r="A1192" t="s">
        <v>76</v>
      </c>
      <c r="B1192">
        <v>108684</v>
      </c>
      <c r="C1192">
        <v>108678</v>
      </c>
      <c r="D1192">
        <v>108678</v>
      </c>
      <c r="E1192">
        <v>108580</v>
      </c>
      <c r="F1192">
        <v>6116.07</v>
      </c>
      <c r="G1192">
        <v>0</v>
      </c>
      <c r="H1192">
        <v>1833.71</v>
      </c>
      <c r="I1192">
        <v>0.37572299999999997</v>
      </c>
      <c r="J1192">
        <v>0.62489899999999998</v>
      </c>
      <c r="K1192">
        <v>0</v>
      </c>
      <c r="L1192" t="s">
        <v>43</v>
      </c>
    </row>
    <row r="1193" spans="1:12" x14ac:dyDescent="0.25">
      <c r="A1193" t="s">
        <v>76</v>
      </c>
      <c r="B1193">
        <v>108609</v>
      </c>
      <c r="C1193">
        <v>108603</v>
      </c>
      <c r="D1193">
        <v>108603</v>
      </c>
      <c r="E1193">
        <v>108505</v>
      </c>
      <c r="F1193">
        <v>6124</v>
      </c>
      <c r="G1193">
        <v>0</v>
      </c>
      <c r="H1193">
        <v>1831.81</v>
      </c>
      <c r="I1193">
        <v>0.37573299999999998</v>
      </c>
      <c r="J1193">
        <v>0.62978100000000004</v>
      </c>
      <c r="K1193">
        <v>0</v>
      </c>
      <c r="L1193" t="s">
        <v>43</v>
      </c>
    </row>
    <row r="1194" spans="1:12" x14ac:dyDescent="0.25">
      <c r="A1194" t="s">
        <v>76</v>
      </c>
      <c r="B1194">
        <v>109362</v>
      </c>
      <c r="C1194">
        <v>109357</v>
      </c>
      <c r="D1194">
        <v>109356</v>
      </c>
      <c r="E1194">
        <v>109258</v>
      </c>
      <c r="F1194">
        <v>6174.13</v>
      </c>
      <c r="G1194">
        <v>0</v>
      </c>
      <c r="H1194">
        <v>1844.47</v>
      </c>
      <c r="I1194">
        <v>0.37573400000000001</v>
      </c>
      <c r="J1194">
        <v>0.61912100000000003</v>
      </c>
      <c r="K1194">
        <v>0</v>
      </c>
      <c r="L1194" t="s">
        <v>43</v>
      </c>
    </row>
    <row r="1195" spans="1:12" x14ac:dyDescent="0.25">
      <c r="A1195" t="s">
        <v>76</v>
      </c>
      <c r="B1195">
        <v>107286</v>
      </c>
      <c r="C1195">
        <v>107281</v>
      </c>
      <c r="D1195">
        <v>107280</v>
      </c>
      <c r="E1195">
        <v>107184</v>
      </c>
      <c r="F1195">
        <v>6096.13</v>
      </c>
      <c r="G1195">
        <v>0</v>
      </c>
      <c r="H1195">
        <v>1809.37</v>
      </c>
      <c r="I1195">
        <v>0.37582300000000002</v>
      </c>
      <c r="J1195">
        <v>0.62810299999999997</v>
      </c>
      <c r="K1195">
        <v>0</v>
      </c>
      <c r="L1195" t="s">
        <v>43</v>
      </c>
    </row>
    <row r="1196" spans="1:12" x14ac:dyDescent="0.25">
      <c r="A1196" t="s">
        <v>76</v>
      </c>
      <c r="B1196">
        <v>107843</v>
      </c>
      <c r="C1196">
        <v>107838</v>
      </c>
      <c r="D1196">
        <v>107838</v>
      </c>
      <c r="E1196">
        <v>107741</v>
      </c>
      <c r="F1196">
        <v>6137.15</v>
      </c>
      <c r="G1196">
        <v>0</v>
      </c>
      <c r="H1196">
        <v>1818.1</v>
      </c>
      <c r="I1196">
        <v>0.375782</v>
      </c>
      <c r="J1196">
        <v>0.622363</v>
      </c>
      <c r="K1196">
        <v>0</v>
      </c>
      <c r="L1196" t="s">
        <v>43</v>
      </c>
    </row>
    <row r="1197" spans="1:12" x14ac:dyDescent="0.25">
      <c r="A1197" t="s">
        <v>76</v>
      </c>
      <c r="B1197">
        <v>109806</v>
      </c>
      <c r="C1197">
        <v>109800</v>
      </c>
      <c r="D1197">
        <v>109800</v>
      </c>
      <c r="E1197">
        <v>109701</v>
      </c>
      <c r="F1197">
        <v>6223.51</v>
      </c>
      <c r="G1197">
        <v>0</v>
      </c>
      <c r="H1197">
        <v>1852.1</v>
      </c>
      <c r="I1197">
        <v>0.37948300000000001</v>
      </c>
      <c r="J1197">
        <v>0.619116</v>
      </c>
      <c r="K1197">
        <v>0</v>
      </c>
      <c r="L1197" t="s">
        <v>43</v>
      </c>
    </row>
    <row r="1198" spans="1:12" x14ac:dyDescent="0.25">
      <c r="A1198" t="s">
        <v>76</v>
      </c>
      <c r="B1198">
        <v>108374</v>
      </c>
      <c r="C1198">
        <v>108369</v>
      </c>
      <c r="D1198">
        <v>108368</v>
      </c>
      <c r="E1198">
        <v>108271</v>
      </c>
      <c r="F1198">
        <v>6221.54</v>
      </c>
      <c r="G1198">
        <v>0</v>
      </c>
      <c r="H1198">
        <v>1826.19</v>
      </c>
      <c r="I1198">
        <v>0.37573499999999999</v>
      </c>
      <c r="J1198">
        <v>0.62878999999999996</v>
      </c>
      <c r="K1198">
        <v>0</v>
      </c>
      <c r="L1198" t="s">
        <v>43</v>
      </c>
    </row>
    <row r="1199" spans="1:12" x14ac:dyDescent="0.25">
      <c r="A1199" t="s">
        <v>76</v>
      </c>
      <c r="B1199">
        <v>109693</v>
      </c>
      <c r="C1199">
        <v>109688</v>
      </c>
      <c r="D1199">
        <v>109687</v>
      </c>
      <c r="E1199">
        <v>109589</v>
      </c>
      <c r="F1199">
        <v>6191.59</v>
      </c>
      <c r="G1199">
        <v>0</v>
      </c>
      <c r="H1199">
        <v>1850.1</v>
      </c>
      <c r="I1199">
        <v>0.37592199999999998</v>
      </c>
      <c r="J1199">
        <v>0.62715500000000002</v>
      </c>
      <c r="K1199">
        <v>0</v>
      </c>
      <c r="L1199" t="s">
        <v>43</v>
      </c>
    </row>
    <row r="1200" spans="1:12" x14ac:dyDescent="0.25">
      <c r="A1200" t="s">
        <v>76</v>
      </c>
      <c r="B1200">
        <v>108332</v>
      </c>
      <c r="C1200">
        <v>108326</v>
      </c>
      <c r="D1200">
        <v>108325</v>
      </c>
      <c r="E1200">
        <v>108228</v>
      </c>
      <c r="F1200">
        <v>6120.08</v>
      </c>
      <c r="G1200">
        <v>0</v>
      </c>
      <c r="H1200">
        <v>1828.37</v>
      </c>
      <c r="I1200">
        <v>0.37582199999999999</v>
      </c>
      <c r="J1200">
        <v>0.62927500000000003</v>
      </c>
      <c r="K1200">
        <v>0</v>
      </c>
      <c r="L1200" t="s">
        <v>43</v>
      </c>
    </row>
    <row r="1201" spans="1:12" x14ac:dyDescent="0.25">
      <c r="A1201" t="s">
        <v>76</v>
      </c>
      <c r="B1201">
        <v>109419</v>
      </c>
      <c r="C1201">
        <v>109414</v>
      </c>
      <c r="D1201">
        <v>109414</v>
      </c>
      <c r="E1201">
        <v>109316</v>
      </c>
      <c r="F1201">
        <v>6199.27</v>
      </c>
      <c r="G1201">
        <v>0</v>
      </c>
      <c r="H1201">
        <v>1846.63</v>
      </c>
      <c r="I1201">
        <v>0.37569000000000002</v>
      </c>
      <c r="J1201">
        <v>0.62583999999999995</v>
      </c>
      <c r="K1201">
        <v>0</v>
      </c>
      <c r="L1201" t="s">
        <v>43</v>
      </c>
    </row>
    <row r="1202" spans="1:12" x14ac:dyDescent="0.25">
      <c r="A1202" t="s">
        <v>76</v>
      </c>
      <c r="B1202">
        <v>107902</v>
      </c>
      <c r="C1202">
        <v>107897</v>
      </c>
      <c r="D1202">
        <v>107896</v>
      </c>
      <c r="E1202">
        <v>107799</v>
      </c>
      <c r="F1202">
        <v>6058.95</v>
      </c>
      <c r="G1202">
        <v>0</v>
      </c>
      <c r="H1202">
        <v>1820.93</v>
      </c>
      <c r="I1202">
        <v>0.37579299999999999</v>
      </c>
      <c r="J1202">
        <v>0.61912100000000003</v>
      </c>
      <c r="K1202">
        <v>0</v>
      </c>
      <c r="L1202" t="s">
        <v>43</v>
      </c>
    </row>
    <row r="1203" spans="1:12" x14ac:dyDescent="0.25">
      <c r="A1203" t="s">
        <v>76</v>
      </c>
      <c r="B1203">
        <v>108421</v>
      </c>
      <c r="C1203">
        <v>108416</v>
      </c>
      <c r="D1203">
        <v>108416</v>
      </c>
      <c r="E1203">
        <v>108319</v>
      </c>
      <c r="F1203">
        <v>6151.48</v>
      </c>
      <c r="G1203">
        <v>0</v>
      </c>
      <c r="H1203">
        <v>1828.43</v>
      </c>
      <c r="I1203">
        <v>0.37571399999999999</v>
      </c>
      <c r="J1203">
        <v>0.61912199999999995</v>
      </c>
      <c r="K1203">
        <v>0</v>
      </c>
      <c r="L1203" t="s">
        <v>43</v>
      </c>
    </row>
    <row r="1204" spans="1:12" x14ac:dyDescent="0.25">
      <c r="A1204" t="s">
        <v>76</v>
      </c>
      <c r="B1204">
        <v>109514</v>
      </c>
      <c r="C1204">
        <v>109509</v>
      </c>
      <c r="D1204">
        <v>109508</v>
      </c>
      <c r="E1204">
        <v>109410</v>
      </c>
      <c r="F1204">
        <v>6192.29</v>
      </c>
      <c r="G1204">
        <v>0</v>
      </c>
      <c r="H1204">
        <v>1846.79</v>
      </c>
      <c r="I1204">
        <v>0.37579000000000001</v>
      </c>
      <c r="J1204">
        <v>0.62951999999999997</v>
      </c>
      <c r="K1204">
        <v>0</v>
      </c>
      <c r="L1204" t="s">
        <v>43</v>
      </c>
    </row>
    <row r="1205" spans="1:12" x14ac:dyDescent="0.25">
      <c r="A1205" t="s">
        <v>76</v>
      </c>
      <c r="B1205">
        <v>109237</v>
      </c>
      <c r="C1205">
        <v>109232</v>
      </c>
      <c r="D1205">
        <v>109231</v>
      </c>
      <c r="E1205">
        <v>109133</v>
      </c>
      <c r="F1205">
        <v>6212.6</v>
      </c>
      <c r="G1205">
        <v>0</v>
      </c>
      <c r="H1205">
        <v>1841.61</v>
      </c>
      <c r="I1205">
        <v>0.37569200000000003</v>
      </c>
      <c r="J1205">
        <v>0.61912</v>
      </c>
      <c r="K1205">
        <v>0</v>
      </c>
      <c r="L1205" t="s">
        <v>43</v>
      </c>
    </row>
    <row r="1206" spans="1:12" x14ac:dyDescent="0.25">
      <c r="A1206" t="s">
        <v>76</v>
      </c>
      <c r="B1206">
        <v>109307</v>
      </c>
      <c r="C1206">
        <v>109302</v>
      </c>
      <c r="D1206">
        <v>109301</v>
      </c>
      <c r="E1206">
        <v>109203</v>
      </c>
      <c r="F1206">
        <v>6150.72</v>
      </c>
      <c r="G1206">
        <v>0</v>
      </c>
      <c r="H1206">
        <v>1843.64</v>
      </c>
      <c r="I1206">
        <v>0.37608599999999998</v>
      </c>
      <c r="J1206">
        <v>0.62389499999999998</v>
      </c>
      <c r="K1206">
        <v>0</v>
      </c>
      <c r="L1206" t="s">
        <v>43</v>
      </c>
    </row>
    <row r="1207" spans="1:12" x14ac:dyDescent="0.25">
      <c r="A1207" t="s">
        <v>76</v>
      </c>
      <c r="B1207">
        <v>108446</v>
      </c>
      <c r="C1207">
        <v>108441</v>
      </c>
      <c r="D1207">
        <v>108440</v>
      </c>
      <c r="E1207">
        <v>108343</v>
      </c>
      <c r="F1207">
        <v>6158.16</v>
      </c>
      <c r="G1207">
        <v>0</v>
      </c>
      <c r="H1207">
        <v>1828.46</v>
      </c>
      <c r="I1207">
        <v>0.37569000000000002</v>
      </c>
      <c r="J1207">
        <v>0.62930299999999995</v>
      </c>
      <c r="K1207">
        <v>0</v>
      </c>
      <c r="L1207" t="s">
        <v>43</v>
      </c>
    </row>
    <row r="1208" spans="1:12" x14ac:dyDescent="0.25">
      <c r="A1208" t="s">
        <v>76</v>
      </c>
      <c r="B1208">
        <v>108633</v>
      </c>
      <c r="C1208">
        <v>108628</v>
      </c>
      <c r="D1208">
        <v>108627</v>
      </c>
      <c r="E1208">
        <v>108529</v>
      </c>
      <c r="F1208">
        <v>6137.41</v>
      </c>
      <c r="G1208">
        <v>0</v>
      </c>
      <c r="H1208">
        <v>1832.24</v>
      </c>
      <c r="I1208">
        <v>0.37569999999999998</v>
      </c>
      <c r="J1208">
        <v>0.62252700000000005</v>
      </c>
      <c r="K1208">
        <v>0</v>
      </c>
      <c r="L1208" t="s">
        <v>43</v>
      </c>
    </row>
    <row r="1209" spans="1:12" x14ac:dyDescent="0.25">
      <c r="A1209" t="s">
        <v>76</v>
      </c>
      <c r="B1209">
        <v>108282</v>
      </c>
      <c r="C1209">
        <v>108277</v>
      </c>
      <c r="D1209">
        <v>108276</v>
      </c>
      <c r="E1209">
        <v>108179</v>
      </c>
      <c r="F1209">
        <v>6105.66</v>
      </c>
      <c r="G1209">
        <v>0</v>
      </c>
      <c r="H1209">
        <v>1826.47</v>
      </c>
      <c r="I1209">
        <v>0.37641599999999997</v>
      </c>
      <c r="J1209">
        <v>0.61912199999999995</v>
      </c>
      <c r="K1209">
        <v>0</v>
      </c>
      <c r="L1209" t="s">
        <v>43</v>
      </c>
    </row>
    <row r="1210" spans="1:12" x14ac:dyDescent="0.25">
      <c r="A1210" t="s">
        <v>76</v>
      </c>
      <c r="B1210">
        <v>107619</v>
      </c>
      <c r="C1210">
        <v>107614</v>
      </c>
      <c r="D1210">
        <v>107613</v>
      </c>
      <c r="E1210">
        <v>107516</v>
      </c>
      <c r="F1210">
        <v>6059.44</v>
      </c>
      <c r="G1210">
        <v>0</v>
      </c>
      <c r="H1210">
        <v>1815.56</v>
      </c>
      <c r="I1210">
        <v>0.37569799999999998</v>
      </c>
      <c r="J1210">
        <v>0.62825600000000004</v>
      </c>
      <c r="K1210">
        <v>0</v>
      </c>
      <c r="L1210" t="s">
        <v>43</v>
      </c>
    </row>
    <row r="1211" spans="1:12" x14ac:dyDescent="0.25">
      <c r="A1211" t="s">
        <v>76</v>
      </c>
      <c r="B1211">
        <v>108890</v>
      </c>
      <c r="C1211">
        <v>108885</v>
      </c>
      <c r="D1211">
        <v>108885</v>
      </c>
      <c r="E1211">
        <v>108787</v>
      </c>
      <c r="F1211">
        <v>6181.9</v>
      </c>
      <c r="G1211">
        <v>0</v>
      </c>
      <c r="H1211">
        <v>1837.2</v>
      </c>
      <c r="I1211">
        <v>0.37585099999999999</v>
      </c>
      <c r="J1211">
        <v>0.61912100000000003</v>
      </c>
      <c r="K1211">
        <v>0</v>
      </c>
      <c r="L1211" t="s">
        <v>43</v>
      </c>
    </row>
    <row r="1212" spans="1:12" x14ac:dyDescent="0.25">
      <c r="A1212" t="s">
        <v>76</v>
      </c>
      <c r="B1212">
        <v>109853</v>
      </c>
      <c r="C1212">
        <v>109848</v>
      </c>
      <c r="D1212">
        <v>109847</v>
      </c>
      <c r="E1212">
        <v>109749</v>
      </c>
      <c r="F1212">
        <v>6171.63</v>
      </c>
      <c r="G1212">
        <v>0</v>
      </c>
      <c r="H1212">
        <v>1853.38</v>
      </c>
      <c r="I1212">
        <v>0.37570399999999998</v>
      </c>
      <c r="J1212">
        <v>0.61912</v>
      </c>
      <c r="K1212">
        <v>0</v>
      </c>
      <c r="L1212" t="s">
        <v>43</v>
      </c>
    </row>
    <row r="1213" spans="1:12" x14ac:dyDescent="0.25">
      <c r="A1213" t="s">
        <v>76</v>
      </c>
      <c r="B1213">
        <v>109415</v>
      </c>
      <c r="C1213">
        <v>109410</v>
      </c>
      <c r="D1213">
        <v>109409</v>
      </c>
      <c r="E1213">
        <v>109311</v>
      </c>
      <c r="F1213">
        <v>6173.05</v>
      </c>
      <c r="G1213">
        <v>0</v>
      </c>
      <c r="H1213">
        <v>1845.41</v>
      </c>
      <c r="I1213">
        <v>0.37135200000000002</v>
      </c>
      <c r="J1213">
        <v>0.62790900000000005</v>
      </c>
      <c r="K1213">
        <v>0</v>
      </c>
      <c r="L1213" t="s">
        <v>43</v>
      </c>
    </row>
    <row r="1214" spans="1:12" x14ac:dyDescent="0.25">
      <c r="A1214" t="s">
        <v>76</v>
      </c>
      <c r="B1214">
        <v>109261</v>
      </c>
      <c r="C1214">
        <v>109256</v>
      </c>
      <c r="D1214">
        <v>109256</v>
      </c>
      <c r="E1214">
        <v>109157</v>
      </c>
      <c r="F1214">
        <v>6203.14</v>
      </c>
      <c r="G1214">
        <v>0</v>
      </c>
      <c r="H1214">
        <v>1841.98</v>
      </c>
      <c r="I1214">
        <v>0.37569000000000002</v>
      </c>
      <c r="J1214">
        <v>0.62950399999999995</v>
      </c>
      <c r="K1214">
        <v>0</v>
      </c>
      <c r="L1214" t="s">
        <v>43</v>
      </c>
    </row>
    <row r="1215" spans="1:12" x14ac:dyDescent="0.25">
      <c r="A1215" t="s">
        <v>76</v>
      </c>
      <c r="B1215">
        <v>109704</v>
      </c>
      <c r="C1215">
        <v>109699</v>
      </c>
      <c r="D1215">
        <v>109698</v>
      </c>
      <c r="E1215">
        <v>109600</v>
      </c>
      <c r="F1215">
        <v>6246</v>
      </c>
      <c r="G1215">
        <v>0</v>
      </c>
      <c r="H1215">
        <v>1849.13</v>
      </c>
      <c r="I1215">
        <v>0.37628200000000001</v>
      </c>
      <c r="J1215">
        <v>0.61912199999999995</v>
      </c>
      <c r="K1215">
        <v>0</v>
      </c>
      <c r="L1215" t="s">
        <v>43</v>
      </c>
    </row>
    <row r="1216" spans="1:12" x14ac:dyDescent="0.25">
      <c r="A1216" t="s">
        <v>76</v>
      </c>
      <c r="B1216">
        <v>113959</v>
      </c>
      <c r="C1216">
        <v>113954</v>
      </c>
      <c r="D1216">
        <v>113953</v>
      </c>
      <c r="E1216">
        <v>113851</v>
      </c>
      <c r="F1216">
        <v>6386.94</v>
      </c>
      <c r="G1216">
        <v>0</v>
      </c>
      <c r="H1216">
        <v>1921.91</v>
      </c>
      <c r="I1216">
        <v>0.37570799999999999</v>
      </c>
      <c r="J1216">
        <v>0.61912199999999995</v>
      </c>
      <c r="K1216">
        <v>0</v>
      </c>
      <c r="L1216" t="s">
        <v>43</v>
      </c>
    </row>
    <row r="1217" spans="1:25" x14ac:dyDescent="0.25">
      <c r="A1217" t="s">
        <v>76</v>
      </c>
      <c r="B1217">
        <v>110506</v>
      </c>
      <c r="C1217">
        <v>110501</v>
      </c>
      <c r="D1217">
        <v>110500</v>
      </c>
      <c r="E1217">
        <v>110401</v>
      </c>
      <c r="F1217">
        <v>6240.82</v>
      </c>
      <c r="G1217">
        <v>0</v>
      </c>
      <c r="H1217">
        <v>1863.13</v>
      </c>
      <c r="I1217">
        <v>0.37574299999999999</v>
      </c>
      <c r="J1217">
        <v>0.62954299999999996</v>
      </c>
      <c r="K1217">
        <v>0</v>
      </c>
      <c r="L1217" t="s">
        <v>43</v>
      </c>
    </row>
    <row r="1218" spans="1:25" x14ac:dyDescent="0.25">
      <c r="A1218" t="s">
        <v>76</v>
      </c>
      <c r="B1218">
        <v>107882</v>
      </c>
      <c r="C1218">
        <v>107876</v>
      </c>
      <c r="D1218">
        <v>107876</v>
      </c>
      <c r="E1218">
        <v>107779</v>
      </c>
      <c r="F1218">
        <v>6116.26</v>
      </c>
      <c r="G1218">
        <v>0</v>
      </c>
      <c r="H1218">
        <v>1819.16</v>
      </c>
      <c r="I1218">
        <v>0.37580200000000002</v>
      </c>
      <c r="J1218">
        <v>0.62304800000000005</v>
      </c>
      <c r="K1218">
        <v>0</v>
      </c>
      <c r="L1218" t="s">
        <v>43</v>
      </c>
    </row>
    <row r="1219" spans="1:25" x14ac:dyDescent="0.25">
      <c r="A1219" t="s">
        <v>76</v>
      </c>
      <c r="B1219">
        <v>110526</v>
      </c>
      <c r="C1219">
        <v>110521</v>
      </c>
      <c r="D1219">
        <v>110520</v>
      </c>
      <c r="E1219">
        <v>110421</v>
      </c>
      <c r="F1219">
        <v>6220.17</v>
      </c>
      <c r="G1219">
        <v>0</v>
      </c>
      <c r="H1219">
        <v>1864.24</v>
      </c>
      <c r="I1219">
        <v>0.37575500000000001</v>
      </c>
      <c r="J1219">
        <v>0.61912</v>
      </c>
      <c r="K1219">
        <v>0</v>
      </c>
      <c r="L1219" t="s">
        <v>43</v>
      </c>
    </row>
    <row r="1220" spans="1:25" x14ac:dyDescent="0.25">
      <c r="A1220" t="s">
        <v>76</v>
      </c>
      <c r="B1220">
        <v>109352</v>
      </c>
      <c r="C1220">
        <v>109347</v>
      </c>
      <c r="D1220">
        <v>109346</v>
      </c>
      <c r="E1220">
        <v>109248</v>
      </c>
      <c r="F1220">
        <v>6190.12</v>
      </c>
      <c r="G1220">
        <v>0</v>
      </c>
      <c r="H1220">
        <v>1843.93</v>
      </c>
      <c r="I1220">
        <v>0.37633299999999997</v>
      </c>
      <c r="J1220">
        <v>0.62392499999999995</v>
      </c>
      <c r="K1220">
        <v>0</v>
      </c>
      <c r="L1220" t="s">
        <v>43</v>
      </c>
    </row>
    <row r="1221" spans="1:25" x14ac:dyDescent="0.25">
      <c r="A1221" t="s">
        <v>76</v>
      </c>
      <c r="B1221">
        <v>108744</v>
      </c>
      <c r="C1221">
        <v>108739</v>
      </c>
      <c r="D1221">
        <v>108738</v>
      </c>
      <c r="E1221">
        <v>108641</v>
      </c>
      <c r="F1221">
        <v>6178.4</v>
      </c>
      <c r="G1221">
        <v>0</v>
      </c>
      <c r="H1221">
        <v>1833.33</v>
      </c>
      <c r="I1221">
        <v>0.375691</v>
      </c>
      <c r="J1221">
        <v>0.61912199999999995</v>
      </c>
      <c r="K1221">
        <v>0</v>
      </c>
      <c r="L1221" t="s">
        <v>43</v>
      </c>
    </row>
    <row r="1222" spans="1:25" x14ac:dyDescent="0.25">
      <c r="A1222" t="s">
        <v>76</v>
      </c>
      <c r="B1222">
        <v>107522</v>
      </c>
      <c r="C1222">
        <v>107517</v>
      </c>
      <c r="D1222">
        <v>107517</v>
      </c>
      <c r="E1222">
        <v>107420</v>
      </c>
      <c r="F1222">
        <v>6121.18</v>
      </c>
      <c r="G1222">
        <v>0</v>
      </c>
      <c r="H1222">
        <v>1813.81</v>
      </c>
      <c r="I1222">
        <v>0.375888</v>
      </c>
      <c r="J1222">
        <v>0.61912199999999995</v>
      </c>
      <c r="K1222">
        <v>0</v>
      </c>
      <c r="L1222" t="s">
        <v>43</v>
      </c>
    </row>
    <row r="1223" spans="1:25" x14ac:dyDescent="0.25">
      <c r="A1223" t="s">
        <v>76</v>
      </c>
      <c r="B1223">
        <v>109042</v>
      </c>
      <c r="C1223">
        <v>109037</v>
      </c>
      <c r="D1223">
        <v>109037</v>
      </c>
      <c r="E1223">
        <v>108939</v>
      </c>
      <c r="F1223">
        <v>6198.77</v>
      </c>
      <c r="G1223">
        <v>0</v>
      </c>
      <c r="H1223">
        <v>1838.54</v>
      </c>
      <c r="I1223">
        <v>0.37653700000000001</v>
      </c>
      <c r="J1223">
        <v>0.62979600000000002</v>
      </c>
      <c r="K1223">
        <v>0</v>
      </c>
      <c r="L1223" t="s">
        <v>43</v>
      </c>
    </row>
    <row r="1224" spans="1:25" x14ac:dyDescent="0.25">
      <c r="A1224" t="s">
        <v>76</v>
      </c>
      <c r="B1224">
        <v>108746</v>
      </c>
      <c r="C1224">
        <v>108741</v>
      </c>
      <c r="D1224">
        <v>108740</v>
      </c>
      <c r="E1224">
        <v>108643</v>
      </c>
      <c r="F1224">
        <v>6196.35</v>
      </c>
      <c r="G1224">
        <v>0</v>
      </c>
      <c r="H1224">
        <v>1834.35</v>
      </c>
      <c r="I1224">
        <v>0.37569399999999997</v>
      </c>
      <c r="J1224">
        <v>0.62976900000000002</v>
      </c>
      <c r="K1224">
        <v>0</v>
      </c>
      <c r="L1224" t="s">
        <v>43</v>
      </c>
    </row>
    <row r="1225" spans="1:25" x14ac:dyDescent="0.25">
      <c r="A1225" t="s">
        <v>76</v>
      </c>
      <c r="B1225">
        <v>108833</v>
      </c>
      <c r="C1225">
        <v>108828</v>
      </c>
      <c r="D1225">
        <v>108828</v>
      </c>
      <c r="E1225">
        <v>108730</v>
      </c>
      <c r="F1225">
        <v>6156.97</v>
      </c>
      <c r="G1225">
        <v>0</v>
      </c>
      <c r="H1225">
        <v>1835.52</v>
      </c>
      <c r="I1225">
        <v>0.37592799999999998</v>
      </c>
      <c r="J1225">
        <v>0.61912</v>
      </c>
      <c r="K1225">
        <v>0</v>
      </c>
      <c r="L1225" t="s">
        <v>43</v>
      </c>
    </row>
    <row r="1226" spans="1:25" x14ac:dyDescent="0.25">
      <c r="A1226" t="s">
        <v>76</v>
      </c>
      <c r="B1226">
        <v>108486</v>
      </c>
      <c r="C1226">
        <v>108481</v>
      </c>
      <c r="D1226">
        <v>108480</v>
      </c>
      <c r="E1226">
        <v>108383</v>
      </c>
      <c r="F1226">
        <v>6102.03</v>
      </c>
      <c r="G1226">
        <v>0</v>
      </c>
      <c r="H1226">
        <v>1830.32</v>
      </c>
      <c r="I1226">
        <v>0.37569000000000002</v>
      </c>
      <c r="J1226">
        <v>0.62474399999999997</v>
      </c>
      <c r="K1226">
        <v>0</v>
      </c>
      <c r="L1226" t="s">
        <v>43</v>
      </c>
    </row>
    <row r="1227" spans="1:25" x14ac:dyDescent="0.25">
      <c r="A1227" t="s">
        <v>76</v>
      </c>
      <c r="B1227">
        <v>110340</v>
      </c>
      <c r="C1227">
        <v>110335</v>
      </c>
      <c r="D1227">
        <v>110334</v>
      </c>
      <c r="E1227">
        <v>110235</v>
      </c>
      <c r="F1227">
        <v>6304.79</v>
      </c>
      <c r="G1227">
        <v>0</v>
      </c>
      <c r="H1227">
        <v>1859.02</v>
      </c>
      <c r="I1227">
        <v>0.37599700000000003</v>
      </c>
      <c r="J1227">
        <v>0.628807</v>
      </c>
      <c r="K1227">
        <v>0</v>
      </c>
      <c r="L1227" t="s">
        <v>43</v>
      </c>
    </row>
    <row r="1228" spans="1:25" x14ac:dyDescent="0.25">
      <c r="A1228" t="s">
        <v>76</v>
      </c>
      <c r="B1228">
        <v>112945</v>
      </c>
      <c r="C1228">
        <v>112940</v>
      </c>
      <c r="D1228">
        <v>112939</v>
      </c>
      <c r="E1228">
        <v>112838</v>
      </c>
      <c r="F1228">
        <v>6407.01</v>
      </c>
      <c r="G1228">
        <v>0</v>
      </c>
      <c r="H1228">
        <v>1903.78</v>
      </c>
      <c r="I1228">
        <v>0.37611099999999997</v>
      </c>
      <c r="J1228">
        <v>0.62134599999999995</v>
      </c>
      <c r="K1228">
        <v>0</v>
      </c>
      <c r="L1228" t="s">
        <v>43</v>
      </c>
    </row>
    <row r="1229" spans="1:25" x14ac:dyDescent="0.25">
      <c r="A1229" t="s">
        <v>76</v>
      </c>
      <c r="B1229">
        <v>117690</v>
      </c>
      <c r="C1229">
        <v>117684</v>
      </c>
      <c r="D1229">
        <v>117683</v>
      </c>
      <c r="E1229">
        <v>117578</v>
      </c>
      <c r="F1229">
        <v>6577.72</v>
      </c>
      <c r="G1229">
        <v>0</v>
      </c>
      <c r="H1229">
        <v>1984.62</v>
      </c>
      <c r="I1229">
        <v>0.37569799999999998</v>
      </c>
      <c r="J1229">
        <v>0.61910900000000002</v>
      </c>
      <c r="K1229">
        <v>0</v>
      </c>
      <c r="L1229" t="s">
        <v>43</v>
      </c>
    </row>
    <row r="1230" spans="1:25" x14ac:dyDescent="0.25">
      <c r="A1230" t="s">
        <v>76</v>
      </c>
      <c r="B1230">
        <v>113965</v>
      </c>
      <c r="C1230">
        <v>113959</v>
      </c>
      <c r="D1230">
        <v>113959</v>
      </c>
      <c r="E1230">
        <v>113856</v>
      </c>
      <c r="F1230">
        <v>6367.27</v>
      </c>
      <c r="G1230">
        <v>0</v>
      </c>
      <c r="H1230">
        <v>1922.38</v>
      </c>
      <c r="I1230">
        <v>0.37604700000000002</v>
      </c>
      <c r="J1230">
        <v>0.62971600000000005</v>
      </c>
      <c r="K1230">
        <v>0</v>
      </c>
      <c r="L1230" t="s">
        <v>43</v>
      </c>
    </row>
    <row r="1231" spans="1:25" x14ac:dyDescent="0.25">
      <c r="A1231" t="s">
        <v>76</v>
      </c>
      <c r="B1231">
        <v>115819</v>
      </c>
      <c r="C1231">
        <v>115814</v>
      </c>
      <c r="D1231">
        <v>115813</v>
      </c>
      <c r="E1231">
        <v>115709</v>
      </c>
      <c r="F1231">
        <v>6436.28</v>
      </c>
      <c r="G1231">
        <v>0</v>
      </c>
      <c r="H1231">
        <v>1953.99</v>
      </c>
      <c r="I1231">
        <v>0.37569000000000002</v>
      </c>
      <c r="J1231">
        <v>0.62773599999999996</v>
      </c>
      <c r="K1231">
        <v>0</v>
      </c>
      <c r="L1231" t="s">
        <v>43</v>
      </c>
      <c r="R1231" t="s">
        <v>68</v>
      </c>
      <c r="U1231" t="s">
        <v>67</v>
      </c>
      <c r="X1231" t="s">
        <v>65</v>
      </c>
    </row>
    <row r="1232" spans="1:25" x14ac:dyDescent="0.25">
      <c r="A1232" t="s">
        <v>76</v>
      </c>
      <c r="B1232">
        <v>115846</v>
      </c>
      <c r="C1232">
        <v>115841</v>
      </c>
      <c r="D1232">
        <v>115840</v>
      </c>
      <c r="E1232">
        <v>115737</v>
      </c>
      <c r="F1232">
        <v>6515.15</v>
      </c>
      <c r="G1232">
        <v>0</v>
      </c>
      <c r="H1232">
        <v>1952.65</v>
      </c>
      <c r="I1232">
        <v>0.375801</v>
      </c>
      <c r="J1232">
        <v>0.62200900000000003</v>
      </c>
      <c r="K1232">
        <v>0</v>
      </c>
      <c r="L1232" t="s">
        <v>43</v>
      </c>
      <c r="R1232">
        <f>AVERAGE(B1183:B1232)</f>
        <v>109667.38</v>
      </c>
      <c r="S1232">
        <f>AVERAGE(C1183:C1232)</f>
        <v>109662.2</v>
      </c>
      <c r="U1232">
        <f>_xlfn.VAR.P(B1183:B1232)</f>
        <v>5034946.8355999999</v>
      </c>
      <c r="V1232">
        <f>_xlfn.VAR.P(C1183:C1232)</f>
        <v>5034669.84</v>
      </c>
      <c r="X1232">
        <f>1.96*SQRT(U1232)/50</f>
        <v>87.959653850253332</v>
      </c>
      <c r="Y1232">
        <f>1.96*SQRT(V1232)/50</f>
        <v>87.95723428426794</v>
      </c>
    </row>
    <row r="1233" spans="1:15" x14ac:dyDescent="0.25">
      <c r="A1233" t="s">
        <v>76</v>
      </c>
      <c r="B1233">
        <v>5483373.1121690003</v>
      </c>
      <c r="C1233" t="s">
        <v>37</v>
      </c>
    </row>
    <row r="1234" spans="1:15" x14ac:dyDescent="0.25">
      <c r="A1234" t="s">
        <v>148</v>
      </c>
      <c r="B1234">
        <v>117810</v>
      </c>
      <c r="C1234">
        <v>117691</v>
      </c>
      <c r="D1234">
        <v>117690</v>
      </c>
      <c r="E1234">
        <v>117581</v>
      </c>
      <c r="F1234">
        <v>4810.99</v>
      </c>
      <c r="G1234">
        <v>6782.33</v>
      </c>
      <c r="H1234">
        <v>1932.94</v>
      </c>
      <c r="I1234">
        <v>2056.4699999999998</v>
      </c>
      <c r="J1234">
        <v>2219.11</v>
      </c>
      <c r="K1234">
        <v>105542</v>
      </c>
      <c r="L1234">
        <v>0.36797200000000002</v>
      </c>
      <c r="M1234">
        <v>0.61912199999999995</v>
      </c>
      <c r="N1234">
        <v>0</v>
      </c>
      <c r="O1234" t="s">
        <v>43</v>
      </c>
    </row>
    <row r="1235" spans="1:15" x14ac:dyDescent="0.25">
      <c r="A1235" t="s">
        <v>148</v>
      </c>
      <c r="B1235">
        <v>115543</v>
      </c>
      <c r="C1235">
        <v>115418</v>
      </c>
      <c r="D1235">
        <v>115418</v>
      </c>
      <c r="E1235">
        <v>115311</v>
      </c>
      <c r="F1235">
        <v>4704.83</v>
      </c>
      <c r="G1235">
        <v>6684.41</v>
      </c>
      <c r="H1235">
        <v>1895.8</v>
      </c>
      <c r="I1235">
        <v>2018.1</v>
      </c>
      <c r="J1235">
        <v>2204.17</v>
      </c>
      <c r="K1235">
        <v>103479</v>
      </c>
      <c r="L1235">
        <v>0.37569799999999998</v>
      </c>
      <c r="M1235">
        <v>0.63272200000000001</v>
      </c>
      <c r="N1235">
        <v>0</v>
      </c>
      <c r="O1235" t="s">
        <v>43</v>
      </c>
    </row>
    <row r="1236" spans="1:15" x14ac:dyDescent="0.25">
      <c r="A1236" t="s">
        <v>148</v>
      </c>
      <c r="B1236">
        <v>120498</v>
      </c>
      <c r="C1236">
        <v>120381</v>
      </c>
      <c r="D1236">
        <v>120380</v>
      </c>
      <c r="E1236">
        <v>120269</v>
      </c>
      <c r="F1236">
        <v>4903.46</v>
      </c>
      <c r="G1236">
        <v>6959.69</v>
      </c>
      <c r="H1236">
        <v>1976.6</v>
      </c>
      <c r="I1236">
        <v>2104.4899999999998</v>
      </c>
      <c r="J1236">
        <v>2291.52</v>
      </c>
      <c r="K1236">
        <v>107952</v>
      </c>
      <c r="L1236">
        <v>0.37570999999999999</v>
      </c>
      <c r="M1236">
        <v>0.62978900000000004</v>
      </c>
      <c r="N1236">
        <v>0</v>
      </c>
      <c r="O1236" t="s">
        <v>43</v>
      </c>
    </row>
    <row r="1237" spans="1:15" x14ac:dyDescent="0.25">
      <c r="A1237" t="s">
        <v>148</v>
      </c>
      <c r="B1237">
        <v>119796</v>
      </c>
      <c r="C1237">
        <v>119678</v>
      </c>
      <c r="D1237">
        <v>119678</v>
      </c>
      <c r="E1237">
        <v>119567</v>
      </c>
      <c r="F1237">
        <v>4874.57</v>
      </c>
      <c r="G1237">
        <v>6920.98</v>
      </c>
      <c r="H1237">
        <v>1964.95</v>
      </c>
      <c r="I1237">
        <v>2091.41</v>
      </c>
      <c r="J1237">
        <v>2279.15</v>
      </c>
      <c r="K1237">
        <v>107334</v>
      </c>
      <c r="L1237">
        <v>0.37589699999999998</v>
      </c>
      <c r="M1237">
        <v>0.62966200000000005</v>
      </c>
      <c r="N1237">
        <v>7</v>
      </c>
      <c r="O1237" t="s">
        <v>43</v>
      </c>
    </row>
    <row r="1238" spans="1:15" x14ac:dyDescent="0.25">
      <c r="A1238" t="s">
        <v>148</v>
      </c>
      <c r="B1238">
        <v>113372</v>
      </c>
      <c r="C1238">
        <v>113253</v>
      </c>
      <c r="D1238">
        <v>113253</v>
      </c>
      <c r="E1238">
        <v>113147</v>
      </c>
      <c r="F1238">
        <v>4616.29</v>
      </c>
      <c r="G1238">
        <v>6601.06</v>
      </c>
      <c r="H1238">
        <v>1858.44</v>
      </c>
      <c r="I1238">
        <v>1978.1</v>
      </c>
      <c r="J1238">
        <v>2212.21</v>
      </c>
      <c r="K1238">
        <v>101488</v>
      </c>
      <c r="L1238">
        <v>0.36835400000000001</v>
      </c>
      <c r="M1238">
        <v>0.624332</v>
      </c>
      <c r="N1238">
        <v>0</v>
      </c>
      <c r="O1238" t="s">
        <v>43</v>
      </c>
    </row>
    <row r="1239" spans="1:15" x14ac:dyDescent="0.25">
      <c r="A1239" t="s">
        <v>148</v>
      </c>
      <c r="B1239">
        <v>111632</v>
      </c>
      <c r="C1239">
        <v>111508</v>
      </c>
      <c r="D1239">
        <v>111507</v>
      </c>
      <c r="E1239">
        <v>111403</v>
      </c>
      <c r="F1239">
        <v>4559.4399999999996</v>
      </c>
      <c r="G1239">
        <v>6453.85</v>
      </c>
      <c r="H1239">
        <v>1830.83</v>
      </c>
      <c r="I1239">
        <v>1946.52</v>
      </c>
      <c r="J1239">
        <v>2129.16</v>
      </c>
      <c r="K1239">
        <v>99973.5</v>
      </c>
      <c r="L1239">
        <v>0.37570900000000002</v>
      </c>
      <c r="M1239">
        <v>0.62704800000000005</v>
      </c>
      <c r="N1239">
        <v>0</v>
      </c>
      <c r="O1239" t="s">
        <v>43</v>
      </c>
    </row>
    <row r="1240" spans="1:15" x14ac:dyDescent="0.25">
      <c r="A1240" t="s">
        <v>148</v>
      </c>
      <c r="B1240">
        <v>115472</v>
      </c>
      <c r="C1240">
        <v>115349</v>
      </c>
      <c r="D1240">
        <v>115348</v>
      </c>
      <c r="E1240">
        <v>115241</v>
      </c>
      <c r="F1240">
        <v>4701.28</v>
      </c>
      <c r="G1240">
        <v>6652.19</v>
      </c>
      <c r="H1240">
        <v>1891.81</v>
      </c>
      <c r="I1240">
        <v>2012.39</v>
      </c>
      <c r="J1240">
        <v>2187.86</v>
      </c>
      <c r="K1240">
        <v>103491</v>
      </c>
      <c r="L1240">
        <v>0.37569900000000001</v>
      </c>
      <c r="M1240">
        <v>0.62979499999999999</v>
      </c>
      <c r="N1240">
        <v>0</v>
      </c>
      <c r="O1240" t="s">
        <v>43</v>
      </c>
    </row>
    <row r="1241" spans="1:15" x14ac:dyDescent="0.25">
      <c r="A1241" t="s">
        <v>148</v>
      </c>
      <c r="B1241">
        <v>118668</v>
      </c>
      <c r="C1241">
        <v>118545</v>
      </c>
      <c r="D1241">
        <v>118544</v>
      </c>
      <c r="E1241">
        <v>118434</v>
      </c>
      <c r="F1241">
        <v>4833.09</v>
      </c>
      <c r="G1241">
        <v>6837.95</v>
      </c>
      <c r="H1241">
        <v>1945.4</v>
      </c>
      <c r="I1241">
        <v>2069.4699999999998</v>
      </c>
      <c r="J1241">
        <v>2244.5100000000002</v>
      </c>
      <c r="K1241">
        <v>106361</v>
      </c>
      <c r="L1241">
        <v>0.37569000000000002</v>
      </c>
      <c r="M1241">
        <v>0.62843700000000002</v>
      </c>
      <c r="N1241">
        <v>0</v>
      </c>
      <c r="O1241" t="s">
        <v>43</v>
      </c>
    </row>
    <row r="1242" spans="1:15" x14ac:dyDescent="0.25">
      <c r="A1242" t="s">
        <v>148</v>
      </c>
      <c r="B1242">
        <v>118864</v>
      </c>
      <c r="C1242">
        <v>118744</v>
      </c>
      <c r="D1242">
        <v>118743</v>
      </c>
      <c r="E1242">
        <v>118633</v>
      </c>
      <c r="F1242">
        <v>4845.78</v>
      </c>
      <c r="G1242">
        <v>6873.49</v>
      </c>
      <c r="H1242">
        <v>1947.9</v>
      </c>
      <c r="I1242">
        <v>2071.5500000000002</v>
      </c>
      <c r="J1242">
        <v>2275.6799999999998</v>
      </c>
      <c r="K1242">
        <v>106498</v>
      </c>
      <c r="L1242">
        <v>0.3674</v>
      </c>
      <c r="M1242">
        <v>0.61911899999999997</v>
      </c>
      <c r="N1242">
        <v>0</v>
      </c>
      <c r="O1242" t="s">
        <v>43</v>
      </c>
    </row>
    <row r="1243" spans="1:15" x14ac:dyDescent="0.25">
      <c r="A1243" t="s">
        <v>148</v>
      </c>
      <c r="B1243">
        <v>113836</v>
      </c>
      <c r="C1243">
        <v>113713</v>
      </c>
      <c r="D1243">
        <v>113712</v>
      </c>
      <c r="E1243">
        <v>113606</v>
      </c>
      <c r="F1243">
        <v>4627.92</v>
      </c>
      <c r="G1243">
        <v>6578.06</v>
      </c>
      <c r="H1243">
        <v>1866.85</v>
      </c>
      <c r="I1243">
        <v>1986.07</v>
      </c>
      <c r="J1243">
        <v>2169.48</v>
      </c>
      <c r="K1243">
        <v>101952</v>
      </c>
      <c r="L1243">
        <v>0.37583699999999998</v>
      </c>
      <c r="M1243">
        <v>0.61910900000000002</v>
      </c>
      <c r="N1243">
        <v>0</v>
      </c>
      <c r="O1243" t="s">
        <v>43</v>
      </c>
    </row>
    <row r="1244" spans="1:15" x14ac:dyDescent="0.25">
      <c r="A1244" t="s">
        <v>148</v>
      </c>
      <c r="B1244">
        <v>117134</v>
      </c>
      <c r="C1244">
        <v>117011</v>
      </c>
      <c r="D1244">
        <v>117010</v>
      </c>
      <c r="E1244">
        <v>116902</v>
      </c>
      <c r="F1244">
        <v>4766.42</v>
      </c>
      <c r="G1244">
        <v>6763</v>
      </c>
      <c r="H1244">
        <v>1921.16</v>
      </c>
      <c r="I1244">
        <v>2045.32</v>
      </c>
      <c r="J1244">
        <v>2224.79</v>
      </c>
      <c r="K1244">
        <v>104992</v>
      </c>
      <c r="L1244">
        <v>0.37895800000000002</v>
      </c>
      <c r="M1244">
        <v>0.62980400000000003</v>
      </c>
      <c r="N1244">
        <v>0</v>
      </c>
      <c r="O1244" t="s">
        <v>43</v>
      </c>
    </row>
    <row r="1245" spans="1:15" x14ac:dyDescent="0.25">
      <c r="A1245" t="s">
        <v>148</v>
      </c>
      <c r="B1245">
        <v>117087</v>
      </c>
      <c r="C1245">
        <v>116966</v>
      </c>
      <c r="D1245">
        <v>116966</v>
      </c>
      <c r="E1245">
        <v>116857</v>
      </c>
      <c r="F1245">
        <v>4777.18</v>
      </c>
      <c r="G1245">
        <v>6758.91</v>
      </c>
      <c r="H1245">
        <v>1919.15</v>
      </c>
      <c r="I1245">
        <v>2041.88</v>
      </c>
      <c r="J1245">
        <v>2215.69</v>
      </c>
      <c r="K1245">
        <v>104962</v>
      </c>
      <c r="L1245">
        <v>0.37571100000000002</v>
      </c>
      <c r="M1245">
        <v>0.61912199999999995</v>
      </c>
      <c r="N1245">
        <v>20</v>
      </c>
      <c r="O1245" t="s">
        <v>43</v>
      </c>
    </row>
    <row r="1246" spans="1:15" x14ac:dyDescent="0.25">
      <c r="A1246" t="s">
        <v>148</v>
      </c>
      <c r="B1246">
        <v>118381</v>
      </c>
      <c r="C1246">
        <v>118240</v>
      </c>
      <c r="D1246">
        <v>118239</v>
      </c>
      <c r="E1246">
        <v>118128</v>
      </c>
      <c r="F1246">
        <v>4832.49</v>
      </c>
      <c r="G1246">
        <v>6856.09</v>
      </c>
      <c r="H1246">
        <v>1936.31</v>
      </c>
      <c r="I1246">
        <v>2061.63</v>
      </c>
      <c r="J1246">
        <v>2281.9499999999998</v>
      </c>
      <c r="K1246">
        <v>106013</v>
      </c>
      <c r="L1246">
        <v>0.37581199999999998</v>
      </c>
      <c r="M1246">
        <v>0.62671200000000005</v>
      </c>
      <c r="N1246">
        <v>0</v>
      </c>
      <c r="O1246" t="s">
        <v>43</v>
      </c>
    </row>
    <row r="1247" spans="1:15" x14ac:dyDescent="0.25">
      <c r="A1247" t="s">
        <v>148</v>
      </c>
      <c r="B1247">
        <v>120345</v>
      </c>
      <c r="C1247">
        <v>120226</v>
      </c>
      <c r="D1247">
        <v>120225</v>
      </c>
      <c r="E1247">
        <v>120114</v>
      </c>
      <c r="F1247">
        <v>4904.22</v>
      </c>
      <c r="G1247">
        <v>6971.21</v>
      </c>
      <c r="H1247">
        <v>1968.84</v>
      </c>
      <c r="I1247">
        <v>2093.9899999999998</v>
      </c>
      <c r="J1247">
        <v>2328.0700000000002</v>
      </c>
      <c r="K1247">
        <v>107859</v>
      </c>
      <c r="L1247">
        <v>0.37569200000000003</v>
      </c>
      <c r="M1247">
        <v>0.62932900000000003</v>
      </c>
      <c r="N1247">
        <v>0</v>
      </c>
      <c r="O1247" t="s">
        <v>43</v>
      </c>
    </row>
    <row r="1248" spans="1:15" x14ac:dyDescent="0.25">
      <c r="A1248" t="s">
        <v>148</v>
      </c>
      <c r="B1248">
        <v>117605</v>
      </c>
      <c r="C1248">
        <v>117481</v>
      </c>
      <c r="D1248">
        <v>117480</v>
      </c>
      <c r="E1248">
        <v>117371</v>
      </c>
      <c r="F1248">
        <v>4786.67</v>
      </c>
      <c r="G1248">
        <v>6790.41</v>
      </c>
      <c r="H1248">
        <v>1924.85</v>
      </c>
      <c r="I1248">
        <v>2047.45</v>
      </c>
      <c r="J1248">
        <v>2251.73</v>
      </c>
      <c r="K1248">
        <v>105405</v>
      </c>
      <c r="L1248">
        <v>0.37570599999999998</v>
      </c>
      <c r="M1248">
        <v>0.62624800000000003</v>
      </c>
      <c r="N1248">
        <v>0</v>
      </c>
      <c r="O1248" t="s">
        <v>43</v>
      </c>
    </row>
    <row r="1249" spans="1:15" x14ac:dyDescent="0.25">
      <c r="A1249" t="s">
        <v>148</v>
      </c>
      <c r="B1249">
        <v>119931</v>
      </c>
      <c r="C1249">
        <v>119791</v>
      </c>
      <c r="D1249">
        <v>119790</v>
      </c>
      <c r="E1249">
        <v>119679</v>
      </c>
      <c r="F1249">
        <v>4879.51</v>
      </c>
      <c r="G1249">
        <v>6895.44</v>
      </c>
      <c r="H1249">
        <v>1965.05</v>
      </c>
      <c r="I1249">
        <v>2089.31</v>
      </c>
      <c r="J1249">
        <v>2263.59</v>
      </c>
      <c r="K1249">
        <v>107497</v>
      </c>
      <c r="L1249">
        <v>0.37589600000000001</v>
      </c>
      <c r="M1249">
        <v>0.61912199999999995</v>
      </c>
      <c r="N1249">
        <v>0</v>
      </c>
      <c r="O1249" t="s">
        <v>43</v>
      </c>
    </row>
    <row r="1250" spans="1:15" x14ac:dyDescent="0.25">
      <c r="A1250" t="s">
        <v>148</v>
      </c>
      <c r="B1250">
        <v>116177</v>
      </c>
      <c r="C1250">
        <v>116054</v>
      </c>
      <c r="D1250">
        <v>116054</v>
      </c>
      <c r="E1250">
        <v>115946</v>
      </c>
      <c r="F1250">
        <v>4719.09</v>
      </c>
      <c r="G1250">
        <v>6673.03</v>
      </c>
      <c r="H1250">
        <v>1902.96</v>
      </c>
      <c r="I1250">
        <v>2023.32</v>
      </c>
      <c r="J1250">
        <v>2185.4699999999998</v>
      </c>
      <c r="K1250">
        <v>104162</v>
      </c>
      <c r="L1250">
        <v>0.37570100000000001</v>
      </c>
      <c r="M1250">
        <v>0.61912100000000003</v>
      </c>
      <c r="N1250">
        <v>0</v>
      </c>
      <c r="O1250" t="s">
        <v>43</v>
      </c>
    </row>
    <row r="1251" spans="1:15" x14ac:dyDescent="0.25">
      <c r="A1251" t="s">
        <v>148</v>
      </c>
      <c r="B1251">
        <v>119867</v>
      </c>
      <c r="C1251">
        <v>119742</v>
      </c>
      <c r="D1251">
        <v>119742</v>
      </c>
      <c r="E1251">
        <v>119630</v>
      </c>
      <c r="F1251">
        <v>4885.37</v>
      </c>
      <c r="G1251">
        <v>6916.27</v>
      </c>
      <c r="H1251">
        <v>1962.15</v>
      </c>
      <c r="I1251">
        <v>2086.17</v>
      </c>
      <c r="J1251">
        <v>2290.91</v>
      </c>
      <c r="K1251">
        <v>107472</v>
      </c>
      <c r="L1251">
        <v>0.37569000000000002</v>
      </c>
      <c r="M1251">
        <v>0.62844800000000001</v>
      </c>
      <c r="N1251">
        <v>0</v>
      </c>
      <c r="O1251" t="s">
        <v>43</v>
      </c>
    </row>
    <row r="1252" spans="1:15" x14ac:dyDescent="0.25">
      <c r="A1252" t="s">
        <v>148</v>
      </c>
      <c r="B1252">
        <v>119365</v>
      </c>
      <c r="C1252">
        <v>119242</v>
      </c>
      <c r="D1252">
        <v>119241</v>
      </c>
      <c r="E1252">
        <v>119131</v>
      </c>
      <c r="F1252">
        <v>4860.3900000000003</v>
      </c>
      <c r="G1252">
        <v>6887.81</v>
      </c>
      <c r="H1252">
        <v>1954.3</v>
      </c>
      <c r="I1252">
        <v>2078.19</v>
      </c>
      <c r="J1252">
        <v>2281.0500000000002</v>
      </c>
      <c r="K1252">
        <v>107010</v>
      </c>
      <c r="L1252">
        <v>0.37569000000000002</v>
      </c>
      <c r="M1252">
        <v>0.62948400000000004</v>
      </c>
      <c r="N1252">
        <v>0</v>
      </c>
      <c r="O1252" t="s">
        <v>43</v>
      </c>
    </row>
    <row r="1253" spans="1:15" x14ac:dyDescent="0.25">
      <c r="A1253" t="s">
        <v>148</v>
      </c>
      <c r="B1253">
        <v>117259</v>
      </c>
      <c r="C1253">
        <v>117135</v>
      </c>
      <c r="D1253">
        <v>117134</v>
      </c>
      <c r="E1253">
        <v>117025</v>
      </c>
      <c r="F1253">
        <v>4772.24</v>
      </c>
      <c r="G1253">
        <v>6771.14</v>
      </c>
      <c r="H1253">
        <v>1922</v>
      </c>
      <c r="I1253">
        <v>2042.17</v>
      </c>
      <c r="J1253">
        <v>2240.7199999999998</v>
      </c>
      <c r="K1253">
        <v>105072</v>
      </c>
      <c r="L1253">
        <v>0.37606099999999998</v>
      </c>
      <c r="M1253">
        <v>0.61912</v>
      </c>
      <c r="N1253">
        <v>0</v>
      </c>
      <c r="O1253" t="s">
        <v>43</v>
      </c>
    </row>
    <row r="1254" spans="1:15" x14ac:dyDescent="0.25">
      <c r="A1254" t="s">
        <v>148</v>
      </c>
      <c r="B1254">
        <v>119594</v>
      </c>
      <c r="C1254">
        <v>119460</v>
      </c>
      <c r="D1254">
        <v>119459</v>
      </c>
      <c r="E1254">
        <v>119348</v>
      </c>
      <c r="F1254">
        <v>4871.3999999999996</v>
      </c>
      <c r="G1254">
        <v>6900.11</v>
      </c>
      <c r="H1254">
        <v>1957.45</v>
      </c>
      <c r="I1254">
        <v>2083.65</v>
      </c>
      <c r="J1254">
        <v>2282.73</v>
      </c>
      <c r="K1254">
        <v>107188</v>
      </c>
      <c r="L1254">
        <v>0.37569200000000003</v>
      </c>
      <c r="M1254">
        <v>0.62977000000000005</v>
      </c>
      <c r="N1254">
        <v>0</v>
      </c>
      <c r="O1254" t="s">
        <v>43</v>
      </c>
    </row>
    <row r="1255" spans="1:15" x14ac:dyDescent="0.25">
      <c r="A1255" t="s">
        <v>148</v>
      </c>
      <c r="B1255">
        <v>118531</v>
      </c>
      <c r="C1255">
        <v>118390</v>
      </c>
      <c r="D1255">
        <v>118389</v>
      </c>
      <c r="E1255">
        <v>118280</v>
      </c>
      <c r="F1255">
        <v>4818.74</v>
      </c>
      <c r="G1255">
        <v>6839.6</v>
      </c>
      <c r="H1255">
        <v>1940.89</v>
      </c>
      <c r="I1255">
        <v>2064.12</v>
      </c>
      <c r="J1255">
        <v>2262.9499999999998</v>
      </c>
      <c r="K1255">
        <v>106224</v>
      </c>
      <c r="L1255">
        <v>0.37676100000000001</v>
      </c>
      <c r="M1255">
        <v>0.62644500000000003</v>
      </c>
      <c r="N1255">
        <v>0</v>
      </c>
      <c r="O1255" t="s">
        <v>43</v>
      </c>
    </row>
    <row r="1256" spans="1:15" x14ac:dyDescent="0.25">
      <c r="A1256" t="s">
        <v>148</v>
      </c>
      <c r="B1256">
        <v>116237</v>
      </c>
      <c r="C1256">
        <v>116113</v>
      </c>
      <c r="D1256">
        <v>116112</v>
      </c>
      <c r="E1256">
        <v>116005</v>
      </c>
      <c r="F1256">
        <v>4729.3599999999997</v>
      </c>
      <c r="G1256">
        <v>6705.82</v>
      </c>
      <c r="H1256">
        <v>1903.32</v>
      </c>
      <c r="I1256">
        <v>2024.04</v>
      </c>
      <c r="J1256">
        <v>2217.02</v>
      </c>
      <c r="K1256">
        <v>104156</v>
      </c>
      <c r="L1256">
        <v>0.37574299999999999</v>
      </c>
      <c r="M1256">
        <v>0.62889099999999998</v>
      </c>
      <c r="N1256">
        <v>0</v>
      </c>
      <c r="O1256" t="s">
        <v>43</v>
      </c>
    </row>
    <row r="1257" spans="1:15" x14ac:dyDescent="0.25">
      <c r="A1257" t="s">
        <v>148</v>
      </c>
      <c r="B1257">
        <v>115729</v>
      </c>
      <c r="C1257">
        <v>115606</v>
      </c>
      <c r="D1257">
        <v>115605</v>
      </c>
      <c r="E1257">
        <v>115498</v>
      </c>
      <c r="F1257">
        <v>4706.1499999999996</v>
      </c>
      <c r="G1257">
        <v>6673.11</v>
      </c>
      <c r="H1257">
        <v>1894.98</v>
      </c>
      <c r="I1257">
        <v>2015.82</v>
      </c>
      <c r="J1257">
        <v>2203.0300000000002</v>
      </c>
      <c r="K1257">
        <v>103720</v>
      </c>
      <c r="L1257">
        <v>0.37620799999999999</v>
      </c>
      <c r="M1257">
        <v>0.61912199999999995</v>
      </c>
      <c r="N1257">
        <v>0</v>
      </c>
      <c r="O1257" t="s">
        <v>43</v>
      </c>
    </row>
    <row r="1258" spans="1:15" x14ac:dyDescent="0.25">
      <c r="A1258" t="s">
        <v>148</v>
      </c>
      <c r="B1258">
        <v>116693</v>
      </c>
      <c r="C1258">
        <v>116569</v>
      </c>
      <c r="D1258">
        <v>116568</v>
      </c>
      <c r="E1258">
        <v>116460</v>
      </c>
      <c r="F1258">
        <v>4751.2700000000004</v>
      </c>
      <c r="G1258">
        <v>6725.05</v>
      </c>
      <c r="H1258">
        <v>1911.37</v>
      </c>
      <c r="I1258">
        <v>2033.3</v>
      </c>
      <c r="J1258">
        <v>2212.4699999999998</v>
      </c>
      <c r="K1258">
        <v>104580</v>
      </c>
      <c r="L1258">
        <v>0.36446299999999998</v>
      </c>
      <c r="M1258">
        <v>0.623776</v>
      </c>
      <c r="N1258">
        <v>4</v>
      </c>
      <c r="O1258" t="s">
        <v>43</v>
      </c>
    </row>
    <row r="1259" spans="1:15" x14ac:dyDescent="0.25">
      <c r="A1259" t="s">
        <v>148</v>
      </c>
      <c r="B1259">
        <v>116135</v>
      </c>
      <c r="C1259">
        <v>116010</v>
      </c>
      <c r="D1259">
        <v>116009</v>
      </c>
      <c r="E1259">
        <v>115902</v>
      </c>
      <c r="F1259">
        <v>4723.08</v>
      </c>
      <c r="G1259">
        <v>6685.77</v>
      </c>
      <c r="H1259">
        <v>1901.85</v>
      </c>
      <c r="I1259">
        <v>2023.05</v>
      </c>
      <c r="J1259">
        <v>2199.09</v>
      </c>
      <c r="K1259">
        <v>104088</v>
      </c>
      <c r="L1259">
        <v>0.37588700000000003</v>
      </c>
      <c r="M1259">
        <v>0.61911799999999995</v>
      </c>
      <c r="N1259">
        <v>0</v>
      </c>
      <c r="O1259" t="s">
        <v>43</v>
      </c>
    </row>
    <row r="1260" spans="1:15" x14ac:dyDescent="0.25">
      <c r="A1260" t="s">
        <v>148</v>
      </c>
      <c r="B1260">
        <v>115852</v>
      </c>
      <c r="C1260">
        <v>115728</v>
      </c>
      <c r="D1260">
        <v>115728</v>
      </c>
      <c r="E1260">
        <v>115621</v>
      </c>
      <c r="F1260">
        <v>4715.79</v>
      </c>
      <c r="G1260">
        <v>6659.37</v>
      </c>
      <c r="H1260">
        <v>1897.42</v>
      </c>
      <c r="I1260">
        <v>2019.34</v>
      </c>
      <c r="J1260">
        <v>2181.63</v>
      </c>
      <c r="K1260">
        <v>103838</v>
      </c>
      <c r="L1260">
        <v>0.37573600000000001</v>
      </c>
      <c r="M1260">
        <v>0.623367</v>
      </c>
      <c r="N1260">
        <v>0</v>
      </c>
      <c r="O1260" t="s">
        <v>43</v>
      </c>
    </row>
    <row r="1261" spans="1:15" x14ac:dyDescent="0.25">
      <c r="A1261" t="s">
        <v>148</v>
      </c>
      <c r="B1261">
        <v>114168</v>
      </c>
      <c r="C1261">
        <v>114050</v>
      </c>
      <c r="D1261">
        <v>114049</v>
      </c>
      <c r="E1261">
        <v>113944</v>
      </c>
      <c r="F1261">
        <v>4649.75</v>
      </c>
      <c r="G1261">
        <v>6559.43</v>
      </c>
      <c r="H1261">
        <v>1870.27</v>
      </c>
      <c r="I1261">
        <v>1989.79</v>
      </c>
      <c r="J1261">
        <v>2147.42</v>
      </c>
      <c r="K1261">
        <v>102349</v>
      </c>
      <c r="L1261">
        <v>0.37622499999999998</v>
      </c>
      <c r="M1261">
        <v>0.62563800000000003</v>
      </c>
      <c r="N1261">
        <v>0</v>
      </c>
      <c r="O1261" t="s">
        <v>43</v>
      </c>
    </row>
    <row r="1262" spans="1:15" x14ac:dyDescent="0.25">
      <c r="A1262" t="s">
        <v>148</v>
      </c>
      <c r="B1262">
        <v>115773</v>
      </c>
      <c r="C1262">
        <v>115654</v>
      </c>
      <c r="D1262">
        <v>115653</v>
      </c>
      <c r="E1262">
        <v>115547</v>
      </c>
      <c r="F1262">
        <v>4701.3999999999996</v>
      </c>
      <c r="G1262">
        <v>6682.11</v>
      </c>
      <c r="H1262">
        <v>1897.83</v>
      </c>
      <c r="I1262">
        <v>2016.31</v>
      </c>
      <c r="J1262">
        <v>2208.13</v>
      </c>
      <c r="K1262">
        <v>103785</v>
      </c>
      <c r="L1262">
        <v>0.37660500000000002</v>
      </c>
      <c r="M1262">
        <v>0.61911899999999997</v>
      </c>
      <c r="N1262">
        <v>0</v>
      </c>
      <c r="O1262" t="s">
        <v>43</v>
      </c>
    </row>
    <row r="1263" spans="1:15" x14ac:dyDescent="0.25">
      <c r="A1263" t="s">
        <v>148</v>
      </c>
      <c r="B1263">
        <v>117423</v>
      </c>
      <c r="C1263">
        <v>117304</v>
      </c>
      <c r="D1263">
        <v>117303</v>
      </c>
      <c r="E1263">
        <v>117194</v>
      </c>
      <c r="F1263">
        <v>4776.7700000000004</v>
      </c>
      <c r="G1263">
        <v>6773.11</v>
      </c>
      <c r="H1263">
        <v>1923.11</v>
      </c>
      <c r="I1263">
        <v>2045.66</v>
      </c>
      <c r="J1263">
        <v>2238.21</v>
      </c>
      <c r="K1263">
        <v>105247</v>
      </c>
      <c r="L1263">
        <v>0.37575799999999998</v>
      </c>
      <c r="M1263">
        <v>0.61912199999999995</v>
      </c>
      <c r="N1263">
        <v>0</v>
      </c>
      <c r="O1263" t="s">
        <v>43</v>
      </c>
    </row>
    <row r="1264" spans="1:15" x14ac:dyDescent="0.25">
      <c r="A1264" t="s">
        <v>148</v>
      </c>
      <c r="B1264">
        <v>119043</v>
      </c>
      <c r="C1264">
        <v>118917</v>
      </c>
      <c r="D1264">
        <v>118917</v>
      </c>
      <c r="E1264">
        <v>118807</v>
      </c>
      <c r="F1264">
        <v>4844.6099999999997</v>
      </c>
      <c r="G1264">
        <v>6861.55</v>
      </c>
      <c r="H1264">
        <v>1949.81</v>
      </c>
      <c r="I1264">
        <v>2074.0500000000002</v>
      </c>
      <c r="J1264">
        <v>2263.06</v>
      </c>
      <c r="K1264">
        <v>106704</v>
      </c>
      <c r="L1264">
        <v>0.375695</v>
      </c>
      <c r="M1264">
        <v>0.62849999999999995</v>
      </c>
      <c r="N1264">
        <v>0</v>
      </c>
      <c r="O1264" t="s">
        <v>43</v>
      </c>
    </row>
    <row r="1265" spans="1:15" x14ac:dyDescent="0.25">
      <c r="A1265" t="s">
        <v>148</v>
      </c>
      <c r="B1265">
        <v>119458</v>
      </c>
      <c r="C1265">
        <v>119337</v>
      </c>
      <c r="D1265">
        <v>119336</v>
      </c>
      <c r="E1265">
        <v>119226</v>
      </c>
      <c r="F1265">
        <v>4857.82</v>
      </c>
      <c r="G1265">
        <v>6883.08</v>
      </c>
      <c r="H1265">
        <v>1957.24</v>
      </c>
      <c r="I1265">
        <v>2082.15</v>
      </c>
      <c r="J1265">
        <v>2267.73</v>
      </c>
      <c r="K1265">
        <v>107091</v>
      </c>
      <c r="L1265">
        <v>0.37577899999999997</v>
      </c>
      <c r="M1265">
        <v>0.61911099999999997</v>
      </c>
      <c r="N1265">
        <v>0</v>
      </c>
      <c r="O1265" t="s">
        <v>43</v>
      </c>
    </row>
    <row r="1266" spans="1:15" x14ac:dyDescent="0.25">
      <c r="A1266" t="s">
        <v>148</v>
      </c>
      <c r="B1266">
        <v>120323</v>
      </c>
      <c r="C1266">
        <v>120204</v>
      </c>
      <c r="D1266">
        <v>120204</v>
      </c>
      <c r="E1266">
        <v>120092</v>
      </c>
      <c r="F1266">
        <v>4901.91</v>
      </c>
      <c r="G1266">
        <v>6931.21</v>
      </c>
      <c r="H1266">
        <v>1970.76</v>
      </c>
      <c r="I1266">
        <v>2096.4899999999998</v>
      </c>
      <c r="J1266">
        <v>2284.5300000000002</v>
      </c>
      <c r="K1266">
        <v>107897</v>
      </c>
      <c r="L1266">
        <v>0.37912899999999999</v>
      </c>
      <c r="M1266">
        <v>0.62829500000000005</v>
      </c>
      <c r="N1266">
        <v>0</v>
      </c>
      <c r="O1266" t="s">
        <v>43</v>
      </c>
    </row>
    <row r="1267" spans="1:15" x14ac:dyDescent="0.25">
      <c r="A1267" t="s">
        <v>148</v>
      </c>
      <c r="B1267">
        <v>118789</v>
      </c>
      <c r="C1267">
        <v>118664</v>
      </c>
      <c r="D1267">
        <v>118664</v>
      </c>
      <c r="E1267">
        <v>118554</v>
      </c>
      <c r="F1267">
        <v>4833.4399999999996</v>
      </c>
      <c r="G1267">
        <v>6845.34</v>
      </c>
      <c r="H1267">
        <v>1946.54</v>
      </c>
      <c r="I1267">
        <v>2071.65</v>
      </c>
      <c r="J1267">
        <v>2254.5100000000002</v>
      </c>
      <c r="K1267">
        <v>106486</v>
      </c>
      <c r="L1267">
        <v>0.375807</v>
      </c>
      <c r="M1267">
        <v>0.62749200000000005</v>
      </c>
      <c r="N1267">
        <v>0</v>
      </c>
      <c r="O1267" t="s">
        <v>43</v>
      </c>
    </row>
    <row r="1268" spans="1:15" x14ac:dyDescent="0.25">
      <c r="A1268" t="s">
        <v>148</v>
      </c>
      <c r="B1268">
        <v>114867</v>
      </c>
      <c r="C1268">
        <v>114746</v>
      </c>
      <c r="D1268">
        <v>114746</v>
      </c>
      <c r="E1268">
        <v>114640</v>
      </c>
      <c r="F1268">
        <v>4676.3100000000004</v>
      </c>
      <c r="G1268">
        <v>6616.25</v>
      </c>
      <c r="H1268">
        <v>1882.37</v>
      </c>
      <c r="I1268">
        <v>2002.75</v>
      </c>
      <c r="J1268">
        <v>2175.5</v>
      </c>
      <c r="K1268">
        <v>102932</v>
      </c>
      <c r="L1268">
        <v>0.37569000000000002</v>
      </c>
      <c r="M1268">
        <v>0.62976699999999997</v>
      </c>
      <c r="N1268">
        <v>0</v>
      </c>
      <c r="O1268" t="s">
        <v>43</v>
      </c>
    </row>
    <row r="1269" spans="1:15" x14ac:dyDescent="0.25">
      <c r="A1269" t="s">
        <v>148</v>
      </c>
      <c r="B1269">
        <v>115693</v>
      </c>
      <c r="C1269">
        <v>115561</v>
      </c>
      <c r="D1269">
        <v>115560</v>
      </c>
      <c r="E1269">
        <v>115454</v>
      </c>
      <c r="F1269">
        <v>4695.34</v>
      </c>
      <c r="G1269">
        <v>6656.17</v>
      </c>
      <c r="H1269">
        <v>1896.03</v>
      </c>
      <c r="I1269">
        <v>2016.46</v>
      </c>
      <c r="J1269">
        <v>2184.1799999999998</v>
      </c>
      <c r="K1269">
        <v>103678</v>
      </c>
      <c r="L1269">
        <v>0.37654199999999999</v>
      </c>
      <c r="M1269">
        <v>0.629799</v>
      </c>
      <c r="N1269">
        <v>0</v>
      </c>
      <c r="O1269" t="s">
        <v>43</v>
      </c>
    </row>
    <row r="1270" spans="1:15" x14ac:dyDescent="0.25">
      <c r="A1270" t="s">
        <v>148</v>
      </c>
      <c r="B1270">
        <v>118287</v>
      </c>
      <c r="C1270">
        <v>118167</v>
      </c>
      <c r="D1270">
        <v>118166</v>
      </c>
      <c r="E1270">
        <v>118057</v>
      </c>
      <c r="F1270">
        <v>4818.74</v>
      </c>
      <c r="G1270">
        <v>6792.52</v>
      </c>
      <c r="H1270">
        <v>1937.14</v>
      </c>
      <c r="I1270">
        <v>2061.84</v>
      </c>
      <c r="J1270">
        <v>2222.7199999999998</v>
      </c>
      <c r="K1270">
        <v>106070</v>
      </c>
      <c r="L1270">
        <v>0.375718</v>
      </c>
      <c r="M1270">
        <v>0.62726499999999996</v>
      </c>
      <c r="N1270">
        <v>0</v>
      </c>
      <c r="O1270" t="s">
        <v>43</v>
      </c>
    </row>
    <row r="1271" spans="1:15" x14ac:dyDescent="0.25">
      <c r="A1271" t="s">
        <v>148</v>
      </c>
      <c r="B1271">
        <v>117497</v>
      </c>
      <c r="C1271">
        <v>117374</v>
      </c>
      <c r="D1271">
        <v>117373</v>
      </c>
      <c r="E1271">
        <v>117265</v>
      </c>
      <c r="F1271">
        <v>4782.67</v>
      </c>
      <c r="G1271">
        <v>6749.08</v>
      </c>
      <c r="H1271">
        <v>1925.25</v>
      </c>
      <c r="I1271">
        <v>2050.1</v>
      </c>
      <c r="J1271">
        <v>2207.25</v>
      </c>
      <c r="K1271">
        <v>105360</v>
      </c>
      <c r="L1271">
        <v>0.37625399999999998</v>
      </c>
      <c r="M1271">
        <v>0.62773699999999999</v>
      </c>
      <c r="N1271">
        <v>0</v>
      </c>
      <c r="O1271" t="s">
        <v>43</v>
      </c>
    </row>
    <row r="1272" spans="1:15" x14ac:dyDescent="0.25">
      <c r="A1272" t="s">
        <v>148</v>
      </c>
      <c r="B1272">
        <v>114888</v>
      </c>
      <c r="C1272">
        <v>114764</v>
      </c>
      <c r="D1272">
        <v>114763</v>
      </c>
      <c r="E1272">
        <v>114656</v>
      </c>
      <c r="F1272">
        <v>4669.7700000000004</v>
      </c>
      <c r="G1272">
        <v>6633.82</v>
      </c>
      <c r="H1272">
        <v>1881.83</v>
      </c>
      <c r="I1272">
        <v>2003.21</v>
      </c>
      <c r="J1272">
        <v>2193.21</v>
      </c>
      <c r="K1272">
        <v>102945</v>
      </c>
      <c r="L1272">
        <v>0.37583800000000001</v>
      </c>
      <c r="M1272">
        <v>0.62397100000000005</v>
      </c>
      <c r="N1272">
        <v>0</v>
      </c>
      <c r="O1272" t="s">
        <v>43</v>
      </c>
    </row>
    <row r="1273" spans="1:15" x14ac:dyDescent="0.25">
      <c r="A1273" t="s">
        <v>148</v>
      </c>
      <c r="B1273">
        <v>118412</v>
      </c>
      <c r="C1273">
        <v>118292</v>
      </c>
      <c r="D1273">
        <v>118291</v>
      </c>
      <c r="E1273">
        <v>118182</v>
      </c>
      <c r="F1273">
        <v>4826.2700000000004</v>
      </c>
      <c r="G1273">
        <v>6828.37</v>
      </c>
      <c r="H1273">
        <v>1938.76</v>
      </c>
      <c r="I1273">
        <v>2062.96</v>
      </c>
      <c r="J1273">
        <v>2255.75</v>
      </c>
      <c r="K1273">
        <v>106130</v>
      </c>
      <c r="L1273">
        <v>0.37691999999999998</v>
      </c>
      <c r="M1273">
        <v>0.61911700000000003</v>
      </c>
      <c r="N1273">
        <v>0</v>
      </c>
      <c r="O1273" t="s">
        <v>43</v>
      </c>
    </row>
    <row r="1274" spans="1:15" x14ac:dyDescent="0.25">
      <c r="A1274" t="s">
        <v>148</v>
      </c>
      <c r="B1274">
        <v>115393</v>
      </c>
      <c r="C1274">
        <v>115270</v>
      </c>
      <c r="D1274">
        <v>115269</v>
      </c>
      <c r="E1274">
        <v>115163</v>
      </c>
      <c r="F1274">
        <v>4698.05</v>
      </c>
      <c r="G1274">
        <v>6654.54</v>
      </c>
      <c r="H1274">
        <v>1890.13</v>
      </c>
      <c r="I1274">
        <v>2011</v>
      </c>
      <c r="J1274">
        <v>2196.1999999999998</v>
      </c>
      <c r="K1274">
        <v>103425</v>
      </c>
      <c r="L1274">
        <v>0.37571199999999999</v>
      </c>
      <c r="M1274">
        <v>0.62783</v>
      </c>
      <c r="N1274">
        <v>0</v>
      </c>
      <c r="O1274" t="s">
        <v>43</v>
      </c>
    </row>
    <row r="1275" spans="1:15" x14ac:dyDescent="0.25">
      <c r="A1275" t="s">
        <v>148</v>
      </c>
      <c r="B1275">
        <v>115639</v>
      </c>
      <c r="C1275">
        <v>115519</v>
      </c>
      <c r="D1275">
        <v>115519</v>
      </c>
      <c r="E1275">
        <v>115412</v>
      </c>
      <c r="F1275">
        <v>4705.84</v>
      </c>
      <c r="G1275">
        <v>6662.74</v>
      </c>
      <c r="H1275">
        <v>1894.71</v>
      </c>
      <c r="I1275">
        <v>2014.53</v>
      </c>
      <c r="J1275">
        <v>2193.92</v>
      </c>
      <c r="K1275">
        <v>103651</v>
      </c>
      <c r="L1275">
        <v>0.375691</v>
      </c>
      <c r="M1275">
        <v>0.62943499999999997</v>
      </c>
      <c r="N1275">
        <v>0</v>
      </c>
      <c r="O1275" t="s">
        <v>43</v>
      </c>
    </row>
    <row r="1276" spans="1:15" x14ac:dyDescent="0.25">
      <c r="A1276" t="s">
        <v>148</v>
      </c>
      <c r="B1276">
        <v>114491</v>
      </c>
      <c r="C1276">
        <v>114371</v>
      </c>
      <c r="D1276">
        <v>114370</v>
      </c>
      <c r="E1276">
        <v>114264</v>
      </c>
      <c r="F1276">
        <v>4670.74</v>
      </c>
      <c r="G1276">
        <v>6588.69</v>
      </c>
      <c r="H1276">
        <v>1875.82</v>
      </c>
      <c r="I1276">
        <v>1994.59</v>
      </c>
      <c r="J1276">
        <v>2164.2199999999998</v>
      </c>
      <c r="K1276">
        <v>102604</v>
      </c>
      <c r="L1276">
        <v>0.364454</v>
      </c>
      <c r="M1276">
        <v>0.61912199999999995</v>
      </c>
      <c r="N1276">
        <v>0</v>
      </c>
      <c r="O1276" t="s">
        <v>43</v>
      </c>
    </row>
    <row r="1277" spans="1:15" x14ac:dyDescent="0.25">
      <c r="A1277" t="s">
        <v>148</v>
      </c>
      <c r="B1277">
        <v>115005</v>
      </c>
      <c r="C1277">
        <v>114882</v>
      </c>
      <c r="D1277">
        <v>114881</v>
      </c>
      <c r="E1277">
        <v>114775</v>
      </c>
      <c r="F1277">
        <v>4678.66</v>
      </c>
      <c r="G1277">
        <v>6606.59</v>
      </c>
      <c r="H1277">
        <v>1884.03</v>
      </c>
      <c r="I1277">
        <v>2004.69</v>
      </c>
      <c r="J1277">
        <v>2161.65</v>
      </c>
      <c r="K1277">
        <v>103099</v>
      </c>
      <c r="L1277">
        <v>0.37576399999999999</v>
      </c>
      <c r="M1277">
        <v>0.61912199999999995</v>
      </c>
      <c r="N1277">
        <v>0</v>
      </c>
      <c r="O1277" t="s">
        <v>43</v>
      </c>
    </row>
    <row r="1278" spans="1:15" x14ac:dyDescent="0.25">
      <c r="A1278" t="s">
        <v>148</v>
      </c>
      <c r="B1278">
        <v>115161</v>
      </c>
      <c r="C1278">
        <v>115040</v>
      </c>
      <c r="D1278">
        <v>115040</v>
      </c>
      <c r="E1278">
        <v>114934</v>
      </c>
      <c r="F1278">
        <v>4683.49</v>
      </c>
      <c r="G1278">
        <v>6648.57</v>
      </c>
      <c r="H1278">
        <v>1886.27</v>
      </c>
      <c r="I1278">
        <v>2006.01</v>
      </c>
      <c r="J1278">
        <v>2200.23</v>
      </c>
      <c r="K1278">
        <v>103197</v>
      </c>
      <c r="L1278">
        <v>0.375691</v>
      </c>
      <c r="M1278">
        <v>0.62712699999999999</v>
      </c>
      <c r="N1278">
        <v>0</v>
      </c>
      <c r="O1278" t="s">
        <v>43</v>
      </c>
    </row>
    <row r="1279" spans="1:15" x14ac:dyDescent="0.25">
      <c r="A1279" t="s">
        <v>148</v>
      </c>
      <c r="B1279">
        <v>115305</v>
      </c>
      <c r="C1279">
        <v>115172</v>
      </c>
      <c r="D1279">
        <v>115171</v>
      </c>
      <c r="E1279">
        <v>115065</v>
      </c>
      <c r="F1279">
        <v>4696.1400000000003</v>
      </c>
      <c r="G1279">
        <v>6652.85</v>
      </c>
      <c r="H1279">
        <v>1888.24</v>
      </c>
      <c r="I1279">
        <v>2008.32</v>
      </c>
      <c r="J1279">
        <v>2199.14</v>
      </c>
      <c r="K1279">
        <v>103340</v>
      </c>
      <c r="L1279">
        <v>0.36757200000000001</v>
      </c>
      <c r="M1279">
        <v>0.62567300000000003</v>
      </c>
      <c r="N1279">
        <v>0</v>
      </c>
      <c r="O1279" t="s">
        <v>43</v>
      </c>
    </row>
    <row r="1280" spans="1:15" x14ac:dyDescent="0.25">
      <c r="A1280" t="s">
        <v>148</v>
      </c>
      <c r="B1280">
        <v>115548</v>
      </c>
      <c r="C1280">
        <v>115428</v>
      </c>
      <c r="D1280">
        <v>115427</v>
      </c>
      <c r="E1280">
        <v>115321</v>
      </c>
      <c r="F1280">
        <v>4700.5200000000004</v>
      </c>
      <c r="G1280">
        <v>6663.3</v>
      </c>
      <c r="H1280">
        <v>1892.79</v>
      </c>
      <c r="I1280">
        <v>2013.12</v>
      </c>
      <c r="J1280">
        <v>2198.02</v>
      </c>
      <c r="K1280">
        <v>103568</v>
      </c>
      <c r="L1280">
        <v>0.375865</v>
      </c>
      <c r="M1280">
        <v>0.61912199999999995</v>
      </c>
      <c r="N1280">
        <v>0</v>
      </c>
      <c r="O1280" t="s">
        <v>43</v>
      </c>
    </row>
    <row r="1281" spans="1:25" x14ac:dyDescent="0.25">
      <c r="A1281" t="s">
        <v>148</v>
      </c>
      <c r="B1281">
        <v>115908</v>
      </c>
      <c r="C1281">
        <v>115775</v>
      </c>
      <c r="D1281">
        <v>115775</v>
      </c>
      <c r="E1281">
        <v>115668</v>
      </c>
      <c r="F1281">
        <v>4710.3500000000004</v>
      </c>
      <c r="G1281">
        <v>6678.6</v>
      </c>
      <c r="H1281">
        <v>1899.36</v>
      </c>
      <c r="I1281">
        <v>2019.53</v>
      </c>
      <c r="J1281">
        <v>2199.65</v>
      </c>
      <c r="K1281">
        <v>103888</v>
      </c>
      <c r="L1281">
        <v>0.37620700000000001</v>
      </c>
      <c r="M1281">
        <v>0.62285999999999997</v>
      </c>
      <c r="N1281">
        <v>0</v>
      </c>
      <c r="O1281" t="s">
        <v>43</v>
      </c>
    </row>
    <row r="1282" spans="1:25" x14ac:dyDescent="0.25">
      <c r="A1282" t="s">
        <v>148</v>
      </c>
      <c r="B1282">
        <v>115356</v>
      </c>
      <c r="C1282">
        <v>115233</v>
      </c>
      <c r="D1282">
        <v>115233</v>
      </c>
      <c r="E1282">
        <v>115126</v>
      </c>
      <c r="F1282">
        <v>4699.08</v>
      </c>
      <c r="G1282">
        <v>6634.96</v>
      </c>
      <c r="H1282">
        <v>1889.46</v>
      </c>
      <c r="I1282">
        <v>2009.38</v>
      </c>
      <c r="J1282">
        <v>2178.37</v>
      </c>
      <c r="K1282">
        <v>103406</v>
      </c>
      <c r="L1282">
        <v>0.37592900000000001</v>
      </c>
      <c r="M1282">
        <v>0.62542900000000001</v>
      </c>
      <c r="N1282">
        <v>0</v>
      </c>
      <c r="O1282" t="s">
        <v>43</v>
      </c>
    </row>
    <row r="1283" spans="1:25" x14ac:dyDescent="0.25">
      <c r="A1283" t="s">
        <v>148</v>
      </c>
      <c r="B1283">
        <v>115426</v>
      </c>
      <c r="C1283">
        <v>115302</v>
      </c>
      <c r="D1283">
        <v>115302</v>
      </c>
      <c r="E1283">
        <v>115195</v>
      </c>
      <c r="F1283">
        <v>4697.1000000000004</v>
      </c>
      <c r="G1283">
        <v>6633.42</v>
      </c>
      <c r="H1283">
        <v>1890.83</v>
      </c>
      <c r="I1283">
        <v>2011.7</v>
      </c>
      <c r="J1283">
        <v>2172.4499999999998</v>
      </c>
      <c r="K1283">
        <v>103488</v>
      </c>
      <c r="L1283">
        <v>0.375724</v>
      </c>
      <c r="M1283">
        <v>0.62913300000000005</v>
      </c>
      <c r="N1283">
        <v>0</v>
      </c>
      <c r="O1283" t="s">
        <v>43</v>
      </c>
    </row>
    <row r="1284" spans="1:25" x14ac:dyDescent="0.25">
      <c r="A1284" t="s">
        <v>148</v>
      </c>
      <c r="B1284">
        <v>114312</v>
      </c>
      <c r="C1284">
        <v>114189</v>
      </c>
      <c r="D1284">
        <v>114189</v>
      </c>
      <c r="E1284">
        <v>114083</v>
      </c>
      <c r="F1284">
        <v>4655.24</v>
      </c>
      <c r="G1284">
        <v>6599.24</v>
      </c>
      <c r="H1284">
        <v>1872.09</v>
      </c>
      <c r="I1284">
        <v>1991.65</v>
      </c>
      <c r="J1284">
        <v>2182.4699999999998</v>
      </c>
      <c r="K1284">
        <v>102387</v>
      </c>
      <c r="L1284">
        <v>0.37573000000000001</v>
      </c>
      <c r="M1284">
        <v>0.62773999999999996</v>
      </c>
      <c r="N1284">
        <v>0</v>
      </c>
      <c r="O1284" t="s">
        <v>43</v>
      </c>
    </row>
    <row r="1285" spans="1:25" x14ac:dyDescent="0.25">
      <c r="A1285" t="s">
        <v>148</v>
      </c>
      <c r="B1285">
        <v>114890</v>
      </c>
      <c r="C1285">
        <v>114771</v>
      </c>
      <c r="D1285">
        <v>114770</v>
      </c>
      <c r="E1285">
        <v>114665</v>
      </c>
      <c r="F1285">
        <v>4681.3100000000004</v>
      </c>
      <c r="G1285">
        <v>6626.51</v>
      </c>
      <c r="H1285">
        <v>1881.46</v>
      </c>
      <c r="I1285">
        <v>2002.12</v>
      </c>
      <c r="J1285">
        <v>2188.3000000000002</v>
      </c>
      <c r="K1285">
        <v>102971</v>
      </c>
      <c r="L1285">
        <v>0.37574299999999999</v>
      </c>
      <c r="M1285">
        <v>0.62695500000000004</v>
      </c>
      <c r="N1285">
        <v>0</v>
      </c>
      <c r="O1285" t="s">
        <v>43</v>
      </c>
    </row>
    <row r="1286" spans="1:25" x14ac:dyDescent="0.25">
      <c r="A1286" t="s">
        <v>148</v>
      </c>
      <c r="B1286">
        <v>115864</v>
      </c>
      <c r="C1286">
        <v>115745</v>
      </c>
      <c r="D1286">
        <v>115744</v>
      </c>
      <c r="E1286">
        <v>115637</v>
      </c>
      <c r="F1286">
        <v>4723.74</v>
      </c>
      <c r="G1286">
        <v>6676.96</v>
      </c>
      <c r="H1286">
        <v>1897.74</v>
      </c>
      <c r="I1286">
        <v>2019</v>
      </c>
      <c r="J1286">
        <v>2201.5300000000002</v>
      </c>
      <c r="K1286">
        <v>103857</v>
      </c>
      <c r="L1286">
        <v>0.37572699999999998</v>
      </c>
      <c r="M1286">
        <v>0.62812000000000001</v>
      </c>
      <c r="N1286">
        <v>0</v>
      </c>
      <c r="O1286" t="s">
        <v>43</v>
      </c>
    </row>
    <row r="1287" spans="1:25" x14ac:dyDescent="0.25">
      <c r="A1287" t="s">
        <v>148</v>
      </c>
      <c r="B1287">
        <v>116122</v>
      </c>
      <c r="C1287">
        <v>115989</v>
      </c>
      <c r="D1287">
        <v>115989</v>
      </c>
      <c r="E1287">
        <v>115881</v>
      </c>
      <c r="F1287">
        <v>4735.22</v>
      </c>
      <c r="G1287">
        <v>6686.33</v>
      </c>
      <c r="H1287">
        <v>1901.5</v>
      </c>
      <c r="I1287">
        <v>2023.33</v>
      </c>
      <c r="J1287">
        <v>2200.56</v>
      </c>
      <c r="K1287">
        <v>104066</v>
      </c>
      <c r="L1287">
        <v>0.37592500000000001</v>
      </c>
      <c r="M1287">
        <v>0.61912199999999995</v>
      </c>
      <c r="N1287">
        <v>0</v>
      </c>
      <c r="O1287" t="s">
        <v>43</v>
      </c>
      <c r="R1287" t="s">
        <v>68</v>
      </c>
      <c r="U1287" t="s">
        <v>67</v>
      </c>
      <c r="X1287" t="s">
        <v>65</v>
      </c>
    </row>
    <row r="1288" spans="1:25" x14ac:dyDescent="0.25">
      <c r="A1288" t="s">
        <v>148</v>
      </c>
      <c r="B1288">
        <v>115350</v>
      </c>
      <c r="C1288">
        <v>115225</v>
      </c>
      <c r="D1288">
        <v>115224</v>
      </c>
      <c r="E1288">
        <v>115117</v>
      </c>
      <c r="F1288">
        <v>4696.84</v>
      </c>
      <c r="G1288">
        <v>6636.62</v>
      </c>
      <c r="H1288">
        <v>1889.79</v>
      </c>
      <c r="I1288">
        <v>2009.94</v>
      </c>
      <c r="J1288">
        <v>2179.58</v>
      </c>
      <c r="K1288">
        <v>103401</v>
      </c>
      <c r="L1288">
        <v>0.37569000000000002</v>
      </c>
      <c r="M1288">
        <v>0.61912199999999995</v>
      </c>
      <c r="N1288">
        <v>0</v>
      </c>
      <c r="O1288" t="s">
        <v>43</v>
      </c>
      <c r="R1288">
        <f>AVERAGE(B1239:B1288)</f>
        <v>116695.7</v>
      </c>
      <c r="S1288">
        <f>AVERAGE(C1239:C1288)</f>
        <v>116571.36</v>
      </c>
      <c r="U1288">
        <f>_xlfn.VAR.P(B1239:B1288)</f>
        <v>3750807.6099999989</v>
      </c>
      <c r="V1288">
        <f>_xlfn.VAR.P(C1239:C1288)</f>
        <v>3746376.1103999978</v>
      </c>
      <c r="X1288">
        <f>1.96*SQRT(U1288)/50</f>
        <v>75.918647286621209</v>
      </c>
      <c r="Y1288">
        <f>1.96*SQRT(V1288)/50</f>
        <v>75.873785896612887</v>
      </c>
    </row>
    <row r="1289" spans="1:25" x14ac:dyDescent="0.25">
      <c r="A1289" t="s">
        <v>149</v>
      </c>
      <c r="B1289">
        <v>5834789.1883330001</v>
      </c>
      <c r="C1289" t="s">
        <v>37</v>
      </c>
    </row>
    <row r="1290" spans="1:25" x14ac:dyDescent="0.25">
      <c r="A1290" t="s">
        <v>150</v>
      </c>
      <c r="B1290">
        <v>114202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0.37577300000000002</v>
      </c>
      <c r="L1290">
        <v>0.629687</v>
      </c>
      <c r="M1290">
        <v>0</v>
      </c>
      <c r="N1290" t="s">
        <v>43</v>
      </c>
    </row>
    <row r="1291" spans="1:25" x14ac:dyDescent="0.25">
      <c r="A1291" t="s">
        <v>150</v>
      </c>
      <c r="B1291">
        <v>114041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0.375691</v>
      </c>
      <c r="L1291">
        <v>0.62936199999999998</v>
      </c>
      <c r="M1291">
        <v>0</v>
      </c>
      <c r="N1291" t="s">
        <v>43</v>
      </c>
    </row>
    <row r="1292" spans="1:25" x14ac:dyDescent="0.25">
      <c r="A1292" t="s">
        <v>150</v>
      </c>
      <c r="B1292">
        <v>113635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0.36716799999999999</v>
      </c>
      <c r="L1292">
        <v>0.62906899999999999</v>
      </c>
      <c r="M1292">
        <v>0</v>
      </c>
      <c r="N1292" t="s">
        <v>43</v>
      </c>
    </row>
    <row r="1293" spans="1:25" x14ac:dyDescent="0.25">
      <c r="A1293" t="s">
        <v>150</v>
      </c>
      <c r="B1293">
        <v>115049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0.37569000000000002</v>
      </c>
      <c r="L1293">
        <v>0.62970899999999996</v>
      </c>
      <c r="M1293">
        <v>0</v>
      </c>
      <c r="N1293" t="s">
        <v>43</v>
      </c>
    </row>
    <row r="1294" spans="1:25" x14ac:dyDescent="0.25">
      <c r="A1294" t="s">
        <v>150</v>
      </c>
      <c r="B1294">
        <v>113789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0.37570100000000001</v>
      </c>
      <c r="L1294">
        <v>0.61912199999999995</v>
      </c>
      <c r="M1294">
        <v>0</v>
      </c>
      <c r="N1294" t="s">
        <v>43</v>
      </c>
    </row>
    <row r="1295" spans="1:25" x14ac:dyDescent="0.25">
      <c r="A1295" t="s">
        <v>150</v>
      </c>
      <c r="B1295">
        <v>115472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0.367811</v>
      </c>
      <c r="L1295">
        <v>0.61912100000000003</v>
      </c>
      <c r="M1295">
        <v>0</v>
      </c>
      <c r="N1295" t="s">
        <v>43</v>
      </c>
    </row>
    <row r="1296" spans="1:25" x14ac:dyDescent="0.25">
      <c r="A1296" t="s">
        <v>150</v>
      </c>
      <c r="B1296">
        <v>114452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0.37616899999999998</v>
      </c>
      <c r="L1296">
        <v>0.61909999999999998</v>
      </c>
      <c r="M1296">
        <v>0</v>
      </c>
      <c r="N1296" t="s">
        <v>43</v>
      </c>
    </row>
    <row r="1297" spans="1:14" x14ac:dyDescent="0.25">
      <c r="A1297" t="s">
        <v>150</v>
      </c>
      <c r="B1297">
        <v>112828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0.375724</v>
      </c>
      <c r="L1297">
        <v>0.62938099999999997</v>
      </c>
      <c r="M1297">
        <v>0</v>
      </c>
      <c r="N1297" t="s">
        <v>43</v>
      </c>
    </row>
    <row r="1298" spans="1:14" x14ac:dyDescent="0.25">
      <c r="A1298" t="s">
        <v>150</v>
      </c>
      <c r="B1298">
        <v>116407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0.375718</v>
      </c>
      <c r="L1298">
        <v>0.619116</v>
      </c>
      <c r="M1298">
        <v>0</v>
      </c>
      <c r="N1298" t="s">
        <v>43</v>
      </c>
    </row>
    <row r="1299" spans="1:14" x14ac:dyDescent="0.25">
      <c r="A1299" t="s">
        <v>150</v>
      </c>
      <c r="B1299">
        <v>112258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0.376357</v>
      </c>
      <c r="L1299">
        <v>0.62079899999999999</v>
      </c>
      <c r="M1299">
        <v>0</v>
      </c>
      <c r="N1299" t="s">
        <v>43</v>
      </c>
    </row>
    <row r="1300" spans="1:14" x14ac:dyDescent="0.25">
      <c r="A1300" t="s">
        <v>150</v>
      </c>
      <c r="B1300">
        <v>113633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0.37595099999999998</v>
      </c>
      <c r="L1300">
        <v>0.61912</v>
      </c>
      <c r="M1300">
        <v>0</v>
      </c>
      <c r="N1300" t="s">
        <v>43</v>
      </c>
    </row>
    <row r="1301" spans="1:14" x14ac:dyDescent="0.25">
      <c r="A1301" t="s">
        <v>150</v>
      </c>
      <c r="B1301">
        <v>113849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0.37607699999999999</v>
      </c>
      <c r="L1301">
        <v>0.61912100000000003</v>
      </c>
      <c r="M1301">
        <v>0</v>
      </c>
      <c r="N1301" t="s">
        <v>43</v>
      </c>
    </row>
    <row r="1302" spans="1:14" x14ac:dyDescent="0.25">
      <c r="A1302" t="s">
        <v>150</v>
      </c>
      <c r="B1302">
        <v>114138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0.37569200000000003</v>
      </c>
      <c r="L1302">
        <v>0.61912100000000003</v>
      </c>
      <c r="M1302">
        <v>0</v>
      </c>
      <c r="N1302" t="s">
        <v>43</v>
      </c>
    </row>
    <row r="1303" spans="1:14" x14ac:dyDescent="0.25">
      <c r="A1303" t="s">
        <v>150</v>
      </c>
      <c r="B1303">
        <v>114172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0.37573400000000001</v>
      </c>
      <c r="L1303">
        <v>0.62951500000000005</v>
      </c>
      <c r="M1303">
        <v>0</v>
      </c>
      <c r="N1303" t="s">
        <v>43</v>
      </c>
    </row>
    <row r="1304" spans="1:14" x14ac:dyDescent="0.25">
      <c r="A1304" t="s">
        <v>150</v>
      </c>
      <c r="B1304">
        <v>113608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0.37569000000000002</v>
      </c>
      <c r="L1304">
        <v>0.61912199999999995</v>
      </c>
      <c r="M1304">
        <v>1</v>
      </c>
      <c r="N1304" t="s">
        <v>43</v>
      </c>
    </row>
    <row r="1305" spans="1:14" x14ac:dyDescent="0.25">
      <c r="A1305" t="s">
        <v>150</v>
      </c>
      <c r="B1305">
        <v>113080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0.37602200000000002</v>
      </c>
      <c r="L1305">
        <v>0.623726</v>
      </c>
      <c r="M1305">
        <v>0</v>
      </c>
      <c r="N1305" t="s">
        <v>43</v>
      </c>
    </row>
    <row r="1306" spans="1:14" x14ac:dyDescent="0.25">
      <c r="A1306" t="s">
        <v>150</v>
      </c>
      <c r="B1306">
        <v>113826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0.375778</v>
      </c>
      <c r="L1306">
        <v>0.61926099999999995</v>
      </c>
      <c r="M1306">
        <v>0</v>
      </c>
      <c r="N1306" t="s">
        <v>43</v>
      </c>
    </row>
    <row r="1307" spans="1:14" x14ac:dyDescent="0.25">
      <c r="A1307" t="s">
        <v>150</v>
      </c>
      <c r="B1307">
        <v>114473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0.37771199999999999</v>
      </c>
      <c r="L1307">
        <v>0.62978100000000004</v>
      </c>
      <c r="M1307">
        <v>0</v>
      </c>
      <c r="N1307" t="s">
        <v>43</v>
      </c>
    </row>
    <row r="1308" spans="1:14" x14ac:dyDescent="0.25">
      <c r="A1308" t="s">
        <v>150</v>
      </c>
      <c r="B1308">
        <v>114144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0.37579299999999999</v>
      </c>
      <c r="L1308">
        <v>0.61911700000000003</v>
      </c>
      <c r="M1308">
        <v>0</v>
      </c>
      <c r="N1308" t="s">
        <v>43</v>
      </c>
    </row>
    <row r="1309" spans="1:14" x14ac:dyDescent="0.25">
      <c r="A1309" t="s">
        <v>150</v>
      </c>
      <c r="B1309">
        <v>114488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0.37590899999999999</v>
      </c>
      <c r="L1309">
        <v>0.62975899999999996</v>
      </c>
      <c r="M1309">
        <v>0</v>
      </c>
      <c r="N1309" t="s">
        <v>43</v>
      </c>
    </row>
    <row r="1310" spans="1:14" x14ac:dyDescent="0.25">
      <c r="A1310" t="s">
        <v>150</v>
      </c>
      <c r="B1310">
        <v>114696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0.37575900000000001</v>
      </c>
      <c r="L1310">
        <v>0.62434900000000004</v>
      </c>
      <c r="M1310">
        <v>0</v>
      </c>
      <c r="N1310" t="s">
        <v>43</v>
      </c>
    </row>
    <row r="1311" spans="1:14" x14ac:dyDescent="0.25">
      <c r="A1311" t="s">
        <v>150</v>
      </c>
      <c r="B1311">
        <v>113079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0.37581599999999998</v>
      </c>
      <c r="L1311">
        <v>0.62814300000000001</v>
      </c>
      <c r="M1311">
        <v>0</v>
      </c>
      <c r="N1311" t="s">
        <v>43</v>
      </c>
    </row>
    <row r="1312" spans="1:14" x14ac:dyDescent="0.25">
      <c r="A1312" t="s">
        <v>150</v>
      </c>
      <c r="B1312">
        <v>111641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0.37580000000000002</v>
      </c>
      <c r="L1312">
        <v>0.62875999999999999</v>
      </c>
      <c r="M1312">
        <v>0</v>
      </c>
      <c r="N1312" t="s">
        <v>43</v>
      </c>
    </row>
    <row r="1313" spans="1:14" x14ac:dyDescent="0.25">
      <c r="A1313" t="s">
        <v>150</v>
      </c>
      <c r="B1313">
        <v>113163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0.37574999999999997</v>
      </c>
      <c r="L1313">
        <v>0.62705599999999995</v>
      </c>
      <c r="M1313">
        <v>0</v>
      </c>
      <c r="N1313" t="s">
        <v>43</v>
      </c>
    </row>
    <row r="1314" spans="1:14" x14ac:dyDescent="0.25">
      <c r="A1314" t="s">
        <v>150</v>
      </c>
      <c r="B1314">
        <v>114002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0.375718</v>
      </c>
      <c r="L1314">
        <v>0.62797499999999995</v>
      </c>
      <c r="M1314">
        <v>0</v>
      </c>
      <c r="N1314" t="s">
        <v>43</v>
      </c>
    </row>
    <row r="1315" spans="1:14" x14ac:dyDescent="0.25">
      <c r="A1315" t="s">
        <v>150</v>
      </c>
      <c r="B1315">
        <v>113345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0.37596000000000002</v>
      </c>
      <c r="L1315">
        <v>0.61912100000000003</v>
      </c>
      <c r="M1315">
        <v>0</v>
      </c>
      <c r="N1315" t="s">
        <v>43</v>
      </c>
    </row>
    <row r="1316" spans="1:14" x14ac:dyDescent="0.25">
      <c r="A1316" t="s">
        <v>150</v>
      </c>
      <c r="B1316">
        <v>112567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0.37628899999999998</v>
      </c>
      <c r="L1316">
        <v>0.61908200000000002</v>
      </c>
      <c r="M1316">
        <v>0</v>
      </c>
      <c r="N1316" t="s">
        <v>43</v>
      </c>
    </row>
    <row r="1317" spans="1:14" x14ac:dyDescent="0.25">
      <c r="A1317" t="s">
        <v>150</v>
      </c>
      <c r="B1317">
        <v>114420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0.619309</v>
      </c>
      <c r="M1317">
        <v>0</v>
      </c>
      <c r="N1317" t="s">
        <v>43</v>
      </c>
    </row>
    <row r="1318" spans="1:14" x14ac:dyDescent="0.25">
      <c r="A1318" t="s">
        <v>150</v>
      </c>
      <c r="B1318">
        <v>112524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0.37588300000000002</v>
      </c>
      <c r="L1318">
        <v>0.62022500000000003</v>
      </c>
      <c r="M1318">
        <v>0</v>
      </c>
      <c r="N1318" t="s">
        <v>43</v>
      </c>
    </row>
    <row r="1319" spans="1:14" x14ac:dyDescent="0.25">
      <c r="A1319" t="s">
        <v>150</v>
      </c>
      <c r="B1319">
        <v>116359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0.37807099999999999</v>
      </c>
      <c r="L1319">
        <v>0.61912100000000003</v>
      </c>
      <c r="M1319">
        <v>0</v>
      </c>
      <c r="N1319" t="s">
        <v>43</v>
      </c>
    </row>
    <row r="1320" spans="1:14" x14ac:dyDescent="0.25">
      <c r="A1320" t="s">
        <v>150</v>
      </c>
      <c r="B1320">
        <v>110793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0.37571100000000002</v>
      </c>
      <c r="L1320">
        <v>0.61912199999999995</v>
      </c>
      <c r="M1320">
        <v>0</v>
      </c>
      <c r="N1320" t="s">
        <v>43</v>
      </c>
    </row>
    <row r="1321" spans="1:14" x14ac:dyDescent="0.25">
      <c r="A1321" t="s">
        <v>150</v>
      </c>
      <c r="B1321">
        <v>115960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0.37569000000000002</v>
      </c>
      <c r="L1321">
        <v>0.61912</v>
      </c>
      <c r="M1321">
        <v>0</v>
      </c>
      <c r="N1321" t="s">
        <v>43</v>
      </c>
    </row>
    <row r="1322" spans="1:14" x14ac:dyDescent="0.25">
      <c r="A1322" t="s">
        <v>150</v>
      </c>
      <c r="B1322">
        <v>112017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0.37594100000000003</v>
      </c>
      <c r="L1322">
        <v>0.61912199999999995</v>
      </c>
      <c r="M1322">
        <v>0</v>
      </c>
      <c r="N1322" t="s">
        <v>43</v>
      </c>
    </row>
    <row r="1323" spans="1:14" x14ac:dyDescent="0.25">
      <c r="A1323" t="s">
        <v>150</v>
      </c>
      <c r="B1323">
        <v>114794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0.37569399999999997</v>
      </c>
      <c r="L1323">
        <v>0.61912100000000003</v>
      </c>
      <c r="M1323">
        <v>0</v>
      </c>
      <c r="N1323" t="s">
        <v>43</v>
      </c>
    </row>
    <row r="1324" spans="1:14" x14ac:dyDescent="0.25">
      <c r="A1324" t="s">
        <v>150</v>
      </c>
      <c r="B1324">
        <v>111177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0.36825400000000003</v>
      </c>
      <c r="L1324">
        <v>0.61912199999999995</v>
      </c>
      <c r="M1324">
        <v>0</v>
      </c>
      <c r="N1324" t="s">
        <v>43</v>
      </c>
    </row>
    <row r="1325" spans="1:14" x14ac:dyDescent="0.25">
      <c r="A1325" t="s">
        <v>150</v>
      </c>
      <c r="B1325">
        <v>111717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0.37574000000000002</v>
      </c>
      <c r="L1325">
        <v>0.619116</v>
      </c>
      <c r="M1325">
        <v>0</v>
      </c>
      <c r="N1325" t="s">
        <v>43</v>
      </c>
    </row>
    <row r="1326" spans="1:14" x14ac:dyDescent="0.25">
      <c r="A1326" t="s">
        <v>150</v>
      </c>
      <c r="B1326">
        <v>111822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0.375718</v>
      </c>
      <c r="L1326">
        <v>0.62962700000000005</v>
      </c>
      <c r="M1326">
        <v>0</v>
      </c>
      <c r="N1326" t="s">
        <v>43</v>
      </c>
    </row>
    <row r="1327" spans="1:14" x14ac:dyDescent="0.25">
      <c r="A1327" t="s">
        <v>150</v>
      </c>
      <c r="B1327">
        <v>111715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0.375695</v>
      </c>
      <c r="L1327">
        <v>0.62464900000000001</v>
      </c>
      <c r="M1327">
        <v>0</v>
      </c>
      <c r="N1327" t="s">
        <v>43</v>
      </c>
    </row>
    <row r="1328" spans="1:14" x14ac:dyDescent="0.25">
      <c r="A1328" t="s">
        <v>150</v>
      </c>
      <c r="B1328">
        <v>110614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0.37604700000000002</v>
      </c>
      <c r="L1328">
        <v>0.62882800000000005</v>
      </c>
      <c r="M1328">
        <v>0</v>
      </c>
      <c r="N1328" t="s">
        <v>43</v>
      </c>
    </row>
    <row r="1329" spans="1:25" x14ac:dyDescent="0.25">
      <c r="A1329" t="s">
        <v>150</v>
      </c>
      <c r="B1329">
        <v>112683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0.375722</v>
      </c>
      <c r="L1329">
        <v>0.62973800000000002</v>
      </c>
      <c r="M1329">
        <v>0</v>
      </c>
      <c r="N1329" t="s">
        <v>43</v>
      </c>
    </row>
    <row r="1330" spans="1:25" x14ac:dyDescent="0.25">
      <c r="A1330" t="s">
        <v>150</v>
      </c>
      <c r="B1330">
        <v>113019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0.37077199999999999</v>
      </c>
      <c r="L1330">
        <v>0.62868999999999997</v>
      </c>
      <c r="M1330">
        <v>0</v>
      </c>
      <c r="N1330" t="s">
        <v>43</v>
      </c>
    </row>
    <row r="1331" spans="1:25" x14ac:dyDescent="0.25">
      <c r="A1331" t="s">
        <v>150</v>
      </c>
      <c r="B1331">
        <v>111664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0.37572</v>
      </c>
      <c r="L1331">
        <v>0.61912199999999995</v>
      </c>
      <c r="M1331">
        <v>0</v>
      </c>
      <c r="N1331" t="s">
        <v>43</v>
      </c>
    </row>
    <row r="1332" spans="1:25" x14ac:dyDescent="0.25">
      <c r="A1332" t="s">
        <v>150</v>
      </c>
      <c r="B1332">
        <v>112435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0.37569000000000002</v>
      </c>
      <c r="L1332">
        <v>0.62677300000000002</v>
      </c>
      <c r="M1332">
        <v>0</v>
      </c>
      <c r="N1332" t="s">
        <v>43</v>
      </c>
    </row>
    <row r="1333" spans="1:25" x14ac:dyDescent="0.25">
      <c r="A1333" t="s">
        <v>150</v>
      </c>
      <c r="B1333">
        <v>111257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0.375697</v>
      </c>
      <c r="L1333">
        <v>0.62743499999999996</v>
      </c>
      <c r="M1333">
        <v>0</v>
      </c>
      <c r="N1333" t="s">
        <v>43</v>
      </c>
    </row>
    <row r="1334" spans="1:25" x14ac:dyDescent="0.25">
      <c r="A1334" t="s">
        <v>150</v>
      </c>
      <c r="B1334">
        <v>111205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0.37576700000000002</v>
      </c>
      <c r="L1334">
        <v>0.61912199999999995</v>
      </c>
      <c r="M1334">
        <v>0</v>
      </c>
      <c r="N1334" t="s">
        <v>43</v>
      </c>
    </row>
    <row r="1335" spans="1:25" x14ac:dyDescent="0.25">
      <c r="A1335" t="s">
        <v>150</v>
      </c>
      <c r="B1335">
        <v>111838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0.37570199999999998</v>
      </c>
      <c r="L1335">
        <v>0.62775700000000001</v>
      </c>
      <c r="M1335">
        <v>0</v>
      </c>
      <c r="N1335" t="s">
        <v>43</v>
      </c>
    </row>
    <row r="1336" spans="1:25" x14ac:dyDescent="0.25">
      <c r="A1336" t="s">
        <v>150</v>
      </c>
      <c r="B1336">
        <v>111776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0.3644</v>
      </c>
      <c r="L1336">
        <v>0.62495500000000004</v>
      </c>
      <c r="M1336">
        <v>0</v>
      </c>
      <c r="N1336" t="s">
        <v>43</v>
      </c>
    </row>
    <row r="1337" spans="1:25" x14ac:dyDescent="0.25">
      <c r="A1337" t="s">
        <v>150</v>
      </c>
      <c r="B1337">
        <v>110899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0.37622899999999998</v>
      </c>
      <c r="L1337">
        <v>0.62834500000000004</v>
      </c>
      <c r="M1337">
        <v>0</v>
      </c>
      <c r="N1337" t="s">
        <v>43</v>
      </c>
    </row>
    <row r="1338" spans="1:25" x14ac:dyDescent="0.25">
      <c r="A1338" t="s">
        <v>150</v>
      </c>
      <c r="B1338">
        <v>110288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0.37569900000000001</v>
      </c>
      <c r="L1338">
        <v>0.62978900000000004</v>
      </c>
      <c r="M1338">
        <v>0</v>
      </c>
      <c r="N1338" t="s">
        <v>43</v>
      </c>
    </row>
    <row r="1339" spans="1:25" x14ac:dyDescent="0.25">
      <c r="A1339" t="s">
        <v>150</v>
      </c>
      <c r="B1339">
        <v>111178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0.376135</v>
      </c>
      <c r="L1339">
        <v>0.61910900000000002</v>
      </c>
      <c r="M1339">
        <v>0</v>
      </c>
      <c r="N1339" t="s">
        <v>43</v>
      </c>
    </row>
    <row r="1340" spans="1:25" x14ac:dyDescent="0.25">
      <c r="A1340" t="s">
        <v>150</v>
      </c>
      <c r="B1340">
        <v>112326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0.375803</v>
      </c>
      <c r="L1340">
        <v>0.61912199999999995</v>
      </c>
      <c r="M1340">
        <v>0</v>
      </c>
      <c r="N1340" t="s">
        <v>43</v>
      </c>
    </row>
    <row r="1341" spans="1:25" x14ac:dyDescent="0.25">
      <c r="A1341" t="s">
        <v>150</v>
      </c>
      <c r="B1341">
        <v>111522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0.37569000000000002</v>
      </c>
      <c r="L1341">
        <v>0.61912199999999995</v>
      </c>
      <c r="M1341">
        <v>0</v>
      </c>
      <c r="N1341" t="s">
        <v>43</v>
      </c>
    </row>
    <row r="1342" spans="1:25" x14ac:dyDescent="0.25">
      <c r="A1342" t="s">
        <v>150</v>
      </c>
      <c r="B1342">
        <v>112194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0.37588500000000002</v>
      </c>
      <c r="L1342">
        <v>0.61912199999999995</v>
      </c>
      <c r="M1342">
        <v>0</v>
      </c>
      <c r="N1342" t="s">
        <v>43</v>
      </c>
    </row>
    <row r="1343" spans="1:25" x14ac:dyDescent="0.25">
      <c r="A1343" t="s">
        <v>150</v>
      </c>
      <c r="B1343">
        <v>112399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0.375697</v>
      </c>
      <c r="L1343">
        <v>0.61910200000000004</v>
      </c>
      <c r="M1343">
        <v>0</v>
      </c>
      <c r="N1343" t="s">
        <v>43</v>
      </c>
      <c r="R1343" t="s">
        <v>68</v>
      </c>
      <c r="U1343" t="s">
        <v>67</v>
      </c>
      <c r="X1343" t="s">
        <v>65</v>
      </c>
    </row>
    <row r="1344" spans="1:25" x14ac:dyDescent="0.25">
      <c r="A1344" t="s">
        <v>150</v>
      </c>
      <c r="B1344">
        <v>112273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0.375695</v>
      </c>
      <c r="L1344">
        <v>0.62639800000000001</v>
      </c>
      <c r="M1344">
        <v>0</v>
      </c>
      <c r="N1344" t="s">
        <v>43</v>
      </c>
      <c r="R1344">
        <f>AVERAGE(B1295:B1344)</f>
        <v>112923.78</v>
      </c>
      <c r="S1344">
        <f>AVERAGE(C1295:C1344)</f>
        <v>0</v>
      </c>
      <c r="U1344">
        <f>_xlfn.VAR.P(B1295:B1344)</f>
        <v>2246977.5315999999</v>
      </c>
      <c r="V1344">
        <f>_xlfn.VAR.P(C1295:C1344)</f>
        <v>0</v>
      </c>
      <c r="X1344">
        <f>1.96*SQRT(U1344)/50</f>
        <v>58.760493140866544</v>
      </c>
      <c r="Y1344">
        <f>1.96*SQRT(V1344)/50</f>
        <v>0</v>
      </c>
    </row>
    <row r="1345" spans="1:13" x14ac:dyDescent="0.25">
      <c r="A1345" t="s">
        <v>151</v>
      </c>
      <c r="B1345">
        <v>5646194.6557390001</v>
      </c>
      <c r="C1345" t="s">
        <v>37</v>
      </c>
    </row>
    <row r="1346" spans="1:13" x14ac:dyDescent="0.25">
      <c r="A1346" t="s">
        <v>152</v>
      </c>
      <c r="B1346">
        <v>107921</v>
      </c>
      <c r="C1346">
        <v>107916</v>
      </c>
      <c r="D1346">
        <v>107915</v>
      </c>
      <c r="E1346">
        <v>107811</v>
      </c>
      <c r="F1346">
        <v>4600.53</v>
      </c>
      <c r="G1346">
        <v>0</v>
      </c>
      <c r="H1346">
        <v>1863.6</v>
      </c>
      <c r="I1346">
        <v>0</v>
      </c>
      <c r="J1346">
        <v>0.37901400000000002</v>
      </c>
      <c r="K1346">
        <v>0.61889400000000006</v>
      </c>
      <c r="L1346">
        <v>0</v>
      </c>
      <c r="M1346" t="s">
        <v>43</v>
      </c>
    </row>
    <row r="1347" spans="1:13" x14ac:dyDescent="0.25">
      <c r="A1347" t="s">
        <v>152</v>
      </c>
      <c r="B1347">
        <v>108512</v>
      </c>
      <c r="C1347">
        <v>108507</v>
      </c>
      <c r="D1347">
        <v>108507</v>
      </c>
      <c r="E1347">
        <v>108401</v>
      </c>
      <c r="F1347">
        <v>4626.67</v>
      </c>
      <c r="G1347">
        <v>0</v>
      </c>
      <c r="H1347">
        <v>1873.64</v>
      </c>
      <c r="I1347">
        <v>0</v>
      </c>
      <c r="J1347">
        <v>0.376168</v>
      </c>
      <c r="K1347">
        <v>0.61912100000000003</v>
      </c>
      <c r="L1347">
        <v>0</v>
      </c>
      <c r="M1347" t="s">
        <v>43</v>
      </c>
    </row>
    <row r="1348" spans="1:13" x14ac:dyDescent="0.25">
      <c r="A1348" t="s">
        <v>152</v>
      </c>
      <c r="B1348">
        <v>106275</v>
      </c>
      <c r="C1348">
        <v>106269</v>
      </c>
      <c r="D1348">
        <v>106269</v>
      </c>
      <c r="E1348">
        <v>106166</v>
      </c>
      <c r="F1348">
        <v>4521.99</v>
      </c>
      <c r="G1348">
        <v>0</v>
      </c>
      <c r="H1348">
        <v>1835.82</v>
      </c>
      <c r="I1348">
        <v>0</v>
      </c>
      <c r="J1348">
        <v>0.37729699999999999</v>
      </c>
      <c r="K1348">
        <v>0.61910900000000002</v>
      </c>
      <c r="L1348">
        <v>0</v>
      </c>
      <c r="M1348" t="s">
        <v>43</v>
      </c>
    </row>
    <row r="1349" spans="1:13" x14ac:dyDescent="0.25">
      <c r="A1349" t="s">
        <v>152</v>
      </c>
      <c r="B1349">
        <v>112252</v>
      </c>
      <c r="C1349">
        <v>112247</v>
      </c>
      <c r="D1349">
        <v>112246</v>
      </c>
      <c r="E1349">
        <v>112138</v>
      </c>
      <c r="F1349">
        <v>4783.2</v>
      </c>
      <c r="G1349">
        <v>0</v>
      </c>
      <c r="H1349">
        <v>1938.67</v>
      </c>
      <c r="I1349">
        <v>0</v>
      </c>
      <c r="J1349">
        <v>0.376247</v>
      </c>
      <c r="K1349">
        <v>0.61909000000000003</v>
      </c>
      <c r="L1349">
        <v>0</v>
      </c>
      <c r="M1349" t="s">
        <v>43</v>
      </c>
    </row>
    <row r="1350" spans="1:13" x14ac:dyDescent="0.25">
      <c r="A1350" t="s">
        <v>152</v>
      </c>
      <c r="B1350">
        <v>109140</v>
      </c>
      <c r="C1350">
        <v>109135</v>
      </c>
      <c r="D1350">
        <v>109134</v>
      </c>
      <c r="E1350">
        <v>109028</v>
      </c>
      <c r="F1350">
        <v>4656.66</v>
      </c>
      <c r="G1350">
        <v>0</v>
      </c>
      <c r="H1350">
        <v>1885.23</v>
      </c>
      <c r="I1350">
        <v>0</v>
      </c>
      <c r="J1350">
        <v>0.376085</v>
      </c>
      <c r="K1350">
        <v>0.61912199999999995</v>
      </c>
      <c r="L1350">
        <v>0</v>
      </c>
      <c r="M1350" t="s">
        <v>43</v>
      </c>
    </row>
    <row r="1351" spans="1:13" x14ac:dyDescent="0.25">
      <c r="A1351" t="s">
        <v>152</v>
      </c>
      <c r="B1351">
        <v>110942</v>
      </c>
      <c r="C1351">
        <v>110937</v>
      </c>
      <c r="D1351">
        <v>110937</v>
      </c>
      <c r="E1351">
        <v>110830</v>
      </c>
      <c r="F1351">
        <v>4718.32</v>
      </c>
      <c r="G1351">
        <v>0</v>
      </c>
      <c r="H1351">
        <v>1915.44</v>
      </c>
      <c r="I1351">
        <v>0</v>
      </c>
      <c r="J1351">
        <v>0.38205699999999998</v>
      </c>
      <c r="K1351">
        <v>0.61911499999999997</v>
      </c>
      <c r="L1351">
        <v>0</v>
      </c>
      <c r="M1351" t="s">
        <v>43</v>
      </c>
    </row>
    <row r="1352" spans="1:13" x14ac:dyDescent="0.25">
      <c r="A1352" t="s">
        <v>152</v>
      </c>
      <c r="B1352">
        <v>109865</v>
      </c>
      <c r="C1352">
        <v>109860</v>
      </c>
      <c r="D1352">
        <v>109859</v>
      </c>
      <c r="E1352">
        <v>109753</v>
      </c>
      <c r="F1352">
        <v>4673.6099999999997</v>
      </c>
      <c r="G1352">
        <v>0</v>
      </c>
      <c r="H1352">
        <v>1897.53</v>
      </c>
      <c r="I1352">
        <v>0</v>
      </c>
      <c r="J1352">
        <v>0.37757499999999999</v>
      </c>
      <c r="K1352">
        <v>0.62107699999999999</v>
      </c>
      <c r="L1352">
        <v>0</v>
      </c>
      <c r="M1352" t="s">
        <v>43</v>
      </c>
    </row>
    <row r="1353" spans="1:13" x14ac:dyDescent="0.25">
      <c r="A1353" t="s">
        <v>152</v>
      </c>
      <c r="B1353">
        <v>108474</v>
      </c>
      <c r="C1353">
        <v>108470</v>
      </c>
      <c r="D1353">
        <v>108469</v>
      </c>
      <c r="E1353">
        <v>108364</v>
      </c>
      <c r="F1353">
        <v>4622.74</v>
      </c>
      <c r="G1353">
        <v>0</v>
      </c>
      <c r="H1353">
        <v>1873.14</v>
      </c>
      <c r="I1353">
        <v>0</v>
      </c>
      <c r="J1353">
        <v>0.37649199999999999</v>
      </c>
      <c r="K1353">
        <v>0.61912199999999995</v>
      </c>
      <c r="L1353">
        <v>0</v>
      </c>
      <c r="M1353" t="s">
        <v>43</v>
      </c>
    </row>
    <row r="1354" spans="1:13" x14ac:dyDescent="0.25">
      <c r="A1354" t="s">
        <v>152</v>
      </c>
      <c r="B1354">
        <v>108227</v>
      </c>
      <c r="C1354">
        <v>108222</v>
      </c>
      <c r="D1354">
        <v>108221</v>
      </c>
      <c r="E1354">
        <v>108116</v>
      </c>
      <c r="F1354">
        <v>4623.47</v>
      </c>
      <c r="G1354">
        <v>0</v>
      </c>
      <c r="H1354">
        <v>1868.74</v>
      </c>
      <c r="I1354">
        <v>0</v>
      </c>
      <c r="J1354">
        <v>0.37585600000000002</v>
      </c>
      <c r="K1354">
        <v>0.61929500000000004</v>
      </c>
      <c r="L1354">
        <v>0</v>
      </c>
      <c r="M1354" t="s">
        <v>43</v>
      </c>
    </row>
    <row r="1355" spans="1:13" x14ac:dyDescent="0.25">
      <c r="A1355" t="s">
        <v>152</v>
      </c>
      <c r="B1355">
        <v>108326</v>
      </c>
      <c r="C1355">
        <v>108321</v>
      </c>
      <c r="D1355">
        <v>108321</v>
      </c>
      <c r="E1355">
        <v>108216</v>
      </c>
      <c r="F1355">
        <v>4616.9799999999996</v>
      </c>
      <c r="G1355">
        <v>0</v>
      </c>
      <c r="H1355">
        <v>1870.52</v>
      </c>
      <c r="I1355">
        <v>0</v>
      </c>
      <c r="J1355">
        <v>0.382797</v>
      </c>
      <c r="K1355">
        <v>0.628861</v>
      </c>
      <c r="L1355">
        <v>0</v>
      </c>
      <c r="M1355" t="s">
        <v>43</v>
      </c>
    </row>
    <row r="1356" spans="1:13" x14ac:dyDescent="0.25">
      <c r="A1356" t="s">
        <v>152</v>
      </c>
      <c r="B1356">
        <v>107927</v>
      </c>
      <c r="C1356">
        <v>107922</v>
      </c>
      <c r="D1356">
        <v>107921</v>
      </c>
      <c r="E1356">
        <v>107817</v>
      </c>
      <c r="F1356">
        <v>4591.6099999999997</v>
      </c>
      <c r="G1356">
        <v>0</v>
      </c>
      <c r="H1356">
        <v>1863.86</v>
      </c>
      <c r="I1356">
        <v>0</v>
      </c>
      <c r="J1356">
        <v>0.376392</v>
      </c>
      <c r="K1356">
        <v>0.61912199999999995</v>
      </c>
      <c r="L1356">
        <v>0</v>
      </c>
      <c r="M1356" t="s">
        <v>43</v>
      </c>
    </row>
    <row r="1357" spans="1:13" x14ac:dyDescent="0.25">
      <c r="A1357" t="s">
        <v>152</v>
      </c>
      <c r="B1357">
        <v>109112</v>
      </c>
      <c r="C1357">
        <v>109106</v>
      </c>
      <c r="D1357">
        <v>109106</v>
      </c>
      <c r="E1357">
        <v>108999</v>
      </c>
      <c r="F1357">
        <v>4646.2</v>
      </c>
      <c r="G1357">
        <v>0</v>
      </c>
      <c r="H1357">
        <v>1884.09</v>
      </c>
      <c r="I1357">
        <v>0</v>
      </c>
      <c r="J1357">
        <v>0.38578000000000001</v>
      </c>
      <c r="K1357">
        <v>0.61912199999999995</v>
      </c>
      <c r="L1357">
        <v>0</v>
      </c>
      <c r="M1357" t="s">
        <v>43</v>
      </c>
    </row>
    <row r="1358" spans="1:13" x14ac:dyDescent="0.25">
      <c r="A1358" t="s">
        <v>152</v>
      </c>
      <c r="B1358">
        <v>110657</v>
      </c>
      <c r="C1358">
        <v>110652</v>
      </c>
      <c r="D1358">
        <v>110651</v>
      </c>
      <c r="E1358">
        <v>110544</v>
      </c>
      <c r="F1358">
        <v>4711.78</v>
      </c>
      <c r="G1358">
        <v>0</v>
      </c>
      <c r="H1358">
        <v>1910.52</v>
      </c>
      <c r="I1358">
        <v>0</v>
      </c>
      <c r="J1358">
        <v>0.38578800000000002</v>
      </c>
      <c r="K1358">
        <v>0.618973</v>
      </c>
      <c r="L1358">
        <v>0</v>
      </c>
      <c r="M1358" t="s">
        <v>43</v>
      </c>
    </row>
    <row r="1359" spans="1:13" x14ac:dyDescent="0.25">
      <c r="A1359" t="s">
        <v>152</v>
      </c>
      <c r="B1359">
        <v>109057</v>
      </c>
      <c r="C1359">
        <v>109052</v>
      </c>
      <c r="D1359">
        <v>109051</v>
      </c>
      <c r="E1359">
        <v>108946</v>
      </c>
      <c r="F1359">
        <v>4643.4399999999996</v>
      </c>
      <c r="G1359">
        <v>0</v>
      </c>
      <c r="H1359">
        <v>1883.09</v>
      </c>
      <c r="I1359">
        <v>0</v>
      </c>
      <c r="J1359">
        <v>0.37615300000000002</v>
      </c>
      <c r="K1359">
        <v>0.619112</v>
      </c>
      <c r="L1359">
        <v>0</v>
      </c>
      <c r="M1359" t="s">
        <v>43</v>
      </c>
    </row>
    <row r="1360" spans="1:13" x14ac:dyDescent="0.25">
      <c r="A1360" t="s">
        <v>152</v>
      </c>
      <c r="B1360">
        <v>110884</v>
      </c>
      <c r="C1360">
        <v>110879</v>
      </c>
      <c r="D1360">
        <v>110878</v>
      </c>
      <c r="E1360">
        <v>110771</v>
      </c>
      <c r="F1360">
        <v>4729.3100000000004</v>
      </c>
      <c r="G1360">
        <v>0</v>
      </c>
      <c r="H1360">
        <v>1914.61</v>
      </c>
      <c r="I1360">
        <v>0</v>
      </c>
      <c r="J1360">
        <v>0.37906600000000001</v>
      </c>
      <c r="K1360">
        <v>0.61855899999999997</v>
      </c>
      <c r="L1360">
        <v>0</v>
      </c>
      <c r="M1360" t="s">
        <v>43</v>
      </c>
    </row>
    <row r="1361" spans="1:13" x14ac:dyDescent="0.25">
      <c r="A1361" t="s">
        <v>152</v>
      </c>
      <c r="B1361">
        <v>109902</v>
      </c>
      <c r="C1361">
        <v>109896</v>
      </c>
      <c r="D1361">
        <v>109896</v>
      </c>
      <c r="E1361">
        <v>109789</v>
      </c>
      <c r="F1361">
        <v>4674.8</v>
      </c>
      <c r="G1361">
        <v>0</v>
      </c>
      <c r="H1361">
        <v>1898.58</v>
      </c>
      <c r="I1361">
        <v>0</v>
      </c>
      <c r="J1361">
        <v>0.38578000000000001</v>
      </c>
      <c r="K1361">
        <v>0.618398</v>
      </c>
      <c r="L1361">
        <v>0</v>
      </c>
      <c r="M1361" t="s">
        <v>43</v>
      </c>
    </row>
    <row r="1362" spans="1:13" x14ac:dyDescent="0.25">
      <c r="A1362" t="s">
        <v>152</v>
      </c>
      <c r="B1362">
        <v>107960</v>
      </c>
      <c r="C1362">
        <v>107955</v>
      </c>
      <c r="D1362">
        <v>107954</v>
      </c>
      <c r="E1362">
        <v>107849</v>
      </c>
      <c r="F1362">
        <v>4602.46</v>
      </c>
      <c r="G1362">
        <v>0</v>
      </c>
      <c r="H1362">
        <v>1864.94</v>
      </c>
      <c r="I1362">
        <v>0</v>
      </c>
      <c r="J1362">
        <v>0.37689600000000001</v>
      </c>
      <c r="K1362">
        <v>0.61904800000000004</v>
      </c>
      <c r="L1362">
        <v>0</v>
      </c>
      <c r="M1362" t="s">
        <v>43</v>
      </c>
    </row>
    <row r="1363" spans="1:13" x14ac:dyDescent="0.25">
      <c r="A1363" t="s">
        <v>152</v>
      </c>
      <c r="B1363">
        <v>106882</v>
      </c>
      <c r="C1363">
        <v>106877</v>
      </c>
      <c r="D1363">
        <v>106876</v>
      </c>
      <c r="E1363">
        <v>106772</v>
      </c>
      <c r="F1363">
        <v>4555.2299999999996</v>
      </c>
      <c r="G1363">
        <v>0</v>
      </c>
      <c r="H1363">
        <v>1846.06</v>
      </c>
      <c r="I1363">
        <v>0</v>
      </c>
      <c r="J1363">
        <v>0.37569000000000002</v>
      </c>
      <c r="K1363">
        <v>0.61882199999999998</v>
      </c>
      <c r="L1363">
        <v>0</v>
      </c>
      <c r="M1363" t="s">
        <v>43</v>
      </c>
    </row>
    <row r="1364" spans="1:13" x14ac:dyDescent="0.25">
      <c r="A1364" t="s">
        <v>152</v>
      </c>
      <c r="B1364">
        <v>108050</v>
      </c>
      <c r="C1364">
        <v>108045</v>
      </c>
      <c r="D1364">
        <v>108045</v>
      </c>
      <c r="E1364">
        <v>107940</v>
      </c>
      <c r="F1364">
        <v>4602.5</v>
      </c>
      <c r="G1364">
        <v>0</v>
      </c>
      <c r="H1364">
        <v>1865.64</v>
      </c>
      <c r="I1364">
        <v>0</v>
      </c>
      <c r="J1364">
        <v>0.37608200000000003</v>
      </c>
      <c r="K1364">
        <v>0.619112</v>
      </c>
      <c r="L1364">
        <v>0</v>
      </c>
      <c r="M1364" t="s">
        <v>43</v>
      </c>
    </row>
    <row r="1365" spans="1:13" x14ac:dyDescent="0.25">
      <c r="A1365" t="s">
        <v>152</v>
      </c>
      <c r="B1365">
        <v>108541</v>
      </c>
      <c r="C1365">
        <v>108536</v>
      </c>
      <c r="D1365">
        <v>108536</v>
      </c>
      <c r="E1365">
        <v>108431</v>
      </c>
      <c r="F1365">
        <v>4619.55</v>
      </c>
      <c r="G1365">
        <v>0</v>
      </c>
      <c r="H1365">
        <v>1874.83</v>
      </c>
      <c r="I1365">
        <v>0</v>
      </c>
      <c r="J1365">
        <v>0.37595800000000001</v>
      </c>
      <c r="K1365">
        <v>0.61909499999999995</v>
      </c>
      <c r="L1365">
        <v>0</v>
      </c>
      <c r="M1365" t="s">
        <v>43</v>
      </c>
    </row>
    <row r="1366" spans="1:13" x14ac:dyDescent="0.25">
      <c r="A1366" t="s">
        <v>152</v>
      </c>
      <c r="B1366">
        <v>107015</v>
      </c>
      <c r="C1366">
        <v>107010</v>
      </c>
      <c r="D1366">
        <v>107010</v>
      </c>
      <c r="E1366">
        <v>106906</v>
      </c>
      <c r="F1366">
        <v>4566.34</v>
      </c>
      <c r="G1366">
        <v>0</v>
      </c>
      <c r="H1366">
        <v>1849.5</v>
      </c>
      <c r="I1366">
        <v>0</v>
      </c>
      <c r="J1366">
        <v>0.37571599999999999</v>
      </c>
      <c r="K1366">
        <v>0.61864399999999997</v>
      </c>
      <c r="L1366">
        <v>0</v>
      </c>
      <c r="M1366" t="s">
        <v>43</v>
      </c>
    </row>
    <row r="1367" spans="1:13" x14ac:dyDescent="0.25">
      <c r="A1367" t="s">
        <v>152</v>
      </c>
      <c r="B1367">
        <v>109238</v>
      </c>
      <c r="C1367">
        <v>109233</v>
      </c>
      <c r="D1367">
        <v>109233</v>
      </c>
      <c r="E1367">
        <v>109127</v>
      </c>
      <c r="F1367">
        <v>4650.12</v>
      </c>
      <c r="G1367">
        <v>0</v>
      </c>
      <c r="H1367">
        <v>1886.91</v>
      </c>
      <c r="I1367">
        <v>0</v>
      </c>
      <c r="J1367">
        <v>0.375913</v>
      </c>
      <c r="K1367">
        <v>0.61902999999999997</v>
      </c>
      <c r="L1367">
        <v>0</v>
      </c>
      <c r="M1367" t="s">
        <v>43</v>
      </c>
    </row>
    <row r="1368" spans="1:13" x14ac:dyDescent="0.25">
      <c r="A1368" t="s">
        <v>152</v>
      </c>
      <c r="B1368">
        <v>108360</v>
      </c>
      <c r="C1368">
        <v>108355</v>
      </c>
      <c r="D1368">
        <v>108354</v>
      </c>
      <c r="E1368">
        <v>108249</v>
      </c>
      <c r="F1368">
        <v>4621.58</v>
      </c>
      <c r="G1368">
        <v>0</v>
      </c>
      <c r="H1368">
        <v>1871.43</v>
      </c>
      <c r="I1368">
        <v>0</v>
      </c>
      <c r="J1368">
        <v>0.375695</v>
      </c>
      <c r="K1368">
        <v>0.61806399999999995</v>
      </c>
      <c r="L1368">
        <v>0</v>
      </c>
      <c r="M1368" t="s">
        <v>43</v>
      </c>
    </row>
    <row r="1369" spans="1:13" x14ac:dyDescent="0.25">
      <c r="A1369" t="s">
        <v>152</v>
      </c>
      <c r="B1369">
        <v>109577</v>
      </c>
      <c r="C1369">
        <v>109572</v>
      </c>
      <c r="D1369">
        <v>109571</v>
      </c>
      <c r="E1369">
        <v>109465</v>
      </c>
      <c r="F1369">
        <v>4665.92</v>
      </c>
      <c r="G1369">
        <v>0</v>
      </c>
      <c r="H1369">
        <v>1892.55</v>
      </c>
      <c r="I1369">
        <v>0</v>
      </c>
      <c r="J1369">
        <v>0.37641999999999998</v>
      </c>
      <c r="K1369">
        <v>0.61904400000000004</v>
      </c>
      <c r="L1369">
        <v>0</v>
      </c>
      <c r="M1369" t="s">
        <v>43</v>
      </c>
    </row>
    <row r="1370" spans="1:13" x14ac:dyDescent="0.25">
      <c r="A1370" t="s">
        <v>152</v>
      </c>
      <c r="B1370">
        <v>108788</v>
      </c>
      <c r="C1370">
        <v>108782</v>
      </c>
      <c r="D1370">
        <v>108782</v>
      </c>
      <c r="E1370">
        <v>108676</v>
      </c>
      <c r="F1370">
        <v>4634.9799999999996</v>
      </c>
      <c r="G1370">
        <v>0</v>
      </c>
      <c r="H1370">
        <v>1878.49</v>
      </c>
      <c r="I1370">
        <v>0</v>
      </c>
      <c r="J1370">
        <v>0.37681199999999998</v>
      </c>
      <c r="K1370">
        <v>0.61910399999999999</v>
      </c>
      <c r="L1370">
        <v>0</v>
      </c>
      <c r="M1370" t="s">
        <v>43</v>
      </c>
    </row>
    <row r="1371" spans="1:13" x14ac:dyDescent="0.25">
      <c r="A1371" t="s">
        <v>152</v>
      </c>
      <c r="B1371">
        <v>109533</v>
      </c>
      <c r="C1371">
        <v>109528</v>
      </c>
      <c r="D1371">
        <v>109527</v>
      </c>
      <c r="E1371">
        <v>109421</v>
      </c>
      <c r="F1371">
        <v>4680.54</v>
      </c>
      <c r="G1371">
        <v>0</v>
      </c>
      <c r="H1371">
        <v>1891.07</v>
      </c>
      <c r="I1371">
        <v>0</v>
      </c>
      <c r="J1371">
        <v>0.37830399999999997</v>
      </c>
      <c r="K1371">
        <v>0.619085</v>
      </c>
      <c r="L1371">
        <v>0</v>
      </c>
      <c r="M1371" t="s">
        <v>43</v>
      </c>
    </row>
    <row r="1372" spans="1:13" x14ac:dyDescent="0.25">
      <c r="A1372" t="s">
        <v>152</v>
      </c>
      <c r="B1372">
        <v>108392</v>
      </c>
      <c r="C1372">
        <v>108387</v>
      </c>
      <c r="D1372">
        <v>108387</v>
      </c>
      <c r="E1372">
        <v>108281</v>
      </c>
      <c r="F1372">
        <v>4614.41</v>
      </c>
      <c r="G1372">
        <v>0</v>
      </c>
      <c r="H1372">
        <v>1872.44</v>
      </c>
      <c r="I1372">
        <v>0</v>
      </c>
      <c r="J1372">
        <v>0.38578099999999999</v>
      </c>
      <c r="K1372">
        <v>0.61910500000000002</v>
      </c>
      <c r="L1372">
        <v>0</v>
      </c>
      <c r="M1372" t="s">
        <v>43</v>
      </c>
    </row>
    <row r="1373" spans="1:13" x14ac:dyDescent="0.25">
      <c r="A1373" t="s">
        <v>152</v>
      </c>
      <c r="B1373">
        <v>108706</v>
      </c>
      <c r="C1373">
        <v>108701</v>
      </c>
      <c r="D1373">
        <v>108701</v>
      </c>
      <c r="E1373">
        <v>108595</v>
      </c>
      <c r="F1373">
        <v>4635.63</v>
      </c>
      <c r="G1373">
        <v>0</v>
      </c>
      <c r="H1373">
        <v>1877.55</v>
      </c>
      <c r="I1373">
        <v>0</v>
      </c>
      <c r="J1373">
        <v>0.37620700000000001</v>
      </c>
      <c r="K1373">
        <v>0.61912100000000003</v>
      </c>
      <c r="L1373">
        <v>0</v>
      </c>
      <c r="M1373" t="s">
        <v>43</v>
      </c>
    </row>
    <row r="1374" spans="1:13" x14ac:dyDescent="0.25">
      <c r="A1374" t="s">
        <v>152</v>
      </c>
      <c r="B1374">
        <v>110263</v>
      </c>
      <c r="C1374">
        <v>110258</v>
      </c>
      <c r="D1374">
        <v>110257</v>
      </c>
      <c r="E1374">
        <v>110150</v>
      </c>
      <c r="F1374">
        <v>4694.26</v>
      </c>
      <c r="G1374">
        <v>0</v>
      </c>
      <c r="H1374">
        <v>1904.84</v>
      </c>
      <c r="I1374">
        <v>0</v>
      </c>
      <c r="J1374">
        <v>0.379413</v>
      </c>
      <c r="K1374">
        <v>0.61911000000000005</v>
      </c>
      <c r="L1374">
        <v>0</v>
      </c>
      <c r="M1374" t="s">
        <v>43</v>
      </c>
    </row>
    <row r="1375" spans="1:13" x14ac:dyDescent="0.25">
      <c r="A1375" t="s">
        <v>152</v>
      </c>
      <c r="B1375">
        <v>109322</v>
      </c>
      <c r="C1375">
        <v>109317</v>
      </c>
      <c r="D1375">
        <v>109316</v>
      </c>
      <c r="E1375">
        <v>109211</v>
      </c>
      <c r="F1375">
        <v>4656.9799999999996</v>
      </c>
      <c r="G1375">
        <v>0</v>
      </c>
      <c r="H1375">
        <v>1887.21</v>
      </c>
      <c r="I1375">
        <v>0</v>
      </c>
      <c r="J1375">
        <v>0.38578000000000001</v>
      </c>
      <c r="K1375">
        <v>0.61911700000000003</v>
      </c>
      <c r="L1375">
        <v>0</v>
      </c>
      <c r="M1375" t="s">
        <v>43</v>
      </c>
    </row>
    <row r="1376" spans="1:13" x14ac:dyDescent="0.25">
      <c r="A1376" t="s">
        <v>152</v>
      </c>
      <c r="B1376">
        <v>107184</v>
      </c>
      <c r="C1376">
        <v>107179</v>
      </c>
      <c r="D1376">
        <v>107178</v>
      </c>
      <c r="E1376">
        <v>107074</v>
      </c>
      <c r="F1376">
        <v>4566.28</v>
      </c>
      <c r="G1376">
        <v>0</v>
      </c>
      <c r="H1376">
        <v>1851.32</v>
      </c>
      <c r="I1376">
        <v>0</v>
      </c>
      <c r="J1376">
        <v>0.375718</v>
      </c>
      <c r="K1376">
        <v>0.61899800000000005</v>
      </c>
      <c r="L1376">
        <v>0</v>
      </c>
      <c r="M1376" t="s">
        <v>43</v>
      </c>
    </row>
    <row r="1377" spans="1:13" x14ac:dyDescent="0.25">
      <c r="A1377" t="s">
        <v>152</v>
      </c>
      <c r="B1377">
        <v>110008</v>
      </c>
      <c r="C1377">
        <v>110003</v>
      </c>
      <c r="D1377">
        <v>110002</v>
      </c>
      <c r="E1377">
        <v>109896</v>
      </c>
      <c r="F1377">
        <v>4686.29</v>
      </c>
      <c r="G1377">
        <v>0</v>
      </c>
      <c r="H1377">
        <v>1899.82</v>
      </c>
      <c r="I1377">
        <v>0</v>
      </c>
      <c r="J1377">
        <v>0.37648300000000001</v>
      </c>
      <c r="K1377">
        <v>0.62978699999999999</v>
      </c>
      <c r="L1377">
        <v>0</v>
      </c>
      <c r="M1377" t="s">
        <v>43</v>
      </c>
    </row>
    <row r="1378" spans="1:13" x14ac:dyDescent="0.25">
      <c r="A1378" t="s">
        <v>152</v>
      </c>
      <c r="B1378">
        <v>109302</v>
      </c>
      <c r="C1378">
        <v>109297</v>
      </c>
      <c r="D1378">
        <v>109296</v>
      </c>
      <c r="E1378">
        <v>109190</v>
      </c>
      <c r="F1378">
        <v>4654.34</v>
      </c>
      <c r="G1378">
        <v>0</v>
      </c>
      <c r="H1378">
        <v>1887.62</v>
      </c>
      <c r="I1378">
        <v>0</v>
      </c>
      <c r="J1378">
        <v>0.37793900000000002</v>
      </c>
      <c r="K1378">
        <v>0.619062</v>
      </c>
      <c r="L1378">
        <v>0</v>
      </c>
      <c r="M1378" t="s">
        <v>43</v>
      </c>
    </row>
    <row r="1379" spans="1:13" x14ac:dyDescent="0.25">
      <c r="A1379" t="s">
        <v>152</v>
      </c>
      <c r="B1379">
        <v>109436</v>
      </c>
      <c r="C1379">
        <v>109432</v>
      </c>
      <c r="D1379">
        <v>109431</v>
      </c>
      <c r="E1379">
        <v>109325</v>
      </c>
      <c r="F1379">
        <v>4661.49</v>
      </c>
      <c r="G1379">
        <v>0</v>
      </c>
      <c r="H1379">
        <v>1889.66</v>
      </c>
      <c r="I1379">
        <v>0</v>
      </c>
      <c r="J1379">
        <v>0.38577899999999998</v>
      </c>
      <c r="K1379">
        <v>0.62979099999999999</v>
      </c>
      <c r="L1379">
        <v>0</v>
      </c>
      <c r="M1379" t="s">
        <v>43</v>
      </c>
    </row>
    <row r="1380" spans="1:13" x14ac:dyDescent="0.25">
      <c r="A1380" t="s">
        <v>152</v>
      </c>
      <c r="B1380">
        <v>110134</v>
      </c>
      <c r="C1380">
        <v>110129</v>
      </c>
      <c r="D1380">
        <v>110129</v>
      </c>
      <c r="E1380">
        <v>110022</v>
      </c>
      <c r="F1380">
        <v>4691.53</v>
      </c>
      <c r="G1380">
        <v>0</v>
      </c>
      <c r="H1380">
        <v>1901.98</v>
      </c>
      <c r="I1380">
        <v>0</v>
      </c>
      <c r="J1380">
        <v>0.37700099999999998</v>
      </c>
      <c r="K1380">
        <v>0.61910399999999999</v>
      </c>
      <c r="L1380">
        <v>0</v>
      </c>
      <c r="M1380" t="s">
        <v>43</v>
      </c>
    </row>
    <row r="1381" spans="1:13" x14ac:dyDescent="0.25">
      <c r="A1381" t="s">
        <v>152</v>
      </c>
      <c r="B1381">
        <v>109041</v>
      </c>
      <c r="C1381">
        <v>109036</v>
      </c>
      <c r="D1381">
        <v>109036</v>
      </c>
      <c r="E1381">
        <v>108930</v>
      </c>
      <c r="F1381">
        <v>4641.82</v>
      </c>
      <c r="G1381">
        <v>0</v>
      </c>
      <c r="H1381">
        <v>1883.24</v>
      </c>
      <c r="I1381">
        <v>0</v>
      </c>
      <c r="J1381">
        <v>0.38275500000000001</v>
      </c>
      <c r="K1381">
        <v>0.619112</v>
      </c>
      <c r="L1381">
        <v>0</v>
      </c>
      <c r="M1381" t="s">
        <v>43</v>
      </c>
    </row>
    <row r="1382" spans="1:13" x14ac:dyDescent="0.25">
      <c r="A1382" t="s">
        <v>152</v>
      </c>
      <c r="B1382">
        <v>109189</v>
      </c>
      <c r="C1382">
        <v>109184</v>
      </c>
      <c r="D1382">
        <v>109183</v>
      </c>
      <c r="E1382">
        <v>109077</v>
      </c>
      <c r="F1382">
        <v>4652.5200000000004</v>
      </c>
      <c r="G1382">
        <v>0</v>
      </c>
      <c r="H1382">
        <v>1886.04</v>
      </c>
      <c r="I1382">
        <v>0</v>
      </c>
      <c r="J1382">
        <v>0.38577899999999998</v>
      </c>
      <c r="K1382">
        <v>0.61869799999999997</v>
      </c>
      <c r="L1382">
        <v>0</v>
      </c>
      <c r="M1382" t="s">
        <v>43</v>
      </c>
    </row>
    <row r="1383" spans="1:13" x14ac:dyDescent="0.25">
      <c r="A1383" t="s">
        <v>152</v>
      </c>
      <c r="B1383">
        <v>107660</v>
      </c>
      <c r="C1383">
        <v>107654</v>
      </c>
      <c r="D1383">
        <v>107654</v>
      </c>
      <c r="E1383">
        <v>107550</v>
      </c>
      <c r="F1383">
        <v>4581.88</v>
      </c>
      <c r="G1383">
        <v>0</v>
      </c>
      <c r="H1383">
        <v>1859.43</v>
      </c>
      <c r="I1383">
        <v>0</v>
      </c>
      <c r="J1383">
        <v>0.38577899999999998</v>
      </c>
      <c r="K1383">
        <v>0.623228</v>
      </c>
      <c r="L1383">
        <v>0</v>
      </c>
      <c r="M1383" t="s">
        <v>43</v>
      </c>
    </row>
    <row r="1384" spans="1:13" x14ac:dyDescent="0.25">
      <c r="A1384" t="s">
        <v>152</v>
      </c>
      <c r="B1384">
        <v>108504</v>
      </c>
      <c r="C1384">
        <v>108499</v>
      </c>
      <c r="D1384">
        <v>108498</v>
      </c>
      <c r="E1384">
        <v>108394</v>
      </c>
      <c r="F1384">
        <v>4619.87</v>
      </c>
      <c r="G1384">
        <v>0</v>
      </c>
      <c r="H1384">
        <v>1873.56</v>
      </c>
      <c r="I1384">
        <v>0</v>
      </c>
      <c r="J1384">
        <v>0.38096600000000003</v>
      </c>
      <c r="K1384">
        <v>0.61907599999999996</v>
      </c>
      <c r="L1384">
        <v>0</v>
      </c>
      <c r="M1384" t="s">
        <v>43</v>
      </c>
    </row>
    <row r="1385" spans="1:13" x14ac:dyDescent="0.25">
      <c r="A1385" t="s">
        <v>152</v>
      </c>
      <c r="B1385">
        <v>108710</v>
      </c>
      <c r="C1385">
        <v>108705</v>
      </c>
      <c r="D1385">
        <v>108704</v>
      </c>
      <c r="E1385">
        <v>108598</v>
      </c>
      <c r="F1385">
        <v>4623.3500000000004</v>
      </c>
      <c r="G1385">
        <v>0</v>
      </c>
      <c r="H1385">
        <v>1876.88</v>
      </c>
      <c r="I1385">
        <v>0</v>
      </c>
      <c r="J1385">
        <v>0.37732500000000002</v>
      </c>
      <c r="K1385">
        <v>0.62386399999999997</v>
      </c>
      <c r="L1385">
        <v>0</v>
      </c>
      <c r="M1385" t="s">
        <v>43</v>
      </c>
    </row>
    <row r="1386" spans="1:13" x14ac:dyDescent="0.25">
      <c r="A1386" t="s">
        <v>152</v>
      </c>
      <c r="B1386">
        <v>109630</v>
      </c>
      <c r="C1386">
        <v>109625</v>
      </c>
      <c r="D1386">
        <v>109625</v>
      </c>
      <c r="E1386">
        <v>109518</v>
      </c>
      <c r="F1386">
        <v>4669.9399999999996</v>
      </c>
      <c r="G1386">
        <v>0</v>
      </c>
      <c r="H1386">
        <v>1893.01</v>
      </c>
      <c r="I1386">
        <v>0</v>
      </c>
      <c r="J1386">
        <v>0.385793</v>
      </c>
      <c r="K1386">
        <v>0.61874399999999996</v>
      </c>
      <c r="L1386">
        <v>0</v>
      </c>
      <c r="M1386" t="s">
        <v>43</v>
      </c>
    </row>
    <row r="1387" spans="1:13" x14ac:dyDescent="0.25">
      <c r="A1387" t="s">
        <v>152</v>
      </c>
      <c r="B1387">
        <v>109341</v>
      </c>
      <c r="C1387">
        <v>109336</v>
      </c>
      <c r="D1387">
        <v>109335</v>
      </c>
      <c r="E1387">
        <v>109229</v>
      </c>
      <c r="F1387">
        <v>4662.32</v>
      </c>
      <c r="G1387">
        <v>0</v>
      </c>
      <c r="H1387">
        <v>1887.71</v>
      </c>
      <c r="I1387">
        <v>0</v>
      </c>
      <c r="J1387">
        <v>0.37590699999999999</v>
      </c>
      <c r="K1387">
        <v>0.61859200000000003</v>
      </c>
      <c r="L1387">
        <v>0</v>
      </c>
      <c r="M1387" t="s">
        <v>43</v>
      </c>
    </row>
    <row r="1388" spans="1:13" x14ac:dyDescent="0.25">
      <c r="A1388" t="s">
        <v>152</v>
      </c>
      <c r="B1388">
        <v>109135</v>
      </c>
      <c r="C1388">
        <v>109130</v>
      </c>
      <c r="D1388">
        <v>109129</v>
      </c>
      <c r="E1388">
        <v>109023</v>
      </c>
      <c r="F1388">
        <v>4651.78</v>
      </c>
      <c r="G1388">
        <v>0</v>
      </c>
      <c r="H1388">
        <v>1884.18</v>
      </c>
      <c r="I1388">
        <v>0</v>
      </c>
      <c r="J1388">
        <v>0.37584899999999999</v>
      </c>
      <c r="K1388">
        <v>0.61911400000000005</v>
      </c>
      <c r="L1388">
        <v>0</v>
      </c>
      <c r="M1388" t="s">
        <v>43</v>
      </c>
    </row>
    <row r="1389" spans="1:13" x14ac:dyDescent="0.25">
      <c r="A1389" t="s">
        <v>152</v>
      </c>
      <c r="B1389">
        <v>107898</v>
      </c>
      <c r="C1389">
        <v>107893</v>
      </c>
      <c r="D1389">
        <v>107892</v>
      </c>
      <c r="E1389">
        <v>107788</v>
      </c>
      <c r="F1389">
        <v>4595.34</v>
      </c>
      <c r="G1389">
        <v>0</v>
      </c>
      <c r="H1389">
        <v>1863.53</v>
      </c>
      <c r="I1389">
        <v>0</v>
      </c>
      <c r="J1389">
        <v>0.37695099999999998</v>
      </c>
      <c r="K1389">
        <v>0.61909099999999995</v>
      </c>
      <c r="L1389">
        <v>0</v>
      </c>
      <c r="M1389" t="s">
        <v>43</v>
      </c>
    </row>
    <row r="1390" spans="1:13" x14ac:dyDescent="0.25">
      <c r="A1390" t="s">
        <v>152</v>
      </c>
      <c r="B1390">
        <v>107619</v>
      </c>
      <c r="C1390">
        <v>107614</v>
      </c>
      <c r="D1390">
        <v>107613</v>
      </c>
      <c r="E1390">
        <v>107509</v>
      </c>
      <c r="F1390">
        <v>4587.2</v>
      </c>
      <c r="G1390">
        <v>0</v>
      </c>
      <c r="H1390">
        <v>1858.64</v>
      </c>
      <c r="I1390">
        <v>0</v>
      </c>
      <c r="J1390">
        <v>0.37589400000000001</v>
      </c>
      <c r="K1390">
        <v>0.61910299999999996</v>
      </c>
      <c r="L1390">
        <v>0</v>
      </c>
      <c r="M1390" t="s">
        <v>43</v>
      </c>
    </row>
    <row r="1391" spans="1:13" x14ac:dyDescent="0.25">
      <c r="A1391" t="s">
        <v>152</v>
      </c>
      <c r="B1391">
        <v>108687</v>
      </c>
      <c r="C1391">
        <v>108682</v>
      </c>
      <c r="D1391">
        <v>108682</v>
      </c>
      <c r="E1391">
        <v>108576</v>
      </c>
      <c r="F1391">
        <v>4630.93</v>
      </c>
      <c r="G1391">
        <v>0</v>
      </c>
      <c r="H1391">
        <v>1876.56</v>
      </c>
      <c r="I1391">
        <v>0</v>
      </c>
      <c r="J1391">
        <v>0.37714599999999998</v>
      </c>
      <c r="K1391">
        <v>0.61905600000000005</v>
      </c>
      <c r="L1391">
        <v>0</v>
      </c>
      <c r="M1391" t="s">
        <v>43</v>
      </c>
    </row>
    <row r="1392" spans="1:13" x14ac:dyDescent="0.25">
      <c r="A1392" t="s">
        <v>152</v>
      </c>
      <c r="B1392">
        <v>108423</v>
      </c>
      <c r="C1392">
        <v>108418</v>
      </c>
      <c r="D1392">
        <v>108417</v>
      </c>
      <c r="E1392">
        <v>108312</v>
      </c>
      <c r="F1392">
        <v>4628.22</v>
      </c>
      <c r="G1392">
        <v>0</v>
      </c>
      <c r="H1392">
        <v>1872.03</v>
      </c>
      <c r="I1392">
        <v>0</v>
      </c>
      <c r="J1392">
        <v>0.37569999999999998</v>
      </c>
      <c r="K1392">
        <v>0.628521</v>
      </c>
      <c r="L1392">
        <v>0</v>
      </c>
      <c r="M1392" t="s">
        <v>43</v>
      </c>
    </row>
    <row r="1393" spans="1:25" x14ac:dyDescent="0.25">
      <c r="A1393" t="s">
        <v>152</v>
      </c>
      <c r="B1393">
        <v>110332</v>
      </c>
      <c r="C1393">
        <v>110326</v>
      </c>
      <c r="D1393">
        <v>110325</v>
      </c>
      <c r="E1393">
        <v>110218</v>
      </c>
      <c r="F1393">
        <v>4696</v>
      </c>
      <c r="G1393">
        <v>0</v>
      </c>
      <c r="H1393">
        <v>1905.62</v>
      </c>
      <c r="I1393">
        <v>0</v>
      </c>
      <c r="J1393">
        <v>0.37687399999999999</v>
      </c>
      <c r="K1393">
        <v>0.61894700000000002</v>
      </c>
      <c r="L1393">
        <v>0</v>
      </c>
      <c r="M1393" t="s">
        <v>43</v>
      </c>
    </row>
    <row r="1394" spans="1:25" x14ac:dyDescent="0.25">
      <c r="A1394" t="s">
        <v>152</v>
      </c>
      <c r="B1394">
        <v>111365</v>
      </c>
      <c r="C1394">
        <v>111360</v>
      </c>
      <c r="D1394">
        <v>111359</v>
      </c>
      <c r="E1394">
        <v>111251</v>
      </c>
      <c r="F1394">
        <v>4745.17</v>
      </c>
      <c r="G1394">
        <v>0</v>
      </c>
      <c r="H1394">
        <v>1923.59</v>
      </c>
      <c r="I1394">
        <v>0</v>
      </c>
      <c r="J1394">
        <v>0.375695</v>
      </c>
      <c r="K1394">
        <v>0.619116</v>
      </c>
      <c r="L1394">
        <v>0</v>
      </c>
      <c r="M1394" t="s">
        <v>43</v>
      </c>
    </row>
    <row r="1395" spans="1:25" x14ac:dyDescent="0.25">
      <c r="A1395" t="s">
        <v>152</v>
      </c>
      <c r="B1395">
        <v>109208</v>
      </c>
      <c r="C1395">
        <v>109203</v>
      </c>
      <c r="D1395">
        <v>109202</v>
      </c>
      <c r="E1395">
        <v>109096</v>
      </c>
      <c r="F1395">
        <v>4646.8</v>
      </c>
      <c r="G1395">
        <v>0</v>
      </c>
      <c r="H1395">
        <v>1886.57</v>
      </c>
      <c r="I1395">
        <v>0</v>
      </c>
      <c r="J1395">
        <v>0.38242300000000001</v>
      </c>
      <c r="K1395">
        <v>0.61899300000000002</v>
      </c>
      <c r="L1395">
        <v>0</v>
      </c>
      <c r="M1395" t="s">
        <v>43</v>
      </c>
    </row>
    <row r="1396" spans="1:25" x14ac:dyDescent="0.25">
      <c r="A1396" t="s">
        <v>152</v>
      </c>
      <c r="B1396">
        <v>109579</v>
      </c>
      <c r="C1396">
        <v>109574</v>
      </c>
      <c r="D1396">
        <v>109573</v>
      </c>
      <c r="E1396">
        <v>109467</v>
      </c>
      <c r="F1396">
        <v>4665.71</v>
      </c>
      <c r="G1396">
        <v>0</v>
      </c>
      <c r="H1396">
        <v>1891.99</v>
      </c>
      <c r="I1396">
        <v>0</v>
      </c>
      <c r="J1396">
        <v>0.38325999999999999</v>
      </c>
      <c r="K1396">
        <v>0.61892499999999995</v>
      </c>
      <c r="L1396">
        <v>0</v>
      </c>
      <c r="M1396" t="s">
        <v>43</v>
      </c>
    </row>
    <row r="1397" spans="1:25" x14ac:dyDescent="0.25">
      <c r="A1397" t="s">
        <v>152</v>
      </c>
      <c r="B1397">
        <v>109018</v>
      </c>
      <c r="C1397">
        <v>109013</v>
      </c>
      <c r="D1397">
        <v>109012</v>
      </c>
      <c r="E1397">
        <v>108907</v>
      </c>
      <c r="F1397">
        <v>4643.68</v>
      </c>
      <c r="G1397">
        <v>0</v>
      </c>
      <c r="H1397">
        <v>1882.43</v>
      </c>
      <c r="I1397">
        <v>0</v>
      </c>
      <c r="J1397">
        <v>0.37747000000000003</v>
      </c>
      <c r="K1397">
        <v>0.61912199999999995</v>
      </c>
      <c r="L1397">
        <v>0</v>
      </c>
      <c r="M1397" t="s">
        <v>43</v>
      </c>
    </row>
    <row r="1398" spans="1:25" x14ac:dyDescent="0.25">
      <c r="A1398" t="s">
        <v>152</v>
      </c>
      <c r="B1398">
        <v>108166</v>
      </c>
      <c r="C1398">
        <v>108161</v>
      </c>
      <c r="D1398">
        <v>108160</v>
      </c>
      <c r="E1398">
        <v>108055</v>
      </c>
      <c r="F1398">
        <v>4613.71</v>
      </c>
      <c r="G1398">
        <v>0</v>
      </c>
      <c r="H1398">
        <v>1867.39</v>
      </c>
      <c r="I1398">
        <v>0</v>
      </c>
      <c r="J1398">
        <v>0.37651499999999999</v>
      </c>
      <c r="K1398">
        <v>0.61911000000000005</v>
      </c>
      <c r="L1398">
        <v>0</v>
      </c>
      <c r="M1398" t="s">
        <v>43</v>
      </c>
    </row>
    <row r="1399" spans="1:25" x14ac:dyDescent="0.25">
      <c r="A1399" t="s">
        <v>152</v>
      </c>
      <c r="B1399">
        <v>108363</v>
      </c>
      <c r="C1399">
        <v>108358</v>
      </c>
      <c r="D1399">
        <v>108357</v>
      </c>
      <c r="E1399">
        <v>108252</v>
      </c>
      <c r="F1399">
        <v>4615.74</v>
      </c>
      <c r="G1399">
        <v>0</v>
      </c>
      <c r="H1399">
        <v>1871.32</v>
      </c>
      <c r="I1399">
        <v>0</v>
      </c>
      <c r="J1399">
        <v>0.37744</v>
      </c>
      <c r="K1399">
        <v>0.61910299999999996</v>
      </c>
      <c r="L1399">
        <v>0</v>
      </c>
      <c r="M1399" t="s">
        <v>43</v>
      </c>
      <c r="R1399" t="s">
        <v>68</v>
      </c>
      <c r="U1399" t="s">
        <v>67</v>
      </c>
      <c r="X1399" t="s">
        <v>65</v>
      </c>
    </row>
    <row r="1400" spans="1:25" x14ac:dyDescent="0.25">
      <c r="A1400" t="s">
        <v>152</v>
      </c>
      <c r="B1400">
        <v>108048</v>
      </c>
      <c r="C1400">
        <v>108043</v>
      </c>
      <c r="D1400">
        <v>108042</v>
      </c>
      <c r="E1400">
        <v>107937</v>
      </c>
      <c r="F1400">
        <v>4605.8</v>
      </c>
      <c r="G1400">
        <v>0</v>
      </c>
      <c r="H1400">
        <v>1865.62</v>
      </c>
      <c r="I1400">
        <v>0</v>
      </c>
      <c r="J1400">
        <v>0.37612299999999999</v>
      </c>
      <c r="K1400">
        <v>0.61912</v>
      </c>
      <c r="L1400">
        <v>0</v>
      </c>
      <c r="M1400" t="s">
        <v>43</v>
      </c>
      <c r="R1400">
        <f>AVERAGE(B1351:B1400)</f>
        <v>108959.6</v>
      </c>
      <c r="S1400">
        <f>AVERAGE(C1351:C1400)</f>
        <v>108954.54</v>
      </c>
      <c r="U1400">
        <f>_xlfn.VAR.P(B1351:B1400)</f>
        <v>996569.04000000015</v>
      </c>
      <c r="V1400">
        <f>_xlfn.VAR.P(C1351:C1400)</f>
        <v>996528.9683999999</v>
      </c>
      <c r="X1400">
        <f>1.96*SQRT(U1400)/50</f>
        <v>39.132695404553978</v>
      </c>
      <c r="Y1400">
        <f>1.96*SQRT(V1400)/50</f>
        <v>39.131908642464346</v>
      </c>
    </row>
    <row r="1401" spans="1:25" x14ac:dyDescent="0.25">
      <c r="A1401" t="s">
        <v>153</v>
      </c>
      <c r="B1401">
        <v>5447985.7616720004</v>
      </c>
      <c r="C1401" t="s">
        <v>37</v>
      </c>
    </row>
    <row r="1455" spans="18:25" x14ac:dyDescent="0.25">
      <c r="R1455" t="s">
        <v>68</v>
      </c>
      <c r="U1455" t="s">
        <v>67</v>
      </c>
      <c r="X1455" t="s">
        <v>65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68</v>
      </c>
      <c r="U1511" t="s">
        <v>67</v>
      </c>
      <c r="X1511" t="s">
        <v>65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68</v>
      </c>
      <c r="U1567" t="s">
        <v>67</v>
      </c>
      <c r="X1567" t="s">
        <v>65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68</v>
      </c>
      <c r="U1623" t="s">
        <v>67</v>
      </c>
      <c r="X1623" t="s">
        <v>65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68</v>
      </c>
      <c r="U1679" t="s">
        <v>67</v>
      </c>
      <c r="X1679" t="s">
        <v>65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68</v>
      </c>
      <c r="U1735" t="s">
        <v>67</v>
      </c>
      <c r="X1735" t="s">
        <v>65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68</v>
      </c>
      <c r="U1791" t="s">
        <v>67</v>
      </c>
      <c r="X1791" t="s">
        <v>65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68</v>
      </c>
      <c r="U1847" t="s">
        <v>67</v>
      </c>
      <c r="X1847" t="s">
        <v>65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68</v>
      </c>
      <c r="U1903" t="s">
        <v>67</v>
      </c>
      <c r="X1903" t="s">
        <v>65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68</v>
      </c>
      <c r="U1959" t="s">
        <v>67</v>
      </c>
      <c r="X1959" t="s">
        <v>65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68</v>
      </c>
      <c r="U2015" t="s">
        <v>67</v>
      </c>
      <c r="X2015" t="s">
        <v>65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81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68</v>
      </c>
      <c r="U2071" t="s">
        <v>67</v>
      </c>
      <c r="X2071" t="s">
        <v>65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68</v>
      </c>
      <c r="U2127" t="s">
        <v>67</v>
      </c>
      <c r="X2127" t="s">
        <v>65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68</v>
      </c>
      <c r="U2183" t="s">
        <v>67</v>
      </c>
      <c r="X2183" t="s">
        <v>65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68</v>
      </c>
      <c r="U2239" t="s">
        <v>67</v>
      </c>
      <c r="X2239" t="s">
        <v>65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68</v>
      </c>
      <c r="U2295" t="s">
        <v>67</v>
      </c>
      <c r="X2295" t="s">
        <v>65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68</v>
      </c>
      <c r="U2351" t="s">
        <v>67</v>
      </c>
      <c r="X2351" t="s">
        <v>65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68</v>
      </c>
      <c r="U2407" t="s">
        <v>67</v>
      </c>
      <c r="X2407" t="s">
        <v>65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68</v>
      </c>
      <c r="U2463" t="s">
        <v>67</v>
      </c>
      <c r="X2463" t="s">
        <v>65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68</v>
      </c>
      <c r="U2519" t="s">
        <v>67</v>
      </c>
      <c r="X2519" t="s">
        <v>65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68</v>
      </c>
      <c r="U2575" t="s">
        <v>67</v>
      </c>
      <c r="X2575" t="s">
        <v>65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58</v>
      </c>
      <c r="E2" t="s">
        <v>54</v>
      </c>
      <c r="F2" t="s">
        <v>55</v>
      </c>
      <c r="G2" t="s">
        <v>56</v>
      </c>
      <c r="H2" t="s">
        <v>57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11.343042000000011</v>
      </c>
      <c r="E3">
        <f ca="1">OFFSET('2688p trace'!$S$56,(A3-1)*56,0)-OFFSET('2688p stat'!$H$1,A3*20,0)</f>
        <v>23.453703999999998</v>
      </c>
      <c r="F3">
        <f ca="1">OFFSET('2688p stat'!$H$1,A3*20,0)-OFFSET('2688p stat'!$K$1,A3*20,0)</f>
        <v>1.2219889999999998</v>
      </c>
      <c r="G3">
        <f ca="1">OFFSET('2688p stat'!$K$1,A3*20,0)-OFFSET('2688p stat'!$N$1,A3*20,0)</f>
        <v>1.2119510000000002</v>
      </c>
      <c r="H3">
        <f ca="1">OFFSET('2688p stat'!$N$1,A3*20,0)</f>
        <v>1.2132799999999999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1360.0471192798441</v>
      </c>
      <c r="E4" s="5">
        <f ca="1">OFFSET('2688p trace'!$V$56,(A4-1)*56,0)</f>
        <v>6.1024418158240019</v>
      </c>
      <c r="F4" s="5">
        <f ca="1">OFFSET('2688p stat'!$H$1,A4*20,1)</f>
        <v>2.0282999999999999E-2</v>
      </c>
      <c r="G4" s="5">
        <f ca="1">OFFSET('2688p stat'!$K$1,A4*20,1)</f>
        <v>9.6959999999999998E-3</v>
      </c>
      <c r="H4" s="5">
        <f ca="1">OFFSET('2688p stat'!$N$1,A4*20,1)</f>
        <v>3.065E-3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22.544439999999998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13.260073637999966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120.56199999997625</v>
      </c>
      <c r="E7">
        <f ca="1">OFFSET('2688p trace'!$S$56,(A7-1)*56,0)-OFFSET('2688p stat'!$H$1,A7*20,0)</f>
        <v>28.300938000014867</v>
      </c>
      <c r="F7">
        <f ca="1">OFFSET('2688p stat'!$H$1,A7*20,0)-OFFSET('2688p stat'!$K$1,A7*20,0)</f>
        <v>1.2696870000072522</v>
      </c>
      <c r="G7">
        <f ca="1">OFFSET('2688p stat'!$K$1,A7*20,0)-OFFSET('2688p stat'!$N$1,A7*20,0)</f>
        <v>88316.483810000005</v>
      </c>
      <c r="H7">
        <f ca="1">OFFSET('2688p stat'!$N$1,A7*20,0)</f>
        <v>1.5155650000000001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997705.08177600056</v>
      </c>
      <c r="E8" s="5">
        <f ca="1">OFFSET('2688p trace'!$V$56,(A8-1)*56,0)</f>
        <v>974249.98610000277</v>
      </c>
      <c r="F8" s="5">
        <f ca="1">OFFSET('2688p stat'!$H$1,A8*20,1)</f>
        <v>974155.93693900004</v>
      </c>
      <c r="G8" s="5">
        <f ca="1">OFFSET('2688p stat'!$K$1,A8*20,1)</f>
        <v>974148.44092299999</v>
      </c>
      <c r="H8" s="5">
        <f ca="1">OFFSET('2688p stat'!$N$1,A8*20,1)</f>
        <v>6.0000000000000002E-5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408.45579999999927</v>
      </c>
      <c r="E9">
        <f ca="1">OFFSET('2688p trace'!$S$56,(A9-1)*56,0)-OFFSET('2688p stat'!$H$1,A9*20,0)</f>
        <v>24.190344999999979</v>
      </c>
      <c r="F9">
        <f ca="1">OFFSET('2688p stat'!$H$1,A9*20,0)-OFFSET('2688p stat'!$K$1,A9*20,0)</f>
        <v>6.0870990000003076</v>
      </c>
      <c r="G9">
        <f ca="1">OFFSET('2688p stat'!$K$1,A9*20,0)-OFFSET('2688p stat'!$N$1,A9*20,0)</f>
        <v>2639.1982469999998</v>
      </c>
      <c r="H9">
        <f ca="1">OFFSET('2688p stat'!$N$1,A9*20,0)</f>
        <v>251.621509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116717.23367700959</v>
      </c>
      <c r="E10" s="5">
        <f ca="1">OFFSET('2688p trace'!$V$56,(A10-1)*56,0)</f>
        <v>38.13264016000025</v>
      </c>
      <c r="F10" s="5">
        <f ca="1">OFFSET('2688p stat'!$H$1,A10*20,1)</f>
        <v>35.878709999999998</v>
      </c>
      <c r="G10" s="5">
        <f ca="1">OFFSET('2688p stat'!$K$1,A10*20,1)</f>
        <v>35.347185000000003</v>
      </c>
      <c r="H10" s="5">
        <f ca="1">OFFSET('2688p stat'!$N$1,A10*20,1)</f>
        <v>0.200103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183.59999999999127</v>
      </c>
      <c r="E11">
        <f ca="1">OFFSET('2688p trace'!$S$56,(A11-1)*56,0)-OFFSET('2688p stat'!$H$1,A11*20,0)</f>
        <v>25.040781000003335</v>
      </c>
      <c r="F11">
        <f ca="1">OFFSET('2688p stat'!$H$1,A11*20,0)-OFFSET('2688p stat'!$K$1,A11*20,0)</f>
        <v>1.1953130000038072</v>
      </c>
      <c r="G11">
        <f ca="1">OFFSET('2688p stat'!$K$1,A11*20,0)-OFFSET('2688p stat'!$N$1,A11*20,0)</f>
        <v>109696.882247</v>
      </c>
      <c r="H11">
        <f ca="1">OFFSET('2688p stat'!$N$1,A11*20,0)</f>
        <v>1.181659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19106.489999999983</v>
      </c>
      <c r="E12" s="5">
        <f ca="1">OFFSET('2688p trace'!$V$56,(A12-1)*56,0)</f>
        <v>226.53000000000017</v>
      </c>
      <c r="F12" s="5">
        <f ca="1">OFFSET('2688p stat'!$H$1,A12*20,1)</f>
        <v>225.89141100000001</v>
      </c>
      <c r="G12" s="5">
        <f ca="1">OFFSET('2688p stat'!$K$1,A12*20,1)</f>
        <v>225.90894299999999</v>
      </c>
      <c r="H12" s="5">
        <f ca="1">OFFSET('2688p stat'!$N$1,A12*20,1)</f>
        <v>9.2999999999999997E-5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38.070399999999836</v>
      </c>
      <c r="E13">
        <f ca="1">OFFSET('2688p trace'!$S$56,(A13-1)*56,0)-OFFSET('2688p stat'!$H$1,A13*20,0)</f>
        <v>23.833920000000035</v>
      </c>
      <c r="F13">
        <f ca="1">OFFSET('2688p stat'!$H$1,A13*20,0)-OFFSET('2688p stat'!$K$1,A13*20,0)</f>
        <v>6.1340970000001107</v>
      </c>
      <c r="G13">
        <f ca="1">OFFSET('2688p stat'!$K$1,A13*20,0)-OFFSET('2688p stat'!$N$1,A13*20,0)</f>
        <v>1722.1228619999999</v>
      </c>
      <c r="H13">
        <f ca="1">OFFSET('2688p stat'!$N$1,A13*20,0)</f>
        <v>253.37712099999999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28644.678449439998</v>
      </c>
      <c r="E14" s="5">
        <f ca="1">OFFSET('2688p trace'!$V$56,(A14-1)*56,0)</f>
        <v>16.485859999999853</v>
      </c>
      <c r="F14" s="5">
        <f ca="1">OFFSET('2688p stat'!$H$1,A14*20,1)</f>
        <v>18.237302</v>
      </c>
      <c r="G14" s="5">
        <f ca="1">OFFSET('2688p stat'!$K$1,A14*20,1)</f>
        <v>18.450389999999999</v>
      </c>
      <c r="H14" s="5">
        <f ca="1">OFFSET('2688p stat'!$N$1,A14*20,1)</f>
        <v>0.31254599999999999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113.75399999999536</v>
      </c>
      <c r="E15">
        <f ca="1">OFFSET('2688p trace'!$S$56,(A15-1)*56,0)-OFFSET('2688p stat'!$H$1,A15*20,0)</f>
        <v>24.476344000000609</v>
      </c>
      <c r="F15">
        <f ca="1">OFFSET('2688p stat'!$H$1,A15*20,0)-OFFSET('2688p stat'!$K$1,A15*20,0)</f>
        <v>94.98037099999965</v>
      </c>
      <c r="G15">
        <f ca="1">OFFSET('2688p stat'!$K$1,A15*20,0)-OFFSET('2688p stat'!$N$1,A15*20,0)</f>
        <v>3958.3387110000003</v>
      </c>
      <c r="H15">
        <f ca="1">OFFSET('2688p stat'!$N$1,A15*20,0)</f>
        <v>7509.9585740000002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123383.33033599996</v>
      </c>
      <c r="E16" s="5">
        <f ca="1">OFFSET('2688p trace'!$V$56,(A16-1)*56,0)</f>
        <v>20355.375684000013</v>
      </c>
      <c r="F16" s="5">
        <f ca="1">OFFSET('2688p stat'!$H$1,A16*20,1)</f>
        <v>20329.869697999999</v>
      </c>
      <c r="G16" s="5">
        <f ca="1">OFFSET('2688p stat'!$K$1,A16*20,1)</f>
        <v>19567.437301000002</v>
      </c>
      <c r="H16" s="5">
        <f ca="1">OFFSET('2688p stat'!$N$1,A16*20,1)</f>
        <v>19320.044604999999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11657.105999999998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83642.430964000043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>
        <f ca="1">OFFSET('2688p stat'!$A$1,A19*20,0)</f>
        <v>0</v>
      </c>
      <c r="D19">
        <f ca="1">OFFSET('2688p trace'!$R$56,(A19-1)*56,0)-OFFSET('2688p trace'!$S$56,(A19-1)*56,0)</f>
        <v>96.587999999997919</v>
      </c>
      <c r="E19">
        <f ca="1">OFFSET('2688p trace'!$S$56,(A19-1)*56,0)-OFFSET('2688p stat'!$H$1,A19*20,0)</f>
        <v>10511.392000000002</v>
      </c>
      <c r="F19">
        <f ca="1">OFFSET('2688p stat'!$H$1,A19*20,0)-OFFSET('2688p stat'!$K$1,A19*20,0)</f>
        <v>0</v>
      </c>
      <c r="G19">
        <f ca="1">OFFSET('2688p stat'!$K$1,A19*20,0)-OFFSET('2688p stat'!$N$1,A19*20,0)</f>
        <v>0</v>
      </c>
      <c r="H19">
        <f ca="1">OFFSET('2688p stat'!$N$1,A19*20,0)</f>
        <v>0</v>
      </c>
    </row>
    <row r="20" spans="1:12" x14ac:dyDescent="0.25">
      <c r="A20">
        <v>9</v>
      </c>
      <c r="C20">
        <f ca="1">OFFSET('2688p stat'!$A$1,A20*20,0)</f>
        <v>0</v>
      </c>
      <c r="D20" s="5">
        <f ca="1">OFFSET('2688p trace'!$U$56,(A20-1)*56,0)</f>
        <v>105291.91759999994</v>
      </c>
      <c r="E20" s="5">
        <f ca="1">OFFSET('2688p trace'!$V$56,(A20-1)*56,0)</f>
        <v>29713.783535999992</v>
      </c>
      <c r="F20" s="5">
        <f ca="1">OFFSET('2688p stat'!$H$1,A20*20,1)</f>
        <v>0</v>
      </c>
      <c r="G20" s="5">
        <f ca="1">OFFSET('2688p stat'!$K$1,A20*20,1)</f>
        <v>0</v>
      </c>
      <c r="H20" s="5">
        <f ca="1">OFFSET('2688p stat'!$N$1,A20*20,1)</f>
        <v>0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45.713074000000006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9426.9377773071265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13.99317000000001</v>
      </c>
      <c r="E25">
        <f ca="1">OFFSET('2688p trace'!$S$56,(A25-1)*56,0)-OFFSET('2688p stat'!$H$1,A25*20,0)</f>
        <v>23.166664999999988</v>
      </c>
      <c r="F25">
        <f ca="1">OFFSET('2688p stat'!$H$1,A25*20,0)-OFFSET('2688p stat'!$K$1,A25*20,0)</f>
        <v>1.265933</v>
      </c>
      <c r="G25">
        <f ca="1">OFFSET('2688p stat'!$K$1,A25*20,0)-OFFSET('2688p stat'!$N$1,A25*20,0)</f>
        <v>1.253498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0.14543135944399987</v>
      </c>
      <c r="E26" s="5">
        <f ca="1">OFFSET('2688p trace'!$V$56,(A26-1)*56,0)</f>
        <v>2.2234071840000098E-3</v>
      </c>
      <c r="F26" s="5">
        <f ca="1">OFFSET('2688p stat'!$H$1,A26*20,1)</f>
        <v>7.2000000000000002E-5</v>
      </c>
      <c r="G26" s="5">
        <f ca="1">OFFSET('2688p stat'!$K$1,A26*20,1)</f>
        <v>1.1900000000000001E-4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12.377110000000002</v>
      </c>
      <c r="E27">
        <f ca="1">OFFSET('2688p trace'!$S$56,(A27-1)*56,0)-OFFSET('2688p stat'!$H$1,A27*20,0)</f>
        <v>22.198523000000005</v>
      </c>
      <c r="F27">
        <f ca="1">OFFSET('2688p stat'!$H$1,A27*20,0)-OFFSET('2688p stat'!$K$1,A27*20,0)</f>
        <v>1.261709</v>
      </c>
      <c r="G27">
        <f ca="1">OFFSET('2688p stat'!$K$1,A27*20,0)-OFFSET('2688p stat'!$N$1,A27*20,0)</f>
        <v>1.256054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0.39706438758399981</v>
      </c>
      <c r="E28" s="5">
        <f ca="1">OFFSET('2688p trace'!$V$56,(A28-1)*56,0)</f>
        <v>1.679277203999996E-3</v>
      </c>
      <c r="F28" s="5">
        <f ca="1">OFFSET('2688p stat'!$H$1,A28*20,1)</f>
        <v>1E-4</v>
      </c>
      <c r="G28" s="5">
        <f ca="1">OFFSET('2688p stat'!$K$1,A28*20,1)</f>
        <v>1.7799999999999999E-4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58</v>
      </c>
      <c r="E30" t="s">
        <v>54</v>
      </c>
      <c r="F30" t="s">
        <v>55</v>
      </c>
      <c r="G30" t="s">
        <v>56</v>
      </c>
      <c r="H30" t="s">
        <v>57</v>
      </c>
      <c r="J30" t="s">
        <v>77</v>
      </c>
      <c r="K30" t="s">
        <v>80</v>
      </c>
      <c r="L30" t="s">
        <v>84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11.343042000000011</v>
      </c>
      <c r="E31" s="5">
        <f ca="1">OFFSET('2688p trace'!$S$56,(A31-1)*56,0)-OFFSET('2688p stat'!$H$1,A31*20,0)</f>
        <v>23.453703999999998</v>
      </c>
      <c r="F31" s="5">
        <f ca="1">OFFSET('2688p stat'!$H$1,A31*20,0)-OFFSET('2688p stat'!$K$1,A31*20,0)</f>
        <v>1.2219889999999998</v>
      </c>
      <c r="G31" s="5">
        <f ca="1">OFFSET('2688p stat'!$K$1,A31*20,0)-OFFSET('2688p stat'!$N$1,A31*20,0)</f>
        <v>1.2119510000000002</v>
      </c>
      <c r="H31" s="5">
        <f ca="1">OFFSET('2688p stat'!$N$1,A31*20,0)</f>
        <v>1.2132799999999999</v>
      </c>
      <c r="I31" s="5"/>
      <c r="J31" s="5">
        <f ca="1">SUM(E31:H31)</f>
        <v>27.100923999999999</v>
      </c>
      <c r="K31" s="10">
        <f ca="1">G31/J31</f>
        <v>4.4719914346831875E-2</v>
      </c>
      <c r="L31">
        <f t="shared" ref="L31:L59" ca="1" si="0">$K$29*POWER(K31,2)*SQRT(G139/(POWER(G31,2)*$L$29)+J139/(POWER(J31,2)*$L$29))</f>
        <v>6.7789930504635716E-5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22.544439999999998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120.56199999997625</v>
      </c>
      <c r="E33" s="5">
        <f ca="1">OFFSET('2688p trace'!$S$56,(A33-1)*56,0)-OFFSET('2688p stat'!$H$1,A33*20,0)</f>
        <v>28.300938000014867</v>
      </c>
      <c r="F33" s="5">
        <f ca="1">OFFSET('2688p stat'!$H$1,A33*20,0)-OFFSET('2688p stat'!$K$1,A33*20,0)</f>
        <v>1.2696870000072522</v>
      </c>
      <c r="G33" s="5">
        <f ca="1">OFFSET('2688p stat'!$K$1,A33*20,0)-OFFSET('2688p stat'!$N$1,A33*20,0)</f>
        <v>88316.483810000005</v>
      </c>
      <c r="H33" s="5">
        <f ca="1">OFFSET('2688p stat'!$N$1,A33*20,0)</f>
        <v>1.5155650000000001</v>
      </c>
      <c r="I33" s="5"/>
      <c r="J33" s="5">
        <f t="shared" ca="1" si="1"/>
        <v>88347.570000000022</v>
      </c>
      <c r="K33" s="10">
        <f t="shared" ca="1" si="2"/>
        <v>0.99964813757752458</v>
      </c>
      <c r="L33">
        <f t="shared" ca="1" si="0"/>
        <v>6.1895295921101838E-3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408.45579999999927</v>
      </c>
      <c r="E34" s="5">
        <f ca="1">OFFSET('2688p trace'!$S$56,(A34-1)*56,0)-OFFSET('2688p stat'!$H$1,A34*20,0)</f>
        <v>24.190344999999979</v>
      </c>
      <c r="F34" s="5">
        <f ca="1">OFFSET('2688p stat'!$H$1,A34*20,0)-OFFSET('2688p stat'!$K$1,A34*20,0)</f>
        <v>6.0870990000003076</v>
      </c>
      <c r="G34" s="5">
        <f ca="1">OFFSET('2688p stat'!$K$1,A34*20,0)-OFFSET('2688p stat'!$N$1,A34*20,0)</f>
        <v>2639.1982469999998</v>
      </c>
      <c r="H34" s="5">
        <f ca="1">OFFSET('2688p stat'!$N$1,A34*20,0)</f>
        <v>251.621509</v>
      </c>
      <c r="I34" s="5"/>
      <c r="J34" s="5">
        <f t="shared" ca="1" si="1"/>
        <v>2921.0972000000002</v>
      </c>
      <c r="K34" s="10">
        <f t="shared" ca="1" si="2"/>
        <v>0.90349552455837479</v>
      </c>
      <c r="L34">
        <f t="shared" ca="1" si="0"/>
        <v>9.5768829405589232E-4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183.59999999999127</v>
      </c>
      <c r="E35" s="5">
        <f ca="1">OFFSET('2688p trace'!$S$56,(A35-1)*56,0)-OFFSET('2688p stat'!$H$1,A35*20,0)</f>
        <v>25.040781000003335</v>
      </c>
      <c r="F35" s="5">
        <f ca="1">OFFSET('2688p stat'!$H$1,A35*20,0)-OFFSET('2688p stat'!$K$1,A35*20,0)</f>
        <v>1.1953130000038072</v>
      </c>
      <c r="G35" s="5">
        <f ca="1">OFFSET('2688p stat'!$K$1,A35*20,0)-OFFSET('2688p stat'!$N$1,A35*20,0)</f>
        <v>109696.882247</v>
      </c>
      <c r="H35" s="5">
        <f ca="1">OFFSET('2688p stat'!$N$1,A35*20,0)</f>
        <v>1.181659</v>
      </c>
      <c r="I35" s="5"/>
      <c r="J35" s="5">
        <f t="shared" ca="1" si="1"/>
        <v>109724.3</v>
      </c>
      <c r="K35" s="10">
        <f t="shared" ca="1" si="2"/>
        <v>0.99975012141339703</v>
      </c>
      <c r="L35">
        <f t="shared" ca="1" si="0"/>
        <v>7.5931156178791337E-5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38.070399999999836</v>
      </c>
      <c r="E36" s="5">
        <f ca="1">OFFSET('2688p trace'!$S$56,(A36-1)*56,0)-OFFSET('2688p stat'!$H$1,A36*20,0)</f>
        <v>23.833920000000035</v>
      </c>
      <c r="F36" s="5">
        <f ca="1">OFFSET('2688p stat'!$H$1,A36*20,0)-OFFSET('2688p stat'!$K$1,A36*20,0)</f>
        <v>6.1340970000001107</v>
      </c>
      <c r="G36" s="5">
        <f ca="1">OFFSET('2688p stat'!$K$1,A36*20,0)-OFFSET('2688p stat'!$N$1,A36*20,0)</f>
        <v>1722.1228619999999</v>
      </c>
      <c r="H36" s="5">
        <f ca="1">OFFSET('2688p stat'!$N$1,A36*20,0)</f>
        <v>253.37712099999999</v>
      </c>
      <c r="I36" s="5"/>
      <c r="J36" s="5">
        <f t="shared" ca="1" si="1"/>
        <v>2005.4680000000001</v>
      </c>
      <c r="K36" s="10">
        <f t="shared" ca="1" si="2"/>
        <v>0.85871370772308497</v>
      </c>
      <c r="L36">
        <f t="shared" ca="1" si="0"/>
        <v>9.0304052175399876E-4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113.75399999999536</v>
      </c>
      <c r="E37" s="5">
        <f ca="1">OFFSET('2688p trace'!$S$56,(A37-1)*56,0)-OFFSET('2688p stat'!$H$1,A37*20,0)</f>
        <v>24.476344000000609</v>
      </c>
      <c r="F37" s="5">
        <f ca="1">OFFSET('2688p stat'!$H$1,A37*20,0)-OFFSET('2688p stat'!$K$1,A37*20,0)</f>
        <v>94.98037099999965</v>
      </c>
      <c r="G37" s="5">
        <f ca="1">OFFSET('2688p stat'!$K$1,A37*20,0)-OFFSET('2688p stat'!$N$1,A37*20,0)</f>
        <v>3958.3387110000003</v>
      </c>
      <c r="H37" s="5">
        <f ca="1">OFFSET('2688p stat'!$N$1,A37*20,0)</f>
        <v>7509.9585740000002</v>
      </c>
      <c r="I37" s="5"/>
      <c r="J37" s="5">
        <f t="shared" ca="1" si="1"/>
        <v>11587.754000000001</v>
      </c>
      <c r="K37" s="10">
        <f t="shared" ca="1" si="2"/>
        <v>0.3415967158950734</v>
      </c>
      <c r="L37">
        <f t="shared" ca="1" si="0"/>
        <v>1.3879643272294399E-3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11657.105999999998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>
        <f ca="1">OFFSET('2688p stat'!$A$1,A39*20,0)</f>
        <v>0</v>
      </c>
      <c r="D39" s="5">
        <f ca="1">OFFSET('2688p trace'!$R$56,(A39-1)*56,0)-OFFSET('2688p trace'!$S$56,(A39-1)*56,0)</f>
        <v>96.587999999997919</v>
      </c>
      <c r="E39" s="5">
        <f ca="1">OFFSET('2688p trace'!$S$56,(A39-1)*56,0)-OFFSET('2688p stat'!$H$1,A39*20,0)</f>
        <v>10511.392000000002</v>
      </c>
      <c r="F39" s="5">
        <f ca="1">OFFSET('2688p stat'!$H$1,A39*20,0)-OFFSET('2688p stat'!$K$1,A39*20,0)</f>
        <v>0</v>
      </c>
      <c r="G39" s="5">
        <f ca="1">OFFSET('2688p stat'!$K$1,A39*20,0)-OFFSET('2688p stat'!$N$1,A39*20,0)</f>
        <v>0</v>
      </c>
      <c r="H39" s="5">
        <f ca="1">OFFSET('2688p stat'!$N$1,A39*20,0)</f>
        <v>0</v>
      </c>
      <c r="I39" s="5"/>
      <c r="J39" s="5">
        <f t="shared" ca="1" si="1"/>
        <v>10511.392000000002</v>
      </c>
      <c r="K39" s="10">
        <f t="shared" ca="1" si="2"/>
        <v>0</v>
      </c>
      <c r="L39" t="e">
        <f t="shared" ca="1" si="0"/>
        <v>#DIV/0!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45.713074000000006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13.99317000000001</v>
      </c>
      <c r="E42" s="5">
        <f ca="1">OFFSET('2688p trace'!$S$56,(A42-1)*56,0)-OFFSET('2688p stat'!$H$1,A42*20,0)</f>
        <v>23.166664999999988</v>
      </c>
      <c r="F42" s="5">
        <f ca="1">OFFSET('2688p stat'!$H$1,A42*20,0)-OFFSET('2688p stat'!$K$1,A42*20,0)</f>
        <v>1.265933</v>
      </c>
      <c r="G42" s="5">
        <f ca="1">OFFSET('2688p stat'!$K$1,A42*20,0)-OFFSET('2688p stat'!$N$1,A42*20,0)</f>
        <v>1.253498</v>
      </c>
      <c r="H42" s="5">
        <f ca="1">OFFSET('2688p stat'!$N$1,A42*20,0)</f>
        <v>0</v>
      </c>
      <c r="I42" s="5"/>
      <c r="J42" s="5">
        <f t="shared" ca="1" si="1"/>
        <v>25.686095999999988</v>
      </c>
      <c r="K42" s="10">
        <f t="shared" ca="1" si="2"/>
        <v>4.8800642962636309E-2</v>
      </c>
      <c r="L42">
        <f t="shared" ca="1" si="0"/>
        <v>5.8819136580807914E-6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12.377110000000002</v>
      </c>
      <c r="E43" s="5">
        <f ca="1">OFFSET('2688p trace'!$S$56,(A43-1)*56,0)-OFFSET('2688p stat'!$H$1,A43*20,0)</f>
        <v>22.198523000000005</v>
      </c>
      <c r="F43" s="5">
        <f ca="1">OFFSET('2688p stat'!$H$1,A43*20,0)-OFFSET('2688p stat'!$K$1,A43*20,0)</f>
        <v>1.261709</v>
      </c>
      <c r="G43" s="5">
        <f ca="1">OFFSET('2688p stat'!$K$1,A43*20,0)-OFFSET('2688p stat'!$N$1,A43*20,0)</f>
        <v>1.256054</v>
      </c>
      <c r="H43" s="5">
        <f ca="1">OFFSET('2688p stat'!$N$1,A43*20,0)</f>
        <v>0</v>
      </c>
      <c r="I43" s="5"/>
      <c r="J43" s="5">
        <f t="shared" ca="1" si="1"/>
        <v>24.716286000000004</v>
      </c>
      <c r="K43" s="10">
        <f t="shared" ca="1" si="2"/>
        <v>5.0818881121540663E-2</v>
      </c>
      <c r="L43">
        <f t="shared" ca="1" si="0"/>
        <v>7.7108720541371937E-6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479.55159999999842</v>
      </c>
      <c r="E44" s="5">
        <f ca="1">OFFSET('2688p trace'!$S$56,(A44-1)*56,0)-OFFSET('2688p stat'!$H$1,A44*20,0)</f>
        <v>22.457640000000993</v>
      </c>
      <c r="F44" s="5">
        <f ca="1">OFFSET('2688p stat'!$H$1,A44*20,0)-OFFSET('2688p stat'!$K$1,A44*20,0)</f>
        <v>250.44160599999987</v>
      </c>
      <c r="G44" s="5">
        <f ca="1">OFFSET('2688p stat'!$K$1,A44*20,0)-OFFSET('2688p stat'!$N$1,A44*20,0)</f>
        <v>2634.5023540000002</v>
      </c>
      <c r="H44" s="5">
        <f ca="1">OFFSET('2688p stat'!$N$1,A44*20,0)</f>
        <v>0</v>
      </c>
      <c r="I44" s="5"/>
      <c r="J44" s="5">
        <f t="shared" ca="1" si="1"/>
        <v>2907.4016000000011</v>
      </c>
      <c r="K44" s="10">
        <f t="shared" ca="1" si="2"/>
        <v>0.90613637758196164</v>
      </c>
      <c r="L44">
        <f t="shared" ca="1" si="0"/>
        <v>8.6197967288210216E-4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16.481600000000753</v>
      </c>
      <c r="E45" s="5">
        <f ca="1">OFFSET('2688p trace'!$S$56,(A45-1)*56,0)-OFFSET('2688p stat'!$H$1,A45*20,0)</f>
        <v>22.085826999999654</v>
      </c>
      <c r="F45" s="5">
        <f ca="1">OFFSET('2688p stat'!$H$1,A45*20,0)-OFFSET('2688p stat'!$K$1,A45*20,0)</f>
        <v>251.79532399999994</v>
      </c>
      <c r="G45" s="5">
        <f ca="1">OFFSET('2688p stat'!$K$1,A45*20,0)-OFFSET('2688p stat'!$N$1,A45*20,0)</f>
        <v>1711.1174490000001</v>
      </c>
      <c r="H45" s="5">
        <f ca="1">OFFSET('2688p stat'!$N$1,A45*20,0)</f>
        <v>0</v>
      </c>
      <c r="I45" s="5"/>
      <c r="J45" s="5">
        <f t="shared" ca="1" si="1"/>
        <v>1984.9985999999997</v>
      </c>
      <c r="K45" s="10">
        <f t="shared" ca="1" si="2"/>
        <v>0.86202451175532335</v>
      </c>
      <c r="L45">
        <f t="shared" ca="1" si="0"/>
        <v>6.8951304887642504E-4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224.52000000000407</v>
      </c>
      <c r="E46" s="5">
        <f ca="1">OFFSET('2688p trace'!$S$56,(A46-1)*56,0)-OFFSET('2688p stat'!$H$1,A46*20,0)</f>
        <v>23.64093700000376</v>
      </c>
      <c r="F46" s="5">
        <f ca="1">OFFSET('2688p stat'!$H$1,A46*20,0)-OFFSET('2688p stat'!$K$1,A46*20,0)</f>
        <v>1.1885939999920083</v>
      </c>
      <c r="G46" s="5">
        <f ca="1">OFFSET('2688p stat'!$K$1,A46*20,0)-OFFSET('2688p stat'!$N$1,A46*20,0)</f>
        <v>109693.370469</v>
      </c>
      <c r="H46" s="5">
        <f ca="1">OFFSET('2688p stat'!$N$1,A46*20,0)</f>
        <v>0</v>
      </c>
      <c r="I46" s="5"/>
      <c r="J46" s="5">
        <f t="shared" ca="1" si="1"/>
        <v>109718.2</v>
      </c>
      <c r="K46" s="10">
        <f t="shared" ca="1" si="2"/>
        <v>0.99977369724439524</v>
      </c>
      <c r="L46">
        <f t="shared" ca="1" si="0"/>
        <v>8.9865165051739021E-5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124.10000000000582</v>
      </c>
      <c r="E47" s="5">
        <f ca="1">OFFSET('2688p trace'!$S$56,(A47-1)*56,0)-OFFSET('2688p stat'!$H$1,A47*20,0)</f>
        <v>0.73249999999825377</v>
      </c>
      <c r="F47" s="5">
        <f ca="1">OFFSET('2688p stat'!$H$1,A47*20,0)-OFFSET('2688p stat'!$K$1,A47*20,0)</f>
        <v>96.552968999996665</v>
      </c>
      <c r="G47" s="5">
        <f ca="1">OFFSET('2688p stat'!$K$1,A47*20,0)-OFFSET('2688p stat'!$N$1,A47*20,0)</f>
        <v>106460.010156</v>
      </c>
      <c r="H47" s="5">
        <f ca="1">OFFSET('2688p stat'!$N$1,A47*20,0)</f>
        <v>7878.0643749999999</v>
      </c>
      <c r="I47" s="5"/>
      <c r="J47" s="5">
        <f t="shared" ca="1" si="1"/>
        <v>114435.36</v>
      </c>
      <c r="K47" s="10">
        <f t="shared" ca="1" si="2"/>
        <v>0.93030694495128086</v>
      </c>
      <c r="L47">
        <f t="shared" ca="1" si="0"/>
        <v>7.2426519518422354E-3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5.2400000000052387</v>
      </c>
      <c r="E48" s="5">
        <f ca="1">OFFSET('2688p trace'!$S$56,(A48-1)*56,0)-OFFSET('2688p stat'!$H$1,A48*20,0)</f>
        <v>0.72843800000555348</v>
      </c>
      <c r="F48" s="5">
        <f ca="1">OFFSET('2688p stat'!$H$1,A48*20,0)-OFFSET('2688p stat'!$K$1,A48*20,0)</f>
        <v>96.271873999998206</v>
      </c>
      <c r="G48" s="5">
        <f ca="1">OFFSET('2688p stat'!$K$1,A48*20,0)-OFFSET('2688p stat'!$N$1,A48*20,0)</f>
        <v>102612.82576199999</v>
      </c>
      <c r="H48" s="5">
        <f ca="1">OFFSET('2688p stat'!$N$1,A48*20,0)</f>
        <v>6144.1739260000004</v>
      </c>
      <c r="I48" s="5"/>
      <c r="J48" s="5">
        <f t="shared" ca="1" si="1"/>
        <v>108854</v>
      </c>
      <c r="K48" s="10">
        <f t="shared" ca="1" si="2"/>
        <v>0.94266472304187254</v>
      </c>
      <c r="L48">
        <f t="shared" ca="1" si="0"/>
        <v>6.4506220330583369E-3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2770.7600000000093</v>
      </c>
      <c r="E49" s="5">
        <f ca="1">OFFSET('2688p trace'!$S$56,(A49-1)*56,0)-OFFSET('2688p stat'!$H$1,A49*20,0)</f>
        <v>34.411874999990687</v>
      </c>
      <c r="F49" s="5">
        <f ca="1">OFFSET('2688p stat'!$H$1,A49*20,0)-OFFSET('2688p stat'!$K$1,A49*20,0)</f>
        <v>184.96812500001397</v>
      </c>
      <c r="G49" s="5">
        <f ca="1">OFFSET('2688p stat'!$K$1,A49*20,0)-OFFSET('2688p stat'!$N$1,A49*20,0)</f>
        <v>201837.232793</v>
      </c>
      <c r="H49" s="5">
        <f ca="1">OFFSET('2688p stat'!$N$1,A49*20,0)</f>
        <v>12324.287206999999</v>
      </c>
      <c r="I49" s="5"/>
      <c r="J49" s="5">
        <f t="shared" ca="1" si="1"/>
        <v>214380.9</v>
      </c>
      <c r="K49" s="10">
        <f t="shared" ca="1" si="2"/>
        <v>0.9414888770081663</v>
      </c>
      <c r="L49">
        <f t="shared" ca="1" si="0"/>
        <v>5.312879039291141E-3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8.4400000000023283</v>
      </c>
      <c r="E50" s="5">
        <f ca="1">OFFSET('2688p trace'!$S$56,(A50-1)*56,0)-OFFSET('2688p stat'!$H$1,A50*20,0)</f>
        <v>16.569375000020955</v>
      </c>
      <c r="F50" s="5">
        <f ca="1">OFFSET('2688p stat'!$H$1,A50*20,0)-OFFSET('2688p stat'!$K$1,A50*20,0)</f>
        <v>160.65093799997703</v>
      </c>
      <c r="G50" s="5">
        <f ca="1">OFFSET('2688p stat'!$K$1,A50*20,0)-OFFSET('2688p stat'!$N$1,A50*20,0)</f>
        <v>190306.45556600002</v>
      </c>
      <c r="H50" s="5">
        <f ca="1">OFFSET('2688p stat'!$N$1,A50*20,0)</f>
        <v>10491.084121</v>
      </c>
      <c r="I50" s="5"/>
      <c r="J50" s="5">
        <f t="shared" ca="1" si="1"/>
        <v>200974.76</v>
      </c>
      <c r="K50" s="10">
        <f t="shared" ca="1" si="2"/>
        <v>0.94691719281565512</v>
      </c>
      <c r="L50">
        <f t="shared" ca="1" si="0"/>
        <v>5.0388540034320226E-3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123.95999999999185</v>
      </c>
      <c r="E51" s="5">
        <f ca="1">OFFSET('2688p trace'!$S$56,(A51-1)*56,0)-OFFSET('2688p stat'!$H$1,A51*20,0)</f>
        <v>0.68703100000857376</v>
      </c>
      <c r="F51" s="5">
        <f ca="1">OFFSET('2688p stat'!$H$1,A51*20,0)-OFFSET('2688p stat'!$K$1,A51*20,0)</f>
        <v>99.512969000003068</v>
      </c>
      <c r="G51" s="5">
        <f ca="1">OFFSET('2688p stat'!$K$1,A51*20,0)-OFFSET('2688p stat'!$N$1,A51*20,0)</f>
        <v>107347.009131</v>
      </c>
      <c r="H51" s="5">
        <f ca="1">OFFSET('2688p stat'!$N$1,A51*20,0)</f>
        <v>8178.8908689999998</v>
      </c>
      <c r="I51" s="5"/>
      <c r="J51" s="5">
        <f t="shared" ca="1" si="1"/>
        <v>115626.1</v>
      </c>
      <c r="K51" s="10">
        <f t="shared" ca="1" si="2"/>
        <v>0.92839773313291718</v>
      </c>
      <c r="L51">
        <f t="shared" ca="1" si="0"/>
        <v>7.7648621700506714E-3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5.180000000007567</v>
      </c>
      <c r="E52" s="5">
        <f ca="1">OFFSET('2688p trace'!$S$56,(A52-1)*56,0)-OFFSET('2688p stat'!$H$1,A52*20,0)</f>
        <v>0.63812499999767169</v>
      </c>
      <c r="F52" s="5">
        <f ca="1">OFFSET('2688p stat'!$H$1,A52*20,0)-OFFSET('2688p stat'!$K$1,A52*20,0)</f>
        <v>98.318125000005239</v>
      </c>
      <c r="G52" s="5">
        <f ca="1">OFFSET('2688p stat'!$K$1,A52*20,0)-OFFSET('2688p stat'!$N$1,A52*20,0)</f>
        <v>103363.62861299999</v>
      </c>
      <c r="H52" s="5">
        <f ca="1">OFFSET('2688p stat'!$N$1,A52*20,0)</f>
        <v>6199.6151369999998</v>
      </c>
      <c r="I52" s="5"/>
      <c r="J52" s="5">
        <f t="shared" ca="1" si="1"/>
        <v>109662.2</v>
      </c>
      <c r="K52" s="10">
        <f t="shared" ca="1" si="2"/>
        <v>0.94256387901209349</v>
      </c>
      <c r="L52">
        <f t="shared" ca="1" si="0"/>
        <v>1.0232553352608222E-2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124.33999999999651</v>
      </c>
      <c r="E53" s="5">
        <f ca="1">OFFSET('2688p trace'!$S$56,(A53-1)*56,0)-OFFSET('2688p stat'!$H$1,A53*20,0)</f>
        <v>0.68171900000015739</v>
      </c>
      <c r="F53" s="5">
        <f ca="1">OFFSET('2688p stat'!$H$1,A53*20,0)-OFFSET('2688p stat'!$K$1,A53*20,0)</f>
        <v>107.90953099999751</v>
      </c>
      <c r="G53" s="5">
        <f ca="1">OFFSET('2688p stat'!$K$1,A53*20,0)-OFFSET('2688p stat'!$N$1,A53*20,0)</f>
        <v>111712.08928700001</v>
      </c>
      <c r="H53" s="5">
        <f ca="1">OFFSET('2688p stat'!$N$1,A53*20,0)</f>
        <v>4750.6794630000004</v>
      </c>
      <c r="I53" s="5"/>
      <c r="J53" s="5">
        <f t="shared" ca="1" si="1"/>
        <v>116571.36000000002</v>
      </c>
      <c r="K53" s="10">
        <f t="shared" ca="1" si="2"/>
        <v>0.95831505514733628</v>
      </c>
      <c r="L53">
        <f t="shared" ca="1" si="0"/>
        <v>8.5444503305496175E-3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112923.78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5.0600000000122236</v>
      </c>
      <c r="E55" s="5">
        <f ca="1">OFFSET('2688p trace'!$S$56,(A55-1)*56,0)-OFFSET('2688p stat'!$H$1,A55*20,0)</f>
        <v>0.67531299999973271</v>
      </c>
      <c r="F55" s="5">
        <f ca="1">OFFSET('2688p stat'!$H$1,A55*20,0)-OFFSET('2688p stat'!$K$1,A55*20,0)</f>
        <v>105.62843699999212</v>
      </c>
      <c r="G55" s="5">
        <f ca="1">OFFSET('2688p stat'!$K$1,A55*20,0)-OFFSET('2688p stat'!$N$1,A55*20,0)</f>
        <v>104206.42681600001</v>
      </c>
      <c r="H55" s="5">
        <f ca="1">OFFSET('2688p stat'!$N$1,A55*20,0)</f>
        <v>4641.8094339999998</v>
      </c>
      <c r="I55" s="5"/>
      <c r="J55" s="5">
        <f t="shared" ca="1" si="1"/>
        <v>108954.54</v>
      </c>
      <c r="K55" s="10">
        <f t="shared" ca="1" si="2"/>
        <v>0.9564211534094863</v>
      </c>
      <c r="L55">
        <f t="shared" ca="1" si="0"/>
        <v>4.6988249865363039E-3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69</v>
      </c>
    </row>
    <row r="84" spans="1:10" x14ac:dyDescent="0.25">
      <c r="D84" t="s">
        <v>58</v>
      </c>
      <c r="E84" t="s">
        <v>54</v>
      </c>
      <c r="F84" t="s">
        <v>55</v>
      </c>
      <c r="G84" t="s">
        <v>56</v>
      </c>
      <c r="H84" t="s">
        <v>57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38.44396600000001</v>
      </c>
      <c r="E85" s="5">
        <f ca="1">OFFSET('2688p trace'!$S$56,(A85-1)*56,0)</f>
        <v>27.100923999999999</v>
      </c>
      <c r="F85" s="5">
        <f ca="1">OFFSET('2688p stat'!$H$1,A85*20,0)</f>
        <v>3.6472199999999999</v>
      </c>
      <c r="G85" s="5">
        <f ca="1">OFFSET('2688p stat'!$K$1,A85*20,0)</f>
        <v>2.4252310000000001</v>
      </c>
      <c r="H85" s="5">
        <f ca="1">OFFSET('2688p stat'!$N$1,A85*20,0)</f>
        <v>1.2132799999999999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22.544439999999998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88468.131999999998</v>
      </c>
      <c r="E87" s="5">
        <f ca="1">OFFSET('2688p trace'!$S$56,(A87-1)*56,0)</f>
        <v>88347.570000000022</v>
      </c>
      <c r="F87" s="5">
        <f ca="1">OFFSET('2688p stat'!$H$1,A87*20,0)</f>
        <v>88319.269062000007</v>
      </c>
      <c r="G87" s="5">
        <f ca="1">OFFSET('2688p stat'!$K$1,A87*20,0)</f>
        <v>88317.999374999999</v>
      </c>
      <c r="H87" s="5">
        <f ca="1">OFFSET('2688p stat'!$N$1,A87*20,0)</f>
        <v>1.5155650000000001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3329.5529999999994</v>
      </c>
      <c r="E88" s="5">
        <f ca="1">OFFSET('2688p trace'!$S$56,(A88-1)*56,0)</f>
        <v>2921.0972000000002</v>
      </c>
      <c r="F88" s="5">
        <f ca="1">OFFSET('2688p stat'!$H$1,A88*20,0)</f>
        <v>2896.9068550000002</v>
      </c>
      <c r="G88" s="5">
        <f ca="1">OFFSET('2688p stat'!$K$1,A88*20,0)</f>
        <v>2890.8197559999999</v>
      </c>
      <c r="H88" s="5">
        <f ca="1">OFFSET('2688p stat'!$N$1,A88*20,0)</f>
        <v>251.621509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109907.9</v>
      </c>
      <c r="E89" s="5">
        <f ca="1">OFFSET('2688p trace'!$S$56,(A89-1)*56,0)</f>
        <v>109724.3</v>
      </c>
      <c r="F89" s="5">
        <f ca="1">OFFSET('2688p stat'!$H$1,A89*20,0)</f>
        <v>109699.259219</v>
      </c>
      <c r="G89" s="5">
        <f ca="1">OFFSET('2688p stat'!$K$1,A89*20,0)</f>
        <v>109698.063906</v>
      </c>
      <c r="H89" s="5">
        <f ca="1">OFFSET('2688p stat'!$N$1,A89*20,0)</f>
        <v>1.181659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2043.5383999999999</v>
      </c>
      <c r="E90" s="5">
        <f ca="1">OFFSET('2688p trace'!$S$56,(A90-1)*56,0)</f>
        <v>2005.4680000000001</v>
      </c>
      <c r="F90" s="5">
        <f ca="1">OFFSET('2688p stat'!$H$1,A90*20,0)</f>
        <v>1981.63408</v>
      </c>
      <c r="G90" s="5">
        <f ca="1">OFFSET('2688p stat'!$K$1,A90*20,0)</f>
        <v>1975.4999829999999</v>
      </c>
      <c r="H90" s="5">
        <f ca="1">OFFSET('2688p stat'!$N$1,A90*20,0)</f>
        <v>253.37712099999999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11701.507999999996</v>
      </c>
      <c r="E91" s="5">
        <f ca="1">OFFSET('2688p trace'!$S$56,(A91-1)*56,0)</f>
        <v>11587.754000000001</v>
      </c>
      <c r="F91" s="5">
        <f ca="1">OFFSET('2688p stat'!$H$1,A91*20,0)</f>
        <v>11563.277656</v>
      </c>
      <c r="G91" s="5">
        <f ca="1">OFFSET('2688p stat'!$K$1,A91*20,0)</f>
        <v>11468.297285000001</v>
      </c>
      <c r="H91" s="5">
        <f ca="1">OFFSET('2688p stat'!$N$1,A91*20,0)</f>
        <v>7509.9585740000002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11657.105999999998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>
        <f ca="1">OFFSET('2688p stat'!$A$1,A93*20,0)</f>
        <v>0</v>
      </c>
      <c r="D93" s="5">
        <f ca="1">OFFSET('2688p trace'!$R$56,(A93-1)*56,0)</f>
        <v>10607.98</v>
      </c>
      <c r="E93" s="5">
        <f ca="1">OFFSET('2688p trace'!$S$56,(A93-1)*56,0)</f>
        <v>10511.392000000002</v>
      </c>
      <c r="F93" s="5">
        <f ca="1">OFFSET('2688p stat'!$H$1,A93*20,0)</f>
        <v>0</v>
      </c>
      <c r="G93" s="5">
        <f ca="1">OFFSET('2688p stat'!$K$1,A93*20,0)</f>
        <v>0</v>
      </c>
      <c r="H93" s="5">
        <f ca="1">OFFSET('2688p stat'!$N$1,A93*20,0)</f>
        <v>0</v>
      </c>
    </row>
    <row r="94" spans="1:10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45.713074000000006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39.679265999999998</v>
      </c>
      <c r="E96" s="5">
        <f ca="1">OFFSET('2688p trace'!$S$56,(A96-1)*56,0)</f>
        <v>25.686095999999988</v>
      </c>
      <c r="F96" s="5">
        <f ca="1">OFFSET('2688p stat'!$H$1,A96*20,0)</f>
        <v>2.519431</v>
      </c>
      <c r="G96" s="5">
        <f ca="1">OFFSET('2688p stat'!$K$1,A96*20,0)</f>
        <v>1.253498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37.093396000000006</v>
      </c>
      <c r="E97" s="5">
        <f ca="1">OFFSET('2688p trace'!$S$56,(A97-1)*56,0)</f>
        <v>24.716286000000004</v>
      </c>
      <c r="F97" s="5">
        <f ca="1">OFFSET('2688p stat'!$H$1,A97*20,0)</f>
        <v>2.517763</v>
      </c>
      <c r="G97" s="5">
        <f ca="1">OFFSET('2688p stat'!$K$1,A97*20,0)</f>
        <v>1.256054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3386.9531999999995</v>
      </c>
      <c r="E98" s="5">
        <f ca="1">OFFSET('2688p trace'!$S$56,(A98-1)*56,0)</f>
        <v>2907.4016000000011</v>
      </c>
      <c r="F98" s="5">
        <f ca="1">OFFSET('2688p stat'!$H$1,A98*20,0)</f>
        <v>2884.9439600000001</v>
      </c>
      <c r="G98" s="5">
        <f ca="1">OFFSET('2688p stat'!$K$1,A98*20,0)</f>
        <v>2634.5023540000002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2001.4802000000004</v>
      </c>
      <c r="E99" s="5">
        <f ca="1">OFFSET('2688p trace'!$S$56,(A99-1)*56,0)</f>
        <v>1984.9985999999997</v>
      </c>
      <c r="F99" s="5">
        <f ca="1">OFFSET('2688p stat'!$H$1,A99*20,0)</f>
        <v>1962.912773</v>
      </c>
      <c r="G99" s="5">
        <f ca="1">OFFSET('2688p stat'!$K$1,A99*20,0)</f>
        <v>1711.1174490000001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109942.72</v>
      </c>
      <c r="E100" s="5">
        <f ca="1">OFFSET('2688p trace'!$S$56,(A100-1)*56,0)</f>
        <v>109718.2</v>
      </c>
      <c r="F100" s="5">
        <f ca="1">OFFSET('2688p stat'!$H$1,A100*20,0)</f>
        <v>109694.55906299999</v>
      </c>
      <c r="G100" s="5">
        <f ca="1">OFFSET('2688p stat'!$K$1,A100*20,0)</f>
        <v>109693.370469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114559.46</v>
      </c>
      <c r="E101" s="5">
        <f ca="1">OFFSET('2688p trace'!$S$56,(A101-1)*56,0)</f>
        <v>114435.36</v>
      </c>
      <c r="F101" s="5">
        <f ca="1">OFFSET('2688p stat'!$H$1,A101*20,0)</f>
        <v>114434.6275</v>
      </c>
      <c r="G101" s="5">
        <f ca="1">OFFSET('2688p stat'!$K$1,A101*20,0)</f>
        <v>114338.07453100001</v>
      </c>
      <c r="H101" s="5">
        <f ca="1">OFFSET('2688p stat'!$N$1,A101*20,0)</f>
        <v>7878.0643749999999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108859.24</v>
      </c>
      <c r="E102" s="5">
        <f ca="1">OFFSET('2688p trace'!$S$56,(A102-1)*56,0)</f>
        <v>108854</v>
      </c>
      <c r="F102" s="5">
        <f ca="1">OFFSET('2688p stat'!$H$1,A102*20,0)</f>
        <v>108853.27156199999</v>
      </c>
      <c r="G102" s="5">
        <f ca="1">OFFSET('2688p stat'!$K$1,A102*20,0)</f>
        <v>108756.999688</v>
      </c>
      <c r="H102" s="5">
        <f ca="1">OFFSET('2688p stat'!$N$1,A102*20,0)</f>
        <v>6144.1739260000004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217151.66</v>
      </c>
      <c r="E103" s="5">
        <f ca="1">OFFSET('2688p trace'!$S$56,(A103-1)*56,0)</f>
        <v>214380.9</v>
      </c>
      <c r="F103" s="5">
        <f ca="1">OFFSET('2688p stat'!$H$1,A103*20,0)</f>
        <v>214346.488125</v>
      </c>
      <c r="G103" s="5">
        <f ca="1">OFFSET('2688p stat'!$K$1,A103*20,0)</f>
        <v>214161.52</v>
      </c>
      <c r="H103" s="5">
        <f ca="1">OFFSET('2688p stat'!$N$1,A103*20,0)</f>
        <v>12324.287206999999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200983.2</v>
      </c>
      <c r="E104" s="5">
        <f ca="1">OFFSET('2688p trace'!$S$56,(A104-1)*56,0)</f>
        <v>200974.76</v>
      </c>
      <c r="F104" s="5">
        <f ca="1">OFFSET('2688p stat'!$H$1,A104*20,0)</f>
        <v>200958.19062499999</v>
      </c>
      <c r="G104" s="5">
        <f ca="1">OFFSET('2688p stat'!$K$1,A104*20,0)</f>
        <v>200797.53968700001</v>
      </c>
      <c r="H104" s="5">
        <f ca="1">OFFSET('2688p stat'!$N$1,A104*20,0)</f>
        <v>10491.084121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115750.06</v>
      </c>
      <c r="E105" s="5">
        <f ca="1">OFFSET('2688p trace'!$S$56,(A105-1)*56,0)</f>
        <v>115626.1</v>
      </c>
      <c r="F105" s="5">
        <f ca="1">OFFSET('2688p stat'!$H$1,A105*20,0)</f>
        <v>115625.412969</v>
      </c>
      <c r="G105" s="5">
        <f ca="1">OFFSET('2688p stat'!$K$1,A105*20,0)</f>
        <v>115525.9</v>
      </c>
      <c r="H105" s="5">
        <f ca="1">OFFSET('2688p stat'!$N$1,A105*20,0)</f>
        <v>8178.8908689999998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109667.38</v>
      </c>
      <c r="E106" s="5">
        <f ca="1">OFFSET('2688p trace'!$S$56,(A106-1)*56,0)</f>
        <v>109662.2</v>
      </c>
      <c r="F106" s="5">
        <f ca="1">OFFSET('2688p stat'!$H$1,A106*20,0)</f>
        <v>109661.561875</v>
      </c>
      <c r="G106" s="5">
        <f ca="1">OFFSET('2688p stat'!$K$1,A106*20,0)</f>
        <v>109563.24374999999</v>
      </c>
      <c r="H106" s="5">
        <f ca="1">OFFSET('2688p stat'!$N$1,A106*20,0)</f>
        <v>6199.6151369999998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116695.7</v>
      </c>
      <c r="E107" s="5">
        <f ca="1">OFFSET('2688p trace'!$S$56,(A107-1)*56,0)</f>
        <v>116571.36</v>
      </c>
      <c r="F107" s="5">
        <f ca="1">OFFSET('2688p stat'!$H$1,A107*20,0)</f>
        <v>116570.678281</v>
      </c>
      <c r="G107" s="5">
        <f ca="1">OFFSET('2688p stat'!$K$1,A107*20,0)</f>
        <v>116462.76875</v>
      </c>
      <c r="H107" s="5">
        <f ca="1">OFFSET('2688p stat'!$N$1,A107*20,0)</f>
        <v>4750.6794630000004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112923.78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108959.6</v>
      </c>
      <c r="E109" s="5">
        <f ca="1">OFFSET('2688p trace'!$S$56,(A109-1)*56,0)</f>
        <v>108954.54</v>
      </c>
      <c r="F109" s="5">
        <f ca="1">OFFSET('2688p stat'!$H$1,A109*20,0)</f>
        <v>108953.86468699999</v>
      </c>
      <c r="G109" s="5">
        <f ca="1">OFFSET('2688p stat'!$K$1,A109*20,0)</f>
        <v>108848.23625</v>
      </c>
      <c r="H109" s="5">
        <f ca="1">OFFSET('2688p stat'!$N$1,A109*20,0)</f>
        <v>4641.8094339999998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78</v>
      </c>
      <c r="J137" t="s">
        <v>77</v>
      </c>
    </row>
    <row r="138" spans="1:10" x14ac:dyDescent="0.25">
      <c r="D138" t="s">
        <v>58</v>
      </c>
      <c r="E138" t="s">
        <v>54</v>
      </c>
      <c r="F138" t="s">
        <v>55</v>
      </c>
      <c r="G138" t="s">
        <v>56</v>
      </c>
      <c r="H138" t="s">
        <v>57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1360.0471192798441</v>
      </c>
      <c r="E139" s="5">
        <f ca="1">OFFSET('2688p trace'!$V$56,(A31-1)*56,0)</f>
        <v>6.1024418158240019</v>
      </c>
      <c r="F139" s="5">
        <f ca="1">OFFSET('2688p stat'!$H$1,A139*20,1)</f>
        <v>2.0282999999999999E-2</v>
      </c>
      <c r="G139" s="5">
        <f ca="1">OFFSET('2688p stat'!$K$1,A139*20,1)</f>
        <v>9.6959999999999998E-3</v>
      </c>
      <c r="H139" s="5">
        <f ca="1">OFFSET('2688p stat'!$N$1,A139*20,1)</f>
        <v>3.065E-3</v>
      </c>
      <c r="J139" s="5">
        <f t="shared" ref="J139:J187" ca="1" si="5">SUM(E139:H139)</f>
        <v>6.1354858158240022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13.260073637999966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997705.08177600056</v>
      </c>
      <c r="E141" s="5">
        <f ca="1">OFFSET('2688p trace'!$V$56,(A33-1)*56,0)</f>
        <v>974249.98610000277</v>
      </c>
      <c r="F141" s="5">
        <f ca="1">OFFSET('2688p stat'!$H$1,A141*20,1)</f>
        <v>974155.93693900004</v>
      </c>
      <c r="G141" s="5">
        <f ca="1">OFFSET('2688p stat'!$K$1,A141*20,1)</f>
        <v>974148.44092299999</v>
      </c>
      <c r="H141" s="5">
        <f ca="1">OFFSET('2688p stat'!$N$1,A141*20,1)</f>
        <v>6.0000000000000002E-5</v>
      </c>
      <c r="J141" s="5">
        <f t="shared" ca="1" si="5"/>
        <v>2922554.364022003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116717.23367700959</v>
      </c>
      <c r="E142" s="5">
        <f ca="1">OFFSET('2688p trace'!$V$56,(A34-1)*56,0)</f>
        <v>38.13264016000025</v>
      </c>
      <c r="F142" s="5">
        <f ca="1">OFFSET('2688p stat'!$H$1,A142*20,1)</f>
        <v>35.878709999999998</v>
      </c>
      <c r="G142" s="5">
        <f ca="1">OFFSET('2688p stat'!$K$1,A142*20,1)</f>
        <v>35.347185000000003</v>
      </c>
      <c r="H142" s="5">
        <f ca="1">OFFSET('2688p stat'!$N$1,A142*20,1)</f>
        <v>0.200103</v>
      </c>
      <c r="J142" s="5">
        <f t="shared" ca="1" si="5"/>
        <v>109.55863816000026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19106.489999999983</v>
      </c>
      <c r="E143" s="5">
        <f ca="1">OFFSET('2688p trace'!$V$56,(A35-1)*56,0)</f>
        <v>226.53000000000017</v>
      </c>
      <c r="F143" s="5">
        <f ca="1">OFFSET('2688p stat'!$H$1,A143*20,1)</f>
        <v>225.89141100000001</v>
      </c>
      <c r="G143" s="5">
        <f ca="1">OFFSET('2688p stat'!$K$1,A143*20,1)</f>
        <v>225.90894299999999</v>
      </c>
      <c r="H143" s="5">
        <f ca="1">OFFSET('2688p stat'!$N$1,A143*20,1)</f>
        <v>9.2999999999999997E-5</v>
      </c>
      <c r="J143" s="5">
        <f t="shared" ca="1" si="5"/>
        <v>678.33044700000016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28644.678449439998</v>
      </c>
      <c r="E144" s="5">
        <f ca="1">OFFSET('2688p trace'!$V$56,(A36-1)*56,0)</f>
        <v>16.485859999999853</v>
      </c>
      <c r="F144" s="5">
        <f ca="1">OFFSET('2688p stat'!$H$1,A144*20,1)</f>
        <v>18.237302</v>
      </c>
      <c r="G144" s="5">
        <f ca="1">OFFSET('2688p stat'!$K$1,A144*20,1)</f>
        <v>18.450389999999999</v>
      </c>
      <c r="H144" s="5">
        <f ca="1">OFFSET('2688p stat'!$N$1,A144*20,1)</f>
        <v>0.31254599999999999</v>
      </c>
      <c r="J144" s="5">
        <f t="shared" ca="1" si="5"/>
        <v>53.486097999999849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123383.33033599996</v>
      </c>
      <c r="E145" s="5">
        <f ca="1">OFFSET('2688p trace'!$V$56,(A37-1)*56,0)</f>
        <v>20355.375684000013</v>
      </c>
      <c r="F145" s="5">
        <f ca="1">OFFSET('2688p stat'!$H$1,A145*20,1)</f>
        <v>20329.869697999999</v>
      </c>
      <c r="G145" s="5">
        <f ca="1">OFFSET('2688p stat'!$K$1,A145*20,1)</f>
        <v>19567.437301000002</v>
      </c>
      <c r="H145" s="5">
        <f ca="1">OFFSET('2688p stat'!$N$1,A145*20,1)</f>
        <v>19320.044604999999</v>
      </c>
      <c r="J145" s="5">
        <f t="shared" ca="1" si="5"/>
        <v>79572.727288000009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83642.430964000043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>
        <f ca="1">OFFSET('2688p stat'!$A$1,A147*20,0)</f>
        <v>0</v>
      </c>
      <c r="D147" s="5">
        <f ca="1">OFFSET('2688p trace'!$U$56,(A39-1)*56,0)</f>
        <v>105291.91759999994</v>
      </c>
      <c r="E147" s="5">
        <f ca="1">OFFSET('2688p trace'!$V$56,(A39-1)*56,0)</f>
        <v>29713.783535999992</v>
      </c>
      <c r="F147" s="5">
        <f ca="1">OFFSET('2688p stat'!$H$1,A147*20,1)</f>
        <v>0</v>
      </c>
      <c r="G147" s="5">
        <f ca="1">OFFSET('2688p stat'!$K$1,A147*20,1)</f>
        <v>0</v>
      </c>
      <c r="H147" s="5">
        <f ca="1">OFFSET('2688p stat'!$N$1,A147*20,1)</f>
        <v>0</v>
      </c>
      <c r="J147" s="5">
        <f t="shared" ca="1" si="5"/>
        <v>29713.783535999992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5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9426.9377773071265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0.14543135944399987</v>
      </c>
      <c r="E150" s="5">
        <f ca="1">OFFSET('2688p trace'!$V$56,(A42-1)*56,0)</f>
        <v>2.2234071840000098E-3</v>
      </c>
      <c r="F150" s="5">
        <f ca="1">OFFSET('2688p stat'!$H$1,A150*20,1)</f>
        <v>7.2000000000000002E-5</v>
      </c>
      <c r="G150" s="5">
        <f ca="1">OFFSET('2688p stat'!$K$1,A150*20,1)</f>
        <v>1.1900000000000001E-4</v>
      </c>
      <c r="H150" s="5">
        <f ca="1">OFFSET('2688p stat'!$N$1,A150*20,1)</f>
        <v>0</v>
      </c>
      <c r="J150" s="5">
        <f t="shared" ca="1" si="5"/>
        <v>2.41440718400001E-3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0.39706438758399981</v>
      </c>
      <c r="E151" s="5">
        <f ca="1">OFFSET('2688p trace'!$V$56,(A43-1)*56,0)</f>
        <v>1.679277203999996E-3</v>
      </c>
      <c r="F151" s="5">
        <f ca="1">OFFSET('2688p stat'!$H$1,A151*20,1)</f>
        <v>1E-4</v>
      </c>
      <c r="G151" s="5">
        <f ca="1">OFFSET('2688p stat'!$K$1,A151*20,1)</f>
        <v>1.7799999999999999E-4</v>
      </c>
      <c r="H151" s="5">
        <f ca="1">OFFSET('2688p stat'!$N$1,A151*20,1)</f>
        <v>0</v>
      </c>
      <c r="J151" s="5">
        <f t="shared" ca="1" si="5"/>
        <v>1.957277203999996E-3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397306.53412976227</v>
      </c>
      <c r="E152" s="5">
        <f ca="1">OFFSET('2688p trace'!$V$56,(A44-1)*56,0)</f>
        <v>31.897689440000082</v>
      </c>
      <c r="F152" s="5">
        <f ca="1">OFFSET('2688p stat'!$H$1,A152*20,1)</f>
        <v>30.251819000000001</v>
      </c>
      <c r="G152" s="5">
        <f ca="1">OFFSET('2688p stat'!$K$1,A152*20,1)</f>
        <v>26.647756999999999</v>
      </c>
      <c r="H152" s="5">
        <f ca="1">OFFSET('2688p stat'!$N$1,A152*20,1)</f>
        <v>0</v>
      </c>
      <c r="J152" s="5">
        <f t="shared" ca="1" si="5"/>
        <v>88.797265440000075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206.88934995999989</v>
      </c>
      <c r="E153" s="5">
        <f ca="1">OFFSET('2688p trace'!$V$56,(A45-1)*56,0)</f>
        <v>10.60147604</v>
      </c>
      <c r="F153" s="5">
        <f ca="1">OFFSET('2688p stat'!$H$1,A153*20,1)</f>
        <v>10.071047</v>
      </c>
      <c r="G153" s="5">
        <f ca="1">OFFSET('2688p stat'!$K$1,A153*20,1)</f>
        <v>10.010908000000001</v>
      </c>
      <c r="H153" s="5">
        <f ca="1">OFFSET('2688p stat'!$N$1,A153*20,1)</f>
        <v>0</v>
      </c>
      <c r="J153" s="5">
        <f t="shared" ca="1" si="5"/>
        <v>30.683431040000002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16017.081600000007</v>
      </c>
      <c r="E154" s="5">
        <f ca="1">OFFSET('2688p trace'!$V$56,(A46-1)*56,0)</f>
        <v>312.92000000000019</v>
      </c>
      <c r="F154" s="5">
        <f ca="1">OFFSET('2688p stat'!$H$1,A154*20,1)</f>
        <v>317.86840100000001</v>
      </c>
      <c r="G154" s="5">
        <f ca="1">OFFSET('2688p stat'!$K$1,A154*20,1)</f>
        <v>317.76336500000002</v>
      </c>
      <c r="H154" s="5">
        <f ca="1">OFFSET('2688p stat'!$N$1,A154*20,1)</f>
        <v>0</v>
      </c>
      <c r="J154" s="5">
        <f t="shared" ca="1" si="5"/>
        <v>948.55176600000027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2698091.5283999997</v>
      </c>
      <c r="E155" s="5">
        <f ca="1">OFFSET('2688p trace'!$V$56,(A47-1)*56,0)</f>
        <v>2697771.9104000004</v>
      </c>
      <c r="F155" s="5">
        <f ca="1">OFFSET('2688p stat'!$H$1,A155*20,1)</f>
        <v>2697818.9804380001</v>
      </c>
      <c r="G155" s="5">
        <f ca="1">OFFSET('2688p stat'!$K$1,A155*20,1)</f>
        <v>2694175.6628990001</v>
      </c>
      <c r="H155" s="5">
        <f ca="1">OFFSET('2688p stat'!$N$1,A155*20,1)</f>
        <v>733541.46313199995</v>
      </c>
      <c r="J155" s="5">
        <f t="shared" ca="1" si="5"/>
        <v>8823308.0168690011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1969984.5023999999</v>
      </c>
      <c r="E156" s="5">
        <f ca="1">OFFSET('2688p trace'!$V$56,(A48-1)*56,0)</f>
        <v>1970339.08</v>
      </c>
      <c r="F156" s="5">
        <f ca="1">OFFSET('2688p stat'!$H$1,A156*20,1)</f>
        <v>1970025.1545299999</v>
      </c>
      <c r="G156" s="5">
        <f ca="1">OFFSET('2688p stat'!$K$1,A156*20,1)</f>
        <v>1966492.9615120001</v>
      </c>
      <c r="H156" s="5">
        <f ca="1">OFFSET('2688p stat'!$N$1,A156*20,1)</f>
        <v>6984.0959460000004</v>
      </c>
      <c r="J156" s="5">
        <f t="shared" ca="1" si="5"/>
        <v>5913841.2919880003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5279857.8644000012</v>
      </c>
      <c r="E157" s="5">
        <f ca="1">OFFSET('2688p trace'!$V$56,(A49-1)*56,0)</f>
        <v>5209948.2899999991</v>
      </c>
      <c r="F157" s="5">
        <f ca="1">OFFSET('2688p stat'!$H$1,A157*20,1)</f>
        <v>5205139.3679809999</v>
      </c>
      <c r="G157" s="5">
        <f ca="1">OFFSET('2688p stat'!$K$1,A157*20,1)</f>
        <v>5195717.6579670003</v>
      </c>
      <c r="H157" s="5">
        <f ca="1">OFFSET('2688p stat'!$N$1,A157*20,1)</f>
        <v>17247.672123</v>
      </c>
      <c r="J157" s="5">
        <f t="shared" ca="1" si="5"/>
        <v>15628052.988070998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4035973.5599999996</v>
      </c>
      <c r="E158" s="5">
        <f ca="1">OFFSET('2688p trace'!$V$56,(A50-1)*56,0)</f>
        <v>4035795.1024000007</v>
      </c>
      <c r="F158" s="5">
        <f ca="1">OFFSET('2688p stat'!$H$1,A158*20,1)</f>
        <v>4034119.0782619999</v>
      </c>
      <c r="G158" s="5">
        <f ca="1">OFFSET('2688p stat'!$K$1,A158*20,1)</f>
        <v>4027627.7029570001</v>
      </c>
      <c r="H158" s="5">
        <f ca="1">OFFSET('2688p stat'!$N$1,A158*20,1)</f>
        <v>12455.709068</v>
      </c>
      <c r="J158" s="5">
        <f t="shared" ca="1" si="5"/>
        <v>12109997.592687001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3366134.7364000012</v>
      </c>
      <c r="E159" s="5">
        <f ca="1">OFFSET('2688p trace'!$V$56,(A51-1)*56,0)</f>
        <v>3359239.1700000004</v>
      </c>
      <c r="F159" s="5">
        <f ca="1">OFFSET('2688p stat'!$H$1,A159*20,1)</f>
        <v>3359274.6569349999</v>
      </c>
      <c r="G159" s="5">
        <f ca="1">OFFSET('2688p stat'!$K$1,A159*20,1)</f>
        <v>3353515.915298</v>
      </c>
      <c r="H159" s="5">
        <f ca="1">OFFSET('2688p stat'!$N$1,A159*20,1)</f>
        <v>159380.517055</v>
      </c>
      <c r="J159" s="5">
        <f t="shared" ca="1" si="5"/>
        <v>10231410.259288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5034946.8355999999</v>
      </c>
      <c r="E160" s="5">
        <f ca="1">OFFSET('2688p trace'!$V$56,(A52-1)*56,0)</f>
        <v>5034669.84</v>
      </c>
      <c r="F160" s="5">
        <f ca="1">OFFSET('2688p stat'!$H$1,A160*20,1)</f>
        <v>5034469.75012</v>
      </c>
      <c r="G160" s="5">
        <f ca="1">OFFSET('2688p stat'!$K$1,A160*20,1)</f>
        <v>5025377.4991210001</v>
      </c>
      <c r="H160" s="5">
        <f ca="1">OFFSET('2688p stat'!$N$1,A160*20,1)</f>
        <v>12304.083123</v>
      </c>
      <c r="J160" s="5">
        <f t="shared" ca="1" si="5"/>
        <v>15106821.172363998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3750807.6099999989</v>
      </c>
      <c r="E161" s="5">
        <f ca="1">OFFSET('2688p trace'!$V$56,(A53-1)*56,0)</f>
        <v>3746376.1103999978</v>
      </c>
      <c r="F161" s="5">
        <f ca="1">OFFSET('2688p stat'!$H$1,A161*20,1)</f>
        <v>3746414.8322049999</v>
      </c>
      <c r="G161" s="5">
        <f ca="1">OFFSET('2688p stat'!$K$1,A161*20,1)</f>
        <v>3739285.6376740001</v>
      </c>
      <c r="H161" s="5">
        <f ca="1">OFFSET('2688p stat'!$N$1,A161*20,1)</f>
        <v>6308.4003480000001</v>
      </c>
      <c r="J161" s="5">
        <f t="shared" ca="1" si="5"/>
        <v>11238384.980626998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2246977.5315999999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996569.04000000015</v>
      </c>
      <c r="E163" s="5">
        <f ca="1">OFFSET('2688p trace'!$V$56,(A55-1)*56,0)</f>
        <v>996528.9683999999</v>
      </c>
      <c r="F163" s="5">
        <f ca="1">OFFSET('2688p stat'!$H$1,A163*20,1)</f>
        <v>996544.716717</v>
      </c>
      <c r="G163" s="5">
        <f ca="1">OFFSET('2688p stat'!$K$1,A163*20,1)</f>
        <v>994694.381283</v>
      </c>
      <c r="H163" s="5">
        <f ca="1">OFFSET('2688p stat'!$N$1,A163*20,1)</f>
        <v>1729.886264</v>
      </c>
      <c r="J163" s="5">
        <f t="shared" ca="1" si="5"/>
        <v>2989497.952664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79</v>
      </c>
      <c r="D192">
        <v>1.96</v>
      </c>
      <c r="E192">
        <f>SQRT(E191)</f>
        <v>7.0710678118654755</v>
      </c>
    </row>
    <row r="193" spans="1:10" x14ac:dyDescent="0.25">
      <c r="D193" t="s">
        <v>58</v>
      </c>
      <c r="E193" t="s">
        <v>54</v>
      </c>
      <c r="F193" t="s">
        <v>55</v>
      </c>
      <c r="G193" t="s">
        <v>56</v>
      </c>
      <c r="H193" t="s">
        <v>57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10.22228645012988</v>
      </c>
      <c r="E194" s="8">
        <f t="shared" ca="1" si="6"/>
        <v>0.68473557640405225</v>
      </c>
      <c r="F194" s="8">
        <f t="shared" ca="1" si="6"/>
        <v>3.9476365790178811E-2</v>
      </c>
      <c r="G194" s="8">
        <f t="shared" ca="1" si="6"/>
        <v>2.7294011650909802E-2</v>
      </c>
      <c r="H194" s="8">
        <f t="shared" ca="1" si="6"/>
        <v>1.5345686038753692E-2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1.0093552287251566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0.68658695458142061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276.86761609659891</v>
      </c>
      <c r="E196" s="8">
        <f t="shared" ca="1" si="6"/>
        <v>273.59381376784711</v>
      </c>
      <c r="F196" s="8">
        <f t="shared" ca="1" si="6"/>
        <v>273.58060776834537</v>
      </c>
      <c r="G196" s="8">
        <f t="shared" ca="1" si="6"/>
        <v>273.57955518093075</v>
      </c>
      <c r="H196" s="8">
        <f t="shared" ca="1" si="6"/>
        <v>2.147072425420251E-3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94.697510515704693</v>
      </c>
      <c r="E197" s="8">
        <f t="shared" ca="1" si="6"/>
        <v>1.7116679025947583</v>
      </c>
      <c r="F197" s="8">
        <f t="shared" ca="1" si="6"/>
        <v>1.6603111294935053</v>
      </c>
      <c r="G197" s="8">
        <f t="shared" ca="1" si="6"/>
        <v>1.6479669043764198</v>
      </c>
      <c r="H197" s="8">
        <f t="shared" ca="1" si="6"/>
        <v>0.12399320020065616</v>
      </c>
      <c r="J197" s="8">
        <f t="shared" ca="1" si="7"/>
        <v>473.86252953418727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38.314355530009877</v>
      </c>
      <c r="E198" s="8">
        <f t="shared" ca="1" si="6"/>
        <v>4.1719004014957042</v>
      </c>
      <c r="F198" s="8">
        <f t="shared" ca="1" si="6"/>
        <v>4.1660159493156046</v>
      </c>
      <c r="G198" s="8">
        <f t="shared" ca="1" si="6"/>
        <v>4.1661776136617119</v>
      </c>
      <c r="H198" s="8">
        <f t="shared" ca="1" si="6"/>
        <v>2.6730836126092274E-3</v>
      </c>
      <c r="J198" s="8">
        <f t="shared" ca="1" si="7"/>
        <v>2.9013116494284339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46.91298258080991</v>
      </c>
      <c r="E199" s="8">
        <f t="shared" ca="1" si="6"/>
        <v>1.1254517295379616</v>
      </c>
      <c r="F199" s="8">
        <f t="shared" ca="1" si="6"/>
        <v>1.1837264832992458</v>
      </c>
      <c r="G199" s="8">
        <f t="shared" ca="1" si="6"/>
        <v>1.1906218394099779</v>
      </c>
      <c r="H199" s="8">
        <f t="shared" ca="1" si="6"/>
        <v>0.15496300936675178</v>
      </c>
      <c r="J199" s="8">
        <f t="shared" ca="1" si="7"/>
        <v>7.2192440673455556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97.364203054179768</v>
      </c>
      <c r="E200" s="8">
        <f t="shared" ca="1" si="6"/>
        <v>39.546734688885365</v>
      </c>
      <c r="F200" s="8">
        <f t="shared" ca="1" si="6"/>
        <v>39.521950212973245</v>
      </c>
      <c r="G200" s="8">
        <f t="shared" ca="1" si="6"/>
        <v>38.77377132431706</v>
      </c>
      <c r="H200" s="8">
        <f t="shared" ca="1" si="6"/>
        <v>38.527881684454954</v>
      </c>
      <c r="J200" s="8">
        <f t="shared" ca="1" si="7"/>
        <v>2.0271763321270271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80.164925346600626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78.190356074081251</v>
      </c>
    </row>
    <row r="202" spans="1:10" x14ac:dyDescent="0.25">
      <c r="A202">
        <v>9</v>
      </c>
      <c r="C202">
        <f ca="1">OFFSET('2688p stat'!$A$1,A202*20,0)</f>
        <v>0</v>
      </c>
      <c r="D202" s="8">
        <f t="shared" ca="1" si="6"/>
        <v>89.943252181824036</v>
      </c>
      <c r="E202" s="8">
        <f t="shared" ca="1" si="6"/>
        <v>47.780429221993721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0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6"/>
        <v>#DIV/0!</v>
      </c>
      <c r="E203" s="8" t="e">
        <f t="shared" ca="1" si="6"/>
        <v>#DIV/0!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47.780429221993721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26.912645416347704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 t="e">
        <f t="shared" ca="1" si="7"/>
        <v>#DIV/0!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0.10570611244767919</v>
      </c>
      <c r="E205" s="8">
        <f t="shared" ca="1" si="8"/>
        <v>1.3070149989999684E-2</v>
      </c>
      <c r="F205" s="8">
        <f t="shared" ca="1" si="8"/>
        <v>2.3519999999999995E-3</v>
      </c>
      <c r="G205" s="8">
        <f t="shared" ca="1" si="8"/>
        <v>3.0237407296261364E-3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0.17466325036152816</v>
      </c>
      <c r="E206" s="8">
        <f t="shared" ca="1" si="8"/>
        <v>1.1358795100613784E-2</v>
      </c>
      <c r="F206" s="8">
        <f t="shared" ca="1" si="8"/>
        <v>2.7718585822512662E-3</v>
      </c>
      <c r="G206" s="8">
        <f t="shared" ca="1" si="8"/>
        <v>3.698120603766189E-3</v>
      </c>
      <c r="H206" s="8">
        <f t="shared" ca="1" si="8"/>
        <v>0</v>
      </c>
      <c r="J206" s="8">
        <f t="shared" ca="1" si="7"/>
        <v>1.3619975505157443E-2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174.71650073836153</v>
      </c>
      <c r="E207" s="8">
        <f t="shared" ca="1" si="8"/>
        <v>1.5654913845352474</v>
      </c>
      <c r="F207" s="8">
        <f t="shared" ca="1" si="8"/>
        <v>1.5245680560106196</v>
      </c>
      <c r="G207" s="8">
        <f t="shared" ca="1" si="8"/>
        <v>1.4308740216469094</v>
      </c>
      <c r="H207" s="8">
        <f t="shared" ca="1" si="8"/>
        <v>0</v>
      </c>
      <c r="J207" s="8">
        <f t="shared" ca="1" si="7"/>
        <v>1.2263014398496305E-2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3.9869440096553537</v>
      </c>
      <c r="E208" s="8">
        <f t="shared" ca="1" si="8"/>
        <v>0.90251460215626422</v>
      </c>
      <c r="F208" s="8">
        <f t="shared" ca="1" si="8"/>
        <v>0.87964690819896596</v>
      </c>
      <c r="G208" s="8">
        <f t="shared" ca="1" si="8"/>
        <v>0.87701658106104241</v>
      </c>
      <c r="H208" s="8">
        <f t="shared" ca="1" si="8"/>
        <v>0</v>
      </c>
      <c r="J208" s="8">
        <f t="shared" ca="1" si="7"/>
        <v>2.6119861213808324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35.08025674779477</v>
      </c>
      <c r="E209" s="8">
        <f t="shared" ca="1" si="8"/>
        <v>4.903291694362065</v>
      </c>
      <c r="F209" s="8">
        <f t="shared" ca="1" si="8"/>
        <v>4.9419090426303871</v>
      </c>
      <c r="G209" s="8">
        <f t="shared" ca="1" si="8"/>
        <v>4.9410924763335489</v>
      </c>
      <c r="H209" s="8">
        <f t="shared" ca="1" si="8"/>
        <v>0</v>
      </c>
      <c r="J209" s="8">
        <f t="shared" ca="1" si="7"/>
        <v>1.5354052799392346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455.30184307778592</v>
      </c>
      <c r="E210" s="8">
        <f t="shared" ca="1" si="8"/>
        <v>455.27487457562694</v>
      </c>
      <c r="F210" s="8">
        <f t="shared" ca="1" si="8"/>
        <v>455.27884631839908</v>
      </c>
      <c r="G210" s="8">
        <f t="shared" ca="1" si="8"/>
        <v>454.97132275766126</v>
      </c>
      <c r="H210" s="8">
        <f t="shared" ca="1" si="8"/>
        <v>237.40146944650073</v>
      </c>
      <c r="J210" s="8">
        <f t="shared" ca="1" si="7"/>
        <v>8.5369273913576205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389.04736124075788</v>
      </c>
      <c r="E211" s="8">
        <f t="shared" ca="1" si="8"/>
        <v>389.08237199153598</v>
      </c>
      <c r="F211" s="8">
        <f t="shared" ca="1" si="8"/>
        <v>389.05137536429419</v>
      </c>
      <c r="G211" s="8">
        <f t="shared" ca="1" si="8"/>
        <v>388.70244045913836</v>
      </c>
      <c r="H211" s="8">
        <f t="shared" ca="1" si="8"/>
        <v>23.164672666003121</v>
      </c>
      <c r="J211" s="8">
        <f t="shared" ca="1" si="7"/>
        <v>823.35435964843168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636.91603798113044</v>
      </c>
      <c r="E212" s="8">
        <f t="shared" ca="1" si="8"/>
        <v>632.68534597956352</v>
      </c>
      <c r="F212" s="8">
        <f t="shared" ca="1" si="8"/>
        <v>632.39328579667585</v>
      </c>
      <c r="G212" s="8">
        <f t="shared" ca="1" si="8"/>
        <v>631.82068587291485</v>
      </c>
      <c r="H212" s="8">
        <f t="shared" ca="1" si="8"/>
        <v>36.402927692073561</v>
      </c>
      <c r="J212" s="8">
        <f t="shared" ca="1" si="7"/>
        <v>674.07140137082069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556.85897726616565</v>
      </c>
      <c r="E213" s="8">
        <f t="shared" ca="1" si="8"/>
        <v>556.84666588531968</v>
      </c>
      <c r="F213" s="8">
        <f t="shared" ca="1" si="8"/>
        <v>556.73102753576256</v>
      </c>
      <c r="G213" s="8">
        <f t="shared" ca="1" si="8"/>
        <v>556.28292412547785</v>
      </c>
      <c r="H213" s="8">
        <f t="shared" ca="1" si="8"/>
        <v>30.935368740530247</v>
      </c>
      <c r="J213" s="8">
        <f t="shared" ca="1" si="7"/>
        <v>1095.7803462279614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508.55369831226756</v>
      </c>
      <c r="E214" s="8">
        <f t="shared" ca="1" si="9"/>
        <v>508.03254217563665</v>
      </c>
      <c r="F214" s="8">
        <f t="shared" ca="1" si="9"/>
        <v>508.03522559132631</v>
      </c>
      <c r="G214" s="8">
        <f t="shared" ca="1" si="9"/>
        <v>507.59958117021324</v>
      </c>
      <c r="H214" s="8">
        <f t="shared" ca="1" si="9"/>
        <v>110.65949523818442</v>
      </c>
      <c r="J214" s="8">
        <f t="shared" ca="1" si="7"/>
        <v>964.59076039599699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621.96867708335537</v>
      </c>
      <c r="E215" s="8">
        <f t="shared" ca="1" si="9"/>
        <v>621.95156816819747</v>
      </c>
      <c r="F215" s="8">
        <f t="shared" ca="1" si="9"/>
        <v>621.93920912032854</v>
      </c>
      <c r="G215" s="8">
        <f t="shared" ca="1" si="9"/>
        <v>621.37734430252976</v>
      </c>
      <c r="H215" s="8">
        <f t="shared" ca="1" si="9"/>
        <v>30.746500849793232</v>
      </c>
      <c r="J215" s="8">
        <f t="shared" ca="1" si="7"/>
        <v>886.6226441060569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536.82590314879542</v>
      </c>
      <c r="E216" s="8">
        <f t="shared" ca="1" si="9"/>
        <v>536.50868521791199</v>
      </c>
      <c r="F216" s="8">
        <f t="shared" ca="1" si="9"/>
        <v>536.51145783475533</v>
      </c>
      <c r="G216" s="8">
        <f t="shared" ca="1" si="9"/>
        <v>536.00074077725753</v>
      </c>
      <c r="H216" s="8">
        <f t="shared" ca="1" si="9"/>
        <v>22.015608452585088</v>
      </c>
      <c r="J216" s="8">
        <f t="shared" ca="1" si="7"/>
        <v>1077.3519779139363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415.49943165772345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929.22957057528765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276.70994286667764</v>
      </c>
      <c r="E218" s="8">
        <f t="shared" ca="1" si="9"/>
        <v>276.70437961859005</v>
      </c>
      <c r="F218" s="8">
        <f t="shared" ca="1" si="9"/>
        <v>276.70656601316949</v>
      </c>
      <c r="G218" s="8">
        <f t="shared" ca="1" si="9"/>
        <v>276.44955905686567</v>
      </c>
      <c r="H218" s="8">
        <f t="shared" ca="1" si="9"/>
        <v>11.528686891213933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479.25891405281175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1">$D$192*SQRT(D169)/$E$192</f>
        <v>#DIV/0!</v>
      </c>
      <c r="E224" s="8" t="e">
        <f t="shared" ca="1" si="11"/>
        <v>#DIV/0!</v>
      </c>
      <c r="F224" s="8">
        <f t="shared" ca="1" si="11"/>
        <v>0</v>
      </c>
      <c r="G224" s="8">
        <f t="shared" ca="1" si="11"/>
        <v>0</v>
      </c>
      <c r="H224" s="8">
        <f t="shared" ca="1" si="11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2">$D$192*SQRT(D170)/$E$192</f>
        <v>#DIV/0!</v>
      </c>
      <c r="E225" s="8" t="e">
        <f t="shared" ca="1" si="12"/>
        <v>#DIV/0!</v>
      </c>
      <c r="F225" s="8">
        <f t="shared" ca="1" si="12"/>
        <v>0</v>
      </c>
      <c r="G225" s="8">
        <f t="shared" ca="1" si="12"/>
        <v>0</v>
      </c>
      <c r="H225" s="8">
        <f t="shared" ca="1" si="12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3">$D$192*SQRT(D171)/$E$192</f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4">$D$192*SQRT(D172)/$E$192</f>
        <v>#DIV/0!</v>
      </c>
      <c r="E227" s="8" t="e">
        <f t="shared" ca="1" si="14"/>
        <v>#DIV/0!</v>
      </c>
      <c r="F227" s="8">
        <f t="shared" ca="1" si="14"/>
        <v>0</v>
      </c>
      <c r="G227" s="8">
        <f t="shared" ca="1" si="14"/>
        <v>0</v>
      </c>
      <c r="H227" s="8">
        <f t="shared" ca="1" si="14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5">$D$192*SQRT(D173)/$E$192</f>
        <v>#DIV/0!</v>
      </c>
      <c r="E228" s="8" t="e">
        <f t="shared" ca="1" si="15"/>
        <v>#DIV/0!</v>
      </c>
      <c r="F228" s="8">
        <f t="shared" ca="1" si="15"/>
        <v>0</v>
      </c>
      <c r="G228" s="8">
        <f t="shared" ca="1" si="15"/>
        <v>0</v>
      </c>
      <c r="H228" s="8">
        <f t="shared" ca="1" si="15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6">$D$192*SQRT(D174)/$E$192</f>
        <v>#DIV/0!</v>
      </c>
      <c r="E229" s="8" t="e">
        <f t="shared" ca="1" si="16"/>
        <v>#DIV/0!</v>
      </c>
      <c r="F229" s="8">
        <f t="shared" ca="1" si="16"/>
        <v>0</v>
      </c>
      <c r="G229" s="8">
        <f t="shared" ca="1" si="16"/>
        <v>0</v>
      </c>
      <c r="H229" s="8">
        <f t="shared" ca="1" si="16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7">$D$192*SQRT(D175)/$E$192</f>
        <v>#DIV/0!</v>
      </c>
      <c r="E230" s="8" t="e">
        <f t="shared" ca="1" si="17"/>
        <v>#DIV/0!</v>
      </c>
      <c r="F230" s="8">
        <f t="shared" ca="1" si="17"/>
        <v>0</v>
      </c>
      <c r="G230" s="8">
        <f t="shared" ca="1" si="17"/>
        <v>0</v>
      </c>
      <c r="H230" s="8">
        <f t="shared" ca="1" si="17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18">$D$192*SQRT(D176)/$E$192</f>
        <v>#DIV/0!</v>
      </c>
      <c r="E231" s="8" t="e">
        <f t="shared" ca="1" si="18"/>
        <v>#DIV/0!</v>
      </c>
      <c r="F231" s="8">
        <f t="shared" ca="1" si="18"/>
        <v>0</v>
      </c>
      <c r="G231" s="8">
        <f t="shared" ca="1" si="18"/>
        <v>0</v>
      </c>
      <c r="H231" s="8">
        <f t="shared" ca="1" si="18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19">$D$192*SQRT(D177)/$E$192</f>
        <v>#DIV/0!</v>
      </c>
      <c r="E232" s="8" t="e">
        <f t="shared" ca="1" si="19"/>
        <v>#DIV/0!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0">$D$192*SQRT(D178)/$E$192</f>
        <v>#DIV/0!</v>
      </c>
      <c r="E233" s="8" t="e">
        <f t="shared" ca="1" si="20"/>
        <v>#DIV/0!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4">$D$192*SQRT(D182)/$E$192</f>
        <v>#DIV/0!</v>
      </c>
      <c r="E237" s="8" t="e">
        <f t="shared" ca="1" si="24"/>
        <v>#DIV/0!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5">$D$192*SQRT(D183)/$E$192</f>
        <v>#DIV/0!</v>
      </c>
      <c r="E238" s="8" t="e">
        <f t="shared" ca="1" si="25"/>
        <v>#DIV/0!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6">$D$192*SQRT(D184)/$E$192</f>
        <v>#DIV/0!</v>
      </c>
      <c r="E239" s="8" t="e">
        <f t="shared" ca="1" si="26"/>
        <v>#DIV/0!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65</v>
      </c>
      <c r="D246">
        <v>1.96</v>
      </c>
      <c r="E246">
        <v>50</v>
      </c>
    </row>
    <row r="247" spans="1:10" x14ac:dyDescent="0.25">
      <c r="D247" t="s">
        <v>58</v>
      </c>
      <c r="E247" t="s">
        <v>54</v>
      </c>
      <c r="F247" t="s">
        <v>55</v>
      </c>
      <c r="G247" t="s">
        <v>56</v>
      </c>
      <c r="H247" t="s">
        <v>57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1">POWER(SQRT(D139)/D85,2)</f>
        <v>0.92023253958831719</v>
      </c>
      <c r="E248" s="9">
        <f t="shared" ca="1" si="31"/>
        <v>8.3087453876093571E-3</v>
      </c>
      <c r="F248" s="9">
        <f t="shared" ca="1" si="31"/>
        <v>1.5247838002103468E-3</v>
      </c>
      <c r="G248" s="9">
        <f t="shared" ca="1" si="31"/>
        <v>1.6484902584289732E-3</v>
      </c>
      <c r="H248" s="9">
        <f t="shared" ca="1" si="31"/>
        <v>2.0821326843714649E-3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1"/>
        <v>2.6089576647822056E-2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1"/>
        <v>1.2747601239744972E-4</v>
      </c>
      <c r="E250" s="9">
        <f t="shared" ca="1" si="31"/>
        <v>1.2481914138386349E-4</v>
      </c>
      <c r="F250" s="9">
        <f t="shared" ca="1" si="31"/>
        <v>1.2488709091001247E-4</v>
      </c>
      <c r="G250" s="9">
        <f t="shared" ca="1" si="31"/>
        <v>1.2488972074787896E-4</v>
      </c>
      <c r="H250" s="9">
        <f t="shared" ca="1" si="31"/>
        <v>2.6121740808465501E-5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1"/>
        <v>1.0528418047275386E-2</v>
      </c>
      <c r="E251" s="9">
        <f t="shared" ca="1" si="31"/>
        <v>4.4689434419642894E-6</v>
      </c>
      <c r="F251" s="9">
        <f t="shared" ca="1" si="31"/>
        <v>4.275311440350905E-6</v>
      </c>
      <c r="G251" s="9">
        <f t="shared" ca="1" si="31"/>
        <v>4.2297315510155102E-6</v>
      </c>
      <c r="H251" s="9">
        <f t="shared" ca="1" si="31"/>
        <v>3.1605165924975134E-6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1"/>
        <v>1.5816962738267746E-6</v>
      </c>
      <c r="E252" s="9">
        <f t="shared" ca="1" si="31"/>
        <v>1.8815687314775046E-8</v>
      </c>
      <c r="F252" s="9">
        <f t="shared" ca="1" si="31"/>
        <v>1.8771212598972206E-8</v>
      </c>
      <c r="G252" s="9">
        <f t="shared" ca="1" si="31"/>
        <v>1.8773078590871742E-8</v>
      </c>
      <c r="H252" s="9">
        <f t="shared" ca="1" si="31"/>
        <v>6.6603739631025506E-5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1"/>
        <v>6.8592770656128611E-3</v>
      </c>
      <c r="E253" s="9">
        <f t="shared" ca="1" si="31"/>
        <v>4.0990209144585298E-6</v>
      </c>
      <c r="F253" s="9">
        <f t="shared" ca="1" si="31"/>
        <v>4.6442294130691588E-6</v>
      </c>
      <c r="G253" s="9">
        <f t="shared" ca="1" si="31"/>
        <v>4.727717197667523E-6</v>
      </c>
      <c r="H253" s="9">
        <f t="shared" ca="1" si="31"/>
        <v>4.8683203772388143E-6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1"/>
        <v>9.0109964937756066E-4</v>
      </c>
      <c r="E254" s="9">
        <f t="shared" ca="1" si="31"/>
        <v>1.5159350294302202E-4</v>
      </c>
      <c r="F254" s="9">
        <f t="shared" ca="1" si="31"/>
        <v>1.5204519050779756E-4</v>
      </c>
      <c r="G254" s="9">
        <f t="shared" ca="1" si="31"/>
        <v>1.4877709216682008E-4</v>
      </c>
      <c r="H254" s="9">
        <f t="shared" ca="1" si="31"/>
        <v>3.4255715415074795E-4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1"/>
        <v>6.1552423259866385E-4</v>
      </c>
      <c r="E255" s="9" t="e">
        <f t="shared" ca="1" si="31"/>
        <v>#DIV/0!</v>
      </c>
      <c r="F255" s="9" t="e">
        <f t="shared" ca="1" si="31"/>
        <v>#DIV/0!</v>
      </c>
      <c r="G255" s="9" t="e">
        <f t="shared" ca="1" si="31"/>
        <v>#DIV/0!</v>
      </c>
      <c r="H255" s="9" t="e">
        <f t="shared" ca="1" si="31"/>
        <v>#DIV/0!</v>
      </c>
    </row>
    <row r="256" spans="1:10" x14ac:dyDescent="0.25">
      <c r="A256">
        <v>9</v>
      </c>
      <c r="C256">
        <f ca="1">OFFSET('2688p stat'!$A$1,A256*20,0)</f>
        <v>0</v>
      </c>
      <c r="D256" s="9">
        <f t="shared" ca="1" si="31"/>
        <v>9.3568496418392996E-4</v>
      </c>
      <c r="E256" s="9">
        <f t="shared" ca="1" si="31"/>
        <v>2.6892890915410084E-4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2">POWER(SQRT(D149)/D95,2)</f>
        <v>4.511176167901362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2"/>
        <v>9.2369970326609436E-5</v>
      </c>
      <c r="E259" s="9">
        <f t="shared" ca="1" si="32"/>
        <v>3.3699449139609469E-6</v>
      </c>
      <c r="F259" s="9">
        <f t="shared" ca="1" si="32"/>
        <v>1.1342990252788717E-5</v>
      </c>
      <c r="G259" s="9">
        <f t="shared" ca="1" si="32"/>
        <v>7.5735530295878978E-5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2"/>
        <v>2.8858100750503684E-4</v>
      </c>
      <c r="E260" s="9">
        <f t="shared" ca="1" si="32"/>
        <v>2.748881184616294E-6</v>
      </c>
      <c r="F260" s="9">
        <f t="shared" ca="1" si="32"/>
        <v>1.5775034071113254E-5</v>
      </c>
      <c r="G260" s="9">
        <f t="shared" ca="1" si="32"/>
        <v>1.1282449037900424E-4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2"/>
        <v>3.4634371904918589E-2</v>
      </c>
      <c r="E261" s="9">
        <f t="shared" ca="1" si="32"/>
        <v>3.7735418876566246E-6</v>
      </c>
      <c r="F261" s="9">
        <f t="shared" ca="1" si="32"/>
        <v>3.6347682891930955E-6</v>
      </c>
      <c r="G261" s="9">
        <f t="shared" ca="1" si="32"/>
        <v>3.8394010335100831E-6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2"/>
        <v>5.1645862994676552E-5</v>
      </c>
      <c r="E262" s="9">
        <f t="shared" ca="1" si="32"/>
        <v>2.6905801050038898E-6</v>
      </c>
      <c r="F262" s="9">
        <f t="shared" ca="1" si="32"/>
        <v>2.6138016070722776E-6</v>
      </c>
      <c r="G262" s="9">
        <f t="shared" ca="1" si="32"/>
        <v>3.4191159599900337E-6</v>
      </c>
      <c r="H262" s="9" t="e">
        <f t="shared" ca="1" si="32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2"/>
        <v>1.3251054298277464E-6</v>
      </c>
      <c r="E263" s="9">
        <f t="shared" ca="1" si="32"/>
        <v>2.5994171107655369E-8</v>
      </c>
      <c r="F263" s="9">
        <f t="shared" ca="1" si="32"/>
        <v>2.6416616032526824E-8</v>
      </c>
      <c r="G263" s="9">
        <f t="shared" ca="1" si="32"/>
        <v>2.6408459255976703E-8</v>
      </c>
      <c r="H263" s="9" t="e">
        <f t="shared" ca="1" si="32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2"/>
        <v>2.0558658033013552E-4</v>
      </c>
      <c r="E264" s="9">
        <f t="shared" ca="1" si="32"/>
        <v>2.0600831410991205E-4</v>
      </c>
      <c r="F264" s="9">
        <f t="shared" ca="1" si="32"/>
        <v>2.060145458776829E-4</v>
      </c>
      <c r="G264" s="9">
        <f t="shared" ca="1" si="32"/>
        <v>2.0608394532926558E-4</v>
      </c>
      <c r="H264" s="9">
        <f t="shared" ca="1" si="32"/>
        <v>1.181913291404809E-2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32"/>
        <v>1.6623873050561081E-4</v>
      </c>
      <c r="E265" s="9">
        <f t="shared" ca="1" si="32"/>
        <v>1.6628465984595299E-4</v>
      </c>
      <c r="F265" s="9">
        <f t="shared" ca="1" si="32"/>
        <v>1.662603916236035E-4</v>
      </c>
      <c r="G265" s="9">
        <f t="shared" ca="1" si="32"/>
        <v>1.6625624221066379E-4</v>
      </c>
      <c r="H265" s="9">
        <f t="shared" ca="1" si="32"/>
        <v>1.8500488459976237E-4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32"/>
        <v>1.1196851646922566E-4</v>
      </c>
      <c r="E266" s="9">
        <f t="shared" ca="1" si="32"/>
        <v>1.1336036437807369E-4</v>
      </c>
      <c r="F266" s="9">
        <f t="shared" ca="1" si="32"/>
        <v>1.1329209751877954E-4</v>
      </c>
      <c r="G266" s="9">
        <f t="shared" ca="1" si="32"/>
        <v>1.1328245748209148E-4</v>
      </c>
      <c r="H266" s="9">
        <f t="shared" ca="1" si="32"/>
        <v>1.1355515813775043E-4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32"/>
        <v>9.9914564362317532E-5</v>
      </c>
      <c r="E267" s="9">
        <f t="shared" ca="1" si="32"/>
        <v>9.9918538159827846E-5</v>
      </c>
      <c r="F267" s="9">
        <f t="shared" ca="1" si="32"/>
        <v>9.9893513793416409E-5</v>
      </c>
      <c r="G267" s="9">
        <f t="shared" ca="1" si="32"/>
        <v>9.9892422397787034E-5</v>
      </c>
      <c r="H267" s="9">
        <f t="shared" ca="1" si="32"/>
        <v>1.1316906219346498E-4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33">POWER(SQRT(D159)/D105,2)</f>
        <v>2.5124015107956077E-4</v>
      </c>
      <c r="E268" s="9">
        <f t="shared" ca="1" si="33"/>
        <v>2.5126336454985222E-4</v>
      </c>
      <c r="F268" s="9">
        <f t="shared" ca="1" si="33"/>
        <v>2.512690048791401E-4</v>
      </c>
      <c r="G268" s="9">
        <f t="shared" ca="1" si="33"/>
        <v>2.5127058488115989E-4</v>
      </c>
      <c r="H268" s="9">
        <f t="shared" ca="1" si="33"/>
        <v>2.3825740347498039E-3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33"/>
        <v>4.1863925891454746E-4</v>
      </c>
      <c r="E269" s="9">
        <f t="shared" ca="1" si="33"/>
        <v>4.1865577606022534E-4</v>
      </c>
      <c r="F269" s="9">
        <f t="shared" ca="1" si="33"/>
        <v>4.1864400984330431E-4</v>
      </c>
      <c r="G269" s="9">
        <f t="shared" ca="1" si="33"/>
        <v>4.1863827067898155E-4</v>
      </c>
      <c r="H269" s="9">
        <f t="shared" ca="1" si="33"/>
        <v>3.2012515112450775E-4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33"/>
        <v>2.7543243497874247E-4</v>
      </c>
      <c r="E270" s="9">
        <f t="shared" ca="1" si="33"/>
        <v>2.7569421222810103E-4</v>
      </c>
      <c r="F270" s="9">
        <f t="shared" ca="1" si="33"/>
        <v>2.7570028637607474E-4</v>
      </c>
      <c r="G270" s="9">
        <f t="shared" ca="1" si="33"/>
        <v>2.756858146019772E-4</v>
      </c>
      <c r="H270" s="9">
        <f t="shared" ca="1" si="33"/>
        <v>2.795167187548768E-4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33"/>
        <v>1.7620893050470954E-4</v>
      </c>
      <c r="E271" s="9" t="e">
        <f t="shared" ca="1" si="33"/>
        <v>#DIV/0!</v>
      </c>
      <c r="F271" s="9" t="e">
        <f t="shared" ca="1" si="33"/>
        <v>#DIV/0!</v>
      </c>
      <c r="G271" s="9" t="e">
        <f t="shared" ca="1" si="33"/>
        <v>#DIV/0!</v>
      </c>
      <c r="H271" s="9" t="e">
        <f t="shared" ca="1" si="33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33"/>
        <v>8.3941435232937514E-5</v>
      </c>
      <c r="E272" s="9">
        <f t="shared" ca="1" si="33"/>
        <v>8.3945856565939499E-5</v>
      </c>
      <c r="F272" s="9">
        <f t="shared" ca="1" si="33"/>
        <v>8.3948223815229049E-5</v>
      </c>
      <c r="G272" s="9">
        <f t="shared" ca="1" si="33"/>
        <v>8.3955059216989742E-5</v>
      </c>
      <c r="H272" s="9">
        <f t="shared" ca="1" si="33"/>
        <v>8.0286575936504553E-5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3"/>
        <v>#DIV/0!</v>
      </c>
      <c r="E273" s="9" t="e">
        <f t="shared" ca="1" si="33"/>
        <v>#DIV/0!</v>
      </c>
      <c r="F273" s="9" t="e">
        <f t="shared" ca="1" si="33"/>
        <v>#DIV/0!</v>
      </c>
      <c r="G273" s="9" t="e">
        <f t="shared" ca="1" si="33"/>
        <v>#DIV/0!</v>
      </c>
      <c r="H273" s="9" t="e">
        <f t="shared" ca="1" si="33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3"/>
        <v>#DIV/0!</v>
      </c>
      <c r="E274" s="9" t="e">
        <f t="shared" ca="1" si="33"/>
        <v>#DIV/0!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3"/>
        <v>#DIV/0!</v>
      </c>
      <c r="E275" s="9" t="e">
        <f t="shared" ca="1" si="33"/>
        <v>#DIV/0!</v>
      </c>
      <c r="F275" s="9" t="e">
        <f t="shared" ca="1" si="33"/>
        <v>#DIV/0!</v>
      </c>
      <c r="G275" s="9" t="e">
        <f t="shared" ca="1" si="33"/>
        <v>#DIV/0!</v>
      </c>
      <c r="H275" s="9" t="e">
        <f t="shared" ca="1" si="33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3"/>
        <v>#DIV/0!</v>
      </c>
      <c r="E276" s="9" t="e">
        <f t="shared" ca="1" si="33"/>
        <v>#DIV/0!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L19" sqref="L19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>
        <v>2</v>
      </c>
      <c r="E1" s="13">
        <v>4</v>
      </c>
      <c r="F1" s="1">
        <v>8</v>
      </c>
      <c r="G1" s="1">
        <v>16</v>
      </c>
      <c r="H1" s="1">
        <v>32</v>
      </c>
      <c r="I1" s="1">
        <v>64</v>
      </c>
      <c r="J1" s="1">
        <v>128</v>
      </c>
      <c r="L1" t="s">
        <v>82</v>
      </c>
      <c r="U1" t="s">
        <v>87</v>
      </c>
    </row>
    <row r="2" spans="1:28" ht="15.75" customHeight="1" x14ac:dyDescent="0.25">
      <c r="B2" t="s">
        <v>68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68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68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145.60024000000004</v>
      </c>
      <c r="E3" s="15">
        <f ca="1">'84 end'!J31</f>
        <v>186.40243999999998</v>
      </c>
      <c r="F3" s="15">
        <f ca="1">'168 end'!J31</f>
        <v>265.93097999999992</v>
      </c>
      <c r="G3" s="15">
        <f ca="1">'336 end'!J31</f>
        <v>513.22487999999987</v>
      </c>
      <c r="H3" s="15"/>
      <c r="I3" s="15"/>
      <c r="J3" s="15"/>
      <c r="L3" t="str">
        <f ca="1">C3</f>
        <v>CUDA Time</v>
      </c>
      <c r="M3" s="5">
        <f ca="1">D$21/D3</f>
        <v>34.347913162780486</v>
      </c>
      <c r="N3" s="5">
        <f t="shared" ref="N3:S4" ca="1" si="0">E$21/E3</f>
        <v>45.570930294689269</v>
      </c>
      <c r="O3" s="5">
        <f t="shared" ca="1" si="0"/>
        <v>58.024845394094392</v>
      </c>
      <c r="P3" s="5">
        <f t="shared" ca="1" si="0"/>
        <v>59.19546223090353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3.4666723809523821</v>
      </c>
      <c r="W3" s="5">
        <f t="shared" ca="1" si="1"/>
        <v>2.2190766666666666</v>
      </c>
      <c r="X3" s="5">
        <f t="shared" ca="1" si="1"/>
        <v>1.5829224999999996</v>
      </c>
      <c r="Y3" s="5">
        <f t="shared" ca="1" si="1"/>
        <v>1.5274549999999996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/>
      <c r="I4" s="15"/>
      <c r="J4" s="15"/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si="8">H4/H$2</f>
        <v>0</v>
      </c>
      <c r="AA4" s="5">
        <f t="shared" ref="AA4:AA15" si="9">I4/I$2</f>
        <v>0</v>
      </c>
      <c r="AB4" s="5">
        <f t="shared" ref="AB4:AB15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1615.1396000000009</v>
      </c>
      <c r="E5" s="15">
        <f ca="1">'84 end'!J33</f>
        <v>3292.8652000000002</v>
      </c>
      <c r="F5" s="15">
        <f ca="1">'168 end'!J33</f>
        <v>6202.7943999999979</v>
      </c>
      <c r="G5" s="15">
        <f ca="1">'336 end'!J33</f>
        <v>11651.351999999997</v>
      </c>
      <c r="H5" s="15"/>
      <c r="I5" s="15"/>
      <c r="J5" s="15"/>
      <c r="L5" t="str">
        <f t="shared" ca="1" si="2"/>
        <v>CUDA non hash</v>
      </c>
      <c r="M5" s="5">
        <f ca="1">D$22/D5</f>
        <v>2.6452984002125861</v>
      </c>
      <c r="N5" s="5">
        <f t="shared" ref="N5:S5" ca="1" si="11">E$22/E5</f>
        <v>2.326228780941292</v>
      </c>
      <c r="O5" s="5">
        <f t="shared" ca="1" si="11"/>
        <v>2.214367447033228</v>
      </c>
      <c r="P5" s="5">
        <f t="shared" ca="1" si="11"/>
        <v>2.3672296571247711</v>
      </c>
      <c r="Q5" s="5" t="e">
        <f t="shared" ca="1" si="11"/>
        <v>#DIV/0!</v>
      </c>
      <c r="R5" s="5" t="e">
        <f t="shared" ca="1" si="11"/>
        <v>#DIV/0!</v>
      </c>
      <c r="S5" s="5" t="e">
        <f t="shared" ca="1" si="11"/>
        <v>#DIV/0!</v>
      </c>
      <c r="U5" t="str">
        <f t="shared" ca="1" si="3"/>
        <v>CUDA non hash</v>
      </c>
      <c r="V5" s="5">
        <f t="shared" ca="1" si="4"/>
        <v>38.455704761904784</v>
      </c>
      <c r="W5" s="5">
        <f t="shared" ca="1" si="5"/>
        <v>39.200776190476191</v>
      </c>
      <c r="X5" s="5">
        <f t="shared" ca="1" si="6"/>
        <v>36.921395238095229</v>
      </c>
      <c r="Y5" s="5">
        <f t="shared" ca="1" si="7"/>
        <v>34.676642857142852</v>
      </c>
      <c r="Z5" s="5">
        <f t="shared" si="8"/>
        <v>0</v>
      </c>
      <c r="AA5" s="5">
        <f t="shared" si="9"/>
        <v>0</v>
      </c>
      <c r="AB5" s="5">
        <f t="shared" si="10"/>
        <v>0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148.71826000000001</v>
      </c>
      <c r="E6" s="15">
        <f ca="1">'84 end'!J34</f>
        <v>183.1446</v>
      </c>
      <c r="F6" s="15">
        <f ca="1">'168 end'!J34</f>
        <v>261.10172</v>
      </c>
      <c r="G6" s="15">
        <f ca="1">'336 end'!J34</f>
        <v>431.7216600000001</v>
      </c>
      <c r="H6" s="15">
        <f ca="1">'672 end'!J34</f>
        <v>767.40775999999994</v>
      </c>
      <c r="I6" s="15">
        <f ca="1">'1344 end'!J34</f>
        <v>1472.7860000000003</v>
      </c>
      <c r="J6" s="15">
        <f ca="1">'2688 end'!J34</f>
        <v>2921.0972000000002</v>
      </c>
      <c r="L6" s="19" t="str">
        <f t="shared" ca="1" si="2"/>
        <v>CUDA ant</v>
      </c>
      <c r="M6" s="20">
        <f ca="1">D$21/D6</f>
        <v>33.62777644117137</v>
      </c>
      <c r="N6" s="20">
        <f t="shared" ref="N6:S7" ca="1" si="12">E$21/E6</f>
        <v>46.381561891532698</v>
      </c>
      <c r="O6" s="20">
        <f t="shared" ca="1" si="12"/>
        <v>59.098055730923576</v>
      </c>
      <c r="P6" s="20">
        <f t="shared" ca="1" si="12"/>
        <v>70.370766201538231</v>
      </c>
      <c r="Q6" s="20">
        <f t="shared" ca="1" si="12"/>
        <v>76.75715971389188</v>
      </c>
      <c r="R6" s="20">
        <f t="shared" ca="1" si="12"/>
        <v>75.671346685804977</v>
      </c>
      <c r="S6" s="20">
        <f t="shared" ca="1" si="12"/>
        <v>73.390539691729529</v>
      </c>
      <c r="U6" t="str">
        <f t="shared" ca="1" si="3"/>
        <v>CUDA ant</v>
      </c>
      <c r="V6" s="5">
        <f t="shared" ca="1" si="4"/>
        <v>3.5409109523809525</v>
      </c>
      <c r="W6" s="5">
        <f t="shared" ca="1" si="5"/>
        <v>2.1802928571428573</v>
      </c>
      <c r="X6" s="5">
        <f t="shared" ca="1" si="6"/>
        <v>1.5541769047619047</v>
      </c>
      <c r="Y6" s="5">
        <f t="shared" ca="1" si="7"/>
        <v>1.2848858928571432</v>
      </c>
      <c r="Z6" s="5">
        <f t="shared" ca="1" si="8"/>
        <v>1.1419758333333332</v>
      </c>
      <c r="AA6" s="5">
        <f t="shared" ca="1" si="9"/>
        <v>1.0958229166666669</v>
      </c>
      <c r="AB6" s="5">
        <f t="shared" ca="1" si="10"/>
        <v>1.0867177083333335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153.05984000000001</v>
      </c>
      <c r="E7" s="15">
        <f ca="1">'84 end'!J35</f>
        <v>198.20687999999998</v>
      </c>
      <c r="F7" s="15">
        <f ca="1">'168 end'!J35</f>
        <v>279.60894000000002</v>
      </c>
      <c r="G7" s="15">
        <f ca="1">'336 end'!J35</f>
        <v>492.35281999999984</v>
      </c>
      <c r="H7" s="15">
        <f ca="1">'672 end'!J35</f>
        <v>968.06181999999967</v>
      </c>
      <c r="I7" s="15">
        <f ca="1">'1344 end'!J35</f>
        <v>55040.145999999986</v>
      </c>
      <c r="J7" s="15">
        <f ca="1">'2688 end'!J35</f>
        <v>109724.3</v>
      </c>
      <c r="L7" t="str">
        <f t="shared" ca="1" si="2"/>
        <v>CUDA ant par</v>
      </c>
      <c r="M7" s="5">
        <f ca="1">D$21/D7</f>
        <v>32.673916293130837</v>
      </c>
      <c r="N7" s="5">
        <f t="shared" ca="1" si="12"/>
        <v>42.856900830082182</v>
      </c>
      <c r="O7" s="5">
        <f t="shared" ca="1" si="12"/>
        <v>55.186375657373482</v>
      </c>
      <c r="P7" s="5">
        <f t="shared" ca="1" si="12"/>
        <v>61.704905031314738</v>
      </c>
      <c r="Q7" s="5">
        <f t="shared" ca="1" si="12"/>
        <v>60.847395055824045</v>
      </c>
      <c r="R7" s="5">
        <f t="shared" ca="1" si="12"/>
        <v>2.0248438294476911</v>
      </c>
      <c r="S7" s="5">
        <f t="shared" ca="1" si="12"/>
        <v>1.9538142416948661</v>
      </c>
      <c r="U7" t="str">
        <f t="shared" ca="1" si="3"/>
        <v>CUDA ant par</v>
      </c>
      <c r="V7" s="5">
        <f t="shared" ca="1" si="4"/>
        <v>3.6442819047619048</v>
      </c>
      <c r="W7" s="5">
        <f t="shared" ca="1" si="5"/>
        <v>2.3596057142857143</v>
      </c>
      <c r="X7" s="5">
        <f t="shared" ca="1" si="6"/>
        <v>1.6643389285714287</v>
      </c>
      <c r="Y7" s="5">
        <f t="shared" ca="1" si="7"/>
        <v>1.4653357738095234</v>
      </c>
      <c r="Z7" s="5">
        <f t="shared" ca="1" si="8"/>
        <v>1.440568184523809</v>
      </c>
      <c r="AA7" s="5">
        <f t="shared" ca="1" si="9"/>
        <v>40.952489583333325</v>
      </c>
      <c r="AB7" s="5">
        <f t="shared" ca="1" si="10"/>
        <v>40.820052083333337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137.77918</v>
      </c>
      <c r="E8" s="15">
        <f ca="1">'84 end'!J36</f>
        <v>162.57687999999999</v>
      </c>
      <c r="F8" s="15">
        <f ca="1">'168 end'!J36</f>
        <v>212.11281999999994</v>
      </c>
      <c r="G8" s="15">
        <f ca="1">'336 end'!J36</f>
        <v>310.34035999999998</v>
      </c>
      <c r="H8" s="15">
        <f ca="1">'672 end'!J36</f>
        <v>509.53278000000012</v>
      </c>
      <c r="I8" s="15">
        <f ca="1">'1344 end'!J36</f>
        <v>976.00131999999996</v>
      </c>
      <c r="J8" s="15">
        <f ca="1">'2688 end'!J36</f>
        <v>2005.4680000000001</v>
      </c>
      <c r="L8" t="str">
        <f t="shared" ca="1" si="2"/>
        <v>CUDA ant non hash</v>
      </c>
      <c r="M8" s="5">
        <f ca="1">D$22/D8</f>
        <v>31.009955205133306</v>
      </c>
      <c r="N8" s="5">
        <f t="shared" ref="N8:S8" ca="1" si="13">E$22/E8</f>
        <v>47.115910946255113</v>
      </c>
      <c r="O8" s="5">
        <f t="shared" ca="1" si="13"/>
        <v>64.754530159940359</v>
      </c>
      <c r="P8" s="5">
        <f t="shared" ca="1" si="13"/>
        <v>88.874763179368642</v>
      </c>
      <c r="Q8" s="5">
        <f t="shared" ca="1" si="13"/>
        <v>102.57135958946544</v>
      </c>
      <c r="R8" s="5">
        <f t="shared" ca="1" si="13"/>
        <v>103.3780896935672</v>
      </c>
      <c r="S8" s="5">
        <f t="shared" ca="1" si="13"/>
        <v>100.21339657376733</v>
      </c>
      <c r="U8" t="str">
        <f t="shared" ca="1" si="3"/>
        <v>CUDA ant non hash</v>
      </c>
      <c r="V8" s="5">
        <f t="shared" ca="1" si="4"/>
        <v>3.2804566666666668</v>
      </c>
      <c r="W8" s="5">
        <f t="shared" ca="1" si="5"/>
        <v>1.9354390476190475</v>
      </c>
      <c r="X8" s="5">
        <f t="shared" ca="1" si="6"/>
        <v>1.2625763095238092</v>
      </c>
      <c r="Y8" s="5">
        <f t="shared" ca="1" si="7"/>
        <v>0.92363202380952369</v>
      </c>
      <c r="Z8" s="5">
        <f t="shared" ca="1" si="8"/>
        <v>0.75823330357142871</v>
      </c>
      <c r="AA8" s="5">
        <f t="shared" ca="1" si="9"/>
        <v>0.72619145833333332</v>
      </c>
      <c r="AB8" s="5">
        <f t="shared" ca="1" si="10"/>
        <v>0.74608184523809529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177.01834000000005</v>
      </c>
      <c r="E9" s="15">
        <f ca="1">'84 end'!J37</f>
        <v>347.65935999999994</v>
      </c>
      <c r="F9" s="15">
        <f ca="1">'168 end'!J37</f>
        <v>729.48356000000001</v>
      </c>
      <c r="G9" s="15">
        <f ca="1">'336 end'!J37</f>
        <v>1571.9328</v>
      </c>
      <c r="H9" s="15">
        <f ca="1">'672 end'!J37</f>
        <v>2973.3958000000002</v>
      </c>
      <c r="I9" s="15">
        <f ca="1">'1344 end'!J37</f>
        <v>5877.9300000000021</v>
      </c>
      <c r="J9" s="15">
        <f ca="1">'2688 end'!J37</f>
        <v>11587.754000000001</v>
      </c>
      <c r="L9" t="str">
        <f t="shared" ca="1" si="2"/>
        <v>CUDA ant add CPU Time</v>
      </c>
      <c r="M9" s="5">
        <f ca="1">D$21/D9</f>
        <v>28.251673809617682</v>
      </c>
      <c r="N9" s="5">
        <f t="shared" ref="N9:S10" ca="1" si="14">E$21/E9</f>
        <v>24.433493175618803</v>
      </c>
      <c r="O9" s="5">
        <f t="shared" ca="1" si="14"/>
        <v>21.152778275085463</v>
      </c>
      <c r="P9" s="5">
        <f t="shared" ca="1" si="14"/>
        <v>19.326897434801275</v>
      </c>
      <c r="Q9" s="5">
        <f t="shared" ca="1" si="14"/>
        <v>19.810359589530599</v>
      </c>
      <c r="R9" s="5">
        <f t="shared" ca="1" si="14"/>
        <v>18.960365298668062</v>
      </c>
      <c r="S9" s="5">
        <f t="shared" ca="1" si="14"/>
        <v>18.500643006401411</v>
      </c>
      <c r="U9" t="str">
        <f t="shared" ca="1" si="3"/>
        <v>CUDA ant add CPU Time</v>
      </c>
      <c r="V9" s="5">
        <f t="shared" ca="1" si="4"/>
        <v>4.2147223809523826</v>
      </c>
      <c r="W9" s="5">
        <f t="shared" ca="1" si="5"/>
        <v>4.1388019047619036</v>
      </c>
      <c r="X9" s="5">
        <f t="shared" ca="1" si="6"/>
        <v>4.3421640476190477</v>
      </c>
      <c r="Y9" s="5">
        <f t="shared" ca="1" si="7"/>
        <v>4.6783714285714284</v>
      </c>
      <c r="Z9" s="5">
        <f t="shared" ca="1" si="8"/>
        <v>4.4246961309523813</v>
      </c>
      <c r="AA9" s="5">
        <f t="shared" ca="1" si="9"/>
        <v>4.3734598214285727</v>
      </c>
      <c r="AB9" s="5">
        <f t="shared" ca="1" si="10"/>
        <v>4.3109203869047619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168.3211</v>
      </c>
      <c r="E11" s="15">
        <f ca="1">'84 end'!J39</f>
        <v>310.07633999999996</v>
      </c>
      <c r="F11" s="15">
        <f ca="1">'168 end'!J39</f>
        <v>679.0581999999996</v>
      </c>
      <c r="G11" s="15">
        <f ca="1">'336 end'!J39</f>
        <v>1336.8057999999999</v>
      </c>
      <c r="H11" s="15">
        <f ca="1">'672 end'!J39</f>
        <v>2707.4861999999998</v>
      </c>
      <c r="I11" s="15">
        <f ca="1">'1344 end'!J39</f>
        <v>5335.0533999999998</v>
      </c>
      <c r="J11" s="15">
        <f ca="1">'2688 end'!J39</f>
        <v>10511.392000000002</v>
      </c>
      <c r="L11" t="str">
        <f t="shared" ca="1" si="2"/>
        <v>CUDA ant add CPU non hash</v>
      </c>
      <c r="M11" s="5">
        <f ca="1">D$22/D11</f>
        <v>25.383188441615449</v>
      </c>
      <c r="N11" s="5">
        <f t="shared" ref="N11:S11" ca="1" si="15">E$22/E11</f>
        <v>24.703457864602004</v>
      </c>
      <c r="O11" s="5">
        <f t="shared" ca="1" si="15"/>
        <v>20.226934893062193</v>
      </c>
      <c r="P11" s="5">
        <f t="shared" ca="1" si="15"/>
        <v>20.632335676580706</v>
      </c>
      <c r="Q11" s="5">
        <f t="shared" ca="1" si="15"/>
        <v>19.303319071395453</v>
      </c>
      <c r="R11" s="5">
        <f t="shared" ca="1" si="15"/>
        <v>18.912116605993109</v>
      </c>
      <c r="S11" s="5">
        <f t="shared" ca="1" si="15"/>
        <v>19.119709359141012</v>
      </c>
      <c r="U11" t="str">
        <f t="shared" ca="1" si="3"/>
        <v>CUDA ant add CPU non hash</v>
      </c>
      <c r="V11" s="5">
        <f t="shared" ca="1" si="4"/>
        <v>4.0076452380952379</v>
      </c>
      <c r="W11" s="5">
        <f t="shared" ca="1" si="5"/>
        <v>3.6913849999999995</v>
      </c>
      <c r="X11" s="5">
        <f t="shared" ca="1" si="6"/>
        <v>4.0420130952380928</v>
      </c>
      <c r="Y11" s="5">
        <f t="shared" ca="1" si="7"/>
        <v>3.9785886904761902</v>
      </c>
      <c r="Z11" s="5">
        <f t="shared" ca="1" si="8"/>
        <v>4.0289973214285713</v>
      </c>
      <c r="AA11" s="5">
        <f t="shared" ca="1" si="9"/>
        <v>3.9695337797619046</v>
      </c>
      <c r="AB11" s="5">
        <f t="shared" ca="1" si="10"/>
        <v>3.910488095238096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1973.1380000000008</v>
      </c>
      <c r="E12" s="15">
        <f ca="1">'84 end'!J40</f>
        <v>3623.0832000000005</v>
      </c>
      <c r="F12" s="15">
        <f ca="1">'168 end'!J40</f>
        <v>7208.3450000000012</v>
      </c>
      <c r="G12" s="15">
        <f ca="1">'336 end'!J40</f>
        <v>13394.820000000002</v>
      </c>
      <c r="H12" s="15">
        <f ca="1">'672 end'!J40</f>
        <v>27060.616000000002</v>
      </c>
      <c r="I12" s="23">
        <f ca="1">'1344 end'!J40</f>
        <v>2448687</v>
      </c>
      <c r="J12" s="23" t="e">
        <f ca="1">'2688 end'!J40</f>
        <v>#DIV/0!</v>
      </c>
      <c r="L12" t="str">
        <f t="shared" ca="1" si="2"/>
        <v>CUDA ant add CPU12</v>
      </c>
      <c r="M12" s="5">
        <f ca="1">D$21/D12</f>
        <v>2.5345740642570349</v>
      </c>
      <c r="N12" s="5">
        <f t="shared" ref="N12:S14" ca="1" si="16">E$21/E12</f>
        <v>2.3445590760929802</v>
      </c>
      <c r="O12" s="5">
        <f t="shared" ca="1" si="16"/>
        <v>2.1406583619402233</v>
      </c>
      <c r="P12" s="5">
        <f t="shared" ca="1" si="16"/>
        <v>2.2680845281982127</v>
      </c>
      <c r="Q12" s="5">
        <f t="shared" ca="1" si="16"/>
        <v>2.1767442396728884</v>
      </c>
      <c r="R12" s="5">
        <f t="shared" ca="1" si="16"/>
        <v>4.5513248528701297E-2</v>
      </c>
      <c r="S12" s="5" t="e">
        <f t="shared" ca="1" si="16"/>
        <v>#DIV/0!</v>
      </c>
      <c r="U12" t="str">
        <f t="shared" ca="1" si="3"/>
        <v>CUDA ant add CPU12</v>
      </c>
      <c r="V12" s="5">
        <f t="shared" ca="1" si="4"/>
        <v>46.979476190476213</v>
      </c>
      <c r="W12" s="5">
        <f t="shared" ca="1" si="5"/>
        <v>43.13194285714286</v>
      </c>
      <c r="X12" s="5">
        <f t="shared" ca="1" si="6"/>
        <v>42.906815476190481</v>
      </c>
      <c r="Y12" s="5">
        <f t="shared" ca="1" si="7"/>
        <v>39.86553571428572</v>
      </c>
      <c r="Z12" s="5">
        <f t="shared" ca="1" si="8"/>
        <v>40.268773809523815</v>
      </c>
      <c r="AA12" s="5">
        <f t="shared" ca="1" si="9"/>
        <v>1821.9397321428571</v>
      </c>
      <c r="AB12" s="5" t="e">
        <f t="shared" ca="1" si="10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/>
      <c r="I13" s="15"/>
      <c r="J13" s="15"/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si="8"/>
        <v>0</v>
      </c>
      <c r="AA13" s="5">
        <f t="shared" si="9"/>
        <v>0</v>
      </c>
      <c r="AB13" s="5">
        <f t="shared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144.01047999999997</v>
      </c>
      <c r="E14" s="15">
        <f ca="1">'84 end'!J42</f>
        <v>183.21329999999995</v>
      </c>
      <c r="F14" s="15">
        <f ca="1">'168 end'!J42</f>
        <v>266.01190000000003</v>
      </c>
      <c r="G14" s="15">
        <f ca="1">'336 end'!J42</f>
        <v>511.2161999999999</v>
      </c>
      <c r="H14" s="15"/>
      <c r="I14" s="15"/>
      <c r="J14" s="15"/>
      <c r="L14" t="str">
        <f t="shared" ca="1" si="2"/>
        <v>CUDA opt Time</v>
      </c>
      <c r="M14" s="5">
        <f ca="1">D$21/D14</f>
        <v>34.727086528702635</v>
      </c>
      <c r="N14" s="5">
        <f t="shared" ca="1" si="16"/>
        <v>46.364170068439364</v>
      </c>
      <c r="O14" s="5">
        <f t="shared" ca="1" si="16"/>
        <v>58.007194414986706</v>
      </c>
      <c r="P14" s="5">
        <f t="shared" ca="1" si="16"/>
        <v>59.428054118785738</v>
      </c>
      <c r="Q14" s="5" t="e">
        <f t="shared" ca="1" si="16"/>
        <v>#DIV/0!</v>
      </c>
      <c r="R14" s="5" t="e">
        <f t="shared" ca="1" si="16"/>
        <v>#DIV/0!</v>
      </c>
      <c r="S14" s="5" t="e">
        <f t="shared" ca="1" si="16"/>
        <v>#DIV/0!</v>
      </c>
      <c r="U14" t="str">
        <f t="shared" ca="1" si="3"/>
        <v>CUDA opt Time</v>
      </c>
      <c r="V14" s="5">
        <f t="shared" ca="1" si="4"/>
        <v>3.4288209523809519</v>
      </c>
      <c r="W14" s="5">
        <f t="shared" ca="1" si="5"/>
        <v>2.1811107142857136</v>
      </c>
      <c r="X14" s="5">
        <f t="shared" ca="1" si="6"/>
        <v>1.5834041666666667</v>
      </c>
      <c r="Y14" s="5">
        <f t="shared" ca="1" si="7"/>
        <v>1.5214767857142855</v>
      </c>
      <c r="Z14" s="5">
        <f t="shared" si="8"/>
        <v>0</v>
      </c>
      <c r="AA14" s="5">
        <f t="shared" si="9"/>
        <v>0</v>
      </c>
      <c r="AB14" s="5">
        <f t="shared" si="10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151.39840000000001</v>
      </c>
      <c r="E15" s="15">
        <f ca="1">'84 end'!J43</f>
        <v>179.70915999999997</v>
      </c>
      <c r="F15" s="15">
        <f ca="1">'168 end'!J43</f>
        <v>252.30137999999999</v>
      </c>
      <c r="G15" s="15">
        <f ca="1">'336 end'!J43</f>
        <v>485.13831999999996</v>
      </c>
      <c r="H15" s="15"/>
      <c r="I15" s="15"/>
      <c r="J15" s="15"/>
      <c r="L15" t="str">
        <f t="shared" ca="1" si="2"/>
        <v>CUDA opt non hash</v>
      </c>
      <c r="M15" s="5">
        <f ca="1">D$22/D15</f>
        <v>28.22041844563746</v>
      </c>
      <c r="N15" s="5">
        <f t="shared" ref="N15:S15" ca="1" si="17">E$22/E15</f>
        <v>42.624192333879947</v>
      </c>
      <c r="O15" s="5">
        <f t="shared" ca="1" si="17"/>
        <v>54.439916262051355</v>
      </c>
      <c r="P15" s="5">
        <f t="shared" ca="1" si="17"/>
        <v>56.852705430484257</v>
      </c>
      <c r="Q15" s="5" t="e">
        <f t="shared" ca="1" si="17"/>
        <v>#DIV/0!</v>
      </c>
      <c r="R15" s="5" t="e">
        <f t="shared" ca="1" si="17"/>
        <v>#DIV/0!</v>
      </c>
      <c r="S15" s="5" t="e">
        <f t="shared" ca="1" si="17"/>
        <v>#DIV/0!</v>
      </c>
      <c r="U15" t="str">
        <f t="shared" ca="1" si="3"/>
        <v>CUDA opt non hash</v>
      </c>
      <c r="V15" s="5">
        <f t="shared" ca="1" si="4"/>
        <v>3.6047238095238097</v>
      </c>
      <c r="W15" s="5">
        <f t="shared" ca="1" si="5"/>
        <v>2.1393947619047617</v>
      </c>
      <c r="X15" s="5">
        <f t="shared" ca="1" si="6"/>
        <v>1.5017939285714286</v>
      </c>
      <c r="Y15" s="5">
        <f t="shared" ca="1" si="7"/>
        <v>1.4438640476190474</v>
      </c>
      <c r="Z15" s="5">
        <f t="shared" si="8"/>
        <v>0</v>
      </c>
      <c r="AA15" s="5">
        <f t="shared" si="9"/>
        <v>0</v>
      </c>
      <c r="AB15" s="5">
        <f t="shared" si="10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145.18495999999996</v>
      </c>
      <c r="E16" s="15">
        <f ca="1">'84 end'!J44</f>
        <v>180.49275999999995</v>
      </c>
      <c r="F16" s="15">
        <f ca="1">'168 end'!J44</f>
        <v>259.94342000000006</v>
      </c>
      <c r="G16" s="15">
        <f ca="1">'336 end'!J44</f>
        <v>429.33212000000009</v>
      </c>
      <c r="H16" s="15">
        <f ca="1">'672 end'!J44</f>
        <v>767.71942000000024</v>
      </c>
      <c r="I16" s="15">
        <f ca="1">'1344 end'!J44</f>
        <v>1466.8961999999997</v>
      </c>
      <c r="J16" s="15">
        <f ca="1">'2688 end'!J44</f>
        <v>2907.4016000000011</v>
      </c>
      <c r="L16" s="19" t="str">
        <f t="shared" ref="L16:L25" ca="1" si="18">C16</f>
        <v>CUDA opt ant</v>
      </c>
      <c r="M16" s="20">
        <f ca="1">D$21/D16</f>
        <v>34.446160263432247</v>
      </c>
      <c r="N16" s="20">
        <f t="shared" ref="N16:S16" ca="1" si="19">E$21/E16</f>
        <v>47.063010172818018</v>
      </c>
      <c r="O16" s="20">
        <f t="shared" ca="1" si="19"/>
        <v>59.361394875854138</v>
      </c>
      <c r="P16" s="20">
        <f t="shared" ca="1" si="19"/>
        <v>70.762429794444401</v>
      </c>
      <c r="Q16" s="20">
        <f t="shared" ca="1" si="19"/>
        <v>76.725999714843724</v>
      </c>
      <c r="R16" s="20">
        <f t="shared" ca="1" si="19"/>
        <v>75.975178066450795</v>
      </c>
      <c r="S16" s="20">
        <f t="shared" ca="1" si="19"/>
        <v>73.736253017127012</v>
      </c>
      <c r="U16" t="str">
        <f t="shared" ref="U16:U25" ca="1" si="20">L16</f>
        <v>CUDA opt ant</v>
      </c>
      <c r="V16" s="5">
        <f t="shared" ref="V16:V25" ca="1" si="21">D16/D$2</f>
        <v>3.4567847619047609</v>
      </c>
      <c r="W16" s="5">
        <f t="shared" ref="W16:W25" ca="1" si="22">E16/E$2</f>
        <v>2.1487233333333329</v>
      </c>
      <c r="X16" s="5">
        <f t="shared" ref="X16:X25" ca="1" si="23">F16/F$2</f>
        <v>1.5472822619047624</v>
      </c>
      <c r="Y16" s="5">
        <f t="shared" ref="Y16:Y25" ca="1" si="24">G16/G$2</f>
        <v>1.2777741666666669</v>
      </c>
      <c r="Z16" s="5">
        <f t="shared" ref="Z16:Z25" ca="1" si="25">H16/H$2</f>
        <v>1.1424396130952386</v>
      </c>
      <c r="AA16" s="5">
        <f t="shared" ref="AA16:AB25" ca="1" si="26">I16/I$2</f>
        <v>1.0914406249999997</v>
      </c>
      <c r="AB16" s="5">
        <f t="shared" ca="1" si="26"/>
        <v>1.0816226190476195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134.44613999999999</v>
      </c>
      <c r="E17" s="15">
        <f ca="1">'84 end'!J45</f>
        <v>159.25505999999993</v>
      </c>
      <c r="F17" s="15">
        <f ca="1">'168 end'!J45</f>
        <v>211.32453999999987</v>
      </c>
      <c r="G17" s="15">
        <f ca="1">'336 end'!J45</f>
        <v>307.75326000000007</v>
      </c>
      <c r="H17" s="15">
        <f ca="1">'672 end'!J45</f>
        <v>505.99831999999992</v>
      </c>
      <c r="I17" s="15">
        <f ca="1">'1344 end'!J45</f>
        <v>971.36692000000005</v>
      </c>
      <c r="J17" s="15">
        <f ca="1">'2688 end'!J45</f>
        <v>1984.9985999999997</v>
      </c>
      <c r="L17" t="str">
        <f t="shared" ca="1" si="18"/>
        <v>CUDA opt ant non hash</v>
      </c>
      <c r="M17" s="5">
        <f ca="1">D$22/D17</f>
        <v>31.77871971631167</v>
      </c>
      <c r="N17" s="5">
        <f t="shared" ref="N17:S17" ca="1" si="27">E$22/E17</f>
        <v>48.09867768094783</v>
      </c>
      <c r="O17" s="5">
        <f t="shared" ca="1" si="27"/>
        <v>64.996076650634166</v>
      </c>
      <c r="P17" s="5">
        <f t="shared" ca="1" si="27"/>
        <v>89.621880853512323</v>
      </c>
      <c r="Q17" s="5">
        <f t="shared" ca="1" si="27"/>
        <v>103.28783305051292</v>
      </c>
      <c r="R17" s="5">
        <f t="shared" ca="1" si="27"/>
        <v>103.87130745609494</v>
      </c>
      <c r="S17" s="5">
        <f t="shared" ca="1" si="27"/>
        <v>101.24680188691319</v>
      </c>
      <c r="U17" t="str">
        <f t="shared" ca="1" si="20"/>
        <v>CUDA opt ant non hash</v>
      </c>
      <c r="V17" s="5">
        <f t="shared" ca="1" si="21"/>
        <v>3.2010985714285711</v>
      </c>
      <c r="W17" s="5">
        <f t="shared" ca="1" si="22"/>
        <v>1.8958935714285705</v>
      </c>
      <c r="X17" s="5">
        <f t="shared" ca="1" si="23"/>
        <v>1.2578841666666658</v>
      </c>
      <c r="Y17" s="5">
        <f t="shared" ca="1" si="24"/>
        <v>0.91593232142857162</v>
      </c>
      <c r="Z17" s="5">
        <f t="shared" ca="1" si="25"/>
        <v>0.75297369047619034</v>
      </c>
      <c r="AA17" s="5">
        <f t="shared" ca="1" si="26"/>
        <v>0.72274324404761914</v>
      </c>
      <c r="AB17" s="5">
        <f t="shared" ca="1" si="26"/>
        <v>0.7384667410714284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151.15770000000003</v>
      </c>
      <c r="E18" s="15">
        <f ca="1">'84 end'!J46</f>
        <v>194.05519999999996</v>
      </c>
      <c r="F18" s="15">
        <f ca="1">'168 end'!J46</f>
        <v>279.15564000000001</v>
      </c>
      <c r="G18" s="15">
        <f ca="1">'336 end'!J46</f>
        <v>489.25688000000008</v>
      </c>
      <c r="H18" s="15">
        <f ca="1">'672 end'!J46</f>
        <v>965.56179999999995</v>
      </c>
      <c r="I18" s="15">
        <f ca="1">'1344 end'!J46</f>
        <v>55050.717999999979</v>
      </c>
      <c r="J18" s="15">
        <f ca="1">'2688 end'!J46</f>
        <v>109718.2</v>
      </c>
      <c r="L18" t="str">
        <f t="shared" ca="1" si="18"/>
        <v>CUDA opt ant par</v>
      </c>
      <c r="M18" s="5">
        <f ca="1">D$21/D18</f>
        <v>33.085078695957918</v>
      </c>
      <c r="N18" s="5">
        <f t="shared" ref="N18:S19" ca="1" si="28">E$21/E18</f>
        <v>43.773795291236723</v>
      </c>
      <c r="O18" s="5">
        <f t="shared" ca="1" si="28"/>
        <v>55.275988692186203</v>
      </c>
      <c r="P18" s="5">
        <f t="shared" ca="1" si="28"/>
        <v>62.095363891459193</v>
      </c>
      <c r="Q18" s="5">
        <f t="shared" ca="1" si="28"/>
        <v>61.004940336289209</v>
      </c>
      <c r="R18" s="5">
        <f t="shared" ca="1" si="28"/>
        <v>2.0244549762275588</v>
      </c>
      <c r="S18" s="5">
        <f t="shared" ca="1" si="28"/>
        <v>1.9539228678560165</v>
      </c>
      <c r="U18" t="str">
        <f t="shared" ca="1" si="20"/>
        <v>CUDA opt ant par</v>
      </c>
      <c r="V18" s="5">
        <f t="shared" ca="1" si="21"/>
        <v>3.598992857142858</v>
      </c>
      <c r="W18" s="5">
        <f t="shared" ca="1" si="22"/>
        <v>2.3101809523809518</v>
      </c>
      <c r="X18" s="5">
        <f t="shared" ca="1" si="23"/>
        <v>1.6616407142857144</v>
      </c>
      <c r="Y18" s="5">
        <f t="shared" ca="1" si="24"/>
        <v>1.456121666666667</v>
      </c>
      <c r="Z18" s="5">
        <f t="shared" ca="1" si="25"/>
        <v>1.4368479166666666</v>
      </c>
      <c r="AA18" s="5">
        <f t="shared" ca="1" si="26"/>
        <v>40.960355654761891</v>
      </c>
      <c r="AB18" s="5">
        <f t="shared" ca="1" si="26"/>
        <v>40.817782738095239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3546.6830612244898</v>
      </c>
      <c r="E19" s="15">
        <f ca="1">'84 end'!J47</f>
        <v>5310.9827999999989</v>
      </c>
      <c r="F19" s="15">
        <f ca="1">'168 end'!J47</f>
        <v>8683.371799999999</v>
      </c>
      <c r="G19" s="15">
        <f ca="1">'336 end'!J47</f>
        <v>15944.912</v>
      </c>
      <c r="H19" s="18">
        <f ca="1">'672 end'!J47</f>
        <v>29667.225999999995</v>
      </c>
      <c r="I19" s="15">
        <f ca="1">'1344 end'!J47</f>
        <v>57498.675999999985</v>
      </c>
      <c r="J19" s="15">
        <f ca="1">'2688 end'!J47</f>
        <v>114435.36</v>
      </c>
      <c r="L19" t="str">
        <f t="shared" ca="1" si="18"/>
        <v>non CUDA Time</v>
      </c>
      <c r="M19" s="5">
        <f ca="1">D$21/D19</f>
        <v>1.4100680307964664</v>
      </c>
      <c r="N19" s="5">
        <f t="shared" ca="1" si="28"/>
        <v>1.5994276238288703</v>
      </c>
      <c r="O19" s="5">
        <f t="shared" ca="1" si="28"/>
        <v>1.7770290568463283</v>
      </c>
      <c r="P19" s="5">
        <f t="shared" ca="1" si="28"/>
        <v>1.9053466083726263</v>
      </c>
      <c r="Q19" s="5">
        <f t="shared" ca="1" si="28"/>
        <v>1.9854920038698602</v>
      </c>
      <c r="R19" s="5">
        <f t="shared" ca="1" si="28"/>
        <v>1.9382655002351712</v>
      </c>
      <c r="S19" s="5">
        <f t="shared" ca="1" si="28"/>
        <v>1.8733798713963934</v>
      </c>
      <c r="U19" t="str">
        <f t="shared" ca="1" si="20"/>
        <v>non CUDA Time</v>
      </c>
      <c r="V19" s="5">
        <f t="shared" ca="1" si="21"/>
        <v>84.444834791059279</v>
      </c>
      <c r="W19" s="5">
        <f t="shared" ca="1" si="22"/>
        <v>63.225985714285699</v>
      </c>
      <c r="X19" s="5">
        <f t="shared" ca="1" si="23"/>
        <v>51.686736904761901</v>
      </c>
      <c r="Y19" s="5">
        <f t="shared" ca="1" si="24"/>
        <v>47.45509523809524</v>
      </c>
      <c r="Z19" s="5">
        <f t="shared" ca="1" si="25"/>
        <v>44.147657738095234</v>
      </c>
      <c r="AA19" s="5">
        <f t="shared" ca="1" si="26"/>
        <v>42.781752976190468</v>
      </c>
      <c r="AB19" s="5">
        <f t="shared" ca="1" si="26"/>
        <v>42.572678571428568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2167.7175999999995</v>
      </c>
      <c r="E20" s="15">
        <f ca="1">'84 end'!J48</f>
        <v>3872.5076000000013</v>
      </c>
      <c r="F20" s="15">
        <f ca="1">'168 end'!J48</f>
        <v>7185.0459999999985</v>
      </c>
      <c r="G20" s="15">
        <f ca="1">'336 end'!J48</f>
        <v>14331</v>
      </c>
      <c r="H20" s="18">
        <f ca="1">'672 end'!J48</f>
        <v>27412.818000000007</v>
      </c>
      <c r="I20" s="15">
        <f ca="1">'1344 end'!J48</f>
        <v>53865.652000000002</v>
      </c>
      <c r="J20" s="15">
        <f ca="1">'2688 end'!J48</f>
        <v>108854</v>
      </c>
      <c r="L20" t="str">
        <f t="shared" ca="1" si="18"/>
        <v>non CUDA non hash</v>
      </c>
      <c r="M20" s="5">
        <f ca="1">D$22/D20</f>
        <v>1.9709791533731145</v>
      </c>
      <c r="N20" s="5">
        <f t="shared" ref="N20:S20" ca="1" si="29">E$22/E20</f>
        <v>1.9780355757081023</v>
      </c>
      <c r="O20" s="5">
        <f t="shared" ca="1" si="29"/>
        <v>1.9116462163220669</v>
      </c>
      <c r="P20" s="5">
        <f t="shared" ca="1" si="29"/>
        <v>1.9245988416719007</v>
      </c>
      <c r="Q20" s="5">
        <f t="shared" ca="1" si="29"/>
        <v>1.9065340163130982</v>
      </c>
      <c r="R20" s="5">
        <f t="shared" ca="1" si="29"/>
        <v>1.8731259764571304</v>
      </c>
      <c r="S20" s="5">
        <f t="shared" ca="1" si="29"/>
        <v>1.8462781340143679</v>
      </c>
      <c r="U20" t="str">
        <f t="shared" ca="1" si="20"/>
        <v>non CUDA non hash</v>
      </c>
      <c r="V20" s="5">
        <f t="shared" ca="1" si="21"/>
        <v>51.612323809523801</v>
      </c>
      <c r="W20" s="5">
        <f t="shared" ca="1" si="22"/>
        <v>46.101280952380968</v>
      </c>
      <c r="X20" s="5">
        <f t="shared" ca="1" si="23"/>
        <v>42.768130952380943</v>
      </c>
      <c r="Y20" s="5">
        <f t="shared" ca="1" si="24"/>
        <v>42.651785714285715</v>
      </c>
      <c r="Z20" s="5">
        <f t="shared" ca="1" si="25"/>
        <v>40.792883928571442</v>
      </c>
      <c r="AA20" s="5">
        <f t="shared" ca="1" si="26"/>
        <v>40.078610119047617</v>
      </c>
      <c r="AB20" s="5">
        <f t="shared" ca="1" si="26"/>
        <v>40.496279761904759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5001.0643999999993</v>
      </c>
      <c r="E21" s="15">
        <f ca="1">'84 end'!J49</f>
        <v>8494.5325999999986</v>
      </c>
      <c r="F21" s="15">
        <f ca="1">'168 end'!J49</f>
        <v>15430.604000000003</v>
      </c>
      <c r="G21" s="15">
        <f ca="1">'336 end'!J49</f>
        <v>30380.583999999988</v>
      </c>
      <c r="H21" s="18">
        <f ca="1">'672 end'!J49</f>
        <v>58904.040000000008</v>
      </c>
      <c r="I21" s="15">
        <f ca="1">'1344 end'!J49</f>
        <v>111447.7</v>
      </c>
      <c r="J21" s="15">
        <f ca="1">'2688 end'!J49</f>
        <v>214380.9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119.07296190476188</v>
      </c>
      <c r="W21" s="5">
        <f t="shared" ca="1" si="22"/>
        <v>101.12538809523808</v>
      </c>
      <c r="X21" s="5">
        <f t="shared" ca="1" si="23"/>
        <v>91.848833333333346</v>
      </c>
      <c r="Y21" s="5">
        <f t="shared" ca="1" si="24"/>
        <v>90.418404761904725</v>
      </c>
      <c r="Z21" s="5">
        <f t="shared" ca="1" si="25"/>
        <v>87.654821428571438</v>
      </c>
      <c r="AA21" s="5">
        <f t="shared" ca="1" si="26"/>
        <v>82.922395833333326</v>
      </c>
      <c r="AB21" s="5">
        <f t="shared" ca="1" si="26"/>
        <v>79.754799107142858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4272.5261999999984</v>
      </c>
      <c r="E22" s="15">
        <f ca="1">'84 end'!J50</f>
        <v>7659.9578000000038</v>
      </c>
      <c r="F22" s="15">
        <f ca="1">'168 end'!J50</f>
        <v>13735.265999999998</v>
      </c>
      <c r="G22" s="15">
        <f ca="1">'336 end'!J50</f>
        <v>27581.426000000007</v>
      </c>
      <c r="H22" s="18">
        <f ca="1">'672 end'!J50</f>
        <v>52263.47</v>
      </c>
      <c r="I22" s="15">
        <f ca="1">'1344 end'!J50</f>
        <v>100897.15199999999</v>
      </c>
      <c r="J22" s="15">
        <f ca="1">'2688 end'!J50</f>
        <v>200974.76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101.72681428571425</v>
      </c>
      <c r="W22" s="5">
        <f t="shared" ca="1" si="22"/>
        <v>91.189973809523849</v>
      </c>
      <c r="X22" s="5">
        <f t="shared" ca="1" si="23"/>
        <v>81.757535714285694</v>
      </c>
      <c r="Y22" s="5">
        <f t="shared" ca="1" si="24"/>
        <v>82.087577380952396</v>
      </c>
      <c r="Z22" s="5">
        <f t="shared" ca="1" si="25"/>
        <v>77.773020833333334</v>
      </c>
      <c r="AA22" s="5">
        <f t="shared" ca="1" si="26"/>
        <v>75.072285714285698</v>
      </c>
      <c r="AB22" s="5">
        <f t="shared" ca="1" si="26"/>
        <v>74.767395833333339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2671.5358000000001</v>
      </c>
      <c r="E23" s="15">
        <f ca="1">'84 end'!J51</f>
        <v>4442.4439999999995</v>
      </c>
      <c r="F23" s="15">
        <f ca="1">'168 end'!J51</f>
        <v>7767.6193999999996</v>
      </c>
      <c r="G23" s="15">
        <f ca="1">'336 end'!J51</f>
        <v>15410.694</v>
      </c>
      <c r="H23" s="18">
        <f ca="1">'672 end'!J51</f>
        <v>29046.098000000009</v>
      </c>
      <c r="I23" s="15">
        <f ca="1">'1344 end'!J51</f>
        <v>58397.380000000012</v>
      </c>
      <c r="J23" s="15">
        <f ca="1">'2688 end'!J51</f>
        <v>115626.1</v>
      </c>
      <c r="L23" t="str">
        <f t="shared" ca="1" si="18"/>
        <v>omp</v>
      </c>
      <c r="M23" s="5">
        <f ca="1">D$21/D23</f>
        <v>1.8719810529958083</v>
      </c>
      <c r="N23" s="5">
        <f t="shared" ref="N23:S23" ca="1" si="32">E$21/E23</f>
        <v>1.9121304849312675</v>
      </c>
      <c r="O23" s="5">
        <f t="shared" ca="1" si="32"/>
        <v>1.9865293605914836</v>
      </c>
      <c r="P23" s="5">
        <f t="shared" ca="1" si="32"/>
        <v>1.971396226542425</v>
      </c>
      <c r="Q23" s="5">
        <f t="shared" ca="1" si="32"/>
        <v>2.0279501914508447</v>
      </c>
      <c r="R23" s="5">
        <f t="shared" ca="1" si="32"/>
        <v>1.9084366456166351</v>
      </c>
      <c r="S23" s="5">
        <f t="shared" ca="1" si="32"/>
        <v>1.8540874421951443</v>
      </c>
      <c r="U23" t="str">
        <f t="shared" ca="1" si="20"/>
        <v>omp</v>
      </c>
      <c r="V23" s="5">
        <f t="shared" ca="1" si="21"/>
        <v>63.607995238095242</v>
      </c>
      <c r="W23" s="5">
        <f t="shared" ca="1" si="22"/>
        <v>52.886238095238092</v>
      </c>
      <c r="X23" s="5">
        <f t="shared" ca="1" si="23"/>
        <v>46.23582976190476</v>
      </c>
      <c r="Y23" s="5">
        <f t="shared" ca="1" si="24"/>
        <v>45.865160714285715</v>
      </c>
      <c r="Z23" s="5">
        <f t="shared" ca="1" si="25"/>
        <v>43.223360119047634</v>
      </c>
      <c r="AA23" s="5">
        <f t="shared" ca="1" si="26"/>
        <v>43.450431547619054</v>
      </c>
      <c r="AB23" s="5">
        <f ca="1">J23/J$2</f>
        <v>43.015662202380952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2130.077400000001</v>
      </c>
      <c r="E24" s="15">
        <f ca="1">'84 end'!J52</f>
        <v>3883.3891999999996</v>
      </c>
      <c r="F24" s="15">
        <f ca="1">'168 end'!J52</f>
        <v>7044.4310000000005</v>
      </c>
      <c r="G24" s="15">
        <f ca="1">'336 end'!J52</f>
        <v>14524.781999999999</v>
      </c>
      <c r="H24" s="18">
        <f ca="1">'672 end'!J52</f>
        <v>27250.787999999997</v>
      </c>
      <c r="I24" s="15">
        <f ca="1">'1344 end'!J52</f>
        <v>54654.36</v>
      </c>
      <c r="J24" s="15">
        <f ca="1">'2688 end'!J52</f>
        <v>109662.2</v>
      </c>
      <c r="L24" t="str">
        <f t="shared" ca="1" si="18"/>
        <v>omp non hash</v>
      </c>
      <c r="M24" s="5">
        <f ca="1">D$22/D24</f>
        <v>2.0058079579643429</v>
      </c>
      <c r="N24" s="5">
        <f t="shared" ref="N24:S24" ca="1" si="33">E$22/E24</f>
        <v>1.9724929450800359</v>
      </c>
      <c r="O24" s="5">
        <f t="shared" ca="1" si="33"/>
        <v>1.9498048884288877</v>
      </c>
      <c r="P24" s="5">
        <f t="shared" ca="1" si="33"/>
        <v>1.8989218564519597</v>
      </c>
      <c r="Q24" s="5">
        <f t="shared" ca="1" si="33"/>
        <v>1.9178700447121018</v>
      </c>
      <c r="R24" s="5">
        <f t="shared" ca="1" si="33"/>
        <v>1.8460952063110792</v>
      </c>
      <c r="S24" s="5">
        <f t="shared" ca="1" si="33"/>
        <v>1.8326712394972928</v>
      </c>
      <c r="U24" t="str">
        <f t="shared" ca="1" si="20"/>
        <v>omp non hash</v>
      </c>
      <c r="V24" s="5">
        <f t="shared" ca="1" si="21"/>
        <v>50.716128571428598</v>
      </c>
      <c r="W24" s="5">
        <f t="shared" ca="1" si="22"/>
        <v>46.230823809523805</v>
      </c>
      <c r="X24" s="5">
        <f t="shared" ca="1" si="23"/>
        <v>41.931136904761907</v>
      </c>
      <c r="Y24" s="5">
        <f t="shared" ca="1" si="24"/>
        <v>43.228517857142855</v>
      </c>
      <c r="Z24" s="5">
        <f t="shared" ca="1" si="25"/>
        <v>40.551767857142849</v>
      </c>
      <c r="AA24" s="5">
        <f t="shared" ca="1" si="26"/>
        <v>40.665446428571428</v>
      </c>
      <c r="AB24" s="5">
        <f t="shared" ca="1" si="26"/>
        <v>40.796949404761904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3528.7682000000004</v>
      </c>
      <c r="E25" s="15">
        <f ca="1">'84 end'!J53</f>
        <v>5331.0250000000015</v>
      </c>
      <c r="F25" s="15">
        <f ca="1">'168 end'!J53</f>
        <v>8565.0776000000005</v>
      </c>
      <c r="G25" s="15">
        <f ca="1">'336 end'!J53</f>
        <v>16143.869999999997</v>
      </c>
      <c r="H25" s="18">
        <f ca="1">'672 end'!J53</f>
        <v>30308.541999999994</v>
      </c>
      <c r="I25" s="15">
        <f ca="1">'1344 end'!J53</f>
        <v>59800.685999999994</v>
      </c>
      <c r="J25" s="15">
        <f ca="1">'2688 end'!J53</f>
        <v>116571.36000000002</v>
      </c>
      <c r="L25" t="str">
        <f t="shared" ca="1" si="18"/>
        <v>non CUDA transp Time</v>
      </c>
      <c r="M25" s="5">
        <f ca="1">D$21/D25</f>
        <v>1.4172266685014898</v>
      </c>
      <c r="N25" s="5">
        <f t="shared" ref="N25:S25" ca="1" si="34">E$21/E25</f>
        <v>1.593414512218569</v>
      </c>
      <c r="O25" s="5">
        <f t="shared" ca="1" si="34"/>
        <v>1.8015720021030519</v>
      </c>
      <c r="P25" s="5">
        <f t="shared" ca="1" si="34"/>
        <v>1.8818650051072012</v>
      </c>
      <c r="Q25" s="5">
        <f t="shared" ca="1" si="34"/>
        <v>1.9434798282279635</v>
      </c>
      <c r="R25" s="5">
        <f t="shared" ca="1" si="34"/>
        <v>1.8636525340194259</v>
      </c>
      <c r="S25" s="5">
        <f t="shared" ca="1" si="34"/>
        <v>1.8390529200311292</v>
      </c>
      <c r="U25" t="str">
        <f t="shared" ca="1" si="20"/>
        <v>non CUDA transp Time</v>
      </c>
      <c r="V25" s="5">
        <f t="shared" ca="1" si="21"/>
        <v>84.018290476190487</v>
      </c>
      <c r="W25" s="5">
        <f t="shared" ca="1" si="22"/>
        <v>63.464583333333351</v>
      </c>
      <c r="X25" s="5">
        <f t="shared" ca="1" si="23"/>
        <v>50.982604761904767</v>
      </c>
      <c r="Y25" s="5">
        <f t="shared" ca="1" si="24"/>
        <v>48.047232142857133</v>
      </c>
      <c r="Z25" s="5">
        <f t="shared" ca="1" si="25"/>
        <v>45.101997023809517</v>
      </c>
      <c r="AA25" s="5">
        <f t="shared" ca="1" si="26"/>
        <v>44.494558035714284</v>
      </c>
      <c r="AB25" s="5">
        <f t="shared" ca="1" si="26"/>
        <v>43.367321428571437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2170.9916000000003</v>
      </c>
      <c r="E27" s="15">
        <f ca="1">'84 end'!J55</f>
        <v>3787.8161999999998</v>
      </c>
      <c r="F27" s="15">
        <f ca="1">'168 end'!J55</f>
        <v>7145.016599999999</v>
      </c>
      <c r="G27" s="15">
        <f ca="1">'336 end'!J55</f>
        <v>14171.773999999999</v>
      </c>
      <c r="H27" s="18">
        <f ca="1">'672 end'!J55</f>
        <v>27224.929999999997</v>
      </c>
      <c r="I27" s="15">
        <f ca="1">'1344 end'!J55</f>
        <v>54914.067999999992</v>
      </c>
      <c r="J27" s="15">
        <f ca="1">'2688 end'!J55</f>
        <v>108954.54</v>
      </c>
      <c r="L27" t="str">
        <f t="shared" ca="1" si="35"/>
        <v>non CUDA transp non hash</v>
      </c>
      <c r="M27" s="5">
        <f ca="1">D$22/D27</f>
        <v>1.9680067854707488</v>
      </c>
      <c r="N27" s="5">
        <f t="shared" ca="1" si="36"/>
        <v>2.0222622734439977</v>
      </c>
      <c r="O27" s="5">
        <f t="shared" ca="1" si="36"/>
        <v>1.922356065624816</v>
      </c>
      <c r="P27" s="5">
        <f t="shared" ca="1" si="36"/>
        <v>1.9462225406642815</v>
      </c>
      <c r="Q27" s="5">
        <f t="shared" ca="1" si="36"/>
        <v>1.9196916208783643</v>
      </c>
      <c r="R27" s="5">
        <f t="shared" ca="1" si="36"/>
        <v>1.8373643708202423</v>
      </c>
      <c r="S27" s="5">
        <f t="shared" ca="1" si="36"/>
        <v>1.8445744436165765</v>
      </c>
      <c r="U27" t="str">
        <f t="shared" ca="1" si="37"/>
        <v>non CUDA transp non hash</v>
      </c>
      <c r="V27" s="5">
        <f t="shared" ca="1" si="38"/>
        <v>51.690276190476197</v>
      </c>
      <c r="W27" s="5">
        <f t="shared" ca="1" si="39"/>
        <v>45.093049999999998</v>
      </c>
      <c r="X27" s="5">
        <f t="shared" ca="1" si="40"/>
        <v>42.529860714285711</v>
      </c>
      <c r="Y27" s="5">
        <f t="shared" ca="1" si="41"/>
        <v>42.177898809523811</v>
      </c>
      <c r="Z27" s="5">
        <f t="shared" ca="1" si="42"/>
        <v>40.513288690476188</v>
      </c>
      <c r="AA27" s="5">
        <f t="shared" ca="1" si="43"/>
        <v>40.858681547619042</v>
      </c>
      <c r="AB27" s="5">
        <f t="shared" ca="1" si="44"/>
        <v>40.533683035714283</v>
      </c>
    </row>
    <row r="28" spans="1:28" x14ac:dyDescent="0.25">
      <c r="A28">
        <v>26</v>
      </c>
      <c r="C28">
        <f ca="1">OFFSET('42p stat'!$A$1,A28*20,0)</f>
        <v>0</v>
      </c>
      <c r="D28" s="5" t="e">
        <f ca="1">'42 end'!J56</f>
        <v>#DIV/0!</v>
      </c>
      <c r="E28" s="15">
        <f ca="1">'84 end'!J56</f>
        <v>0</v>
      </c>
      <c r="F28" s="5" t="e">
        <f ca="1">'168 end'!J56</f>
        <v>#DIV/0!</v>
      </c>
      <c r="G28" s="15" t="e">
        <f ca="1">'336 end'!J56</f>
        <v>#DIV/0!</v>
      </c>
      <c r="H28" s="18" t="e">
        <f ca="1">'672 end'!J56</f>
        <v>#DIV/0!</v>
      </c>
      <c r="I28" s="5" t="e">
        <f ca="1">'1344 end'!J56</f>
        <v>#DIV/0!</v>
      </c>
      <c r="J28" s="5" t="e">
        <f ca="1">'2688 end'!J56</f>
        <v>#DIV/0!</v>
      </c>
      <c r="L28">
        <f t="shared" ca="1" si="35"/>
        <v>0</v>
      </c>
      <c r="M28" s="5" t="e">
        <f t="shared" ref="M28:M52" ca="1" si="45">D$23/D28</f>
        <v>#DIV/0!</v>
      </c>
      <c r="N28" s="5" t="e">
        <f ca="1">E$23/E28</f>
        <v>#DIV/0!</v>
      </c>
      <c r="O28" s="5" t="e">
        <f t="shared" ref="O28:O52" ca="1" si="46">F$23/F28</f>
        <v>#DIV/0!</v>
      </c>
      <c r="P28" s="5" t="e">
        <f t="shared" ref="P28:P52" ca="1" si="47">G$23/G28</f>
        <v>#DIV/0!</v>
      </c>
      <c r="Q28" s="5" t="e">
        <f t="shared" ref="Q28:Q52" ca="1" si="48">H$23/H28</f>
        <v>#DIV/0!</v>
      </c>
      <c r="R28" s="5" t="e">
        <f t="shared" ref="R28:R52" ca="1" si="49">I$23/I28</f>
        <v>#DIV/0!</v>
      </c>
      <c r="S28" s="5" t="e">
        <f t="shared" ref="S28:S52" ca="1" si="50">J$23/J28</f>
        <v>#DIV/0!</v>
      </c>
      <c r="U28">
        <f t="shared" ca="1" si="37"/>
        <v>0</v>
      </c>
      <c r="V28" s="5" t="e">
        <f t="shared" ca="1" si="38"/>
        <v>#DIV/0!</v>
      </c>
      <c r="W28" s="5">
        <f t="shared" ca="1" si="39"/>
        <v>0</v>
      </c>
      <c r="X28" s="5" t="e">
        <f t="shared" ca="1" si="40"/>
        <v>#DIV/0!</v>
      </c>
      <c r="Y28" s="5" t="e">
        <f t="shared" ca="1" si="41"/>
        <v>#DIV/0!</v>
      </c>
      <c r="Z28" s="5" t="e">
        <f t="shared" ca="1" si="42"/>
        <v>#DIV/0!</v>
      </c>
      <c r="AA28" s="5" t="e">
        <f t="shared" ca="1" si="43"/>
        <v>#DIV/0!</v>
      </c>
      <c r="AB28" s="5" t="e">
        <f t="shared" ca="1" si="4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35"/>
        <v>0</v>
      </c>
      <c r="M29" s="5" t="e">
        <f t="shared" ca="1" si="45"/>
        <v>#DIV/0!</v>
      </c>
      <c r="N29" s="5" t="e">
        <f t="shared" ref="N29:N52" ca="1" si="51">E$23/E29</f>
        <v>#DIV/0!</v>
      </c>
      <c r="O29" s="5" t="e">
        <f t="shared" ca="1" si="46"/>
        <v>#DIV/0!</v>
      </c>
      <c r="P29" s="5" t="e">
        <f t="shared" ca="1" si="47"/>
        <v>#DIV/0!</v>
      </c>
      <c r="Q29" s="5" t="e">
        <f t="shared" ca="1" si="48"/>
        <v>#DIV/0!</v>
      </c>
      <c r="R29" s="5" t="e">
        <f t="shared" ca="1" si="49"/>
        <v>#DIV/0!</v>
      </c>
      <c r="S29" s="5" t="e">
        <f t="shared" ca="1" si="50"/>
        <v>#DIV/0!</v>
      </c>
      <c r="U29">
        <f t="shared" ca="1" si="37"/>
        <v>0</v>
      </c>
      <c r="V29" s="5" t="e">
        <f t="shared" ca="1" si="38"/>
        <v>#DIV/0!</v>
      </c>
      <c r="W29" s="5" t="e">
        <f t="shared" ca="1" si="39"/>
        <v>#DIV/0!</v>
      </c>
      <c r="X29" s="5" t="e">
        <f t="shared" ca="1" si="40"/>
        <v>#DIV/0!</v>
      </c>
      <c r="Y29" s="5" t="e">
        <f t="shared" ca="1" si="41"/>
        <v>#DIV/0!</v>
      </c>
      <c r="Z29" s="5" t="e">
        <f t="shared" ca="1" si="42"/>
        <v>#DIV/0!</v>
      </c>
      <c r="AA29" s="5" t="e">
        <f t="shared" ca="1" si="43"/>
        <v>#DIV/0!</v>
      </c>
      <c r="AB29" s="5" t="e">
        <f t="shared" ca="1" si="4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35"/>
        <v>0</v>
      </c>
      <c r="M30" s="5" t="e">
        <f t="shared" ca="1" si="45"/>
        <v>#DIV/0!</v>
      </c>
      <c r="N30" s="5" t="e">
        <f t="shared" ca="1" si="51"/>
        <v>#DIV/0!</v>
      </c>
      <c r="O30" s="5" t="e">
        <f t="shared" ca="1" si="46"/>
        <v>#DIV/0!</v>
      </c>
      <c r="P30" s="5" t="e">
        <f t="shared" ca="1" si="47"/>
        <v>#DIV/0!</v>
      </c>
      <c r="Q30" s="5" t="e">
        <f t="shared" ca="1" si="48"/>
        <v>#DIV/0!</v>
      </c>
      <c r="R30" s="5" t="e">
        <f t="shared" ca="1" si="49"/>
        <v>#DIV/0!</v>
      </c>
      <c r="S30" s="5" t="e">
        <f t="shared" ca="1" si="50"/>
        <v>#DIV/0!</v>
      </c>
      <c r="U30">
        <f t="shared" ca="1" si="37"/>
        <v>0</v>
      </c>
      <c r="V30" s="5" t="e">
        <f t="shared" ca="1" si="38"/>
        <v>#DIV/0!</v>
      </c>
      <c r="W30" s="5" t="e">
        <f t="shared" ca="1" si="39"/>
        <v>#DIV/0!</v>
      </c>
      <c r="X30" s="5" t="e">
        <f t="shared" ca="1" si="40"/>
        <v>#DIV/0!</v>
      </c>
      <c r="Y30" s="5" t="e">
        <f t="shared" ca="1" si="41"/>
        <v>#DIV/0!</v>
      </c>
      <c r="Z30" s="5" t="e">
        <f t="shared" ca="1" si="42"/>
        <v>#DIV/0!</v>
      </c>
      <c r="AA30" s="5" t="e">
        <f t="shared" ca="1" si="43"/>
        <v>#DIV/0!</v>
      </c>
      <c r="AB30" s="5" t="e">
        <f t="shared" ca="1" si="4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35"/>
        <v>0</v>
      </c>
      <c r="M31" s="5" t="e">
        <f t="shared" ca="1" si="45"/>
        <v>#DIV/0!</v>
      </c>
      <c r="N31" s="5" t="e">
        <f t="shared" ca="1" si="51"/>
        <v>#DIV/0!</v>
      </c>
      <c r="O31" s="5" t="e">
        <f t="shared" ca="1" si="46"/>
        <v>#DIV/0!</v>
      </c>
      <c r="P31" s="5" t="e">
        <f t="shared" ca="1" si="47"/>
        <v>#DIV/0!</v>
      </c>
      <c r="Q31" s="5" t="e">
        <f t="shared" ca="1" si="48"/>
        <v>#DIV/0!</v>
      </c>
      <c r="R31" s="5" t="e">
        <f t="shared" ca="1" si="49"/>
        <v>#DIV/0!</v>
      </c>
      <c r="S31" s="5" t="e">
        <f t="shared" ca="1" si="50"/>
        <v>#DIV/0!</v>
      </c>
      <c r="U31">
        <f t="shared" ca="1" si="37"/>
        <v>0</v>
      </c>
      <c r="V31" s="5" t="e">
        <f t="shared" ca="1" si="38"/>
        <v>#DIV/0!</v>
      </c>
      <c r="W31" s="5" t="e">
        <f t="shared" ca="1" si="39"/>
        <v>#DIV/0!</v>
      </c>
      <c r="X31" s="5" t="e">
        <f t="shared" ca="1" si="40"/>
        <v>#DIV/0!</v>
      </c>
      <c r="Y31" s="5" t="e">
        <f t="shared" ca="1" si="41"/>
        <v>#DIV/0!</v>
      </c>
      <c r="Z31" s="5" t="e">
        <f t="shared" ca="1" si="42"/>
        <v>#DIV/0!</v>
      </c>
      <c r="AA31" s="5" t="e">
        <f t="shared" ca="1" si="43"/>
        <v>#DIV/0!</v>
      </c>
      <c r="AB31" s="5" t="e">
        <f t="shared" ca="1" si="4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35"/>
        <v>0</v>
      </c>
      <c r="M32" s="5" t="e">
        <f t="shared" ca="1" si="45"/>
        <v>#DIV/0!</v>
      </c>
      <c r="N32" s="5" t="e">
        <f t="shared" ca="1" si="51"/>
        <v>#DIV/0!</v>
      </c>
      <c r="O32" s="5" t="e">
        <f t="shared" ca="1" si="46"/>
        <v>#DIV/0!</v>
      </c>
      <c r="P32" s="5" t="e">
        <f t="shared" ca="1" si="47"/>
        <v>#DIV/0!</v>
      </c>
      <c r="Q32" s="5" t="e">
        <f t="shared" ca="1" si="48"/>
        <v>#DIV/0!</v>
      </c>
      <c r="R32" s="5" t="e">
        <f t="shared" ca="1" si="49"/>
        <v>#DIV/0!</v>
      </c>
      <c r="S32" s="5" t="e">
        <f t="shared" ca="1" si="50"/>
        <v>#DIV/0!</v>
      </c>
      <c r="U32">
        <f t="shared" ca="1" si="37"/>
        <v>0</v>
      </c>
      <c r="V32" s="5" t="e">
        <f t="shared" ca="1" si="38"/>
        <v>#DIV/0!</v>
      </c>
      <c r="W32" s="5" t="e">
        <f t="shared" ca="1" si="39"/>
        <v>#DIV/0!</v>
      </c>
      <c r="X32" s="5" t="e">
        <f t="shared" ca="1" si="40"/>
        <v>#DIV/0!</v>
      </c>
      <c r="Y32" s="5" t="e">
        <f t="shared" ca="1" si="41"/>
        <v>#DIV/0!</v>
      </c>
      <c r="Z32" s="5" t="e">
        <f t="shared" ca="1" si="42"/>
        <v>#DIV/0!</v>
      </c>
      <c r="AA32" s="5" t="e">
        <f t="shared" ca="1" si="43"/>
        <v>#DIV/0!</v>
      </c>
      <c r="AB32" s="5" t="e">
        <f t="shared" ca="1" si="4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35"/>
        <v>0</v>
      </c>
      <c r="M33" s="5" t="e">
        <f t="shared" ca="1" si="45"/>
        <v>#DIV/0!</v>
      </c>
      <c r="N33" s="5" t="e">
        <f t="shared" ca="1" si="51"/>
        <v>#DIV/0!</v>
      </c>
      <c r="O33" s="5" t="e">
        <f t="shared" ca="1" si="46"/>
        <v>#DIV/0!</v>
      </c>
      <c r="P33" s="5" t="e">
        <f t="shared" ca="1" si="47"/>
        <v>#DIV/0!</v>
      </c>
      <c r="Q33" s="5" t="e">
        <f t="shared" ca="1" si="48"/>
        <v>#DIV/0!</v>
      </c>
      <c r="R33" s="5" t="e">
        <f t="shared" ca="1" si="49"/>
        <v>#DIV/0!</v>
      </c>
      <c r="S33" s="5" t="e">
        <f t="shared" ca="1" si="50"/>
        <v>#DIV/0!</v>
      </c>
      <c r="U33">
        <f t="shared" ca="1" si="37"/>
        <v>0</v>
      </c>
      <c r="V33" s="5" t="e">
        <f t="shared" ca="1" si="38"/>
        <v>#DIV/0!</v>
      </c>
      <c r="W33" s="5" t="e">
        <f t="shared" ca="1" si="39"/>
        <v>#DIV/0!</v>
      </c>
      <c r="X33" s="5" t="e">
        <f t="shared" ca="1" si="40"/>
        <v>#DIV/0!</v>
      </c>
      <c r="Y33" s="5" t="e">
        <f t="shared" ca="1" si="41"/>
        <v>#DIV/0!</v>
      </c>
      <c r="Z33" s="5" t="e">
        <f t="shared" ca="1" si="42"/>
        <v>#DIV/0!</v>
      </c>
      <c r="AA33" s="5" t="e">
        <f t="shared" ca="1" si="43"/>
        <v>#DIV/0!</v>
      </c>
      <c r="AB33" s="5" t="e">
        <f t="shared" ca="1" si="4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35"/>
        <v>0</v>
      </c>
      <c r="M34" s="5" t="e">
        <f t="shared" ca="1" si="45"/>
        <v>#DIV/0!</v>
      </c>
      <c r="N34" s="5" t="e">
        <f t="shared" ca="1" si="51"/>
        <v>#DIV/0!</v>
      </c>
      <c r="O34" s="5" t="e">
        <f t="shared" ca="1" si="46"/>
        <v>#DIV/0!</v>
      </c>
      <c r="P34" s="5" t="e">
        <f t="shared" ca="1" si="47"/>
        <v>#DIV/0!</v>
      </c>
      <c r="Q34" s="5" t="e">
        <f t="shared" ca="1" si="48"/>
        <v>#DIV/0!</v>
      </c>
      <c r="R34" s="5" t="e">
        <f t="shared" ca="1" si="49"/>
        <v>#DIV/0!</v>
      </c>
      <c r="S34" s="5" t="e">
        <f t="shared" ca="1" si="50"/>
        <v>#DIV/0!</v>
      </c>
      <c r="U34">
        <f t="shared" ca="1" si="37"/>
        <v>0</v>
      </c>
      <c r="V34" s="5" t="e">
        <f t="shared" ca="1" si="38"/>
        <v>#DIV/0!</v>
      </c>
      <c r="W34" s="5" t="e">
        <f t="shared" ca="1" si="39"/>
        <v>#DIV/0!</v>
      </c>
      <c r="X34" s="5" t="e">
        <f t="shared" ca="1" si="40"/>
        <v>#DIV/0!</v>
      </c>
      <c r="Y34" s="5" t="e">
        <f t="shared" ca="1" si="41"/>
        <v>#DIV/0!</v>
      </c>
      <c r="Z34" s="5" t="e">
        <f t="shared" ca="1" si="42"/>
        <v>#DIV/0!</v>
      </c>
      <c r="AA34" s="5" t="e">
        <f t="shared" ca="1" si="43"/>
        <v>#DIV/0!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51"/>
        <v>#DIV/0!</v>
      </c>
      <c r="O35" s="5" t="e">
        <f t="shared" ca="1" si="46"/>
        <v>#DIV/0!</v>
      </c>
      <c r="P35" s="5" t="e">
        <f t="shared" ca="1" si="47"/>
        <v>#DIV/0!</v>
      </c>
      <c r="Q35" s="5" t="e">
        <f t="shared" ca="1" si="48"/>
        <v>#DIV/0!</v>
      </c>
      <c r="R35" s="5" t="e">
        <f t="shared" ca="1" si="49"/>
        <v>#DIV/0!</v>
      </c>
      <c r="S35" s="5" t="e">
        <f t="shared" ca="1" si="50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51"/>
        <v>#DIV/0!</v>
      </c>
      <c r="O36" s="5" t="e">
        <f t="shared" ca="1" si="46"/>
        <v>#DIV/0!</v>
      </c>
      <c r="P36" s="5" t="e">
        <f t="shared" ca="1" si="47"/>
        <v>#DIV/0!</v>
      </c>
      <c r="Q36" s="5" t="e">
        <f t="shared" ca="1" si="48"/>
        <v>#DIV/0!</v>
      </c>
      <c r="R36" s="5" t="e">
        <f t="shared" ca="1" si="49"/>
        <v>#DIV/0!</v>
      </c>
      <c r="S36" s="5" t="e">
        <f t="shared" ca="1" si="50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51"/>
        <v>#DIV/0!</v>
      </c>
      <c r="O37" s="5" t="e">
        <f t="shared" ca="1" si="46"/>
        <v>#DIV/0!</v>
      </c>
      <c r="P37" s="5" t="e">
        <f t="shared" ca="1" si="47"/>
        <v>#DIV/0!</v>
      </c>
      <c r="Q37" s="5" t="e">
        <f t="shared" ca="1" si="48"/>
        <v>#DIV/0!</v>
      </c>
      <c r="R37" s="5" t="e">
        <f t="shared" ca="1" si="49"/>
        <v>#DIV/0!</v>
      </c>
      <c r="S37" s="5" t="e">
        <f t="shared" ca="1" si="50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51"/>
        <v>#DIV/0!</v>
      </c>
      <c r="O38" s="5" t="e">
        <f t="shared" ca="1" si="46"/>
        <v>#DIV/0!</v>
      </c>
      <c r="P38" s="5" t="e">
        <f t="shared" ca="1" si="47"/>
        <v>#DIV/0!</v>
      </c>
      <c r="Q38" s="5" t="e">
        <f t="shared" ca="1" si="48"/>
        <v>#DIV/0!</v>
      </c>
      <c r="R38" s="5" t="e">
        <f t="shared" ca="1" si="49"/>
        <v>#DIV/0!</v>
      </c>
      <c r="S38" s="5" t="e">
        <f t="shared" ca="1" si="50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51"/>
        <v>#DIV/0!</v>
      </c>
      <c r="O39" s="5" t="e">
        <f t="shared" ca="1" si="46"/>
        <v>#DIV/0!</v>
      </c>
      <c r="P39" s="5" t="e">
        <f t="shared" ca="1" si="47"/>
        <v>#DIV/0!</v>
      </c>
      <c r="Q39" s="5" t="e">
        <f t="shared" ca="1" si="48"/>
        <v>#DIV/0!</v>
      </c>
      <c r="R39" s="5" t="e">
        <f t="shared" ca="1" si="49"/>
        <v>#DIV/0!</v>
      </c>
      <c r="S39" s="5" t="e">
        <f t="shared" ca="1" si="50"/>
        <v>#DIV/0!</v>
      </c>
      <c r="U39">
        <f t="shared" ca="1" si="37"/>
        <v>0</v>
      </c>
      <c r="V39" s="5" t="e">
        <f t="shared" ca="1" si="38"/>
        <v>#DIV/0!</v>
      </c>
      <c r="W39" s="5" t="e">
        <f t="shared" ca="1" si="39"/>
        <v>#DIV/0!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51"/>
        <v>#DIV/0!</v>
      </c>
      <c r="O40" s="5" t="e">
        <f t="shared" ca="1" si="46"/>
        <v>#DIV/0!</v>
      </c>
      <c r="P40" s="5" t="e">
        <f t="shared" ca="1" si="47"/>
        <v>#DIV/0!</v>
      </c>
      <c r="Q40" s="5" t="e">
        <f t="shared" ca="1" si="48"/>
        <v>#DIV/0!</v>
      </c>
      <c r="R40" s="5" t="e">
        <f t="shared" ca="1" si="49"/>
        <v>#DIV/0!</v>
      </c>
      <c r="S40" s="5" t="e">
        <f t="shared" ca="1" si="50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51"/>
        <v>#DIV/0!</v>
      </c>
      <c r="O41" s="5" t="e">
        <f t="shared" ca="1" si="46"/>
        <v>#DIV/0!</v>
      </c>
      <c r="P41" s="5" t="e">
        <f t="shared" ca="1" si="47"/>
        <v>#DIV/0!</v>
      </c>
      <c r="Q41" s="5" t="e">
        <f t="shared" ca="1" si="48"/>
        <v>#DIV/0!</v>
      </c>
      <c r="R41" s="5" t="e">
        <f t="shared" ca="1" si="49"/>
        <v>#DIV/0!</v>
      </c>
      <c r="S41" s="5" t="e">
        <f t="shared" ca="1" si="50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51"/>
        <v>#DIV/0!</v>
      </c>
      <c r="O42" s="5" t="e">
        <f t="shared" ca="1" si="46"/>
        <v>#DIV/0!</v>
      </c>
      <c r="P42" s="5" t="e">
        <f t="shared" ca="1" si="47"/>
        <v>#DIV/0!</v>
      </c>
      <c r="Q42" s="5" t="e">
        <f t="shared" ca="1" si="48"/>
        <v>#DIV/0!</v>
      </c>
      <c r="R42" s="5" t="e">
        <f t="shared" ca="1" si="49"/>
        <v>#DIV/0!</v>
      </c>
      <c r="S42" s="5" t="e">
        <f t="shared" ca="1" si="50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51"/>
        <v>#DIV/0!</v>
      </c>
      <c r="O43" s="5" t="e">
        <f t="shared" ca="1" si="46"/>
        <v>#DIV/0!</v>
      </c>
      <c r="P43" s="5" t="e">
        <f t="shared" ca="1" si="47"/>
        <v>#DIV/0!</v>
      </c>
      <c r="Q43" s="5" t="e">
        <f t="shared" ca="1" si="48"/>
        <v>#DIV/0!</v>
      </c>
      <c r="R43" s="5" t="e">
        <f t="shared" ca="1" si="49"/>
        <v>#DIV/0!</v>
      </c>
      <c r="S43" s="5" t="e">
        <f t="shared" ca="1" si="50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51"/>
        <v>#DIV/0!</v>
      </c>
      <c r="O44" s="5" t="e">
        <f t="shared" ca="1" si="46"/>
        <v>#DIV/0!</v>
      </c>
      <c r="P44" s="5" t="e">
        <f t="shared" ca="1" si="47"/>
        <v>#DIV/0!</v>
      </c>
      <c r="Q44" s="5" t="e">
        <f t="shared" ca="1" si="48"/>
        <v>#DIV/0!</v>
      </c>
      <c r="R44" s="5" t="e">
        <f t="shared" ca="1" si="49"/>
        <v>#DIV/0!</v>
      </c>
      <c r="S44" s="5" t="e">
        <f t="shared" ca="1" si="50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51"/>
        <v>#DIV/0!</v>
      </c>
      <c r="O45" s="5" t="e">
        <f t="shared" ca="1" si="46"/>
        <v>#DIV/0!</v>
      </c>
      <c r="P45" s="5" t="e">
        <f t="shared" ca="1" si="47"/>
        <v>#DIV/0!</v>
      </c>
      <c r="Q45" s="5" t="e">
        <f t="shared" ca="1" si="48"/>
        <v>#DIV/0!</v>
      </c>
      <c r="R45" s="5" t="e">
        <f t="shared" ca="1" si="49"/>
        <v>#DIV/0!</v>
      </c>
      <c r="S45" s="5" t="e">
        <f t="shared" ca="1" si="50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51"/>
        <v>#DIV/0!</v>
      </c>
      <c r="O46" s="5" t="e">
        <f t="shared" ca="1" si="46"/>
        <v>#DIV/0!</v>
      </c>
      <c r="P46" s="5" t="e">
        <f t="shared" ca="1" si="47"/>
        <v>#DIV/0!</v>
      </c>
      <c r="Q46" s="5" t="e">
        <f t="shared" ca="1" si="48"/>
        <v>#DIV/0!</v>
      </c>
      <c r="R46" s="5" t="e">
        <f t="shared" ca="1" si="49"/>
        <v>#DIV/0!</v>
      </c>
      <c r="S46" s="5" t="e">
        <f t="shared" ca="1" si="50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51"/>
        <v>#DIV/0!</v>
      </c>
      <c r="O47" s="5" t="e">
        <f t="shared" ca="1" si="46"/>
        <v>#DIV/0!</v>
      </c>
      <c r="P47" s="5" t="e">
        <f t="shared" ca="1" si="47"/>
        <v>#DIV/0!</v>
      </c>
      <c r="Q47" s="5" t="e">
        <f t="shared" ca="1" si="48"/>
        <v>#DIV/0!</v>
      </c>
      <c r="R47" s="5" t="e">
        <f t="shared" ca="1" si="49"/>
        <v>#DIV/0!</v>
      </c>
      <c r="S47" s="5" t="e">
        <f t="shared" ca="1" si="50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 t="e">
        <f t="shared" ca="1" si="40"/>
        <v>#DIV/0!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>
        <f ca="1">'42 end'!J76</f>
        <v>0</v>
      </c>
      <c r="E48" s="15">
        <f ca="1">'84 end'!J76</f>
        <v>0</v>
      </c>
      <c r="F48" s="5">
        <f ca="1">'168 end'!J76</f>
        <v>0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51"/>
        <v>#DIV/0!</v>
      </c>
      <c r="O48" s="5" t="e">
        <f t="shared" ca="1" si="46"/>
        <v>#DIV/0!</v>
      </c>
      <c r="P48" s="5" t="e">
        <f t="shared" ca="1" si="47"/>
        <v>#DIV/0!</v>
      </c>
      <c r="Q48" s="5" t="e">
        <f t="shared" ca="1" si="48"/>
        <v>#DIV/0!</v>
      </c>
      <c r="R48" s="5" t="e">
        <f t="shared" ca="1" si="49"/>
        <v>#DIV/0!</v>
      </c>
      <c r="S48" s="5" t="e">
        <f t="shared" ca="1" si="50"/>
        <v>#DIV/0!</v>
      </c>
      <c r="U48">
        <f t="shared" ca="1" si="37"/>
        <v>0</v>
      </c>
      <c r="V48" s="5">
        <f t="shared" ca="1" si="38"/>
        <v>0</v>
      </c>
      <c r="W48" s="5">
        <f t="shared" ca="1" si="39"/>
        <v>0</v>
      </c>
      <c r="X48" s="5">
        <f t="shared" ca="1" si="40"/>
        <v>0</v>
      </c>
      <c r="Y48" s="5" t="e">
        <f t="shared" ca="1" si="41"/>
        <v>#DIV/0!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51"/>
        <v>#DIV/0!</v>
      </c>
      <c r="O49" s="5" t="e">
        <f t="shared" ca="1" si="46"/>
        <v>#DIV/0!</v>
      </c>
      <c r="P49" s="5" t="e">
        <f t="shared" ca="1" si="47"/>
        <v>#DIV/0!</v>
      </c>
      <c r="Q49" s="5" t="e">
        <f t="shared" ca="1" si="48"/>
        <v>#DIV/0!</v>
      </c>
      <c r="R49" s="5" t="e">
        <f t="shared" ca="1" si="49"/>
        <v>#DIV/0!</v>
      </c>
      <c r="S49" s="5" t="e">
        <f t="shared" ca="1" si="50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51"/>
        <v>#DIV/0!</v>
      </c>
      <c r="O50" s="5" t="e">
        <f t="shared" ca="1" si="46"/>
        <v>#DIV/0!</v>
      </c>
      <c r="P50" s="5" t="e">
        <f t="shared" ca="1" si="47"/>
        <v>#DIV/0!</v>
      </c>
      <c r="Q50" s="5" t="e">
        <f t="shared" ca="1" si="48"/>
        <v>#DIV/0!</v>
      </c>
      <c r="R50" s="5" t="e">
        <f t="shared" ca="1" si="49"/>
        <v>#DIV/0!</v>
      </c>
      <c r="S50" s="5" t="e">
        <f t="shared" ca="1" si="50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51"/>
        <v>#DIV/0!</v>
      </c>
      <c r="O51" s="5" t="e">
        <f t="shared" ca="1" si="46"/>
        <v>#DIV/0!</v>
      </c>
      <c r="P51" s="5" t="e">
        <f t="shared" ca="1" si="47"/>
        <v>#DIV/0!</v>
      </c>
      <c r="Q51" s="5" t="e">
        <f t="shared" ca="1" si="48"/>
        <v>#DIV/0!</v>
      </c>
      <c r="R51" s="5" t="e">
        <f t="shared" ca="1" si="49"/>
        <v>#DIV/0!</v>
      </c>
      <c r="S51" s="5" t="e">
        <f t="shared" ca="1" si="50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51"/>
        <v>#DIV/0!</v>
      </c>
      <c r="O52" s="5" t="e">
        <f t="shared" ca="1" si="46"/>
        <v>#DIV/0!</v>
      </c>
      <c r="P52" s="5" t="e">
        <f t="shared" ca="1" si="47"/>
        <v>#DIV/0!</v>
      </c>
      <c r="Q52" s="5" t="e">
        <f t="shared" ca="1" si="48"/>
        <v>#DIV/0!</v>
      </c>
      <c r="R52" s="5" t="e">
        <f t="shared" ca="1" si="49"/>
        <v>#DIV/0!</v>
      </c>
      <c r="S52" s="5" t="e">
        <f t="shared" ca="1" si="50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82</v>
      </c>
    </row>
    <row r="54" spans="1:28" x14ac:dyDescent="0.25">
      <c r="B54" t="s">
        <v>86</v>
      </c>
      <c r="C54" t="s">
        <v>66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84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24.291774702399994</v>
      </c>
      <c r="E55" s="15">
        <f ca="1">'84 end'!J138</f>
        <v>14.477550406399992</v>
      </c>
      <c r="F55" s="5">
        <f ca="1">'168 end'!J139</f>
        <v>15.30596461960001</v>
      </c>
      <c r="G55" s="5">
        <f ca="1">'336 end'!J139</f>
        <v>0.94998258559999416</v>
      </c>
      <c r="H55" s="5">
        <f ca="1">'672 end'!J139</f>
        <v>3.1840416399999589</v>
      </c>
      <c r="I55" s="5">
        <f ca="1">'1344 end'!J139</f>
        <v>7.3510106204840007</v>
      </c>
      <c r="J55" s="5">
        <f ca="1">'2688 end'!J139</f>
        <v>6.1354858158240022</v>
      </c>
      <c r="L55" t="str">
        <f ca="1">C55</f>
        <v>CUDA Time</v>
      </c>
      <c r="M55" s="5">
        <f t="shared" ref="M55:S55" ca="1" si="52">$B$1*POWER(M3,2)*SQRT(D55/(POWER(D3*$C$1,2))+D$74/(POWER(D$20*$C$1,2)))</f>
        <v>6.2332685020444547</v>
      </c>
      <c r="N55" s="5">
        <f t="shared" ca="1" si="52"/>
        <v>14.758887687272846</v>
      </c>
      <c r="O55" s="5">
        <f t="shared" ca="1" si="52"/>
        <v>11.598911901347057</v>
      </c>
      <c r="P55" s="5">
        <f t="shared" ca="1" si="52"/>
        <v>10.532539786418965</v>
      </c>
      <c r="Q55" s="5" t="e">
        <f t="shared" ca="1" si="52"/>
        <v>#DIV/0!</v>
      </c>
      <c r="R55" s="5" t="e">
        <f t="shared" ca="1" si="52"/>
        <v>#DIV/0!</v>
      </c>
      <c r="S55" s="5" t="e">
        <f t="shared" ca="1" si="52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24433.780935839997</v>
      </c>
      <c r="E57" s="15">
        <f ca="1">'84 end'!J140</f>
        <v>108287.94491696</v>
      </c>
      <c r="F57" s="5">
        <f ca="1">'168 end'!J141</f>
        <v>635913.97966763994</v>
      </c>
      <c r="G57" s="5">
        <f ca="1">'336 end'!J141</f>
        <v>383333.17338799988</v>
      </c>
      <c r="H57" s="5">
        <f ca="1">'672 end'!J141</f>
        <v>251679.73707999999</v>
      </c>
      <c r="I57" s="5">
        <f ca="1">'1344 end'!J141</f>
        <v>4126928.0414199997</v>
      </c>
      <c r="J57" s="5">
        <f ca="1">'2688 end'!J141</f>
        <v>2922554.364022003</v>
      </c>
      <c r="L57" t="str">
        <f t="shared" ca="1" si="53"/>
        <v>CUDA non hash</v>
      </c>
      <c r="M57" s="5">
        <f t="shared" ca="1" si="54"/>
        <v>4.4558006972570674E-2</v>
      </c>
      <c r="N57" s="5">
        <f t="shared" ca="1" si="55"/>
        <v>4.3699221646967795E-2</v>
      </c>
      <c r="O57" s="5">
        <f t="shared" ca="1" si="56"/>
        <v>2.9799433136368979E-2</v>
      </c>
      <c r="P57" s="5">
        <f t="shared" ca="1" si="57"/>
        <v>2.0488831127258043E-2</v>
      </c>
      <c r="Q57" s="5" t="e">
        <f t="shared" ca="1" si="58"/>
        <v>#DIV/0!</v>
      </c>
      <c r="R57" s="5" t="e">
        <f t="shared" ca="1" si="59"/>
        <v>#DIV/0!</v>
      </c>
      <c r="S57" s="5" t="e">
        <f t="shared" ca="1" si="60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5.6317943523999965</v>
      </c>
      <c r="E58" s="15">
        <f ca="1">'84 end'!J141</f>
        <v>58.733075639999981</v>
      </c>
      <c r="F58" s="5">
        <f ca="1">'168 end'!J142</f>
        <v>118.84254488159999</v>
      </c>
      <c r="G58" s="5">
        <f ca="1">'336 end'!J142</f>
        <v>0.41579746440000026</v>
      </c>
      <c r="H58" s="5">
        <f ca="1">'672 end'!J142</f>
        <v>227.12551474239987</v>
      </c>
      <c r="I58" s="5">
        <f ca="1">'1344 end'!J142</f>
        <v>7.9359980000000609</v>
      </c>
      <c r="J58" s="5">
        <f ca="1">'2688 end'!J142</f>
        <v>109.55863816000026</v>
      </c>
      <c r="L58" t="str">
        <f t="shared" ca="1" si="53"/>
        <v>CUDA ant</v>
      </c>
      <c r="M58" s="5">
        <f t="shared" ca="1" si="54"/>
        <v>5.8262326653559375</v>
      </c>
      <c r="N58" s="5">
        <f t="shared" ca="1" si="55"/>
        <v>15.595876978273445</v>
      </c>
      <c r="O58" s="5">
        <f t="shared" ca="1" si="56"/>
        <v>13.167606940371089</v>
      </c>
      <c r="P58" s="5">
        <f t="shared" ca="1" si="57"/>
        <v>14.882984143095372</v>
      </c>
      <c r="Q58" s="5">
        <f t="shared" ca="1" si="58"/>
        <v>17.130176188600995</v>
      </c>
      <c r="R58" s="5">
        <f t="shared" ca="1" si="59"/>
        <v>11.251248638764078</v>
      </c>
      <c r="S58" s="5">
        <f t="shared" ca="1" si="60"/>
        <v>6.7921134235882263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25.604598454400008</v>
      </c>
      <c r="E59" s="15">
        <f ca="1">'84 end'!J142</f>
        <v>65.901504265599982</v>
      </c>
      <c r="F59" s="5">
        <f ca="1">'168 end'!J143</f>
        <v>56.365456456400025</v>
      </c>
      <c r="G59" s="5">
        <f ca="1">'336 end'!J143</f>
        <v>1.0743272275999971</v>
      </c>
      <c r="H59" s="5">
        <f ca="1">'672 end'!J143</f>
        <v>221.91625194760016</v>
      </c>
      <c r="I59" s="5">
        <f ca="1">'1344 end'!J143</f>
        <v>16300.788823000006</v>
      </c>
      <c r="J59" s="5">
        <f ca="1">'2688 end'!J143</f>
        <v>678.33044700000016</v>
      </c>
      <c r="L59" t="str">
        <f t="shared" ca="1" si="53"/>
        <v>CUDA ant par</v>
      </c>
      <c r="M59" s="5">
        <f t="shared" ca="1" si="54"/>
        <v>5.6322751845541692</v>
      </c>
      <c r="N59" s="5">
        <f t="shared" ca="1" si="55"/>
        <v>13.301270396567345</v>
      </c>
      <c r="O59" s="5">
        <f t="shared" ca="1" si="56"/>
        <v>10.829141427108734</v>
      </c>
      <c r="P59" s="5">
        <f t="shared" ca="1" si="57"/>
        <v>11.445272260552555</v>
      </c>
      <c r="Q59" s="5">
        <f t="shared" ca="1" si="58"/>
        <v>10.618205107402563</v>
      </c>
      <c r="R59" s="5">
        <f t="shared" ca="1" si="59"/>
        <v>8.0587865629484969E-3</v>
      </c>
      <c r="S59" s="5">
        <f t="shared" ca="1" si="60"/>
        <v>4.7840115072054585E-3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37.722377507600001</v>
      </c>
      <c r="E60" s="15">
        <f ca="1">'84 end'!J143</f>
        <v>4.5085387856000088</v>
      </c>
      <c r="F60" s="5">
        <f ca="1">'168 end'!J144</f>
        <v>55.332880867600004</v>
      </c>
      <c r="G60" s="5">
        <f ca="1">'336 end'!J144</f>
        <v>0.4903964703999989</v>
      </c>
      <c r="H60" s="5">
        <f ca="1">'672 end'!J144</f>
        <v>66.728184331600033</v>
      </c>
      <c r="I60" s="5">
        <f ca="1">'1344 end'!J144</f>
        <v>6.8797187775999999</v>
      </c>
      <c r="J60" s="5">
        <f ca="1">'2688 end'!J144</f>
        <v>53.486097999999849</v>
      </c>
      <c r="L60" t="str">
        <f t="shared" ca="1" si="53"/>
        <v>CUDA ant non hash</v>
      </c>
      <c r="M60" s="5">
        <f t="shared" ca="1" si="54"/>
        <v>5.1969415222124811</v>
      </c>
      <c r="N60" s="5">
        <f t="shared" ca="1" si="55"/>
        <v>15.717413971735308</v>
      </c>
      <c r="O60" s="5">
        <f t="shared" ca="1" si="56"/>
        <v>15.363914309484477</v>
      </c>
      <c r="P60" s="5">
        <f t="shared" ca="1" si="57"/>
        <v>23.744773653925375</v>
      </c>
      <c r="Q60" s="5">
        <f t="shared" ca="1" si="58"/>
        <v>30.229992382941663</v>
      </c>
      <c r="R60" s="5">
        <f t="shared" ca="1" si="59"/>
        <v>21.013702079903148</v>
      </c>
      <c r="S60" s="5">
        <f t="shared" ca="1" si="60"/>
        <v>12.666966650195912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1248.1769237043807</v>
      </c>
      <c r="E61" s="15">
        <f ca="1">'84 end'!J144</f>
        <v>3440.9240151504</v>
      </c>
      <c r="F61" s="5">
        <f ca="1">'168 end'!J145</f>
        <v>5399.8772686064003</v>
      </c>
      <c r="G61" s="5">
        <f ca="1">'336 end'!J145</f>
        <v>46132.052952160004</v>
      </c>
      <c r="H61" s="5">
        <f ca="1">'672 end'!J145</f>
        <v>93247.814331360001</v>
      </c>
      <c r="I61" s="5">
        <f ca="1">'1344 end'!J145</f>
        <v>142555.49281999998</v>
      </c>
      <c r="J61" s="5">
        <f ca="1">'2688 end'!J145</f>
        <v>79572.727288000009</v>
      </c>
      <c r="L61" t="str">
        <f t="shared" ca="1" si="53"/>
        <v>CUDA ant add CPU Time</v>
      </c>
      <c r="M61" s="5">
        <f t="shared" ca="1" si="54"/>
        <v>7.4601961304416164</v>
      </c>
      <c r="N61" s="5">
        <f t="shared" ca="1" si="55"/>
        <v>5.7761693657307376</v>
      </c>
      <c r="O61" s="5">
        <f t="shared" ca="1" si="56"/>
        <v>2.3304831429782826</v>
      </c>
      <c r="P61" s="5">
        <f t="shared" ca="1" si="57"/>
        <v>2.2940145439056896</v>
      </c>
      <c r="Q61" s="5">
        <f t="shared" ca="1" si="58"/>
        <v>1.9253356748579697</v>
      </c>
      <c r="R61" s="5">
        <f t="shared" ca="1" si="59"/>
        <v>1.1478789257637561</v>
      </c>
      <c r="S61" s="5">
        <f t="shared" ca="1" si="60"/>
        <v>0.53913101621636395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904.25207037000007</v>
      </c>
      <c r="E63" s="15">
        <f ca="1">'84 end'!J146</f>
        <v>2360.8628237844</v>
      </c>
      <c r="F63" s="5">
        <f ca="1">'168 end'!J147</f>
        <v>7896.7456380000003</v>
      </c>
      <c r="G63" s="5">
        <f ca="1">'336 end'!J147</f>
        <v>9637.8303243599985</v>
      </c>
      <c r="H63" s="5">
        <f ca="1">'672 end'!J147</f>
        <v>121933.69760256002</v>
      </c>
      <c r="I63" s="5">
        <f ca="1">'1344 end'!J147</f>
        <v>44262.554842440011</v>
      </c>
      <c r="J63" s="5">
        <f ca="1">'2688 end'!J147</f>
        <v>29713.783535999992</v>
      </c>
      <c r="L63" t="str">
        <f t="shared" ca="1" si="53"/>
        <v>CUDA ant add CPU non hash</v>
      </c>
      <c r="M63" s="5">
        <f t="shared" ca="1" si="54"/>
        <v>5.5872009191589713</v>
      </c>
      <c r="N63" s="5">
        <f t="shared" ca="1" si="55"/>
        <v>5.7116906403961476</v>
      </c>
      <c r="O63" s="5">
        <f t="shared" ca="1" si="56"/>
        <v>2.5170780249592624</v>
      </c>
      <c r="P63" s="5">
        <f t="shared" ca="1" si="57"/>
        <v>1.7714398917363778</v>
      </c>
      <c r="Q63" s="5">
        <f t="shared" ca="1" si="58"/>
        <v>2.1541466128824203</v>
      </c>
      <c r="R63" s="5">
        <f t="shared" ca="1" si="59"/>
        <v>0.89379797489966994</v>
      </c>
      <c r="S63" s="5">
        <f t="shared" ca="1" si="60"/>
        <v>0.51487467992108304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448021.69891499757</v>
      </c>
      <c r="E64" s="15">
        <f ca="1">'84 end'!J147</f>
        <v>22124.540219759994</v>
      </c>
      <c r="F64" s="5">
        <f ca="1">'168 end'!J148</f>
        <v>1170995.7440039997</v>
      </c>
      <c r="G64" s="5">
        <f ca="1">'336 end'!J148</f>
        <v>691822.92220999999</v>
      </c>
      <c r="H64" s="5">
        <f ca="1">'672 end'!J148</f>
        <v>257337.79932499994</v>
      </c>
      <c r="I64" s="5">
        <f ca="1">'1344 end'!J148</f>
        <v>20845681</v>
      </c>
      <c r="J64" s="5" t="e">
        <f ca="1">'2688 end'!J148</f>
        <v>#DIV/0!</v>
      </c>
      <c r="L64" t="str">
        <f t="shared" ca="1" si="53"/>
        <v>CUDA ant add CPU12</v>
      </c>
      <c r="M64" s="5">
        <f t="shared" ca="1" si="54"/>
        <v>9.152520947140963E-2</v>
      </c>
      <c r="N64" s="5">
        <f t="shared" ca="1" si="55"/>
        <v>3.9812980542157463E-2</v>
      </c>
      <c r="O64" s="5">
        <f t="shared" ca="1" si="56"/>
        <v>3.1135417057257801E-2</v>
      </c>
      <c r="P64" s="5">
        <f t="shared" ca="1" si="57"/>
        <v>1.9892990671452213E-2</v>
      </c>
      <c r="Q64" s="5">
        <f t="shared" ca="1" si="58"/>
        <v>1.3733551963207321E-2</v>
      </c>
      <c r="R64" s="5">
        <f t="shared" ca="1" si="59"/>
        <v>4.070031084636074E-6</v>
      </c>
      <c r="S64" s="5" t="e">
        <f t="shared" ca="1" si="60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18.075479609600009</v>
      </c>
      <c r="E66" s="15">
        <f ca="1">'84 end'!J149</f>
        <v>20.653723690000003</v>
      </c>
      <c r="F66" s="5">
        <f ca="1">'168 end'!J150</f>
        <v>16.081617009999999</v>
      </c>
      <c r="G66" s="5">
        <f ca="1">'336 end'!J150</f>
        <v>8.2880283199999631</v>
      </c>
      <c r="H66" s="5">
        <f ca="1">'672 end'!J150</f>
        <v>30.027969239999912</v>
      </c>
      <c r="I66" s="5">
        <f ca="1">'1344 end'!J150</f>
        <v>2.9764037550239997</v>
      </c>
      <c r="J66" s="5">
        <f ca="1">'2688 end'!J150</f>
        <v>2.41440718400001E-3</v>
      </c>
      <c r="L66" t="str">
        <f t="shared" ca="1" si="53"/>
        <v>CUDA opt Time</v>
      </c>
      <c r="M66" s="5">
        <f t="shared" ca="1" si="54"/>
        <v>6.3233606727320266</v>
      </c>
      <c r="N66" s="5">
        <f t="shared" ca="1" si="55"/>
        <v>15.32325735630574</v>
      </c>
      <c r="O66" s="5">
        <f t="shared" ca="1" si="56"/>
        <v>11.599980486339222</v>
      </c>
      <c r="P66" s="5">
        <f t="shared" ca="1" si="57"/>
        <v>10.640814863297914</v>
      </c>
      <c r="Q66" s="5" t="e">
        <f t="shared" ca="1" si="58"/>
        <v>#DIV/0!</v>
      </c>
      <c r="R66" s="5" t="e">
        <f t="shared" ca="1" si="59"/>
        <v>#DIV/0!</v>
      </c>
      <c r="S66" s="5" t="e">
        <f t="shared" ca="1" si="60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22.335401240000014</v>
      </c>
      <c r="E67" s="15">
        <f ca="1">'84 end'!J150</f>
        <v>20.741715174400007</v>
      </c>
      <c r="F67" s="5">
        <f ca="1">'168 end'!J151</f>
        <v>16.004834355600028</v>
      </c>
      <c r="G67" s="5">
        <f ca="1">'336 end'!J151</f>
        <v>8.4850822175999934</v>
      </c>
      <c r="H67" s="5">
        <f ca="1">'672 end'!J151</f>
        <v>1064.8968090399994</v>
      </c>
      <c r="I67" s="5">
        <f ca="1">'1344 end'!J151</f>
        <v>6.9285677524000042E-2</v>
      </c>
      <c r="J67" s="5">
        <f ca="1">'2688 end'!J151</f>
        <v>1.957277203999996E-3</v>
      </c>
      <c r="L67" t="str">
        <f t="shared" ca="1" si="53"/>
        <v>CUDA opt non hash</v>
      </c>
      <c r="M67" s="5">
        <f t="shared" ca="1" si="54"/>
        <v>4.1877717172829678</v>
      </c>
      <c r="N67" s="5">
        <f t="shared" ca="1" si="55"/>
        <v>12.956132153589794</v>
      </c>
      <c r="O67" s="5">
        <f t="shared" ca="1" si="56"/>
        <v>10.233067255955925</v>
      </c>
      <c r="P67" s="5">
        <f t="shared" ca="1" si="57"/>
        <v>9.7421215506257042</v>
      </c>
      <c r="Q67" s="5" t="e">
        <f t="shared" ca="1" si="58"/>
        <v>#DIV/0!</v>
      </c>
      <c r="R67" s="5" t="e">
        <f t="shared" ca="1" si="59"/>
        <v>#DIV/0!</v>
      </c>
      <c r="S67" s="5" t="e">
        <f t="shared" ca="1" si="60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19.372490078400009</v>
      </c>
      <c r="E68" s="15">
        <f ca="1">'84 end'!J151</f>
        <v>37.242115582399997</v>
      </c>
      <c r="F68" s="5">
        <f ca="1">'168 end'!J152</f>
        <v>50.173710043599989</v>
      </c>
      <c r="G68" s="5">
        <f ca="1">'336 end'!J152</f>
        <v>11.359669585600001</v>
      </c>
      <c r="H68" s="5">
        <f ca="1">'672 end'!J152</f>
        <v>370.74021684359991</v>
      </c>
      <c r="I68" s="5">
        <f ca="1">'1344 end'!J152</f>
        <v>20.12341855999999</v>
      </c>
      <c r="J68" s="5">
        <f ca="1">'2688 end'!J152</f>
        <v>88.797265440000075</v>
      </c>
      <c r="L68" t="str">
        <f t="shared" ref="L68:L83" ca="1" si="61">C68</f>
        <v>CUDA opt ant</v>
      </c>
      <c r="M68" s="5">
        <f t="shared" ca="1" si="54"/>
        <v>6.2297192704522679</v>
      </c>
      <c r="N68" s="5">
        <f t="shared" ca="1" si="55"/>
        <v>15.914194139799891</v>
      </c>
      <c r="O68" s="5">
        <f t="shared" ca="1" si="56"/>
        <v>12.546055737961259</v>
      </c>
      <c r="P68" s="5">
        <f t="shared" ca="1" si="57"/>
        <v>15.12495706207674</v>
      </c>
      <c r="Q68" s="5">
        <f t="shared" ca="1" si="58"/>
        <v>17.490738040283023</v>
      </c>
      <c r="R68" s="5">
        <f t="shared" ca="1" si="59"/>
        <v>11.354623799761479</v>
      </c>
      <c r="S68" s="5">
        <f t="shared" ca="1" si="60"/>
        <v>6.8485149920944846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4.1232984403999984</v>
      </c>
      <c r="E69" s="15">
        <f ca="1">'84 end'!J152</f>
        <v>37.591487256399994</v>
      </c>
      <c r="F69" s="5">
        <f ca="1">'168 end'!J153</f>
        <v>54.989133888399998</v>
      </c>
      <c r="G69" s="5">
        <f ca="1">'336 end'!J153</f>
        <v>8.4991917123999805</v>
      </c>
      <c r="H69" s="5">
        <f ca="1">'672 end'!J153</f>
        <v>57.571828057599994</v>
      </c>
      <c r="I69" s="5">
        <f ca="1">'1344 end'!J153</f>
        <v>24.084913913599998</v>
      </c>
      <c r="J69" s="5">
        <f ca="1">'2688 end'!J153</f>
        <v>30.683431040000002</v>
      </c>
      <c r="L69" t="str">
        <f t="shared" ca="1" si="61"/>
        <v>CUDA opt ant non hash</v>
      </c>
      <c r="M69" s="5">
        <f t="shared" ca="1" si="54"/>
        <v>5.1991297560261112</v>
      </c>
      <c r="N69" s="5">
        <f t="shared" ca="1" si="55"/>
        <v>16.705972118564105</v>
      </c>
      <c r="O69" s="5">
        <f t="shared" ca="1" si="56"/>
        <v>15.480072797671928</v>
      </c>
      <c r="P69" s="5">
        <f t="shared" ca="1" si="57"/>
        <v>24.318812437984501</v>
      </c>
      <c r="Q69" s="5">
        <f t="shared" ca="1" si="58"/>
        <v>30.561910173772194</v>
      </c>
      <c r="R69" s="5">
        <f t="shared" ca="1" si="59"/>
        <v>21.291719136599401</v>
      </c>
      <c r="S69" s="5">
        <f t="shared" ca="1" si="60"/>
        <v>12.89509717589468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16.165469490000007</v>
      </c>
      <c r="E70" s="15">
        <f ca="1">'84 end'!J153</f>
        <v>43.381022919999992</v>
      </c>
      <c r="F70" s="5">
        <f ca="1">'168 end'!J154</f>
        <v>69.516561710400026</v>
      </c>
      <c r="G70" s="5">
        <f ca="1">'336 end'!J154</f>
        <v>8.6052525856000237</v>
      </c>
      <c r="H70" s="5">
        <f ca="1">'672 end'!J154</f>
        <v>250.67661512000001</v>
      </c>
      <c r="I70" s="5">
        <f ca="1">'1344 end'!J154</f>
        <v>12101.951333000025</v>
      </c>
      <c r="J70" s="5">
        <f ca="1">'2688 end'!J154</f>
        <v>948.55176600000027</v>
      </c>
      <c r="L70" t="str">
        <f t="shared" ca="1" si="61"/>
        <v>CUDA opt ant par</v>
      </c>
      <c r="M70" s="5">
        <f t="shared" ca="1" si="54"/>
        <v>5.713144014143487</v>
      </c>
      <c r="N70" s="5">
        <f t="shared" ca="1" si="55"/>
        <v>13.769259894992821</v>
      </c>
      <c r="O70" s="5">
        <f t="shared" ca="1" si="56"/>
        <v>10.976722822538916</v>
      </c>
      <c r="P70" s="5">
        <f t="shared" ca="1" si="57"/>
        <v>11.621598402621757</v>
      </c>
      <c r="Q70" s="5">
        <f t="shared" ca="1" si="58"/>
        <v>10.705194395519364</v>
      </c>
      <c r="R70" s="5">
        <f t="shared" ca="1" si="59"/>
        <v>8.0534684055799891E-3</v>
      </c>
      <c r="S70" s="5">
        <f t="shared" ca="1" si="60"/>
        <v>4.7845960299250333E-3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62227.278507200324</v>
      </c>
      <c r="E71" s="15">
        <f ca="1">'84 end'!J154</f>
        <v>314187.74017016002</v>
      </c>
      <c r="F71" s="5">
        <f ca="1">'168 end'!J155</f>
        <v>208654.75542376001</v>
      </c>
      <c r="G71" s="5">
        <f ca="1">'336 end'!J155</f>
        <v>1020916.1135070001</v>
      </c>
      <c r="H71" s="5">
        <f ca="1">'672 end'!J155</f>
        <v>182010.57532199993</v>
      </c>
      <c r="I71" s="5">
        <f ca="1">'1344 end'!J155</f>
        <v>713900.0498299991</v>
      </c>
      <c r="J71" s="5">
        <f ca="1">'2688 end'!J155</f>
        <v>8823308.0168690011</v>
      </c>
      <c r="L71" t="str">
        <f t="shared" ca="1" si="61"/>
        <v>non CUDA Time</v>
      </c>
      <c r="M71" s="5">
        <f t="shared" ca="1" si="54"/>
        <v>1.1551854523334916E-2</v>
      </c>
      <c r="N71" s="5">
        <f t="shared" ca="1" si="55"/>
        <v>2.0936946274108963E-2</v>
      </c>
      <c r="O71" s="5">
        <f t="shared" ca="1" si="56"/>
        <v>1.2547266307029235E-2</v>
      </c>
      <c r="P71" s="5">
        <f t="shared" ca="1" si="57"/>
        <v>1.4153506442358136E-2</v>
      </c>
      <c r="Q71" s="5">
        <f t="shared" ca="1" si="58"/>
        <v>1.1274122464847464E-2</v>
      </c>
      <c r="R71" s="5">
        <f t="shared" ca="1" si="59"/>
        <v>7.6873520694324049E-3</v>
      </c>
      <c r="S71" s="5">
        <f t="shared" ca="1" si="60"/>
        <v>5.665293548906724E-3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27349.77535824</v>
      </c>
      <c r="E72" s="15">
        <f ca="1">'84 end'!J155</f>
        <v>242721.01303523997</v>
      </c>
      <c r="F72" s="5">
        <f ca="1">'168 end'!J156</f>
        <v>131169.44516499998</v>
      </c>
      <c r="G72" s="5">
        <f ca="1">'336 end'!J156</f>
        <v>854579.0010370001</v>
      </c>
      <c r="H72" s="5">
        <f ca="1">'672 end'!J156</f>
        <v>1246483.055621</v>
      </c>
      <c r="I72" s="5">
        <f ca="1">'1344 end'!J156</f>
        <v>625774.01611999923</v>
      </c>
      <c r="J72" s="5">
        <f ca="1">'2688 end'!J156</f>
        <v>5913841.2919880003</v>
      </c>
      <c r="L72" t="str">
        <f t="shared" ca="1" si="61"/>
        <v>non CUDA non hash</v>
      </c>
      <c r="M72" s="5">
        <f t="shared" ca="1" si="54"/>
        <v>2.3014533556056892E-2</v>
      </c>
      <c r="N72" s="5">
        <f t="shared" ca="1" si="55"/>
        <v>3.3825156521830643E-2</v>
      </c>
      <c r="O72" s="5">
        <f t="shared" ca="1" si="56"/>
        <v>1.435937268802589E-2</v>
      </c>
      <c r="P72" s="5">
        <f t="shared" ca="1" si="57"/>
        <v>1.4546766987026423E-2</v>
      </c>
      <c r="Q72" s="5">
        <f t="shared" ca="1" si="58"/>
        <v>1.1727733821742721E-2</v>
      </c>
      <c r="R72" s="5">
        <f t="shared" ca="1" si="59"/>
        <v>7.178989233307515E-3</v>
      </c>
      <c r="S72" s="5">
        <f t="shared" ca="1" si="60"/>
        <v>5.2114619993252672E-3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98960.923925639974</v>
      </c>
      <c r="E73" s="15">
        <f ca="1">'84 end'!J156</f>
        <v>255925.94467223997</v>
      </c>
      <c r="F73" s="5">
        <f ca="1">'168 end'!J157</f>
        <v>630127.98573700001</v>
      </c>
      <c r="G73" s="5">
        <f ca="1">'336 end'!J157</f>
        <v>1442882.7508949998</v>
      </c>
      <c r="H73" s="5">
        <f ca="1">'672 end'!J157</f>
        <v>11407145.781873999</v>
      </c>
      <c r="I73" s="5">
        <f ca="1">'1344 end'!J157</f>
        <v>2028465.8034950003</v>
      </c>
      <c r="J73" s="5">
        <f ca="1">'2688 end'!J157</f>
        <v>15628052.988070998</v>
      </c>
      <c r="L73" t="str">
        <f t="shared" ca="1" si="61"/>
        <v>Classic ACO</v>
      </c>
      <c r="M73" s="5">
        <f t="shared" ca="1" si="54"/>
        <v>5.6774853820265739E-3</v>
      </c>
      <c r="N73" s="5">
        <f t="shared" ca="1" si="55"/>
        <v>7.4375630254283915E-3</v>
      </c>
      <c r="O73" s="5">
        <f t="shared" ca="1" si="56"/>
        <v>3.949947051053968E-3</v>
      </c>
      <c r="P73" s="5">
        <f t="shared" ca="1" si="57"/>
        <v>3.3810269331596785E-3</v>
      </c>
      <c r="Q73" s="5">
        <f t="shared" ca="1" si="58"/>
        <v>3.5934719222595673E-3</v>
      </c>
      <c r="R73" s="5">
        <f t="shared" ca="1" si="59"/>
        <v>2.0263560264796548E-3</v>
      </c>
      <c r="S73" s="5">
        <f t="shared" ca="1" si="60"/>
        <v>1.4467149698492352E-3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79977.351771560003</v>
      </c>
      <c r="E74" s="15">
        <f ca="1">'84 end'!J157</f>
        <v>486662.02620016009</v>
      </c>
      <c r="F74" s="5">
        <f ca="1">'168 end'!J158</f>
        <v>387544.37664500001</v>
      </c>
      <c r="G74" s="5">
        <f ca="1">'336 end'!J158</f>
        <v>1206776.7165270003</v>
      </c>
      <c r="H74" s="5">
        <f ca="1">'672 end'!J158</f>
        <v>3844307.1385289994</v>
      </c>
      <c r="I74" s="5">
        <f ca="1">'1344 end'!J158</f>
        <v>7279380.5368600003</v>
      </c>
      <c r="J74" s="5">
        <f ca="1">'2688 end'!J158</f>
        <v>12109997.592687001</v>
      </c>
      <c r="L74" t="str">
        <f t="shared" ca="1" si="61"/>
        <v>Classic ACO non hash</v>
      </c>
      <c r="M74" s="5">
        <f t="shared" ca="1" si="54"/>
        <v>5.7346432427010357E-3</v>
      </c>
      <c r="N74" s="5">
        <f t="shared" ca="1" si="55"/>
        <v>7.9128004838593616E-3</v>
      </c>
      <c r="O74" s="5">
        <f t="shared" ca="1" si="56"/>
        <v>3.8330206268228036E-3</v>
      </c>
      <c r="P74" s="5">
        <f t="shared" ca="1" si="57"/>
        <v>3.3862591688578799E-3</v>
      </c>
      <c r="Q74" s="5">
        <f t="shared" ca="1" si="58"/>
        <v>3.1660351729764146E-3</v>
      </c>
      <c r="R74" s="5">
        <f t="shared" ca="1" si="59"/>
        <v>2.2257442943700353E-3</v>
      </c>
      <c r="S74" s="5">
        <f t="shared" ca="1" si="60"/>
        <v>1.4251939356827283E-3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72786.567464360007</v>
      </c>
      <c r="E75" s="15">
        <f ca="1">'84 end'!J158</f>
        <v>323987.75612600002</v>
      </c>
      <c r="F75" s="5">
        <f ca="1">'168 end'!J159</f>
        <v>193635.45817863996</v>
      </c>
      <c r="G75" s="5">
        <f ca="1">'336 end'!J159</f>
        <v>794830.33746800001</v>
      </c>
      <c r="H75" s="5">
        <f ca="1">'672 end'!J159</f>
        <v>1921418.5622349996</v>
      </c>
      <c r="I75" s="5">
        <f ca="1">'1344 end'!J159</f>
        <v>16070941.823384998</v>
      </c>
      <c r="J75" s="5">
        <f ca="1">'2688 end'!J159</f>
        <v>10231410.259288</v>
      </c>
      <c r="L75" t="str">
        <f t="shared" ca="1" si="61"/>
        <v>omp</v>
      </c>
      <c r="M75" s="5">
        <f t="shared" ca="1" si="54"/>
        <v>2.2663155525048297E-2</v>
      </c>
      <c r="N75" s="5">
        <f t="shared" ca="1" si="55"/>
        <v>3.1683765333816338E-2</v>
      </c>
      <c r="O75" s="5">
        <f t="shared" ca="1" si="56"/>
        <v>1.6013890330272184E-2</v>
      </c>
      <c r="P75" s="5">
        <f t="shared" ca="1" si="57"/>
        <v>1.4630624105860803E-2</v>
      </c>
      <c r="Q75" s="5">
        <f t="shared" ca="1" si="58"/>
        <v>1.3861715053239096E-2</v>
      </c>
      <c r="R75" s="5">
        <f t="shared" ca="1" si="59"/>
        <v>1.2132522380914458E-2</v>
      </c>
      <c r="S75" s="5">
        <f t="shared" ca="1" si="60"/>
        <v>5.696980916277997E-3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29631.079378240003</v>
      </c>
      <c r="E76" s="15">
        <f ca="1">'84 end'!J159</f>
        <v>242950.29028535998</v>
      </c>
      <c r="F76" s="5">
        <f ca="1">'168 end'!J160</f>
        <v>199376.97358499997</v>
      </c>
      <c r="G76" s="5">
        <f ca="1">'336 end'!J160</f>
        <v>1131125.72802</v>
      </c>
      <c r="H76" s="5">
        <f ca="1">'672 end'!J160</f>
        <v>796474.39788500022</v>
      </c>
      <c r="I76" s="5">
        <f ca="1">'1344 end'!J160</f>
        <v>8671373.2248429991</v>
      </c>
      <c r="J76" s="5">
        <f ca="1">'2688 end'!J160</f>
        <v>15106821.172363998</v>
      </c>
      <c r="L76" t="str">
        <f t="shared" ca="1" si="61"/>
        <v>omp non hash</v>
      </c>
      <c r="M76" s="5">
        <f t="shared" ca="1" si="54"/>
        <v>2.4202877349280675E-2</v>
      </c>
      <c r="N76" s="5">
        <f t="shared" ca="1" si="55"/>
        <v>3.3609786479407329E-2</v>
      </c>
      <c r="O76" s="5">
        <f t="shared" ca="1" si="56"/>
        <v>1.5998631951806747E-2</v>
      </c>
      <c r="P76" s="5">
        <f t="shared" ca="1" si="57"/>
        <v>1.4984226251304364E-2</v>
      </c>
      <c r="Q76" s="5">
        <f t="shared" ca="1" si="58"/>
        <v>1.1342540613029488E-2</v>
      </c>
      <c r="R76" s="5">
        <f t="shared" ca="1" si="59"/>
        <v>9.8279699985892224E-3</v>
      </c>
      <c r="S76" s="5">
        <f t="shared" ca="1" si="60"/>
        <v>6.2842319860739624E-3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45198.353370759993</v>
      </c>
      <c r="E77" s="15">
        <f ca="1">'84 end'!J160</f>
        <v>356648.19320900005</v>
      </c>
      <c r="F77" s="5">
        <f ca="1">'168 end'!J161</f>
        <v>118203.73283623991</v>
      </c>
      <c r="G77" s="5">
        <f ca="1">'336 end'!J161</f>
        <v>937606.27521499991</v>
      </c>
      <c r="H77" s="5">
        <f ca="1">'672 end'!J161</f>
        <v>1132502.031734</v>
      </c>
      <c r="I77" s="5">
        <f ca="1">'1344 end'!J161</f>
        <v>2943584.3708419995</v>
      </c>
      <c r="J77" s="5">
        <f ca="1">'2688 end'!J161</f>
        <v>11238384.980626998</v>
      </c>
      <c r="L77" t="str">
        <f t="shared" ca="1" si="61"/>
        <v>non CUDA transp Time</v>
      </c>
      <c r="M77" s="5">
        <f t="shared" ca="1" si="54"/>
        <v>1.1314175570349746E-2</v>
      </c>
      <c r="N77" s="5">
        <f t="shared" ca="1" si="55"/>
        <v>2.1113319695196524E-2</v>
      </c>
      <c r="O77" s="5">
        <f t="shared" ca="1" si="56"/>
        <v>1.2149093711511466E-2</v>
      </c>
      <c r="P77" s="5">
        <f t="shared" ca="1" si="57"/>
        <v>1.3511906395256758E-2</v>
      </c>
      <c r="Q77" s="5">
        <f t="shared" ca="1" si="58"/>
        <v>1.1797379714674445E-2</v>
      </c>
      <c r="R77" s="5">
        <f t="shared" ca="1" si="59"/>
        <v>7.8589598689283516E-3</v>
      </c>
      <c r="S77" s="5">
        <f t="shared" ca="1" si="60"/>
        <v>5.7009530658732668E-3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12566.479792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36741.415325440008</v>
      </c>
      <c r="E79" s="15">
        <f ca="1">'84 end'!J162</f>
        <v>224825.58777955998</v>
      </c>
      <c r="F79" s="5">
        <f ca="1">'168 end'!J163</f>
        <v>115827.16695843999</v>
      </c>
      <c r="G79" s="5">
        <f ca="1">'336 end'!J163</f>
        <v>1023998.1043039997</v>
      </c>
      <c r="H79" s="5">
        <f ca="1">'672 end'!J163</f>
        <v>1749207.3779119998</v>
      </c>
      <c r="I79" s="5">
        <f ca="1">'1344 end'!J163</f>
        <v>5486845.4187799999</v>
      </c>
      <c r="J79" s="5">
        <f ca="1">'2688 end'!J163</f>
        <v>2989497.952664</v>
      </c>
      <c r="L79" t="str">
        <f t="shared" ca="1" si="61"/>
        <v>non CUDA transp non hash</v>
      </c>
      <c r="M79" s="5">
        <f t="shared" ca="1" si="54"/>
        <v>2.3916673913104182E-2</v>
      </c>
      <c r="N79" s="5">
        <f t="shared" ca="1" si="55"/>
        <v>3.5166826082364731E-2</v>
      </c>
      <c r="O79" s="5">
        <f t="shared" ca="1" si="56"/>
        <v>1.4322842492600069E-2</v>
      </c>
      <c r="P79" s="5">
        <f t="shared" ca="1" si="57"/>
        <v>1.5554757965352753E-2</v>
      </c>
      <c r="Q79" s="5">
        <f t="shared" ca="1" si="58"/>
        <v>1.2490395753059073E-2</v>
      </c>
      <c r="R79" s="5">
        <f t="shared" ca="1" si="59"/>
        <v>8.7063748628047159E-3</v>
      </c>
      <c r="S79" s="5">
        <f t="shared" ca="1" si="60"/>
        <v>4.7603177901392223E-3</v>
      </c>
    </row>
    <row r="80" spans="1:19" x14ac:dyDescent="0.25">
      <c r="A80">
        <v>26</v>
      </c>
      <c r="C80">
        <f ca="1">OFFSET('42p stat'!$A$1,A80*20,0)</f>
        <v>0</v>
      </c>
      <c r="D80" s="5" t="e">
        <f ca="1">'42 end'!J163</f>
        <v>#DIV/0!</v>
      </c>
      <c r="E80" s="15">
        <f ca="1">'84 end'!J163</f>
        <v>0</v>
      </c>
      <c r="F80" s="5" t="e">
        <f ca="1">'168 end'!J164</f>
        <v>#DIV/0!</v>
      </c>
      <c r="G80" s="5" t="e">
        <f ca="1">'336 end'!J164</f>
        <v>#DIV/0!</v>
      </c>
      <c r="H80" s="5" t="e">
        <f ca="1">'672 end'!J164</f>
        <v>#DIV/0!</v>
      </c>
      <c r="I80" s="5" t="e">
        <f ca="1">'1344 end'!J164</f>
        <v>#DIV/0!</v>
      </c>
      <c r="J80" s="5" t="e">
        <f ca="1">'2688 end'!J164</f>
        <v>#DIV/0!</v>
      </c>
      <c r="L80">
        <f t="shared" ca="1" si="61"/>
        <v>0</v>
      </c>
      <c r="M80" s="5" t="e">
        <f t="shared" ca="1" si="54"/>
        <v>#DIV/0!</v>
      </c>
      <c r="N80" s="5" t="e">
        <f t="shared" ca="1" si="55"/>
        <v>#DIV/0!</v>
      </c>
      <c r="O80" s="5" t="e">
        <f t="shared" ca="1" si="56"/>
        <v>#DIV/0!</v>
      </c>
      <c r="P80" s="5" t="e">
        <f t="shared" ca="1" si="57"/>
        <v>#DIV/0!</v>
      </c>
      <c r="Q80" s="5" t="e">
        <f t="shared" ca="1" si="58"/>
        <v>#DIV/0!</v>
      </c>
      <c r="R80" s="5" t="e">
        <f t="shared" ca="1" si="59"/>
        <v>#DIV/0!</v>
      </c>
      <c r="S80" s="5" t="e">
        <f t="shared" ca="1" si="6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61"/>
        <v>0</v>
      </c>
      <c r="M81" s="5" t="e">
        <f t="shared" ca="1" si="54"/>
        <v>#DIV/0!</v>
      </c>
      <c r="N81" s="5" t="e">
        <f t="shared" ca="1" si="55"/>
        <v>#DIV/0!</v>
      </c>
      <c r="O81" s="5" t="e">
        <f t="shared" ca="1" si="56"/>
        <v>#DIV/0!</v>
      </c>
      <c r="P81" s="5" t="e">
        <f t="shared" ca="1" si="57"/>
        <v>#DIV/0!</v>
      </c>
      <c r="Q81" s="5" t="e">
        <f t="shared" ca="1" si="58"/>
        <v>#DIV/0!</v>
      </c>
      <c r="R81" s="5" t="e">
        <f t="shared" ca="1" si="59"/>
        <v>#DIV/0!</v>
      </c>
      <c r="S81" s="5" t="e">
        <f t="shared" ca="1" si="6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61"/>
        <v>0</v>
      </c>
      <c r="M82" s="5" t="e">
        <f t="shared" ca="1" si="54"/>
        <v>#DIV/0!</v>
      </c>
      <c r="N82" s="5" t="e">
        <f t="shared" ca="1" si="55"/>
        <v>#DIV/0!</v>
      </c>
      <c r="O82" s="5" t="e">
        <f t="shared" ca="1" si="56"/>
        <v>#DIV/0!</v>
      </c>
      <c r="P82" s="5" t="e">
        <f t="shared" ca="1" si="57"/>
        <v>#DIV/0!</v>
      </c>
      <c r="Q82" s="5" t="e">
        <f t="shared" ca="1" si="58"/>
        <v>#DIV/0!</v>
      </c>
      <c r="R82" s="5" t="e">
        <f t="shared" ca="1" si="59"/>
        <v>#DIV/0!</v>
      </c>
      <c r="S82" s="5" t="e">
        <f t="shared" ca="1" si="6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61"/>
        <v>0</v>
      </c>
      <c r="M83" s="5" t="e">
        <f t="shared" ca="1" si="54"/>
        <v>#DIV/0!</v>
      </c>
      <c r="N83" s="5" t="e">
        <f t="shared" ca="1" si="55"/>
        <v>#DIV/0!</v>
      </c>
      <c r="O83" s="5" t="e">
        <f t="shared" ca="1" si="56"/>
        <v>#DIV/0!</v>
      </c>
      <c r="P83" s="5" t="e">
        <f t="shared" ca="1" si="57"/>
        <v>#DIV/0!</v>
      </c>
      <c r="Q83" s="5" t="e">
        <f t="shared" ca="1" si="58"/>
        <v>#DIV/0!</v>
      </c>
      <c r="R83" s="5" t="e">
        <f t="shared" ca="1" si="59"/>
        <v>#DIV/0!</v>
      </c>
      <c r="S83" s="5" t="e">
        <f t="shared" ca="1" si="6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62">C84</f>
        <v>0</v>
      </c>
      <c r="M84" s="5" t="e">
        <f t="shared" ref="M84:S84" ca="1" si="63">$B$1*POWER(M32,2)*SQRT(D84/(POWER(D32*$C$1,2))+D$74/(POWER(D$20*$C$1,2)))</f>
        <v>#DIV/0!</v>
      </c>
      <c r="N84" s="5" t="e">
        <f t="shared" ca="1" si="63"/>
        <v>#DIV/0!</v>
      </c>
      <c r="O84" s="5" t="e">
        <f t="shared" ca="1" si="63"/>
        <v>#DIV/0!</v>
      </c>
      <c r="P84" s="5" t="e">
        <f t="shared" ca="1" si="63"/>
        <v>#DIV/0!</v>
      </c>
      <c r="Q84" s="5" t="e">
        <f t="shared" ca="1" si="63"/>
        <v>#DIV/0!</v>
      </c>
      <c r="R84" s="5" t="e">
        <f t="shared" ca="1" si="63"/>
        <v>#DIV/0!</v>
      </c>
      <c r="S84" s="5" t="e">
        <f t="shared" ca="1" si="6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62"/>
        <v>0</v>
      </c>
      <c r="M85" s="5" t="e">
        <f t="shared" ref="M85:S85" ca="1" si="64">$B$1*POWER(M33,2)*SQRT(D85/(POWER(D33*$C$1,2))+D$74/(POWER(D$20*$C$1,2)))</f>
        <v>#DIV/0!</v>
      </c>
      <c r="N85" s="5" t="e">
        <f t="shared" ca="1" si="64"/>
        <v>#DIV/0!</v>
      </c>
      <c r="O85" s="5" t="e">
        <f t="shared" ca="1" si="64"/>
        <v>#DIV/0!</v>
      </c>
      <c r="P85" s="5" t="e">
        <f t="shared" ca="1" si="64"/>
        <v>#DIV/0!</v>
      </c>
      <c r="Q85" s="5" t="e">
        <f t="shared" ca="1" si="64"/>
        <v>#DIV/0!</v>
      </c>
      <c r="R85" s="5" t="e">
        <f t="shared" ca="1" si="64"/>
        <v>#DIV/0!</v>
      </c>
      <c r="S85" s="5" t="e">
        <f t="shared" ca="1" si="6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62"/>
        <v>0</v>
      </c>
      <c r="M86" s="5" t="e">
        <f t="shared" ref="M86:S86" ca="1" si="65">$B$1*POWER(M34,2)*SQRT(D86/(POWER(D34*$C$1,2))+D$74/(POWER(D$20*$C$1,2)))</f>
        <v>#DIV/0!</v>
      </c>
      <c r="N86" s="5" t="e">
        <f t="shared" ca="1" si="65"/>
        <v>#DIV/0!</v>
      </c>
      <c r="O86" s="5" t="e">
        <f t="shared" ca="1" si="65"/>
        <v>#DIV/0!</v>
      </c>
      <c r="P86" s="5" t="e">
        <f t="shared" ca="1" si="65"/>
        <v>#DIV/0!</v>
      </c>
      <c r="Q86" s="5" t="e">
        <f t="shared" ca="1" si="65"/>
        <v>#DIV/0!</v>
      </c>
      <c r="R86" s="5" t="e">
        <f t="shared" ca="1" si="65"/>
        <v>#DIV/0!</v>
      </c>
      <c r="S86" s="5" t="e">
        <f t="shared" ca="1" si="6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>
        <f ca="1">'42 end'!J183</f>
        <v>0</v>
      </c>
      <c r="E100" s="15">
        <f ca="1">'84 end'!J183</f>
        <v>0</v>
      </c>
      <c r="F100" s="5">
        <f ca="1">'168 end'!J184</f>
        <v>0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84</v>
      </c>
      <c r="C106" t="s">
        <v>66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1.3661572508078257</v>
      </c>
      <c r="E107" s="15">
        <f ca="1">'84 end'!J194</f>
        <v>1.0546749038564083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1.0546749038564083</v>
      </c>
      <c r="F108" s="5">
        <f ca="1">'168 end'!J195</f>
        <v>1.0844297458356202</v>
      </c>
      <c r="G108" s="5">
        <f ca="1">'336 end'!J195</f>
        <v>0.27016487931783201</v>
      </c>
      <c r="H108" s="5">
        <f ca="1">'672 end'!J195</f>
        <v>0.49460720504707245</v>
      </c>
      <c r="I108" s="5">
        <f ca="1">'1344 end'!J195</f>
        <v>0.75152701082065343</v>
      </c>
      <c r="J108" s="5">
        <f ca="1">'2688 end'!J195</f>
        <v>0.68658695458142061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43.327776966542586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0.6578008997284791</v>
      </c>
      <c r="E110" s="15">
        <f ca="1">'84 end'!J196</f>
        <v>91.213920998167097</v>
      </c>
      <c r="F110" s="5">
        <f ca="1">'168 end'!J197</f>
        <v>221.03968622359221</v>
      </c>
      <c r="G110" s="5">
        <f ca="1">'336 end'!J197</f>
        <v>171.61659120768832</v>
      </c>
      <c r="H110" s="5">
        <f ca="1">'672 end'!J197</f>
        <v>139.0577490085704</v>
      </c>
      <c r="I110" s="5">
        <f ca="1">'1344 end'!J197</f>
        <v>563.09869053158116</v>
      </c>
      <c r="J110" s="5">
        <f ca="1">'2688 end'!J197</f>
        <v>473.86252953418727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1.4025877899256294</v>
      </c>
      <c r="E111" s="15">
        <f ca="1">'84 end'!J197</f>
        <v>2.1242833303428426</v>
      </c>
      <c r="F111" s="5">
        <f ca="1">'168 end'!J198</f>
        <v>3.0217396327849113</v>
      </c>
      <c r="G111" s="5">
        <f ca="1">'336 end'!J198</f>
        <v>0.17873598066640309</v>
      </c>
      <c r="H111" s="5">
        <f ca="1">'672 end'!J198</f>
        <v>4.1773804649191417</v>
      </c>
      <c r="I111" s="5">
        <f ca="1">'1344 end'!J198</f>
        <v>0.78085760439148222</v>
      </c>
      <c r="J111" s="5">
        <f ca="1">'2688 end'!J198</f>
        <v>2.9013116494284339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1.7024352289188338</v>
      </c>
      <c r="E112" s="15">
        <f ca="1">'84 end'!J198</f>
        <v>2.2501876312286888</v>
      </c>
      <c r="F112" s="5">
        <f ca="1">'168 end'!J199</f>
        <v>2.0810263694768802</v>
      </c>
      <c r="G112" s="5">
        <f ca="1">'336 end'!J199</f>
        <v>0.28730247049227225</v>
      </c>
      <c r="H112" s="5">
        <f ca="1">'672 end'!J199</f>
        <v>4.1291971943270056</v>
      </c>
      <c r="I112" s="5">
        <f ca="1">'1344 end'!J199</f>
        <v>35.389577658524495</v>
      </c>
      <c r="J112" s="5">
        <f ca="1">'2688 end'!J199</f>
        <v>7.2192440673455556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9.7928509333112466</v>
      </c>
      <c r="E113" s="15">
        <f ca="1">'84 end'!J199</f>
        <v>0.58855760293723158</v>
      </c>
      <c r="F113" s="5">
        <f ca="1">'168 end'!J200</f>
        <v>2.0618767913770801</v>
      </c>
      <c r="G113" s="5">
        <f ca="1">'336 end'!J200</f>
        <v>0.1941085820198909</v>
      </c>
      <c r="H113" s="5">
        <f ca="1">'672 end'!J200</f>
        <v>2.2642570213130604</v>
      </c>
      <c r="I113" s="5">
        <f ca="1">'1344 end'!J200</f>
        <v>0.72703683064928915</v>
      </c>
      <c r="J113" s="5">
        <f ca="1">'2688 end'!J200</f>
        <v>2.0271763321270271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16.259553312807689</v>
      </c>
      <c r="F114" s="5">
        <f ca="1">'168 end'!J201</f>
        <v>20.368686022951184</v>
      </c>
      <c r="G114" s="5">
        <f ca="1">'336 end'!J201</f>
        <v>59.535014003696652</v>
      </c>
      <c r="H114" s="5">
        <f ca="1">'672 end'!J201</f>
        <v>84.642873714844129</v>
      </c>
      <c r="I114" s="5">
        <f ca="1">'1344 end'!J201</f>
        <v>104.65573861163199</v>
      </c>
      <c r="J114" s="5">
        <f ca="1">'2688 end'!J201</f>
        <v>78.190356074081251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8.3351961626987432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185.53275498153172</v>
      </c>
      <c r="E116" s="15">
        <f ca="1">'84 end'!J202</f>
        <v>13.468103521914397</v>
      </c>
      <c r="F116" s="5">
        <f ca="1">'168 end'!J203</f>
        <v>24.631742952109903</v>
      </c>
      <c r="G116" s="5">
        <f ca="1">'336 end'!J203</f>
        <v>27.212015351333818</v>
      </c>
      <c r="H116" s="5">
        <f ca="1">'672 end'!J203</f>
        <v>96.790546305927478</v>
      </c>
      <c r="I116" s="5">
        <f ca="1">'1344 end'!J203</f>
        <v>58.316212271154498</v>
      </c>
      <c r="J116" s="5">
        <f ca="1">'2688 end'!J203</f>
        <v>47.780429221993721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41.229512174710479</v>
      </c>
      <c r="F117" s="5">
        <f ca="1">'168 end'!J204</f>
        <v>299.94990415620282</v>
      </c>
      <c r="G117" s="5">
        <f ca="1">'336 end'!J204</f>
        <v>230.55181361082091</v>
      </c>
      <c r="H117" s="5">
        <f ca="1">'672 end'!J204</f>
        <v>140.61215380520417</v>
      </c>
      <c r="I117" s="5">
        <f ca="1">'1344 end'!J204</f>
        <v>1265.5494311136169</v>
      </c>
      <c r="J117" s="5" t="e">
        <f ca="1">'2688 end'!J204</f>
        <v>#DIV/0!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1.1784630878244713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1.3099899038052469</v>
      </c>
      <c r="E119" s="15">
        <f ca="1">'84 end'!J205</f>
        <v>1.2597090531349213</v>
      </c>
      <c r="F119" s="5">
        <f ca="1">'168 end'!J206</f>
        <v>1.1115677208844812</v>
      </c>
      <c r="G119" s="5">
        <f ca="1">'336 end'!J206</f>
        <v>0.79798859132335787</v>
      </c>
      <c r="H119" s="5">
        <f ca="1">'672 end'!J206</f>
        <v>1.5189170262551122</v>
      </c>
      <c r="I119" s="5">
        <f ca="1">'1344 end'!J206</f>
        <v>0.47820816942624883</v>
      </c>
      <c r="J119" s="5">
        <f ca="1">'2688 end'!J206</f>
        <v>1.3619975505157443E-2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1.2200111301556347</v>
      </c>
      <c r="E120" s="15">
        <f ca="1">'84 end'!J206</f>
        <v>1.2623895834010599</v>
      </c>
      <c r="F120" s="5">
        <f ca="1">'168 end'!J207</f>
        <v>1.1089109221256057</v>
      </c>
      <c r="G120" s="5">
        <f ca="1">'336 end'!J207</f>
        <v>0.80741924484287753</v>
      </c>
      <c r="H120" s="5">
        <f ca="1">'672 end'!J207</f>
        <v>9.0453386687376849</v>
      </c>
      <c r="I120">
        <f ca="1">'1344 end'!J207</f>
        <v>7.2961340280479847E-2</v>
      </c>
      <c r="J120">
        <f ca="1">'2688 end'!J207</f>
        <v>1.2263014398496305E-2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0.56285101560964834</v>
      </c>
      <c r="E121" s="15">
        <f ca="1">'84 end'!J207</f>
        <v>1.6915632487220089</v>
      </c>
      <c r="F121" s="5">
        <f ca="1">'168 end'!J208</f>
        <v>1.9634017648127633</v>
      </c>
      <c r="G121" s="5">
        <f ca="1">'336 end'!J208</f>
        <v>0.93423023586309772</v>
      </c>
      <c r="H121" s="5">
        <f ca="1">'672 end'!J208</f>
        <v>5.3371071134583268</v>
      </c>
      <c r="I121">
        <f ca="1">'1344 end'!J208</f>
        <v>1.2434317411108335</v>
      </c>
      <c r="J121">
        <f ca="1">'2688 end'!J208</f>
        <v>2.6119861213808324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1.1144619113525955</v>
      </c>
      <c r="E122" s="15">
        <f ca="1">'84 end'!J208</f>
        <v>1.6994790816258152</v>
      </c>
      <c r="F122" s="5">
        <f ca="1">'168 end'!J209</f>
        <v>2.0554622679372025</v>
      </c>
      <c r="G122" s="5">
        <f ca="1">'336 end'!J209</f>
        <v>0.80809027815406564</v>
      </c>
      <c r="H122" s="5">
        <f ca="1">'672 end'!J209</f>
        <v>2.103178236222865</v>
      </c>
      <c r="I122">
        <f ca="1">'1344 end'!J209</f>
        <v>1.3603279405384994</v>
      </c>
      <c r="J122">
        <f ca="1">'2688 end'!J209</f>
        <v>1.5354052799392346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69.145110183332676</v>
      </c>
      <c r="E123" s="15">
        <f ca="1">'84 end'!J209</f>
        <v>1.8256644688960344</v>
      </c>
      <c r="F123" s="5">
        <f ca="1">'168 end'!J210</f>
        <v>2.3110812338239981</v>
      </c>
      <c r="G123" s="5">
        <f ca="1">'336 end'!J210</f>
        <v>0.81311669928542285</v>
      </c>
      <c r="H123" s="5">
        <f ca="1">'672 end'!J210</f>
        <v>4.3886200214759814</v>
      </c>
      <c r="I123">
        <f ca="1">'1344 end'!J210</f>
        <v>30.492902859797685</v>
      </c>
      <c r="J123">
        <f ca="1">'2688 end'!J210</f>
        <v>8.5369273913576205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45.840352750871091</v>
      </c>
      <c r="E124" s="15">
        <f ca="1">'84 end'!J210</f>
        <v>155.36947078739033</v>
      </c>
      <c r="F124" s="5">
        <f ca="1">'168 end'!J211</f>
        <v>126.61501557366064</v>
      </c>
      <c r="G124" s="5">
        <f ca="1">'336 end'!J211</f>
        <v>280.06968210245435</v>
      </c>
      <c r="H124" s="5">
        <f ca="1">'672 end'!J211</f>
        <v>118.25496405284599</v>
      </c>
      <c r="I124">
        <f ca="1">'1344 end'!J211</f>
        <v>234.20155556387428</v>
      </c>
      <c r="J124">
        <f ca="1">'2688 end'!J211</f>
        <v>823.35435964843168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87.197280387950002</v>
      </c>
      <c r="E125" s="15">
        <f ca="1">'84 end'!J211</f>
        <v>136.56039277009845</v>
      </c>
      <c r="F125" s="5">
        <f ca="1">'168 end'!J212</f>
        <v>100.38929629655382</v>
      </c>
      <c r="G125" s="5">
        <f ca="1">'336 end'!J212</f>
        <v>256.24014870366193</v>
      </c>
      <c r="H125" s="5">
        <f ca="1">'672 end'!J212</f>
        <v>309.46693866950091</v>
      </c>
      <c r="I125">
        <f ca="1">'1344 end'!J212</f>
        <v>219.27031081870561</v>
      </c>
      <c r="J125">
        <f ca="1">'2688 end'!J212</f>
        <v>674.07140137082069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78.388901582510371</v>
      </c>
      <c r="E126" s="15">
        <f ca="1">'84 end'!J212</f>
        <v>140.22589697005878</v>
      </c>
      <c r="F126" s="5">
        <f ca="1">'168 end'!J213</f>
        <v>220.03180088374765</v>
      </c>
      <c r="G126" s="5">
        <f ca="1">'336 end'!J213</f>
        <v>332.95580414938649</v>
      </c>
      <c r="H126" s="5">
        <f ca="1">'672 end'!J213</f>
        <v>936.18044452602351</v>
      </c>
      <c r="I126">
        <f ca="1">'1344 end'!J213</f>
        <v>394.77979256052078</v>
      </c>
      <c r="J126">
        <f ca="1">'2688 end'!J213</f>
        <v>1095.7803462279614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74.78193332230525</v>
      </c>
      <c r="E127" s="15">
        <f ca="1">'84 end'!J213</f>
        <v>193.36808629401776</v>
      </c>
      <c r="F127" s="5">
        <f ca="1">'168 end'!J214</f>
        <v>172.5566850237586</v>
      </c>
      <c r="G127" s="5">
        <f ca="1">'336 end'!J214</f>
        <v>304.49806023060722</v>
      </c>
      <c r="H127" s="5">
        <f ca="1">'672 end'!J214</f>
        <v>543.47567201067977</v>
      </c>
      <c r="I127">
        <f ca="1">'1344 end'!J214</f>
        <v>747.85651391695956</v>
      </c>
      <c r="J127">
        <f ca="1">'2688 end'!J214</f>
        <v>964.59076039599699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47.713887818840917</v>
      </c>
      <c r="E128" s="15">
        <f ca="1">'84 end'!J214</f>
        <v>157.77397528956678</v>
      </c>
      <c r="F128" s="5">
        <f ca="1">'168 end'!J215</f>
        <v>121.97294586415983</v>
      </c>
      <c r="G128" s="5">
        <f ca="1">'336 end'!J215</f>
        <v>247.12022274257802</v>
      </c>
      <c r="H128" s="5">
        <f ca="1">'672 end'!J215</f>
        <v>384.22185124435532</v>
      </c>
      <c r="I128">
        <f ca="1">'1344 end'!J215</f>
        <v>1111.198723079862</v>
      </c>
      <c r="J128">
        <f ca="1">'2688 end'!J215</f>
        <v>886.6226441060569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58.92944837839763</v>
      </c>
      <c r="E129" s="15">
        <f ca="1">'84 end'!J215</f>
        <v>136.62487585796657</v>
      </c>
      <c r="F129" s="5">
        <f ca="1">'168 end'!J216</f>
        <v>123.76805579180242</v>
      </c>
      <c r="G129" s="5">
        <f ca="1">'336 end'!J216</f>
        <v>294.79934181614556</v>
      </c>
      <c r="H129" s="5">
        <f ca="1">'672 end'!J216</f>
        <v>247.375667635886</v>
      </c>
      <c r="I129">
        <f ca="1">'1344 end'!J216</f>
        <v>816.23461554331129</v>
      </c>
      <c r="J129">
        <f ca="1">'2688 end'!J216</f>
        <v>1077.3519779139363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165.53547650166684</v>
      </c>
      <c r="F130" s="5">
        <f ca="1">'168 end'!J217</f>
        <v>95.298631686262851</v>
      </c>
      <c r="G130" s="5">
        <f ca="1">'336 end'!J217</f>
        <v>268.39926478535455</v>
      </c>
      <c r="H130" s="5">
        <f ca="1">'672 end'!J217</f>
        <v>294.97863668778905</v>
      </c>
      <c r="I130">
        <f ca="1">'1344 end'!J217</f>
        <v>475.56437459142427</v>
      </c>
      <c r="J130">
        <f ca="1">'2688 end'!J217</f>
        <v>929.22957057528765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53.131124797845253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31.072620993069506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>
        <f ca="1">OFFSET('42p stat'!$A$1,A132*20,0)</f>
        <v>0</v>
      </c>
      <c r="D132" s="5" t="e">
        <f ca="1">'42 end'!J219</f>
        <v>#DIV/0!</v>
      </c>
      <c r="E132" s="15">
        <f ca="1">'84 end'!J218</f>
        <v>131.42982751369323</v>
      </c>
      <c r="F132" s="5">
        <f ca="1">'168 end'!J219</f>
        <v>94.335745567366232</v>
      </c>
      <c r="G132" s="5">
        <f ca="1">'336 end'!J219</f>
        <v>280.49210746451473</v>
      </c>
      <c r="H132" s="5">
        <f ca="1">'672 end'!J219</f>
        <v>366.59937433080103</v>
      </c>
      <c r="I132">
        <f ca="1">'1344 end'!J219</f>
        <v>649.28060745389962</v>
      </c>
      <c r="J132">
        <f ca="1">'2688 end'!J219</f>
        <v>479.25891405281175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>
        <f ca="1">'84 end'!J219</f>
        <v>0</v>
      </c>
      <c r="F133" s="5" t="e">
        <f ca="1">'168 end'!J220</f>
        <v>#DIV/0!</v>
      </c>
      <c r="G133" s="5" t="e">
        <f ca="1">'336 end'!J220</f>
        <v>#DIV/0!</v>
      </c>
      <c r="H133" s="5" t="e">
        <f ca="1">'672 end'!J220</f>
        <v>#DIV/0!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>
        <f ca="1">'42 end'!J239</f>
        <v>0</v>
      </c>
      <c r="E152" s="15">
        <f ca="1">'84 end'!J238</f>
        <v>0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 t="e">
        <f ca="1">'336 end'!J240</f>
        <v>#DIV/0!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68</v>
      </c>
      <c r="C159" t="s">
        <v>83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8.5526541714491672E-2</v>
      </c>
      <c r="E160" s="16">
        <f ca="1">'84 end'!K31</f>
        <v>0.19679730587217636</v>
      </c>
      <c r="F160" s="10">
        <f ca="1">'168 end'!K31</f>
        <v>0.42458172793557197</v>
      </c>
      <c r="G160" s="10">
        <f ca="1">'336 end'!K31</f>
        <v>0.65365659981254243</v>
      </c>
      <c r="H160" s="10">
        <f ca="1">'672 end'!K31</f>
        <v>0.83933294137315395</v>
      </c>
      <c r="I160" s="10">
        <f ca="1">'1344 end'!K31</f>
        <v>4.4748409206395133E-2</v>
      </c>
      <c r="J160" s="10">
        <f ca="1">'2688 end'!K31</f>
        <v>4.4719914346831875E-2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0.90269120081013376</v>
      </c>
      <c r="E162" s="16">
        <f ca="1">'84 end'!K33</f>
        <v>0.94937636013766968</v>
      </c>
      <c r="F162" s="10">
        <f ca="1">'168 end'!K33</f>
        <v>0.97139117040539047</v>
      </c>
      <c r="G162" s="10">
        <f ca="1">'336 end'!K33</f>
        <v>0.98268038816439518</v>
      </c>
      <c r="H162" s="10">
        <f ca="1">'672 end'!K33</f>
        <v>0.98756733902362326</v>
      </c>
      <c r="I162" s="10">
        <f ca="1">'1344 end'!K33</f>
        <v>0.9989068330512062</v>
      </c>
      <c r="J162" s="10">
        <f ca="1">'2688 end'!K33</f>
        <v>0.99964813757752458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0.25155574708848799</v>
      </c>
      <c r="E163" s="16">
        <f ca="1">'84 end'!K34</f>
        <v>0.39761996804710598</v>
      </c>
      <c r="F163" s="10">
        <f ca="1">'168 end'!K34</f>
        <v>0.57419779540326277</v>
      </c>
      <c r="G163" s="10">
        <f ca="1">'336 end'!K34</f>
        <v>0.74329514993526136</v>
      </c>
      <c r="H163" s="10">
        <f ca="1">'672 end'!K34</f>
        <v>0.85230231839198511</v>
      </c>
      <c r="I163" s="10">
        <f ca="1">'1344 end'!K34</f>
        <v>0.91818518033169771</v>
      </c>
      <c r="J163" s="10">
        <f ca="1">'2688 end'!K34</f>
        <v>0.90349552455837479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0.13825399268678187</v>
      </c>
      <c r="E164" s="16">
        <f ca="1">'84 end'!K35</f>
        <v>0.11114685827252814</v>
      </c>
      <c r="F164" s="10">
        <f ca="1">'168 end'!K35</f>
        <v>0.53422492142060973</v>
      </c>
      <c r="G164" s="10">
        <f ca="1">'336 end'!K35</f>
        <v>0.65168077030613958</v>
      </c>
      <c r="H164" s="10">
        <f ca="1">'672 end'!K35</f>
        <v>0.67543291501776226</v>
      </c>
      <c r="I164" s="10">
        <f ca="1">'1344 end'!K35</f>
        <v>0.9981353149753639</v>
      </c>
      <c r="J164" s="10">
        <f ca="1">'2688 end'!K35</f>
        <v>0.99975012141339703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0.15862763154781434</v>
      </c>
      <c r="E165" s="16">
        <f ca="1">'84 end'!K36</f>
        <v>0.13723914495099168</v>
      </c>
      <c r="F165" s="10">
        <f ca="1">'168 end'!K36</f>
        <v>0.47531631515718858</v>
      </c>
      <c r="G165" s="10">
        <f ca="1">'336 end'!K36</f>
        <v>0.64294693091159671</v>
      </c>
      <c r="H165" s="10">
        <f ca="1">'672 end'!K36</f>
        <v>0.77801548901328765</v>
      </c>
      <c r="I165" s="10">
        <f ca="1">'1344 end'!K36</f>
        <v>0.84808819315941086</v>
      </c>
      <c r="J165" s="10">
        <f ca="1">'2688 end'!K36</f>
        <v>0.85871370772308497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0.43380484191637986</v>
      </c>
      <c r="E166" s="16">
        <f ca="1">'84 end'!K37</f>
        <v>0.40759401098822723</v>
      </c>
      <c r="F166" s="10">
        <f ca="1">'168 end'!K37</f>
        <v>0.35248194078561557</v>
      </c>
      <c r="G166" s="10">
        <f ca="1">'336 end'!K37</f>
        <v>0.32926827724442159</v>
      </c>
      <c r="H166" s="10">
        <f ca="1">'672 end'!K37</f>
        <v>0.33634376560295137</v>
      </c>
      <c r="I166" s="10">
        <f ca="1">'1344 end'!K37</f>
        <v>0.33546480359582348</v>
      </c>
      <c r="J166" s="10">
        <f ca="1">'2688 end'!K37</f>
        <v>0.3415967158950734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0.40574154398943452</v>
      </c>
      <c r="E168" s="16">
        <f ca="1">'84 end'!K39</f>
        <v>0.36352121545294297</v>
      </c>
      <c r="F168" s="10">
        <f ca="1">'168 end'!K39</f>
        <v>0.29484504568238784</v>
      </c>
      <c r="G168" s="10">
        <f ca="1">'336 end'!K39</f>
        <v>0.27450056919262328</v>
      </c>
      <c r="H168" s="10">
        <f ca="1">'672 end'!K39</f>
        <v>0.25689375849819668</v>
      </c>
      <c r="I168" s="10">
        <f ca="1">'1344 end'!K39</f>
        <v>0</v>
      </c>
      <c r="J168" s="10">
        <f ca="1">'2688 end'!K39</f>
        <v>0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0.94051072150047255</v>
      </c>
      <c r="E169" s="16">
        <f ca="1">'84 end'!K40</f>
        <v>0.96481983107647085</v>
      </c>
      <c r="F169" s="10">
        <f ca="1">'168 end'!K40</f>
        <v>0.9810394431731555</v>
      </c>
      <c r="G169" s="10">
        <f ca="1">'336 end'!K40</f>
        <v>0.98616171146756715</v>
      </c>
      <c r="H169" s="10">
        <f ca="1">'672 end'!K40</f>
        <v>0.98690658353823124</v>
      </c>
      <c r="I169" s="10">
        <f ca="1">'1344 end'!K40</f>
        <v>0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8.6538028343492807E-2</v>
      </c>
      <c r="E171" s="16">
        <f ca="1">'84 end'!K42</f>
        <v>0.20015178483221474</v>
      </c>
      <c r="F171" s="10">
        <f ca="1">'168 end'!K42</f>
        <v>0.42443544067013539</v>
      </c>
      <c r="G171" s="10">
        <f ca="1">'336 end'!K42</f>
        <v>0.65634977334442857</v>
      </c>
      <c r="H171" s="10">
        <f ca="1">'672 end'!K42</f>
        <v>0.83856039592759146</v>
      </c>
      <c r="I171" s="10">
        <f ca="1">'1344 end'!K42</f>
        <v>5.1549107494583656E-2</v>
      </c>
      <c r="J171" s="10">
        <f ca="1">'2688 end'!K42</f>
        <v>4.8800642962636309E-2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6.7845505632820421E-2</v>
      </c>
      <c r="E172" s="16">
        <f ca="1">'84 end'!K43</f>
        <v>0.17979232110372118</v>
      </c>
      <c r="F172" s="10">
        <f ca="1">'168 end'!K43</f>
        <v>0.38192909606756809</v>
      </c>
      <c r="G172" s="10">
        <f ca="1">'336 end'!K43</f>
        <v>0.63791255656737234</v>
      </c>
      <c r="H172" s="10">
        <f ca="1">'672 end'!K43</f>
        <v>0.82283930260413696</v>
      </c>
      <c r="I172" s="10">
        <f ca="1">'1344 end'!K43</f>
        <v>5.3713292938198216E-2</v>
      </c>
      <c r="J172" s="10">
        <f ca="1">'2688 end'!K43</f>
        <v>5.0818881121540663E-2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0.25776160285473104</v>
      </c>
      <c r="E173" s="16">
        <f ca="1">'84 end'!K44</f>
        <v>0.40166584521174159</v>
      </c>
      <c r="F173" s="10">
        <f ca="1">'168 end'!K44</f>
        <v>0.574230276727143</v>
      </c>
      <c r="G173" s="10">
        <f ca="1">'336 end'!K44</f>
        <v>0.74547638084939916</v>
      </c>
      <c r="H173" s="10">
        <f ca="1">'672 end'!K44</f>
        <v>0.85251530305173184</v>
      </c>
      <c r="I173" s="10">
        <f ca="1">'1344 end'!K44</f>
        <v>0.92097596271638049</v>
      </c>
      <c r="J173" s="10">
        <f ca="1">'2688 end'!K44</f>
        <v>0.90613637758196164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0.19952000109486226</v>
      </c>
      <c r="E174" s="16">
        <f ca="1">'84 end'!K45</f>
        <v>0.32366319789148312</v>
      </c>
      <c r="F174" s="10">
        <f ca="1">'168 end'!K45</f>
        <v>0.47609707325046141</v>
      </c>
      <c r="G174" s="10">
        <f ca="1">'336 end'!K45</f>
        <v>0.64673466984557682</v>
      </c>
      <c r="H174" s="10">
        <f ca="1">'672 end'!K45</f>
        <v>0.78020024849094372</v>
      </c>
      <c r="I174" s="10">
        <f ca="1">'1344 end'!K45</f>
        <v>0.85059904140033926</v>
      </c>
      <c r="J174" s="10">
        <f ca="1">'2688 end'!K45</f>
        <v>0.86202451175532335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0.24801468267908278</v>
      </c>
      <c r="E175" s="16">
        <f ca="1">'84 end'!K46</f>
        <v>0.37362503040372025</v>
      </c>
      <c r="F175" s="10">
        <f ca="1">'168 end'!K46</f>
        <v>0.53452273076051771</v>
      </c>
      <c r="G175" s="10">
        <f ca="1">'336 end'!K46</f>
        <v>0.65430040963348324</v>
      </c>
      <c r="H175" s="10">
        <f ca="1">'672 end'!K46</f>
        <v>0.67625908564319759</v>
      </c>
      <c r="I175" s="10">
        <f ca="1">'1344 end'!K46</f>
        <v>0.99791426936520644</v>
      </c>
      <c r="J175" s="10">
        <f ca="1">'2688 end'!K46</f>
        <v>0.99977369724439524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0.98075927929096385</v>
      </c>
      <c r="E176" s="16">
        <f ca="1">'84 end'!K47</f>
        <v>0.97115876180205307</v>
      </c>
      <c r="F176" s="10">
        <f ca="1">'168 end'!K47</f>
        <v>0.96217527389533197</v>
      </c>
      <c r="G176" s="10">
        <f ca="1">'336 end'!K47</f>
        <v>0.95519288102687561</v>
      </c>
      <c r="H176" s="10">
        <f ca="1">'672 end'!K47</f>
        <v>0.95147133736062839</v>
      </c>
      <c r="I176" s="10">
        <f ca="1">'1344 end'!K47</f>
        <v>0.94862327276892455</v>
      </c>
      <c r="J176" s="10">
        <f ca="1">'2688 end'!K47</f>
        <v>0.93030694495128086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0.96252045146471132</v>
      </c>
      <c r="E177" s="16">
        <f ca="1">'84 end'!K48</f>
        <v>0.95992807141295189</v>
      </c>
      <c r="F177" s="10">
        <f ca="1">'168 end'!K48</f>
        <v>0.95496998905782948</v>
      </c>
      <c r="G177" s="10">
        <f ca="1">'336 end'!K48</f>
        <v>0.94992286742027765</v>
      </c>
      <c r="H177" s="10">
        <f ca="1">'672 end'!K48</f>
        <v>0.96530108466046771</v>
      </c>
      <c r="I177" s="10">
        <f ca="1">'1344 end'!K48</f>
        <v>0.94530680302542325</v>
      </c>
      <c r="J177" s="10">
        <f ca="1">'2688 end'!K48</f>
        <v>0.94266472304187254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0.95764769315908027</v>
      </c>
      <c r="E178" s="16">
        <f ca="1">'84 end'!K49</f>
        <v>0.95333939856796857</v>
      </c>
      <c r="F178" s="10">
        <f ca="1">'168 end'!K49</f>
        <v>0.94964859308164462</v>
      </c>
      <c r="G178" s="10">
        <f ca="1">'336 end'!K49</f>
        <v>0.94595422507348803</v>
      </c>
      <c r="H178" s="10">
        <f ca="1">'672 end'!K49</f>
        <v>0.94461347260731177</v>
      </c>
      <c r="I178" s="10">
        <f ca="1">'1344 end'!K49</f>
        <v>0.94410690691687671</v>
      </c>
      <c r="J178" s="10">
        <f ca="1">'2688 end'!K49</f>
        <v>0.9414888770081663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0.95716545986306678</v>
      </c>
      <c r="E179" s="16">
        <f ca="1">'84 end'!K50</f>
        <v>0.95493566270038677</v>
      </c>
      <c r="F179" s="10">
        <f ca="1">'168 end'!K50</f>
        <v>0.95278406817894912</v>
      </c>
      <c r="G179" s="10">
        <f ca="1">'336 end'!K50</f>
        <v>0.95118489257952044</v>
      </c>
      <c r="H179" s="10">
        <f ca="1">'672 end'!K50</f>
        <v>0.94939723933370657</v>
      </c>
      <c r="I179" s="10">
        <f ca="1">'1344 end'!K50</f>
        <v>0.9491455500349506</v>
      </c>
      <c r="J179" s="10">
        <f ca="1">'2688 end'!K50</f>
        <v>0.94691719281565512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0.9693679313599316</v>
      </c>
      <c r="E180" s="16">
        <f ca="1">'84 end'!K51</f>
        <v>0.96452020216799605</v>
      </c>
      <c r="F180" s="10">
        <f ca="1">'168 end'!K51</f>
        <v>0.95786898763345696</v>
      </c>
      <c r="G180" s="10">
        <f ca="1">'336 end'!K51</f>
        <v>0.95233318188006344</v>
      </c>
      <c r="H180" s="10">
        <f ca="1">'672 end'!K51</f>
        <v>0.94996593755897918</v>
      </c>
      <c r="I180" s="10">
        <f ca="1">'1344 end'!K51</f>
        <v>0.94627901114741775</v>
      </c>
      <c r="J180" s="10">
        <f ca="1">'2688 end'!K51</f>
        <v>0.92839773313291718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0.96225766115353317</v>
      </c>
      <c r="E181" s="16">
        <f ca="1">'84 end'!K52</f>
        <v>0.95952563729641127</v>
      </c>
      <c r="F181" s="10">
        <f ca="1">'168 end'!K52</f>
        <v>0.95465113094301013</v>
      </c>
      <c r="G181" s="10">
        <f ca="1">'336 end'!K52</f>
        <v>0.94979882727327691</v>
      </c>
      <c r="H181" s="10">
        <f ca="1">'672 end'!K52</f>
        <v>0.94795797615100164</v>
      </c>
      <c r="I181" s="10">
        <f ca="1">'1344 end'!K52</f>
        <v>0.94578832512172861</v>
      </c>
      <c r="J181" s="10">
        <f ca="1">'2688 end'!K52</f>
        <v>0.94256387901209349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0.97721896468008285</v>
      </c>
      <c r="E182" s="16">
        <f ca="1">'84 end'!K53</f>
        <v>0.97180683114410416</v>
      </c>
      <c r="F182" s="10">
        <f ca="1">'168 end'!K53</f>
        <v>0.96676185233861733</v>
      </c>
      <c r="G182" s="10">
        <f ca="1">'336 end'!K53</f>
        <v>0.96340555040396147</v>
      </c>
      <c r="H182" s="10">
        <f ca="1">'672 end'!K53</f>
        <v>0.96002579800770371</v>
      </c>
      <c r="I182" s="10">
        <f ca="1">'1344 end'!K53</f>
        <v>0.95883762641117531</v>
      </c>
      <c r="J182" s="10">
        <f ca="1">'2688 end'!K53</f>
        <v>0.95831505514733628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0.96226585353900018</v>
      </c>
      <c r="E184" s="16">
        <f ca="1">'84 end'!K55</f>
        <v>0.9612584691939382</v>
      </c>
      <c r="F184" s="10">
        <f ca="1">'168 end'!K55</f>
        <v>0.95923072425052192</v>
      </c>
      <c r="G184" s="10">
        <f ca="1">'336 end'!K55</f>
        <v>0.95869075678175508</v>
      </c>
      <c r="H184" s="10">
        <f ca="1">'672 end'!K55</f>
        <v>0.95651276080416003</v>
      </c>
      <c r="I184" s="10">
        <f ca="1">'1344 end'!K55</f>
        <v>0.95607370590355845</v>
      </c>
      <c r="J184" s="10">
        <f ca="1">'2688 end'!K55</f>
        <v>0.9564211534094863</v>
      </c>
    </row>
    <row r="185" spans="1:10" x14ac:dyDescent="0.25">
      <c r="A185">
        <v>26</v>
      </c>
      <c r="C185">
        <f ca="1">OFFSET('42p stat'!$A$1,A185*20,0)</f>
        <v>0</v>
      </c>
      <c r="D185" s="10" t="e">
        <f ca="1">'42 end'!K56</f>
        <v>#DIV/0!</v>
      </c>
      <c r="E185" s="16" t="e">
        <f ca="1">'84 end'!K56</f>
        <v>#DIV/0!</v>
      </c>
      <c r="F185" s="10" t="e">
        <f ca="1">'168 end'!K56</f>
        <v>#DIV/0!</v>
      </c>
      <c r="G185" s="10" t="e">
        <f ca="1">'336 end'!K56</f>
        <v>#DIV/0!</v>
      </c>
      <c r="H185" s="10" t="e">
        <f ca="1">'672 end'!K56</f>
        <v>#DIV/0!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68</v>
      </c>
      <c r="C211" t="s">
        <v>83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8.5526541714491672E-2</v>
      </c>
      <c r="E212" s="16">
        <f t="shared" ref="E212:G212" ca="1" si="84">E160</f>
        <v>0.19679730587217636</v>
      </c>
      <c r="F212" s="10">
        <f t="shared" ca="1" si="84"/>
        <v>0.42458172793557197</v>
      </c>
      <c r="G212" s="10">
        <f t="shared" ca="1" si="84"/>
        <v>0.65365659981254243</v>
      </c>
      <c r="H212" s="10">
        <f t="shared" ref="H212" ca="1" si="85">H160</f>
        <v>0.83933294137315395</v>
      </c>
      <c r="I212" s="10">
        <f ca="1">H160</f>
        <v>0.83933294137315395</v>
      </c>
      <c r="J212" s="10">
        <f ca="1">H160</f>
        <v>0.83933294137315395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86">D162</f>
        <v>0.90269120081013376</v>
      </c>
      <c r="E213" s="16">
        <f t="shared" ca="1" si="86"/>
        <v>0.94937636013766968</v>
      </c>
      <c r="F213" s="10">
        <f t="shared" ca="1" si="86"/>
        <v>0.97139117040539047</v>
      </c>
      <c r="G213" s="10">
        <f t="shared" ca="1" si="86"/>
        <v>0.98268038816439518</v>
      </c>
      <c r="H213" s="10">
        <f t="shared" ref="H213" ca="1" si="87">H162</f>
        <v>0.98756733902362326</v>
      </c>
      <c r="I213" s="10">
        <f ca="1">H162</f>
        <v>0.98756733902362326</v>
      </c>
      <c r="J213" s="10">
        <f ca="1">H162</f>
        <v>0.98756733902362326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88">D164</f>
        <v>0.13825399268678187</v>
      </c>
      <c r="E214" s="16">
        <f t="shared" ca="1" si="88"/>
        <v>0.11114685827252814</v>
      </c>
      <c r="F214" s="10">
        <f t="shared" ca="1" si="88"/>
        <v>0.53422492142060973</v>
      </c>
      <c r="G214" s="10">
        <f t="shared" ca="1" si="88"/>
        <v>0.65168077030613958</v>
      </c>
      <c r="H214" s="10">
        <f t="shared" ref="H214" ca="1" si="89">H164</f>
        <v>0.67543291501776226</v>
      </c>
      <c r="I214" s="10">
        <f ca="1">H164</f>
        <v>0.67543291501776226</v>
      </c>
      <c r="J214" s="10">
        <f ca="1">H164</f>
        <v>0.67543291501776226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90">D166</f>
        <v>0.43380484191637986</v>
      </c>
      <c r="E215" s="16">
        <f t="shared" ca="1" si="90"/>
        <v>0.40759401098822723</v>
      </c>
      <c r="F215" s="10">
        <f t="shared" ca="1" si="90"/>
        <v>0.35248194078561557</v>
      </c>
      <c r="G215" s="10">
        <f t="shared" ca="1" si="90"/>
        <v>0.32926827724442159</v>
      </c>
      <c r="H215" s="10">
        <f t="shared" ref="H215" ca="1" si="91">H166</f>
        <v>0.33634376560295137</v>
      </c>
      <c r="I215" s="10">
        <f ca="1">H166</f>
        <v>0.33634376560295137</v>
      </c>
      <c r="J215" s="10">
        <f ca="1">H166</f>
        <v>0.33634376560295137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8.6538028343492807E-2</v>
      </c>
      <c r="E216" s="16">
        <f ca="1">E171</f>
        <v>0.20015178483221474</v>
      </c>
      <c r="F216" s="10">
        <f ca="1">F171</f>
        <v>0.42443544067013539</v>
      </c>
      <c r="G216" s="10">
        <f ca="1">G171</f>
        <v>0.65634977334442857</v>
      </c>
      <c r="H216" s="10">
        <f ca="1">H171</f>
        <v>0.83856039592759146</v>
      </c>
      <c r="I216" s="10">
        <f ca="1">H171</f>
        <v>0.83856039592759146</v>
      </c>
      <c r="J216" s="10">
        <f ca="1">H171</f>
        <v>0.83856039592759146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92">D169</f>
        <v>0.94051072150047255</v>
      </c>
      <c r="E217" s="16">
        <f t="shared" ca="1" si="92"/>
        <v>0.96481983107647085</v>
      </c>
      <c r="F217" s="10">
        <f t="shared" ca="1" si="92"/>
        <v>0.9810394431731555</v>
      </c>
      <c r="G217" s="10">
        <f t="shared" ca="1" si="92"/>
        <v>0.98616171146756715</v>
      </c>
      <c r="H217" s="10">
        <f t="shared" ref="H217" ca="1" si="93">H169</f>
        <v>0.98690658353823124</v>
      </c>
      <c r="I217" s="10">
        <f ca="1">H169</f>
        <v>0.98690658353823124</v>
      </c>
      <c r="J217" s="10">
        <f ca="1">H169</f>
        <v>0.98690658353823124</v>
      </c>
    </row>
    <row r="218" spans="1:10" x14ac:dyDescent="0.25">
      <c r="B218" t="s">
        <v>68</v>
      </c>
      <c r="C218" t="s">
        <v>83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t="shared" ref="D219:G219" ca="1" si="94">D161</f>
        <v>#DIV/0!</v>
      </c>
      <c r="E219" s="16" t="e">
        <f t="shared" ca="1" si="94"/>
        <v>#DIV/0!</v>
      </c>
      <c r="F219" s="10" t="e">
        <f t="shared" ca="1" si="94"/>
        <v>#DIV/0!</v>
      </c>
      <c r="G219" s="10" t="e">
        <f t="shared" ca="1" si="94"/>
        <v>#DIV/0!</v>
      </c>
      <c r="H219" s="10" t="e">
        <f t="shared" ref="H219" ca="1" si="95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96">D163</f>
        <v>0.25155574708848799</v>
      </c>
      <c r="E220" s="16">
        <f t="shared" ca="1" si="96"/>
        <v>0.39761996804710598</v>
      </c>
      <c r="F220" s="10">
        <f t="shared" ca="1" si="96"/>
        <v>0.57419779540326277</v>
      </c>
      <c r="G220" s="10">
        <f t="shared" ca="1" si="96"/>
        <v>0.74329514993526136</v>
      </c>
      <c r="H220" s="10">
        <f t="shared" ref="H220" ca="1" si="97">H163</f>
        <v>0.85230231839198511</v>
      </c>
      <c r="I220" s="10">
        <f ca="1">H163</f>
        <v>0.85230231839198511</v>
      </c>
      <c r="J220" s="10">
        <f ca="1">H163</f>
        <v>0.85230231839198511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98">D165</f>
        <v>0.15862763154781434</v>
      </c>
      <c r="E221" s="16">
        <f t="shared" ca="1" si="98"/>
        <v>0.13723914495099168</v>
      </c>
      <c r="F221" s="10">
        <f t="shared" ca="1" si="98"/>
        <v>0.47531631515718858</v>
      </c>
      <c r="G221" s="10">
        <f t="shared" ca="1" si="98"/>
        <v>0.64294693091159671</v>
      </c>
      <c r="H221" s="10">
        <f t="shared" ref="H221" ca="1" si="99">H165</f>
        <v>0.77801548901328765</v>
      </c>
      <c r="I221" s="10">
        <f ca="1">H165</f>
        <v>0.77801548901328765</v>
      </c>
      <c r="J221" s="10">
        <f ca="1">H165</f>
        <v>0.77801548901328765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00">D168</f>
        <v>0.40574154398943452</v>
      </c>
      <c r="E222" s="16">
        <f t="shared" ca="1" si="100"/>
        <v>0.36352121545294297</v>
      </c>
      <c r="F222" s="10">
        <f t="shared" ca="1" si="100"/>
        <v>0.29484504568238784</v>
      </c>
      <c r="G222" s="10">
        <f t="shared" ca="1" si="100"/>
        <v>0.27450056919262328</v>
      </c>
      <c r="H222" s="10">
        <f t="shared" ref="H222" ca="1" si="101">H168</f>
        <v>0.25689375849819668</v>
      </c>
      <c r="I222" s="10">
        <f ca="1">H168</f>
        <v>0.25689375849819668</v>
      </c>
      <c r="J222" s="10">
        <f ca="1">H168</f>
        <v>0.25689375849819668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6.7845505632820421E-2</v>
      </c>
      <c r="E223" s="16">
        <f ca="1">E172</f>
        <v>0.17979232110372118</v>
      </c>
      <c r="F223" s="10">
        <f ca="1">F172</f>
        <v>0.38192909606756809</v>
      </c>
      <c r="G223" s="10">
        <f ca="1">G172</f>
        <v>0.63791255656737234</v>
      </c>
      <c r="H223" s="10">
        <f ca="1">H172</f>
        <v>0.82283930260413696</v>
      </c>
      <c r="I223" s="10">
        <f ca="1">H172</f>
        <v>0.82283930260413696</v>
      </c>
      <c r="J223" s="10">
        <f ca="1">H172</f>
        <v>0.82283930260413696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t="shared" ref="D224:G224" ca="1" si="102">D170</f>
        <v>#DIV/0!</v>
      </c>
      <c r="E224" s="16" t="e">
        <f t="shared" ca="1" si="102"/>
        <v>#DIV/0!</v>
      </c>
      <c r="F224" s="10" t="e">
        <f t="shared" ca="1" si="102"/>
        <v>#DIV/0!</v>
      </c>
      <c r="G224" s="10" t="e">
        <f t="shared" ca="1" si="102"/>
        <v>#DIV/0!</v>
      </c>
      <c r="H224" s="10" t="e">
        <f t="shared" ref="H224" ca="1" si="103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84</v>
      </c>
      <c r="C248" t="s">
        <v>83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3.5123561439515425E-4</v>
      </c>
      <c r="E249" s="16">
        <f ca="1">'84 end'!L31</f>
        <v>4.6896653713289038E-4</v>
      </c>
      <c r="F249" s="10">
        <f ca="1">'168 end'!L31</f>
        <v>1.0490515899922331E-3</v>
      </c>
      <c r="G249" s="10">
        <f ca="1">'336 end'!L31</f>
        <v>2.3326121312759236E-4</v>
      </c>
      <c r="H249">
        <f ca="1">'672 end'!L31</f>
        <v>2.6235208408681866E-4</v>
      </c>
      <c r="I249">
        <f ca="1">'1344 end'!L31</f>
        <v>7.5190515593574796E-5</v>
      </c>
      <c r="J249">
        <f ca="1">'2688 end'!L31</f>
        <v>6.7789930504635716E-5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2.5927686445332429E-2</v>
      </c>
      <c r="E251" s="16">
        <f ca="1">'84 end'!L33</f>
        <v>2.9210566644713769E-2</v>
      </c>
      <c r="F251" s="10">
        <f ca="1">'168 end'!L33</f>
        <v>3.9115583992516495E-2</v>
      </c>
      <c r="G251" s="10">
        <f ca="1">'336 end'!L33</f>
        <v>1.6494562108777273E-2</v>
      </c>
      <c r="H251">
        <f ca="1">'672 end'!L33</f>
        <v>6.6603561161167335E-3</v>
      </c>
      <c r="I251">
        <f ca="1">'1344 end'!L33</f>
        <v>1.4366251714801236E-2</v>
      </c>
      <c r="J251">
        <f ca="1">'2688 end'!L33</f>
        <v>6.1895295921101838E-3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3.841471316799419E-4</v>
      </c>
      <c r="E252" s="16">
        <f ca="1">'84 end'!L34</f>
        <v>2.936898419707333E-3</v>
      </c>
      <c r="F252" s="10">
        <f ca="1">'168 end'!L34</f>
        <v>5.1938204679554704E-3</v>
      </c>
      <c r="G252" s="10">
        <f ca="1">'336 end'!L34</f>
        <v>2.3046198544515842E-4</v>
      </c>
      <c r="H252">
        <f ca="1">'672 end'!L34</f>
        <v>4.7372868462374458E-3</v>
      </c>
      <c r="I252">
        <f ca="1">'1344 end'!L34</f>
        <v>4.9113887212361477E-4</v>
      </c>
      <c r="J252">
        <f ca="1">'2688 end'!L34</f>
        <v>9.5768829405589232E-4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9.06679842225452E-4</v>
      </c>
      <c r="E253" s="16">
        <f ca="1">'84 end'!L35</f>
        <v>8.3449279070306264E-4</v>
      </c>
      <c r="F253" s="10">
        <f ca="1">'168 end'!L35</f>
        <v>2.9657847141923376E-3</v>
      </c>
      <c r="G253" s="10">
        <f ca="1">'336 end'!L35</f>
        <v>2.5236349487271255E-4</v>
      </c>
      <c r="H253">
        <f ca="1">'672 end'!L35</f>
        <v>2.5455596125058106E-3</v>
      </c>
      <c r="I253">
        <f ca="1">'1344 end'!L35</f>
        <v>6.7976513022508379E-4</v>
      </c>
      <c r="J253">
        <f ca="1">'2688 end'!L35</f>
        <v>7.5931156178791337E-5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1.3880509893130777E-3</v>
      </c>
      <c r="E254" s="16">
        <f ca="1">'84 end'!L36</f>
        <v>4.963488287915125E-4</v>
      </c>
      <c r="F254" s="10">
        <f ca="1">'168 end'!L36</f>
        <v>3.2211498874301467E-3</v>
      </c>
      <c r="G254" s="10">
        <f ca="1">'336 end'!L36</f>
        <v>2.6219975802624541E-4</v>
      </c>
      <c r="H254">
        <f ca="1">'672 end'!L36</f>
        <v>3.2936024682487662E-3</v>
      </c>
      <c r="I254">
        <f ca="1">'1344 end'!L36</f>
        <v>6.3760039321699769E-4</v>
      </c>
      <c r="J254">
        <f ca="1">'2688 end'!L36</f>
        <v>9.0304052175399876E-4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1.5931571443598774E-2</v>
      </c>
      <c r="E255" s="16">
        <f ca="1">'84 end'!L37</f>
        <v>1.2367851227979537E-2</v>
      </c>
      <c r="F255" s="10">
        <f ca="1">'168 end'!L37</f>
        <v>6.0233871286752344E-3</v>
      </c>
      <c r="G255" s="10">
        <f ca="1">'336 end'!L37</f>
        <v>7.5501350992478646E-3</v>
      </c>
      <c r="H255">
        <f ca="1">'672 end'!L37</f>
        <v>5.8590714154381825E-3</v>
      </c>
      <c r="I255">
        <f ca="1">'1344 end'!L37</f>
        <v>3.6175862469632566E-3</v>
      </c>
      <c r="J255">
        <f ca="1">'2688 end'!L37</f>
        <v>1.3879643272294399E-3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1.2902338307742922E-2</v>
      </c>
      <c r="E257" s="16">
        <f ca="1">'84 end'!L39</f>
        <v>9.7551975083383004E-3</v>
      </c>
      <c r="F257" s="10">
        <f ca="1">'168 end'!L39</f>
        <v>6.2046383644263087E-3</v>
      </c>
      <c r="G257" s="10">
        <f ca="1">'336 end'!L39</f>
        <v>3.2194467380120286E-3</v>
      </c>
      <c r="H257">
        <f ca="1">'672 end'!L39</f>
        <v>5.1915378591488905E-3</v>
      </c>
      <c r="I257" t="e">
        <f ca="1">'1344 end'!L39</f>
        <v>#DIV/0!</v>
      </c>
      <c r="J257" t="e">
        <f ca="1">'2688 end'!L39</f>
        <v>#DIV/0!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9.7593102526704917E-2</v>
      </c>
      <c r="E258" s="16">
        <f ca="1">'84 end'!L40</f>
        <v>1.234438084009825E-2</v>
      </c>
      <c r="F258" s="10">
        <f ca="1">'168 end'!L40</f>
        <v>4.6465952760768765E-2</v>
      </c>
      <c r="G258" s="10">
        <f ca="1">'336 end'!L40</f>
        <v>1.9394545816680452E-2</v>
      </c>
      <c r="H258">
        <f ca="1">'672 end'!L40</f>
        <v>5.8627932482944473E-3</v>
      </c>
      <c r="I258" t="e">
        <f ca="1">'1344 end'!L40</f>
        <v>#DIV/0!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6.4399153820155416E-5</v>
      </c>
      <c r="E260" s="16">
        <f ca="1">'84 end'!L42</f>
        <v>2.8885809660800113E-4</v>
      </c>
      <c r="F260" s="10">
        <f ca="1">'168 end'!L42</f>
        <v>7.7189510546650639E-4</v>
      </c>
      <c r="G260" s="10">
        <f ca="1">'336 end'!L42</f>
        <v>6.7452413172723667E-4</v>
      </c>
      <c r="H260">
        <f ca="1">'672 end'!L42</f>
        <v>7.2174887067116638E-4</v>
      </c>
      <c r="I260">
        <f ca="1">'1344 end'!L42</f>
        <v>5.5138401713946443E-5</v>
      </c>
      <c r="J260">
        <f ca="1">'2688 end'!L42</f>
        <v>5.8819136580807914E-6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4.1586895280255345E-5</v>
      </c>
      <c r="E261" s="16">
        <f ca="1">'84 end'!L43</f>
        <v>2.2819308603957099E-4</v>
      </c>
      <c r="F261" s="10">
        <f ca="1">'168 end'!L43</f>
        <v>6.4272593268445519E-4</v>
      </c>
      <c r="G261" s="10">
        <f ca="1">'336 end'!L43</f>
        <v>6.7785712012202108E-4</v>
      </c>
      <c r="H261">
        <f ca="1">'672 end'!L43</f>
        <v>4.3359968108381752E-3</v>
      </c>
      <c r="I261">
        <f ca="1">'1344 end'!L43</f>
        <v>1.1874348479873894E-5</v>
      </c>
      <c r="J261">
        <f ca="1">'2688 end'!L43</f>
        <v>7.7108720541371937E-6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1.772185463182046E-3</v>
      </c>
      <c r="F262" s="10">
        <f ca="1">'168 end'!L44</f>
        <v>2.9406089835303136E-3</v>
      </c>
      <c r="G262" s="10">
        <f ca="1">'336 end'!L44</f>
        <v>1.2094150375814049E-3</v>
      </c>
      <c r="H262">
        <f ca="1">'672 end'!L44</f>
        <v>5.988489447399604E-3</v>
      </c>
      <c r="I262">
        <f ca="1">'1344 end'!L44</f>
        <v>8.5271263829983621E-4</v>
      </c>
      <c r="J262">
        <f ca="1">'2688 end'!L44</f>
        <v>8.6197967288210216E-4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1.3333512171151826E-3</v>
      </c>
      <c r="F263" s="10">
        <f ca="1">'168 end'!L45</f>
        <v>2.6010189970432892E-3</v>
      </c>
      <c r="G263" s="10">
        <f ca="1">'336 end'!L45</f>
        <v>1.0984909201998717E-3</v>
      </c>
      <c r="H263">
        <f ca="1">'672 end'!L45</f>
        <v>3.0500734352974924E-3</v>
      </c>
      <c r="I263">
        <f ca="1">'1344 end'!L45</f>
        <v>1.2119133255776612E-3</v>
      </c>
      <c r="J263">
        <f ca="1">'2688 end'!L45</f>
        <v>6.8951304887642504E-4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1.5608007848696187E-3</v>
      </c>
      <c r="F264" s="10">
        <f ca="1">'168 end'!L46</f>
        <v>2.8414420260384644E-3</v>
      </c>
      <c r="G264" s="10">
        <f ca="1">'336 end'!L46</f>
        <v>7.1159475048341084E-4</v>
      </c>
      <c r="H264">
        <f ca="1">'672 end'!L46</f>
        <v>2.6631833181623016E-3</v>
      </c>
      <c r="I264">
        <f ca="1">'1344 end'!L46</f>
        <v>5.7955564607854195E-4</v>
      </c>
      <c r="J264">
        <f ca="1">'2688 end'!L46</f>
        <v>8.9865165051739021E-5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3.2094099323817328E-2</v>
      </c>
      <c r="F265" s="10">
        <f ca="1">'168 end'!L47</f>
        <v>1.5739457189221887E-2</v>
      </c>
      <c r="G265" s="10">
        <f ca="1">'336 end'!L47</f>
        <v>1.8721993428804352E-2</v>
      </c>
      <c r="H265">
        <f ca="1">'672 end'!L47</f>
        <v>4.2175647161381375E-3</v>
      </c>
      <c r="I265">
        <f ca="1">'1344 end'!L47</f>
        <v>4.2868455704976006E-3</v>
      </c>
      <c r="J265">
        <f ca="1">'2688 end'!L47</f>
        <v>7.2426519518422354E-3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1.6749773235817349E-4</v>
      </c>
      <c r="E266" s="16">
        <f ca="1">'84 end'!L48</f>
        <v>3.7909991497293627E-2</v>
      </c>
      <c r="F266" s="10">
        <f ca="1">'168 end'!L48</f>
        <v>1.4885951440365386E-2</v>
      </c>
      <c r="G266" s="10">
        <f ca="1">'336 end'!L48</f>
        <v>1.887555892355755E-2</v>
      </c>
      <c r="H266">
        <f ca="1">'672 end'!L48</f>
        <v>1.2815947791882916E-2</v>
      </c>
      <c r="I266">
        <f ca="1">'1344 end'!L48</f>
        <v>4.2601760627373076E-3</v>
      </c>
      <c r="J266">
        <f ca="1">'2688 end'!L48</f>
        <v>6.4506220330583369E-3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1.7533942416738647E-2</v>
      </c>
      <c r="F267" s="10">
        <f ca="1">'168 end'!L49</f>
        <v>1.5047054333287197E-2</v>
      </c>
      <c r="G267" s="10">
        <f ca="1">'336 end'!L49</f>
        <v>1.1485577345254031E-2</v>
      </c>
      <c r="H267">
        <f ca="1">'672 end'!L49</f>
        <v>1.6613762261013333E-2</v>
      </c>
      <c r="I267">
        <f ca="1">'1344 end'!L49</f>
        <v>3.7008933570892907E-3</v>
      </c>
      <c r="J267">
        <f ca="1">'2688 end'!L49</f>
        <v>5.312879039291141E-3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4.9927110974781991E-4</v>
      </c>
      <c r="E268" s="16">
        <f ca="1">'84 end'!L50</f>
        <v>2.6890638269402703E-2</v>
      </c>
      <c r="F268" s="10">
        <f ca="1">'168 end'!L50</f>
        <v>1.3330953845268508E-2</v>
      </c>
      <c r="G268" s="10">
        <f ca="1">'336 end'!L50</f>
        <v>1.1681106401849557E-2</v>
      </c>
      <c r="H268">
        <f ca="1">'672 end'!L50</f>
        <v>1.0964238275652079E-2</v>
      </c>
      <c r="I268">
        <f ca="1">'1344 end'!L50</f>
        <v>7.8132894960923401E-3</v>
      </c>
      <c r="J268">
        <f ca="1">'2688 end'!L50</f>
        <v>5.0388540034320226E-3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8.8465882979815581E-5</v>
      </c>
      <c r="E269" s="16">
        <f ca="1">'84 end'!L51</f>
        <v>3.849867009734971E-2</v>
      </c>
      <c r="F269" s="10">
        <f ca="1">'168 end'!L51</f>
        <v>1.681823948867359E-2</v>
      </c>
      <c r="G269" s="10">
        <f ca="1">'336 end'!L51</f>
        <v>1.7003145289164696E-2</v>
      </c>
      <c r="H269">
        <f ca="1">'672 end'!L51</f>
        <v>1.3964976232905412E-2</v>
      </c>
      <c r="I269">
        <f ca="1">'1344 end'!L51</f>
        <v>1.9947383474462031E-2</v>
      </c>
      <c r="J269">
        <f ca="1">'2688 end'!L51</f>
        <v>7.7648621700506714E-3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1.7347187756644087E-4</v>
      </c>
      <c r="E270" s="16">
        <f ca="1">'84 end'!L52</f>
        <v>3.7793949049991719E-2</v>
      </c>
      <c r="F270" s="10">
        <f ca="1">'168 end'!L52</f>
        <v>1.8708065740599838E-2</v>
      </c>
      <c r="G270" s="10">
        <f ca="1">'336 end'!L52</f>
        <v>2.1421350845271411E-2</v>
      </c>
      <c r="H270">
        <f ca="1">'672 end'!L52</f>
        <v>9.5483600277010416E-3</v>
      </c>
      <c r="I270">
        <f ca="1">'1344 end'!L52</f>
        <v>1.5646930797016029E-2</v>
      </c>
      <c r="J270">
        <f ca="1">'2688 end'!L52</f>
        <v>1.0232553352608222E-2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1.1839597736706236E-4</v>
      </c>
      <c r="E271" s="16">
        <f ca="1">'84 end'!L53</f>
        <v>3.4104267044072802E-2</v>
      </c>
      <c r="F271" s="10">
        <f ca="1">'168 end'!L53</f>
        <v>1.2110023815549464E-2</v>
      </c>
      <c r="G271" s="10">
        <f ca="1">'336 end'!L53</f>
        <v>1.798591585291813E-2</v>
      </c>
      <c r="H271">
        <f ca="1">'672 end'!L53</f>
        <v>1.0464253359692633E-2</v>
      </c>
      <c r="I271">
        <f ca="1">'1344 end'!L53</f>
        <v>8.5323859599970454E-3</v>
      </c>
      <c r="J271">
        <f ca="1">'2688 end'!L53</f>
        <v>8.5444503305496175E-3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3.739087178603006E-2</v>
      </c>
      <c r="F273" s="10">
        <f ca="1">'168 end'!L55</f>
        <v>1.4175322157275051E-2</v>
      </c>
      <c r="G273" s="10">
        <f ca="1">'336 end'!L55</f>
        <v>2.1229676082443791E-2</v>
      </c>
      <c r="H273">
        <f ca="1">'672 end'!L55</f>
        <v>1.4388051989239316E-2</v>
      </c>
      <c r="I273">
        <f ca="1">'1344 end'!L55</f>
        <v>1.2622472066613113E-2</v>
      </c>
      <c r="J273">
        <f ca="1">'2688 end'!L55</f>
        <v>4.6988249865363039E-3</v>
      </c>
    </row>
    <row r="274" spans="1:10" x14ac:dyDescent="0.25">
      <c r="A274">
        <v>26</v>
      </c>
      <c r="C274">
        <f ca="1">OFFSET('42p stat'!$A$1,A274*20,0)</f>
        <v>0</v>
      </c>
      <c r="D274" s="10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0" t="e">
        <f ca="1">'336 end'!L56</f>
        <v>#DIV/0!</v>
      </c>
      <c r="H274" t="e">
        <f ca="1">'672 end'!L56</f>
        <v>#DIV/0!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68</v>
      </c>
      <c r="C301" t="s">
        <v>85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t="shared" ref="E302:H302" ca="1" si="104">E3/E4</f>
        <v>#DIV/0!</v>
      </c>
      <c r="F302" s="5" t="e">
        <f t="shared" ca="1" si="104"/>
        <v>#DIV/0!</v>
      </c>
      <c r="G302" s="5" t="e">
        <f t="shared" ca="1" si="104"/>
        <v>#DIV/0!</v>
      </c>
      <c r="H302" s="5" t="e">
        <f t="shared" si="104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10.860398716337864</v>
      </c>
      <c r="E304" s="15">
        <f t="shared" ref="E304:H304" ca="1" si="105">E5/E6</f>
        <v>17.979592081885027</v>
      </c>
      <c r="F304" s="5">
        <f t="shared" ca="1" si="105"/>
        <v>23.756237224327737</v>
      </c>
      <c r="G304" s="5">
        <f t="shared" ca="1" si="105"/>
        <v>26.9881108119523</v>
      </c>
      <c r="H304" s="5">
        <f t="shared" ca="1" si="105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1.11090688738313</v>
      </c>
      <c r="E306" s="15">
        <f t="shared" ref="E306:H306" ca="1" si="106">E7/E8</f>
        <v>1.2191578531953622</v>
      </c>
      <c r="F306" s="5">
        <f t="shared" ca="1" si="106"/>
        <v>1.3182085835264463</v>
      </c>
      <c r="G306" s="5">
        <f t="shared" ca="1" si="106"/>
        <v>1.5864930362264189</v>
      </c>
      <c r="H306" s="5">
        <f t="shared" ca="1" si="106"/>
        <v>1.8999009641734914</v>
      </c>
      <c r="I306">
        <f ca="1">H7/H8</f>
        <v>1.8999009641734914</v>
      </c>
      <c r="J306">
        <f ca="1">H7/H8</f>
        <v>1.8999009641734914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1.0516705273432745</v>
      </c>
      <c r="E308" s="15">
        <f t="shared" ref="E308:H308" ca="1" si="107">E9/E11</f>
        <v>1.1212057005058818</v>
      </c>
      <c r="F308" s="5">
        <f t="shared" ca="1" si="107"/>
        <v>1.0742577882131465</v>
      </c>
      <c r="G308" s="5">
        <f t="shared" ca="1" si="107"/>
        <v>1.1758871782273836</v>
      </c>
      <c r="H308" s="5">
        <f t="shared" ca="1" si="107"/>
        <v>1.0982127258857313</v>
      </c>
      <c r="I308">
        <f ca="1">H9/H11</f>
        <v>1.0982127258857313</v>
      </c>
      <c r="J308">
        <f ca="1">H9/H11</f>
        <v>1.0982127258857313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t="shared" ref="E309:H309" ca="1" si="108">E10/E11</f>
        <v>0</v>
      </c>
      <c r="F309" s="5">
        <f t="shared" ca="1" si="108"/>
        <v>0</v>
      </c>
      <c r="G309" s="5">
        <f t="shared" ca="1" si="108"/>
        <v>0</v>
      </c>
      <c r="H309" s="5">
        <f t="shared" ca="1" si="108"/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t="shared" ref="E311:H311" ca="1" si="109">E12/E13</f>
        <v>#DIV/0!</v>
      </c>
      <c r="F311" s="5" t="e">
        <f t="shared" ca="1" si="109"/>
        <v>#DIV/0!</v>
      </c>
      <c r="G311" s="5" t="e">
        <f t="shared" ca="1" si="109"/>
        <v>#DIV/0!</v>
      </c>
      <c r="H311" s="5" t="e">
        <f t="shared" ca="1" si="109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0.95120212631044954</v>
      </c>
      <c r="E313" s="15">
        <f t="shared" ref="E313:H313" ca="1" si="110">E14/E15</f>
        <v>1.0194989504152152</v>
      </c>
      <c r="F313" s="5">
        <f t="shared" ca="1" si="110"/>
        <v>1.0543418351496929</v>
      </c>
      <c r="G313" s="5">
        <f t="shared" ca="1" si="110"/>
        <v>1.0537534944673097</v>
      </c>
      <c r="H313" s="5" t="e">
        <f t="shared" si="110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84</v>
      </c>
      <c r="C333" t="s">
        <v>85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3.2068043055441096</v>
      </c>
      <c r="E336" s="17">
        <f ca="1">$B$1*POWER(D304,2)*SQRT(D57/(POWER(D5,2)*$C$1)+D58/(POWER(D6,2)*$C$1))</f>
        <v>3.2068043055441096</v>
      </c>
      <c r="F336" s="9">
        <f ca="1">$B$1*POWER(D304,2)*SQRT(D57/(POWER(D5,2)*$C$1)+D58/(POWER(D6,2)*$C$1))</f>
        <v>3.2068043055441096</v>
      </c>
      <c r="G336" s="9">
        <f ca="1">$B$1*POWER(D304,2)*SQRT(D57/(POWER(D5,2)*$C$1)+D58/(POWER(D6,2)*$C$1))</f>
        <v>3.2068043055441096</v>
      </c>
      <c r="H336" s="9">
        <f ca="1">$B$1*POWER(D304,2)*SQRT(D57/(POWER(D5,2)*$C$1)+D58/(POWER(D6,2)*$C$1))</f>
        <v>3.2068043055441096</v>
      </c>
      <c r="I336">
        <f ca="1">$B$1*POWER(D304,2)*SQRT(D57/(POWER(D5,2)*$C$1)+D58/(POWER(D6,2)*$C$1))</f>
        <v>3.2068043055441096</v>
      </c>
      <c r="J336">
        <f ca="1">$B$1*POWER(D304,2)*SQRT(D57/(POWER(D5,2)*$C$1)+D58/(POWER(D6,2)*$C$1))</f>
        <v>3.2068043055441096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1.898490070884085E-2</v>
      </c>
      <c r="E338" s="17">
        <f ca="1">$B$1*POWER(D306,2)*SQRT(D59/(POWER(D7,2)*$C$1)+D60/(POWER(D8,2)*$C$1))</f>
        <v>1.898490070884085E-2</v>
      </c>
      <c r="F338" s="9">
        <f ca="1">$B$1*POWER(D306,2)*SQRT(D59/(POWER(D7,2)*$C$1)+D60/(POWER(D8,2)*$C$1))</f>
        <v>1.898490070884085E-2</v>
      </c>
      <c r="G338" s="9">
        <f ca="1">$B$1*POWER(D306,2)*SQRT(D59/(POWER(D7,2)*$C$1)+D60/(POWER(D8,2)*$C$1))</f>
        <v>1.898490070884085E-2</v>
      </c>
      <c r="H338" s="9">
        <f ca="1">$B$1*POWER(D306,2)*SQRT(D59/(POWER(D7,2)*$C$1)+D60/(POWER(D8,2)*$C$1))</f>
        <v>1.898490070884085E-2</v>
      </c>
      <c r="I338">
        <f ca="1">$B$1*POWER(D306,2)*SQRT(D59/(POWER(D7,2)*$C$1)+D60/(POWER(D8,2)*$C$1))</f>
        <v>1.898490070884085E-2</v>
      </c>
      <c r="J338">
        <f ca="1">$B$1*POWER(D306,2)*SQRT(D59/(POWER(D7,2)*$C$1)+D60/(POWER(D8,2)*$C$1))</f>
        <v>1.898490070884085E-2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8.2117994495812016E-2</v>
      </c>
      <c r="E340" s="17">
        <f ca="1">$B$1*POWER(D308,2)*SQRT(D61/(POWER(D9,2)*$C$1)+D63/(POWER(D11,2)*$C$1))</f>
        <v>8.2117994495812016E-2</v>
      </c>
      <c r="F340" s="9">
        <f ca="1">$B$1*POWER(D308,2)*SQRT(D61/(POWER(D9,2)*$C$1)+D63/(POWER(D11,2)*$C$1))</f>
        <v>8.2117994495812016E-2</v>
      </c>
      <c r="G340" s="9">
        <f ca="1">$B$1*POWER(D308,2)*SQRT(D61/(POWER(D9,2)*$C$1)+D63/(POWER(D11,2)*$C$1))</f>
        <v>8.2117994495812016E-2</v>
      </c>
      <c r="H340" s="9">
        <f ca="1">$B$1*POWER(D308,2)*SQRT(D61/(POWER(D9,2)*$C$1)+D63/(POWER(D11,2)*$C$1))</f>
        <v>8.2117994495812016E-2</v>
      </c>
      <c r="I340">
        <f ca="1">$B$1*POWER(D308,2)*SQRT(D61/(POWER(D9,2)*$C$1)+D63/(POWER(D11,2)*$C$1))</f>
        <v>8.2117994495812016E-2</v>
      </c>
      <c r="J340">
        <f ca="1">$B$1*POWER(D308,2)*SQRT(D61/(POWER(D9,2)*$C$1)+D63/(POWER(D11,2)*$C$1))</f>
        <v>8.2117994495812016E-2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1.0775378501418258E-2</v>
      </c>
      <c r="E345" s="17">
        <f ca="1">$B$1*POWER(D313,2)*SQRT(D66/(POWER(D14,2)*$C$1)+D67/(POWER(D15,2)*$C$1))</f>
        <v>1.0775378501418258E-2</v>
      </c>
      <c r="F345" s="9">
        <f ca="1">$B$1*POWER(D313,2)*SQRT(D66/(POWER(D14,2)*$C$1)+D67/(POWER(D15,2)*$C$1))</f>
        <v>1.0775378501418258E-2</v>
      </c>
      <c r="G345" s="9">
        <f ca="1">$B$1*POWER(D313,2)*SQRT(D66/(POWER(D14,2)*$C$1)+D67/(POWER(D15,2)*$C$1))</f>
        <v>1.0775378501418258E-2</v>
      </c>
      <c r="H345" s="9">
        <f ca="1">$B$1*POWER(D313,2)*SQRT(D66/(POWER(D14,2)*$C$1)+D67/(POWER(D15,2)*$C$1))</f>
        <v>1.0775378501418258E-2</v>
      </c>
      <c r="I345">
        <f ca="1">$B$1*POWER(D313,2)*SQRT(D66/(POWER(D14,2)*$C$1)+D67/(POWER(D15,2)*$C$1))</f>
        <v>1.0775378501418258E-2</v>
      </c>
      <c r="J345">
        <f ca="1">$B$1*POWER(D313,2)*SQRT(D66/(POWER(D14,2)*$C$1)+D67/(POWER(D15,2)*$C$1))</f>
        <v>1.0775378501418258E-2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135</v>
      </c>
      <c r="C2" t="s">
        <v>54</v>
      </c>
      <c r="D2" t="s">
        <v>55</v>
      </c>
      <c r="E2" t="s">
        <v>56</v>
      </c>
      <c r="F2" t="s">
        <v>57</v>
      </c>
      <c r="G2" t="s">
        <v>60</v>
      </c>
      <c r="H2" t="s">
        <v>62</v>
      </c>
      <c r="I2" t="s">
        <v>61</v>
      </c>
      <c r="J2" t="s">
        <v>64</v>
      </c>
      <c r="K2" t="s">
        <v>63</v>
      </c>
      <c r="M2" t="s">
        <v>134</v>
      </c>
      <c r="O2" t="s">
        <v>141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137</v>
      </c>
      <c r="B5" t="s">
        <v>136</v>
      </c>
      <c r="C5" t="s">
        <v>138</v>
      </c>
      <c r="E5" t="s">
        <v>139</v>
      </c>
      <c r="F5" t="s">
        <v>140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142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125</v>
      </c>
      <c r="J1" t="s">
        <v>126</v>
      </c>
      <c r="K1" t="s">
        <v>127</v>
      </c>
      <c r="L1" t="s">
        <v>124</v>
      </c>
      <c r="M1" t="s">
        <v>128</v>
      </c>
    </row>
    <row r="2" spans="1:31" x14ac:dyDescent="0.25">
      <c r="D2">
        <v>7</v>
      </c>
      <c r="I2" t="s">
        <v>119</v>
      </c>
      <c r="J2" t="s">
        <v>120</v>
      </c>
      <c r="K2" t="s">
        <v>121</v>
      </c>
      <c r="L2" t="s">
        <v>122</v>
      </c>
      <c r="M2" t="s">
        <v>123</v>
      </c>
      <c r="N2" t="s">
        <v>132</v>
      </c>
      <c r="O2" t="s">
        <v>133</v>
      </c>
    </row>
    <row r="3" spans="1:31" x14ac:dyDescent="0.25">
      <c r="A3">
        <v>4</v>
      </c>
      <c r="D3" t="s">
        <v>58</v>
      </c>
      <c r="E3" t="s">
        <v>54</v>
      </c>
      <c r="F3" t="s">
        <v>55</v>
      </c>
      <c r="G3" t="s">
        <v>56</v>
      </c>
      <c r="H3" t="s">
        <v>57</v>
      </c>
      <c r="I3" s="3" t="s">
        <v>60</v>
      </c>
      <c r="J3" s="3" t="s">
        <v>62</v>
      </c>
      <c r="K3" s="3" t="s">
        <v>61</v>
      </c>
      <c r="L3" s="4" t="s">
        <v>64</v>
      </c>
      <c r="M3" s="4" t="s">
        <v>63</v>
      </c>
      <c r="N3" s="3" t="s">
        <v>56</v>
      </c>
      <c r="O3" s="3" t="s">
        <v>56</v>
      </c>
      <c r="U3" t="s">
        <v>54</v>
      </c>
      <c r="V3" t="s">
        <v>55</v>
      </c>
      <c r="W3" t="s">
        <v>56</v>
      </c>
      <c r="X3" t="s">
        <v>57</v>
      </c>
      <c r="Y3" t="s">
        <v>60</v>
      </c>
      <c r="Z3" t="s">
        <v>62</v>
      </c>
      <c r="AA3" t="s">
        <v>61</v>
      </c>
      <c r="AB3" t="s">
        <v>64</v>
      </c>
      <c r="AC3" t="s">
        <v>63</v>
      </c>
      <c r="AD3" t="s">
        <v>134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477.10644000000002</v>
      </c>
      <c r="E4" s="5">
        <f ca="1">OFFSET('42p trace'!$S$56,(A4-1)*56,0)-OFFSET('42p stat'!$H$1,A4*20,0)</f>
        <v>22.405681000000016</v>
      </c>
      <c r="F4" s="5">
        <f ca="1">OFFSET('42p stat'!$H$1,A4*20,0)-OFFSET('42p stat'!$K$1,A4*20,0)</f>
        <v>3.4567940000000021</v>
      </c>
      <c r="G4" s="5">
        <f ca="1">OFFSET('42p stat'!$K$1,A4*20,0)-OFFSET('42p stat'!$N$1,A4*20,0)</f>
        <v>37.410933</v>
      </c>
      <c r="H4" s="5">
        <f ca="1">OFFSET('42p stat'!$N$1,A4*20,0)</f>
        <v>85.444851999999997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37.410933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717.60878000000025</v>
      </c>
      <c r="E5" s="5">
        <f ca="1">OFFSET('84p trace'!$S$56,(A5-1)*56,0)-OFFSET('84p stat'!$H$1,A5*20,0)</f>
        <v>21.283059000000009</v>
      </c>
      <c r="F5" s="5">
        <f ca="1">OFFSET('84p stat'!$H$1,A5*20,0)-OFFSET('84p stat'!$K$1,A5*20,0)</f>
        <v>3.4565409999999872</v>
      </c>
      <c r="G5" s="5">
        <f ca="1">OFFSET('84p stat'!$K$1,A5*20,0)-OFFSET('84p stat'!$N$1,A5*20,0)</f>
        <v>72.821950000000001</v>
      </c>
      <c r="H5" s="5">
        <f ca="1">OFFSET('84p stat'!$N$1,A5*20,0)</f>
        <v>85.58305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72.821950000000001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949.15919999999994</v>
      </c>
      <c r="E6" s="5">
        <f ca="1">OFFSET('168p trace'!$S$56,(A6-1)*56,0)-OFFSET('168p stat'!$H$1,A6*20,0)</f>
        <v>21.227711999999997</v>
      </c>
      <c r="F6" s="5">
        <f ca="1">OFFSET('168p stat'!$H$1,A6*20,0)-OFFSET('168p stat'!$K$1,A6*20,0)</f>
        <v>3.4871709999999894</v>
      </c>
      <c r="G6" s="5">
        <f ca="1">OFFSET('168p stat'!$K$1,A6*20,0)-OFFSET('168p stat'!$N$1,A6*20,0)</f>
        <v>149.92403200000001</v>
      </c>
      <c r="H6" s="5">
        <f ca="1">OFFSET('168p stat'!$N$1,A6*20,0)</f>
        <v>86.462805000000003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149.92403200000001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37.187439999999924</v>
      </c>
      <c r="E7" s="5">
        <f ca="1">OFFSET('336p trace'!$S$56,(A7-1)*56,0)-OFFSET('336p stat'!$H$1,A7*20,0)</f>
        <v>21.073840000000075</v>
      </c>
      <c r="F7" s="5">
        <f ca="1">OFFSET('336p stat'!$H$1,A7*20,0)-OFFSET('336p stat'!$K$1,A7*20,0)</f>
        <v>3.5067820000000438</v>
      </c>
      <c r="G7" s="5">
        <f ca="1">OFFSET('336p stat'!$K$1,A7*20,0)-OFFSET('336p stat'!$N$1,A7*20,0)</f>
        <v>320.89661599999999</v>
      </c>
      <c r="H7" s="5">
        <f ca="1">OFFSET('336p stat'!$N$1,A7*20,0)</f>
        <v>86.244422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320.89661599999999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114.12202000000036</v>
      </c>
      <c r="E8" s="5">
        <f ca="1">OFFSET('672p trace'!$S$56,(A8-1)*56,0)-OFFSET('672p stat'!$H$1,A8*20,0)</f>
        <v>21.199418999999921</v>
      </c>
      <c r="F8" s="5">
        <f ca="1">OFFSET('672p stat'!$H$1,A8*20,0)-OFFSET('672p stat'!$K$1,A8*20,0)</f>
        <v>3.8103929999999764</v>
      </c>
      <c r="G8" s="5">
        <f ca="1">OFFSET('672p stat'!$K$1,A8*20,0)-OFFSET('672p stat'!$N$1,A8*20,0)</f>
        <v>654.06341300000008</v>
      </c>
      <c r="H8" s="5">
        <f ca="1">OFFSET('672p stat'!$N$1,A8*20,0)</f>
        <v>88.334535000000002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654.06341300000008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52.366199999999708</v>
      </c>
      <c r="E9" s="5">
        <f ca="1">OFFSET('1344p trace'!$S$56,(A9-1)*56,0)-OFFSET('1344p stat'!$H$1,A9*20,0)</f>
        <v>22.735763000000361</v>
      </c>
      <c r="F9" s="5">
        <f ca="1">OFFSET('1344p stat'!$H$1,A9*20,0)-OFFSET('1344p stat'!$K$1,A9*20,0)</f>
        <v>4.652599999999893</v>
      </c>
      <c r="G9" s="5">
        <f ca="1">OFFSET('1344p stat'!$K$1,A9*20,0)-OFFSET('1344p stat'!$N$1,A9*20,0)</f>
        <v>1352.2902790000001</v>
      </c>
      <c r="H9" s="5">
        <f ca="1">OFFSET('1344p stat'!$N$1,A9*20,0)</f>
        <v>93.107358000000005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1352.2902790000001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408.45579999999927</v>
      </c>
      <c r="E10" s="5">
        <f ca="1">OFFSET('2688p trace'!$S$56,(A10-1)*56,0)-OFFSET('2688p stat'!$H$1,A10*20,0)</f>
        <v>24.190344999999979</v>
      </c>
      <c r="F10" s="5">
        <f ca="1">OFFSET('2688p stat'!$H$1,A10*20,0)-OFFSET('2688p stat'!$K$1,A10*20,0)</f>
        <v>6.0870990000003076</v>
      </c>
      <c r="G10" s="5">
        <f ca="1">OFFSET('2688p stat'!$K$1,A10*20,0)-OFFSET('2688p stat'!$N$1,A10*20,0)</f>
        <v>2639.1982469999998</v>
      </c>
      <c r="H10" s="5">
        <f ca="1">OFFSET('2688p stat'!$N$1,A10*20,0)</f>
        <v>251.621509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2639.1982469999998</v>
      </c>
    </row>
    <row r="11" spans="1:31" x14ac:dyDescent="0.25">
      <c r="D11" s="5">
        <f ca="1">AVERAGE(D5:D8)</f>
        <v>454.51936000000012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247.02338880000002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11.359677142857143</v>
      </c>
      <c r="E14" s="8">
        <f t="shared" ref="E14:L14" ca="1" si="3">E4/$B4</f>
        <v>0.53346859523809564</v>
      </c>
      <c r="F14" s="8">
        <f t="shared" ca="1" si="3"/>
        <v>8.2304619047619099E-2</v>
      </c>
      <c r="G14" s="8">
        <f ca="1">G4/$B4</f>
        <v>0.89073650000000004</v>
      </c>
      <c r="H14" s="8">
        <f t="shared" ca="1" si="3"/>
        <v>2.0344012380952381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8.5429616666666703</v>
      </c>
      <c r="E15" s="8">
        <f t="shared" ca="1" si="5"/>
        <v>0.25336975000000012</v>
      </c>
      <c r="F15" s="8">
        <f t="shared" ca="1" si="5"/>
        <v>4.1149297619047467E-2</v>
      </c>
      <c r="G15" s="8">
        <f t="shared" ca="1" si="5"/>
        <v>0.86692797619047623</v>
      </c>
      <c r="H15" s="8">
        <f t="shared" ca="1" si="5"/>
        <v>1.0188458333333332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5.6497571428571423</v>
      </c>
      <c r="E16" s="8">
        <f t="shared" ca="1" si="6"/>
        <v>0.12635542857142856</v>
      </c>
      <c r="F16" s="8">
        <f t="shared" ca="1" si="6"/>
        <v>2.0756970238095175E-2</v>
      </c>
      <c r="G16" s="8">
        <f t="shared" ca="1" si="6"/>
        <v>0.89240495238095241</v>
      </c>
      <c r="H16" s="8">
        <f t="shared" ca="1" si="6"/>
        <v>0.51465955357142856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0.11067690476190453</v>
      </c>
      <c r="E17" s="8">
        <f t="shared" ca="1" si="7"/>
        <v>6.2719761904762125E-2</v>
      </c>
      <c r="F17" s="8">
        <f t="shared" ca="1" si="7"/>
        <v>1.0436851190476321E-2</v>
      </c>
      <c r="G17" s="8">
        <f t="shared" ca="1" si="7"/>
        <v>0.9550494523809524</v>
      </c>
      <c r="H17" s="8">
        <f t="shared" ca="1" si="7"/>
        <v>0.25667982738095241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0.16982443452381007</v>
      </c>
      <c r="E18" s="8">
        <f t="shared" ca="1" si="8"/>
        <v>3.1546754464285599E-2</v>
      </c>
      <c r="F18" s="8">
        <f t="shared" ca="1" si="8"/>
        <v>5.6702276785713934E-3</v>
      </c>
      <c r="G18" s="8">
        <f t="shared" ca="1" si="8"/>
        <v>0.97330865029761915</v>
      </c>
      <c r="H18" s="8">
        <f t="shared" ca="1" si="8"/>
        <v>0.13145020089285714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3.8962946428571212E-2</v>
      </c>
      <c r="E19" s="8">
        <f t="shared" ca="1" si="9"/>
        <v>1.6916490327381222E-2</v>
      </c>
      <c r="F19" s="8">
        <f t="shared" ca="1" si="9"/>
        <v>3.4617559523808729E-3</v>
      </c>
      <c r="G19" s="8">
        <f t="shared" ca="1" si="9"/>
        <v>1.0061683623511906</v>
      </c>
      <c r="H19" s="8">
        <f t="shared" ca="1" si="9"/>
        <v>6.9276308035714287E-2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0.15195528273809497</v>
      </c>
      <c r="E20" s="8">
        <f t="shared" ca="1" si="10"/>
        <v>8.9993843005952302E-3</v>
      </c>
      <c r="F20" s="8">
        <f t="shared" ca="1" si="10"/>
        <v>2.2645457589286857E-3</v>
      </c>
      <c r="G20" s="8">
        <f t="shared" ca="1" si="10"/>
        <v>0.9818445859374999</v>
      </c>
      <c r="H20" s="8">
        <f t="shared" ca="1" si="10"/>
        <v>9.360919233630953E-2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t="shared" ref="D21:G21" ca="1" si="11">AVERAGE(D16:D18)</f>
        <v>1.9767528273809523</v>
      </c>
      <c r="E21" s="8">
        <f t="shared" ca="1" si="11"/>
        <v>7.3540648313492094E-2</v>
      </c>
      <c r="F21" s="8">
        <f t="shared" ca="1" si="11"/>
        <v>1.228801636904763E-2</v>
      </c>
      <c r="G21" s="8">
        <f t="shared" ca="1" si="11"/>
        <v>0.94025435168650795</v>
      </c>
      <c r="H21" s="8">
        <f ca="1">AVERAGE(H15:H17)</f>
        <v>0.5967284047619047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129</v>
      </c>
      <c r="E23" t="s">
        <v>131</v>
      </c>
    </row>
    <row r="24" spans="1:13" x14ac:dyDescent="0.25">
      <c r="D24" t="s">
        <v>130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103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103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103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103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103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103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103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103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103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103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103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103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103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103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103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103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103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103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103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169</v>
      </c>
      <c r="F1" t="s">
        <v>25</v>
      </c>
      <c r="G1" t="s">
        <v>170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95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95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95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95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95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95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95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95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95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95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95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95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95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95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95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95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95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95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95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95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95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95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95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95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95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95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95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95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95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95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95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95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95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95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95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95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95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95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95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95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95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95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95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95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95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95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95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95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95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95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95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95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95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95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95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95</v>
      </c>
      <c r="B57">
        <v>291396.27901200001</v>
      </c>
      <c r="C57" t="s">
        <v>37</v>
      </c>
    </row>
    <row r="58" spans="1:9" x14ac:dyDescent="0.25">
      <c r="A58" t="s">
        <v>112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112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112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112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112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112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112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112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112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112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112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112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112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112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112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112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112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112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112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112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112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112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112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112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112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112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112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112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112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112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112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112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112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112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112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112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112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112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112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112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112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112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112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112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112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112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112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112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112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112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112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112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112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112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112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112</v>
      </c>
      <c r="B113">
        <v>1333519.848914</v>
      </c>
      <c r="C113" t="s">
        <v>37</v>
      </c>
    </row>
    <row r="114" spans="1:9" x14ac:dyDescent="0.25">
      <c r="A114" t="s">
        <v>113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113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113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113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113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113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113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113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113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113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113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113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113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113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113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113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113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113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113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113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113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113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113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113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113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113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113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113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113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113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113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113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113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113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113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113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113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113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113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113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113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113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113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113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113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113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113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113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113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113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113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113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113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113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113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113</v>
      </c>
      <c r="B169">
        <v>1212529.510768</v>
      </c>
      <c r="C169" t="s">
        <v>37</v>
      </c>
    </row>
    <row r="170" spans="1:9" x14ac:dyDescent="0.25">
      <c r="A170" t="s">
        <v>39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1896.4323360000001</v>
      </c>
      <c r="C225" t="s">
        <v>37</v>
      </c>
    </row>
    <row r="226" spans="1:9" x14ac:dyDescent="0.25">
      <c r="A226" t="s">
        <v>40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2045.795701</v>
      </c>
      <c r="C281" t="s">
        <v>37</v>
      </c>
    </row>
    <row r="282" spans="1:9" x14ac:dyDescent="0.25">
      <c r="A282" t="s">
        <v>97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97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97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97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97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97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97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97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97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97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97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97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97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97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97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97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97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97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97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97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97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97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97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97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97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97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97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97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97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97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97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97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97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97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97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97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97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97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97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97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97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97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97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97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97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97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97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97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97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97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97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97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97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97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97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97</v>
      </c>
      <c r="B337">
        <v>292535.53789699997</v>
      </c>
      <c r="C337" t="s">
        <v>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90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171</v>
      </c>
      <c r="F1" t="s">
        <v>25</v>
      </c>
      <c r="G1" t="s">
        <v>172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95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95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95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95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95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95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95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95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95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95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95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95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95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95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95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95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95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95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95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95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95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95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95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95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95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95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95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95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95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95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95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95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95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95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95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95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95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95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95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95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95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95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95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95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95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95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95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95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95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95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95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95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95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95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95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95</v>
      </c>
      <c r="B57">
        <v>584459.78893299995</v>
      </c>
      <c r="C57" t="s">
        <v>37</v>
      </c>
    </row>
    <row r="58" spans="1:9" x14ac:dyDescent="0.25">
      <c r="A58" t="s">
        <v>112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112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112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112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112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112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112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112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112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112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112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112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112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112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112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112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112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112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112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112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112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112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112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112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112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112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112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112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112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112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112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112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112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112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112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112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112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112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112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112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112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112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112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112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112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112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112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112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112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112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112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112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112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112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112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112</v>
      </c>
      <c r="B113">
        <v>3167627.8017739998</v>
      </c>
      <c r="C113" t="s">
        <v>37</v>
      </c>
    </row>
    <row r="114" spans="1:9" x14ac:dyDescent="0.25">
      <c r="A114" t="s">
        <v>113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113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113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113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113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113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113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113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113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113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113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113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113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113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113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113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113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113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113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113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113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113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113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113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113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113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113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113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113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113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113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113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113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113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113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113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113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113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113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113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113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113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113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113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113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113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113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113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113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113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113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113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113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113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113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113</v>
      </c>
      <c r="B169">
        <v>2999947.5574440002</v>
      </c>
      <c r="C169" t="s">
        <v>37</v>
      </c>
    </row>
    <row r="170" spans="1:9" x14ac:dyDescent="0.25">
      <c r="A170" t="s">
        <v>39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4539.0933949999999</v>
      </c>
      <c r="C225" t="s">
        <v>37</v>
      </c>
    </row>
    <row r="226" spans="1:9" x14ac:dyDescent="0.25">
      <c r="A226" t="s">
        <v>40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7150.7336420000001</v>
      </c>
      <c r="C281" t="s">
        <v>37</v>
      </c>
    </row>
    <row r="282" spans="1:9" x14ac:dyDescent="0.25">
      <c r="A282" t="s">
        <v>97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97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97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97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97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97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97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97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97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97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97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97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97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97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97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97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97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97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97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97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97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97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97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97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97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97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97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97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97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97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97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97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97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97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97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97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97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97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97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97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97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97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97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97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97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97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97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97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97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97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97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97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97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97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97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97</v>
      </c>
      <c r="B337">
        <v>582569.85241599998</v>
      </c>
      <c r="C337" t="s">
        <v>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90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173</v>
      </c>
      <c r="F1" t="s">
        <v>25</v>
      </c>
      <c r="G1" t="s">
        <v>174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95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95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95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95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95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95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95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95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95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95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95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95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95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95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95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95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95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95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95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95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95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95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95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95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95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95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95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95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95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95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95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95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95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95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95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95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95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95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95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95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95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95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95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95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95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95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95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95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95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95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95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95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95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95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95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95</v>
      </c>
      <c r="B57">
        <v>656697.12615200004</v>
      </c>
      <c r="C57" t="s">
        <v>37</v>
      </c>
    </row>
    <row r="58" spans="1:9" x14ac:dyDescent="0.25">
      <c r="A58" t="s">
        <v>112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112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112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112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112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112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112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112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112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112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112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112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112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112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112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112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112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112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112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112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112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112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112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112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112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112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112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112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112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112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112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112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112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112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112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112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112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112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112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112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112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112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112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112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112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112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112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112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112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112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112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112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112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112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112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112</v>
      </c>
      <c r="B113">
        <v>6553691.6401079996</v>
      </c>
      <c r="C113" t="s">
        <v>37</v>
      </c>
    </row>
    <row r="114" spans="1:9" x14ac:dyDescent="0.25">
      <c r="A114" t="s">
        <v>113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113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113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113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113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113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113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113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113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113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113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113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113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113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113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113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113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113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113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113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113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113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113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113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113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113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113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113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113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113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113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113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113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113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113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113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113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113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113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113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113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113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113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113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113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113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113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113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113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113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113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113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113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113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113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113</v>
      </c>
      <c r="B169">
        <v>6263880.5819460005</v>
      </c>
      <c r="C169" t="s">
        <v>37</v>
      </c>
    </row>
    <row r="170" spans="1:9" x14ac:dyDescent="0.25">
      <c r="A170" t="s">
        <v>39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8489.9070869999996</v>
      </c>
      <c r="C225" t="s">
        <v>37</v>
      </c>
    </row>
    <row r="226" spans="1:9" x14ac:dyDescent="0.25">
      <c r="A226" t="s">
        <v>40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8886.9991829999999</v>
      </c>
      <c r="C281" t="s">
        <v>37</v>
      </c>
    </row>
    <row r="282" spans="1:9" x14ac:dyDescent="0.25">
      <c r="A282" t="s">
        <v>97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97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97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97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97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97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97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97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97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97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97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97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97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97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97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97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97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97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97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97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97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97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97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97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97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97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97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97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97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97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97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97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97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97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97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97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97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97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97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97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97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97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97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97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97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97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97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97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97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97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97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97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97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97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97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97</v>
      </c>
      <c r="B337">
        <v>362878.89617199998</v>
      </c>
      <c r="C337" t="s">
        <v>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90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175</v>
      </c>
      <c r="F1" t="s">
        <v>25</v>
      </c>
      <c r="G1" t="s">
        <v>176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95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95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95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95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95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95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95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95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95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95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95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95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95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95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95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95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95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95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95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95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95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95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95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95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95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95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95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95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95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95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95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95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95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95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95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95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95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95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95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95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95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95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95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95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95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95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95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95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95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95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95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95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95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95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95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95</v>
      </c>
      <c r="B57">
        <v>735019.82777900004</v>
      </c>
      <c r="C57" t="s">
        <v>37</v>
      </c>
    </row>
    <row r="58" spans="1:9" x14ac:dyDescent="0.25">
      <c r="A58" t="s">
        <v>112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112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112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112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112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112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112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112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112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112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112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112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112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112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112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112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112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112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112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112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112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112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112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112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112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112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112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112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112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112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112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112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112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112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112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112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112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112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112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112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112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112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112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112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112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112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112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112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112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112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112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112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112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112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112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112</v>
      </c>
      <c r="B113">
        <v>12881658.811063999</v>
      </c>
      <c r="C113" t="s">
        <v>37</v>
      </c>
    </row>
    <row r="114" spans="1:9" x14ac:dyDescent="0.25">
      <c r="A114" t="s">
        <v>113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113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113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113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113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113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113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113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113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113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113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113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113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113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113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113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113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113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113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113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113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113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113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113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113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113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113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113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113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113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113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113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113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113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113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113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113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113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113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113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113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113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113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113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113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113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113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113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113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113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113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113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113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113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113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113</v>
      </c>
      <c r="B169">
        <v>12532998.316941001</v>
      </c>
      <c r="C169" t="s">
        <v>37</v>
      </c>
    </row>
    <row r="170" spans="1:9" x14ac:dyDescent="0.25">
      <c r="A170" t="s">
        <v>39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15126.064242</v>
      </c>
      <c r="C225" t="s">
        <v>37</v>
      </c>
    </row>
    <row r="226" spans="1:9" x14ac:dyDescent="0.25">
      <c r="A226" t="s">
        <v>40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17561.943876000001</v>
      </c>
      <c r="C281" t="s">
        <v>37</v>
      </c>
    </row>
    <row r="282" spans="1:9" x14ac:dyDescent="0.25">
      <c r="A282" t="s">
        <v>97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97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97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97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97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97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97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97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97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97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97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97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97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97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97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97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97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97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97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97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97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97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97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97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97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97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97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97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97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97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97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97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97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97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97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97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97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97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97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97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97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97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97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97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97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97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97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97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97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97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97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97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97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97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97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97</v>
      </c>
      <c r="B337">
        <v>491734.06930799998</v>
      </c>
      <c r="C337" t="s">
        <v>37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90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102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102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102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102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102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102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102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102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102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102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102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102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102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102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102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102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102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102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102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102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154</v>
      </c>
      <c r="B1" t="s">
        <v>106</v>
      </c>
      <c r="C1" t="s">
        <v>107</v>
      </c>
      <c r="D1" t="s">
        <v>108</v>
      </c>
      <c r="E1" t="s">
        <v>177</v>
      </c>
      <c r="F1" t="s">
        <v>25</v>
      </c>
      <c r="G1" t="s">
        <v>178</v>
      </c>
      <c r="H1" t="s">
        <v>26</v>
      </c>
      <c r="I1" t="s">
        <v>27</v>
      </c>
      <c r="J1" t="s">
        <v>28</v>
      </c>
      <c r="K1" t="s">
        <v>29</v>
      </c>
      <c r="L1" t="s">
        <v>53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95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95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95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95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95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95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95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95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95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95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95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95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95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95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95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95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95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95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95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95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95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95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95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95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95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95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95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95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95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95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95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95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95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95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95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95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95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95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95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95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95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95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95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95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95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95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95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95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95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95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95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95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95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95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95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95</v>
      </c>
      <c r="B57">
        <v>249887.68967600001</v>
      </c>
      <c r="C57" t="s">
        <v>37</v>
      </c>
    </row>
    <row r="58" spans="1:9" x14ac:dyDescent="0.25">
      <c r="A58" t="s">
        <v>112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112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112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112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112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112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112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112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112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112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112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112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112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112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112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112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112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112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112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112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112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112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112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112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112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112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112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112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112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112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112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112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112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112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112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112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112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112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112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112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112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112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112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112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112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112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112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112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112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112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112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112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112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112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112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112</v>
      </c>
      <c r="B113">
        <v>22672503.002388999</v>
      </c>
      <c r="C113" t="s">
        <v>37</v>
      </c>
    </row>
    <row r="114" spans="1:9" x14ac:dyDescent="0.25">
      <c r="A114" t="s">
        <v>113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113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113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113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113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113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113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113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113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113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113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113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113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113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113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113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113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113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113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113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113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113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113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113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113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113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113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113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113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113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113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113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113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113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113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113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113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113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113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113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113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113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113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113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113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113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113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113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113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113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113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113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113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113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113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113</v>
      </c>
      <c r="B169">
        <v>20876412.410608999</v>
      </c>
      <c r="C169" t="s">
        <v>37</v>
      </c>
    </row>
    <row r="170" spans="1:9" x14ac:dyDescent="0.25">
      <c r="A170" t="s">
        <v>39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26998.319855000002</v>
      </c>
      <c r="C225" t="s">
        <v>37</v>
      </c>
    </row>
    <row r="226" spans="1:9" x14ac:dyDescent="0.25">
      <c r="A226" t="s">
        <v>40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27745.279959</v>
      </c>
      <c r="C281" t="s">
        <v>37</v>
      </c>
    </row>
    <row r="282" spans="1:9" x14ac:dyDescent="0.25">
      <c r="A282" t="s">
        <v>97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97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97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97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97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97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97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97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97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97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97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97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97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97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97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97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97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97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97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97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97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97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97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97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97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97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97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97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97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97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97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97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97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97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97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97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97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97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97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97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97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97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97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97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97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97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97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97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97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97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97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97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97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97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97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97</v>
      </c>
      <c r="B337">
        <v>249683.73820299999</v>
      </c>
      <c r="C33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39</vt:i4>
      </vt:variant>
    </vt:vector>
  </HeadingPairs>
  <TitlesOfParts>
    <vt:vector size="39" baseType="lpstr">
      <vt:lpstr>42p stat (2)</vt:lpstr>
      <vt:lpstr>42p trace (2)</vt:lpstr>
      <vt:lpstr>42 end (2)</vt:lpstr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2025-05-20T09:41:18Z</dcterms:modified>
</cp:coreProperties>
</file>